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Pharma &amp; Chemical\Q\"/>
    </mc:Choice>
  </mc:AlternateContent>
  <bookViews>
    <workbookView xWindow="0" yWindow="0" windowWidth="10695" windowHeight="6570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2" l="1"/>
  <c r="I39" i="1"/>
  <c r="I29" i="1"/>
  <c r="I38" i="1" s="1"/>
  <c r="I23" i="1"/>
  <c r="I19" i="1"/>
  <c r="I10" i="1"/>
  <c r="I6" i="1"/>
  <c r="J17" i="2"/>
  <c r="K17" i="2"/>
  <c r="L17" i="2"/>
  <c r="I8" i="2"/>
  <c r="I7" i="2"/>
  <c r="I35" i="3"/>
  <c r="I27" i="3"/>
  <c r="I21" i="3"/>
  <c r="I14" i="3"/>
  <c r="I34" i="3" s="1"/>
  <c r="G35" i="3"/>
  <c r="G27" i="3"/>
  <c r="G21" i="3"/>
  <c r="G14" i="3"/>
  <c r="H24" i="2"/>
  <c r="H21" i="2"/>
  <c r="G18" i="2"/>
  <c r="G8" i="2"/>
  <c r="G7" i="2"/>
  <c r="G39" i="1"/>
  <c r="G29" i="1"/>
  <c r="G38" i="1" s="1"/>
  <c r="G23" i="1"/>
  <c r="G19" i="1"/>
  <c r="G10" i="1"/>
  <c r="G6" i="1"/>
  <c r="H18" i="2"/>
  <c r="H8" i="2"/>
  <c r="H7" i="2"/>
  <c r="H39" i="1"/>
  <c r="H29" i="1"/>
  <c r="H23" i="1"/>
  <c r="H19" i="1"/>
  <c r="H10" i="1"/>
  <c r="H6" i="1"/>
  <c r="H35" i="3"/>
  <c r="H27" i="3"/>
  <c r="H21" i="3"/>
  <c r="H14" i="3"/>
  <c r="H34" i="3" s="1"/>
  <c r="I29" i="3" l="1"/>
  <c r="I31" i="3" s="1"/>
  <c r="I11" i="2"/>
  <c r="I15" i="2" s="1"/>
  <c r="I17" i="2" s="1"/>
  <c r="I21" i="2" s="1"/>
  <c r="I24" i="2" s="1"/>
  <c r="I35" i="1"/>
  <c r="I15" i="1"/>
  <c r="G29" i="3"/>
  <c r="G31" i="3" s="1"/>
  <c r="G34" i="3"/>
  <c r="G11" i="2"/>
  <c r="G15" i="2" s="1"/>
  <c r="G17" i="2" s="1"/>
  <c r="G21" i="2" s="1"/>
  <c r="G24" i="2" s="1"/>
  <c r="G35" i="1"/>
  <c r="G15" i="1"/>
  <c r="H29" i="3"/>
  <c r="H31" i="3" s="1"/>
  <c r="H11" i="2"/>
  <c r="H15" i="2" s="1"/>
  <c r="H17" i="2" s="1"/>
  <c r="H35" i="1"/>
  <c r="H38" i="1"/>
  <c r="H15" i="1"/>
  <c r="B18" i="2"/>
  <c r="B8" i="2"/>
  <c r="B11" i="2" s="1"/>
  <c r="B7" i="2"/>
  <c r="C17" i="2"/>
  <c r="C21" i="2" s="1"/>
  <c r="C18" i="2"/>
  <c r="D18" i="2"/>
  <c r="E18" i="2"/>
  <c r="E21" i="2" s="1"/>
  <c r="B35" i="3"/>
  <c r="C35" i="3"/>
  <c r="D35" i="3"/>
  <c r="E35" i="3"/>
  <c r="F35" i="3"/>
  <c r="F18" i="2"/>
  <c r="F39" i="1"/>
  <c r="B39" i="1" l="1"/>
  <c r="C39" i="1"/>
  <c r="D39" i="1"/>
  <c r="E39" i="1"/>
  <c r="F14" i="3" l="1"/>
  <c r="F21" i="3"/>
  <c r="F27" i="3"/>
  <c r="F7" i="2"/>
  <c r="F8" i="2"/>
  <c r="F6" i="1"/>
  <c r="F10" i="1"/>
  <c r="F29" i="1"/>
  <c r="F19" i="1"/>
  <c r="F23" i="1"/>
  <c r="F8" i="4" l="1"/>
  <c r="F29" i="3"/>
  <c r="F31" i="3" s="1"/>
  <c r="F34" i="3"/>
  <c r="F11" i="2"/>
  <c r="F15" i="2" s="1"/>
  <c r="F35" i="1"/>
  <c r="F38" i="1"/>
  <c r="F15" i="1"/>
  <c r="B14" i="3"/>
  <c r="C14" i="3"/>
  <c r="D14" i="3"/>
  <c r="E14" i="3"/>
  <c r="F17" i="2" l="1"/>
  <c r="F21" i="2" s="1"/>
  <c r="F11" i="4" s="1"/>
  <c r="F10" i="4"/>
  <c r="F6" i="4" l="1"/>
  <c r="F24" i="2"/>
  <c r="F9" i="4"/>
  <c r="F5" i="4"/>
  <c r="E7" i="2"/>
  <c r="D7" i="2"/>
  <c r="C7" i="2"/>
  <c r="E27" i="3" l="1"/>
  <c r="D27" i="3"/>
  <c r="C27" i="3"/>
  <c r="B27" i="3"/>
  <c r="E21" i="3"/>
  <c r="D21" i="3"/>
  <c r="C21" i="3"/>
  <c r="B21" i="3"/>
  <c r="E8" i="2"/>
  <c r="E11" i="2" s="1"/>
  <c r="E15" i="2" s="1"/>
  <c r="E17" i="2" s="1"/>
  <c r="D8" i="2"/>
  <c r="D11" i="2" s="1"/>
  <c r="D15" i="2" s="1"/>
  <c r="D17" i="2" s="1"/>
  <c r="C8" i="2"/>
  <c r="C11" i="2" s="1"/>
  <c r="C29" i="3" l="1"/>
  <c r="C31" i="3" s="1"/>
  <c r="B29" i="3"/>
  <c r="B31" i="3" s="1"/>
  <c r="B15" i="2"/>
  <c r="B17" i="2" s="1"/>
  <c r="B21" i="2" s="1"/>
  <c r="B24" i="2" s="1"/>
  <c r="C15" i="2"/>
  <c r="C24" i="2" s="1"/>
  <c r="D21" i="2"/>
  <c r="E29" i="3"/>
  <c r="E31" i="3" s="1"/>
  <c r="B34" i="3"/>
  <c r="E34" i="3"/>
  <c r="C34" i="3"/>
  <c r="D29" i="3"/>
  <c r="D31" i="3" s="1"/>
  <c r="B23" i="1"/>
  <c r="B19" i="1"/>
  <c r="B29" i="1"/>
  <c r="B38" i="1" s="1"/>
  <c r="B10" i="1"/>
  <c r="B6" i="1"/>
  <c r="D23" i="1"/>
  <c r="E23" i="1"/>
  <c r="D19" i="1"/>
  <c r="E19" i="1"/>
  <c r="D29" i="1"/>
  <c r="E29" i="1"/>
  <c r="D10" i="1"/>
  <c r="E10" i="1"/>
  <c r="D6" i="1"/>
  <c r="E6" i="1"/>
  <c r="C23" i="1"/>
  <c r="C19" i="1"/>
  <c r="B9" i="4" l="1"/>
  <c r="C9" i="4"/>
  <c r="E8" i="4"/>
  <c r="B8" i="4"/>
  <c r="B11" i="4"/>
  <c r="B6" i="4"/>
  <c r="E9" i="4"/>
  <c r="B10" i="4"/>
  <c r="E24" i="2"/>
  <c r="E11" i="4"/>
  <c r="E6" i="4"/>
  <c r="E10" i="4"/>
  <c r="E15" i="1"/>
  <c r="E5" i="4" s="1"/>
  <c r="D34" i="3"/>
  <c r="D24" i="2"/>
  <c r="D9" i="4"/>
  <c r="D8" i="4"/>
  <c r="D38" i="1"/>
  <c r="D6" i="4"/>
  <c r="D11" i="4"/>
  <c r="D10" i="4"/>
  <c r="D35" i="1"/>
  <c r="E35" i="1"/>
  <c r="E38" i="1"/>
  <c r="D15" i="1"/>
  <c r="D5" i="4" s="1"/>
  <c r="B35" i="1"/>
  <c r="B15" i="1"/>
  <c r="B5" i="4" s="1"/>
  <c r="C29" i="1"/>
  <c r="C10" i="1"/>
  <c r="C8" i="4" s="1"/>
  <c r="C6" i="1"/>
  <c r="C6" i="4" l="1"/>
  <c r="C10" i="4"/>
  <c r="C11" i="4"/>
  <c r="C15" i="1"/>
  <c r="C5" i="4" s="1"/>
  <c r="C35" i="1"/>
  <c r="C38" i="1"/>
</calcChain>
</file>

<file path=xl/sharedStrings.xml><?xml version="1.0" encoding="utf-8"?>
<sst xmlns="http://schemas.openxmlformats.org/spreadsheetml/2006/main" count="114" uniqueCount="81">
  <si>
    <t>Property ,Plant &amp; Equipment</t>
  </si>
  <si>
    <t>Investment</t>
  </si>
  <si>
    <t>Inventories</t>
  </si>
  <si>
    <t>Account receivables &amp; others</t>
  </si>
  <si>
    <t>Advances, Deposit&amp; Prepayments</t>
  </si>
  <si>
    <t>Cash &amp; Cash Equivalents</t>
  </si>
  <si>
    <t>Share capital</t>
  </si>
  <si>
    <t>Retained Earnings</t>
  </si>
  <si>
    <t>liabilities for others</t>
  </si>
  <si>
    <t>Deferred tax liabiliites</t>
  </si>
  <si>
    <t>Current Liabilities</t>
  </si>
  <si>
    <t>Provision for current tax</t>
  </si>
  <si>
    <t>Short term Borrowing</t>
  </si>
  <si>
    <t>Trade Creditors</t>
  </si>
  <si>
    <t>Accrued Expenses</t>
  </si>
  <si>
    <t>Orion Infusion Limited</t>
  </si>
  <si>
    <t>Cost of goods sold</t>
  </si>
  <si>
    <t>Administration Expenses</t>
  </si>
  <si>
    <t>Selling &amp; Distribution Expenses</t>
  </si>
  <si>
    <t>Financial expenses</t>
  </si>
  <si>
    <t>Wokers profit &amp; participation fund</t>
  </si>
  <si>
    <t>Current tax</t>
  </si>
  <si>
    <t>Deferred tax (expensees/Income)</t>
  </si>
  <si>
    <t>Cash &amp; cash received from customers</t>
  </si>
  <si>
    <t>Other Income</t>
  </si>
  <si>
    <t>Cash paid to supplies</t>
  </si>
  <si>
    <t>Cash paid for operating expenses</t>
  </si>
  <si>
    <t>Csah paid for financial expenses</t>
  </si>
  <si>
    <t>Income tax paid and deducted at source</t>
  </si>
  <si>
    <t>Received /paid aginst liability for other finance</t>
  </si>
  <si>
    <t>Dividend paid</t>
  </si>
  <si>
    <t>Bank loans received /repaid</t>
  </si>
  <si>
    <t>Debt to Equity</t>
  </si>
  <si>
    <t>Current Ratio</t>
  </si>
  <si>
    <t>Net Margin</t>
  </si>
  <si>
    <t>Operating Margin</t>
  </si>
  <si>
    <t>Acquisiiton of property, plant &amp; Equipment</t>
  </si>
  <si>
    <t>Balance Sheet</t>
  </si>
  <si>
    <t>As at year end</t>
  </si>
  <si>
    <t>ASSETS</t>
  </si>
  <si>
    <t>NON CURRENT ASSETS</t>
  </si>
  <si>
    <t>CURRENT ASSETS</t>
  </si>
  <si>
    <t>Liabilities and Capital</t>
  </si>
  <si>
    <t>Liabilities</t>
  </si>
  <si>
    <t>Non Current Liabilities</t>
  </si>
  <si>
    <t>Shareholders’ Equity</t>
  </si>
  <si>
    <t>Reserves</t>
  </si>
  <si>
    <t>Net assets value per share</t>
  </si>
  <si>
    <t>Shares to calculate NAVPS</t>
  </si>
  <si>
    <t>Income Statement</t>
  </si>
  <si>
    <t>Net Revenues</t>
  </si>
  <si>
    <t>Gross Profit</t>
  </si>
  <si>
    <t>Operating Income/(Expenses)</t>
  </si>
  <si>
    <t>Operating Profit</t>
  </si>
  <si>
    <t>Non-Operating Income/(Expenses)</t>
  </si>
  <si>
    <t>Others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</si>
  <si>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</si>
  <si>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</si>
  <si>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</si>
  <si>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</si>
  <si>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</si>
  <si>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</si>
  <si>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</si>
  <si>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</si>
  <si>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</si>
  <si>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</si>
  <si>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</si>
  <si>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</si>
  <si>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</si>
  <si>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</si>
  <si>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</si>
  <si>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Ratios</t>
  </si>
  <si>
    <t>Return on Asset (ROA)</t>
  </si>
  <si>
    <t>Return on Equity (ROE)</t>
  </si>
  <si>
    <t>Return on Invested Capital (ROIC)</t>
  </si>
  <si>
    <t>Quarter 3</t>
  </si>
  <si>
    <t>Quarter 2</t>
  </si>
  <si>
    <t>Quarter 1</t>
  </si>
  <si>
    <t>Interest paid</t>
  </si>
  <si>
    <t>Intrerest &amp; Dividend Received</t>
  </si>
  <si>
    <t>Investment on FDR &amp;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</si>
</sst>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164" fontId="0" fillId="0" borderId="0" xfId="1" applyNumberFormat="1" applyFont="1"/>
    <xf numFmtId="164" fontId="1" fillId="0" borderId="0" xfId="1" applyNumberFormat="1" applyFont="1"/>
    <xf numFmtId="164" fontId="3" fillId="0" borderId="0" xfId="1" applyNumberFormat="1" applyFont="1"/>
    <xf numFmtId="43" fontId="1" fillId="0" borderId="0" xfId="1" applyNumberFormat="1" applyFont="1"/>
    <xf numFmtId="2" fontId="1" fillId="0" borderId="0" xfId="0" applyNumberFormat="1" applyFont="1"/>
    <xf numFmtId="164" fontId="0" fillId="0" borderId="0" xfId="0" applyNumberFormat="1"/>
    <xf numFmtId="10" fontId="0" fillId="0" borderId="0" xfId="2" applyNumberFormat="1" applyFont="1"/>
    <xf numFmtId="2" fontId="0" fillId="0" borderId="0" xfId="0" applyNumberFormat="1"/>
    <xf numFmtId="0" fontId="1" fillId="0" borderId="1" xfId="0" applyFont="1" applyBorder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15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5" fontId="0" fillId="0" borderId="0" xfId="0" applyNumberFormat="1"/>
    <xf numFmtId="15" fontId="1" fillId="0" borderId="0" xfId="0" applyNumberFormat="1" applyFont="1"/>
    <xf numFmtId="3" fontId="0" fillId="0" borderId="0" xfId="0" applyNumberFormat="1"/>
    <xf numFmtId="164" fontId="0" fillId="0" borderId="0" xfId="1" applyNumberFormat="1" applyFont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pane xSplit="1" ySplit="4" topLeftCell="H5" activePane="bottomRight" state="frozen"/>
      <selection pane="topRight" activeCell="B1" sqref="B1"/>
      <selection pane="bottomLeft" activeCell="A5" sqref="A5"/>
      <selection pane="bottomRight" activeCell="I28" sqref="I28"/>
    </sheetView>
  </sheetViews>
  <sheetFormatPr defaultRowHeight="15" x14ac:dyDescent="0.25"/>
  <cols>
    <col min="1" max="1" width="31.140625" customWidth="1"/>
    <col min="2" max="3" width="14.42578125" customWidth="1"/>
    <col min="4" max="4" width="14" customWidth="1"/>
    <col min="5" max="5" width="15.85546875" customWidth="1"/>
    <col min="6" max="7" width="13.28515625" customWidth="1"/>
    <col min="8" max="8" width="12.5703125" bestFit="1" customWidth="1"/>
    <col min="9" max="9" width="15.28515625" bestFit="1" customWidth="1"/>
  </cols>
  <sheetData>
    <row r="1" spans="1:9" ht="15.75" x14ac:dyDescent="0.25">
      <c r="A1" s="2" t="s">
        <v>15</v>
      </c>
    </row>
    <row r="2" spans="1:9" ht="15.75" x14ac:dyDescent="0.25">
      <c r="A2" s="2" t="s">
        <v>37</v>
      </c>
    </row>
    <row r="3" spans="1:9" ht="15.75" x14ac:dyDescent="0.25">
      <c r="A3" s="2" t="s">
        <v>38</v>
      </c>
      <c r="B3" s="20" t="s">
        <v>77</v>
      </c>
      <c r="C3" s="20" t="s">
        <v>76</v>
      </c>
      <c r="D3" s="20" t="s">
        <v>75</v>
      </c>
      <c r="E3" s="20" t="s">
        <v>77</v>
      </c>
      <c r="F3" s="20" t="s">
        <v>76</v>
      </c>
      <c r="G3" s="20" t="s">
        <v>75</v>
      </c>
      <c r="H3" s="20" t="s">
        <v>77</v>
      </c>
      <c r="I3" s="20" t="s">
        <v>76</v>
      </c>
    </row>
    <row r="4" spans="1:9" x14ac:dyDescent="0.25">
      <c r="B4" s="19">
        <v>43008</v>
      </c>
      <c r="C4" s="19">
        <v>43100</v>
      </c>
      <c r="D4" s="19">
        <v>43190</v>
      </c>
      <c r="E4" s="19">
        <v>43373</v>
      </c>
      <c r="F4" s="19">
        <v>43464</v>
      </c>
      <c r="G4" s="19">
        <v>43555</v>
      </c>
      <c r="H4" s="22">
        <v>43738</v>
      </c>
      <c r="I4" s="21">
        <v>43830</v>
      </c>
    </row>
    <row r="5" spans="1:9" x14ac:dyDescent="0.25">
      <c r="A5" s="13" t="s">
        <v>39</v>
      </c>
      <c r="B5" s="5"/>
      <c r="C5" s="5"/>
      <c r="D5" s="5"/>
      <c r="E5" s="5"/>
      <c r="F5" s="5"/>
      <c r="G5" s="5"/>
    </row>
    <row r="6" spans="1:9" x14ac:dyDescent="0.25">
      <c r="A6" s="14" t="s">
        <v>40</v>
      </c>
      <c r="B6" s="6">
        <f t="shared" ref="B6" si="0">SUM(B7:B8)</f>
        <v>329154118</v>
      </c>
      <c r="C6" s="6">
        <f>SUM(C7:C8)</f>
        <v>324098143</v>
      </c>
      <c r="D6" s="6">
        <f t="shared" ref="D6:E6" si="1">SUM(D7:D8)</f>
        <v>319394527</v>
      </c>
      <c r="E6" s="6">
        <f t="shared" si="1"/>
        <v>314895236</v>
      </c>
      <c r="F6" s="6">
        <f t="shared" ref="F6:I6" si="2">SUM(F7:F8)</f>
        <v>310891801</v>
      </c>
      <c r="G6" s="6">
        <f t="shared" si="2"/>
        <v>310450001</v>
      </c>
      <c r="H6" s="6">
        <f t="shared" si="2"/>
        <v>302648446</v>
      </c>
      <c r="I6" s="6">
        <f t="shared" si="2"/>
        <v>298821258</v>
      </c>
    </row>
    <row r="7" spans="1:9" x14ac:dyDescent="0.25">
      <c r="A7" t="s">
        <v>0</v>
      </c>
      <c r="B7" s="7">
        <v>304688609</v>
      </c>
      <c r="C7" s="7">
        <v>299569136</v>
      </c>
      <c r="D7" s="5">
        <v>296451988</v>
      </c>
      <c r="E7" s="5">
        <v>292660326</v>
      </c>
      <c r="F7" s="5">
        <v>288462228</v>
      </c>
      <c r="G7" s="5">
        <v>287913936</v>
      </c>
      <c r="H7" s="23">
        <v>281080921</v>
      </c>
      <c r="I7" s="23">
        <v>277664297</v>
      </c>
    </row>
    <row r="8" spans="1:9" x14ac:dyDescent="0.25">
      <c r="A8" t="s">
        <v>1</v>
      </c>
      <c r="B8" s="7">
        <v>24465509</v>
      </c>
      <c r="C8" s="5">
        <v>24529007</v>
      </c>
      <c r="D8" s="5">
        <v>22942539</v>
      </c>
      <c r="E8" s="5">
        <v>22234910</v>
      </c>
      <c r="F8" s="5">
        <v>22429573</v>
      </c>
      <c r="G8" s="5">
        <v>22536065</v>
      </c>
      <c r="H8" s="23">
        <v>21567525</v>
      </c>
      <c r="I8" s="23">
        <v>21156961</v>
      </c>
    </row>
    <row r="9" spans="1:9" x14ac:dyDescent="0.25">
      <c r="B9" s="6"/>
      <c r="C9" s="5"/>
      <c r="D9" s="5"/>
      <c r="E9" s="5"/>
      <c r="F9" s="5"/>
      <c r="G9" s="5"/>
    </row>
    <row r="10" spans="1:9" x14ac:dyDescent="0.25">
      <c r="A10" s="14" t="s">
        <v>41</v>
      </c>
      <c r="B10" s="6">
        <f t="shared" ref="B10" si="3">SUM(B11:B14)</f>
        <v>369852575</v>
      </c>
      <c r="C10" s="6">
        <f>SUM(C11:C14)</f>
        <v>379541775</v>
      </c>
      <c r="D10" s="6">
        <f t="shared" ref="D10:E10" si="4">SUM(D11:D14)</f>
        <v>399177078</v>
      </c>
      <c r="E10" s="6">
        <f t="shared" si="4"/>
        <v>406527453</v>
      </c>
      <c r="F10" s="6">
        <f t="shared" ref="F10:I10" si="5">SUM(F11:F14)</f>
        <v>346306855</v>
      </c>
      <c r="G10" s="6">
        <f t="shared" si="5"/>
        <v>357875177</v>
      </c>
      <c r="H10" s="6">
        <f t="shared" si="5"/>
        <v>384900337</v>
      </c>
      <c r="I10" s="6">
        <f t="shared" si="5"/>
        <v>355960443</v>
      </c>
    </row>
    <row r="11" spans="1:9" x14ac:dyDescent="0.25">
      <c r="A11" t="s">
        <v>2</v>
      </c>
      <c r="B11" s="7">
        <v>91554886</v>
      </c>
      <c r="C11" s="5">
        <v>110212490</v>
      </c>
      <c r="D11" s="5">
        <v>111381022</v>
      </c>
      <c r="E11" s="5">
        <v>106925598</v>
      </c>
      <c r="F11" s="5">
        <v>84744561</v>
      </c>
      <c r="G11" s="5">
        <v>72637689</v>
      </c>
      <c r="H11" s="23">
        <v>73966158</v>
      </c>
      <c r="I11" s="23">
        <v>79164450</v>
      </c>
    </row>
    <row r="12" spans="1:9" x14ac:dyDescent="0.25">
      <c r="A12" t="s">
        <v>3</v>
      </c>
      <c r="B12" s="7">
        <v>206996279</v>
      </c>
      <c r="C12" s="5">
        <v>189211050</v>
      </c>
      <c r="D12" s="5">
        <v>207474501</v>
      </c>
      <c r="E12" s="5">
        <v>202850630</v>
      </c>
      <c r="F12" s="5">
        <v>171782555</v>
      </c>
      <c r="G12" s="5">
        <v>198374116</v>
      </c>
      <c r="H12" s="23">
        <v>225668944</v>
      </c>
      <c r="I12" s="23">
        <v>186086034</v>
      </c>
    </row>
    <row r="13" spans="1:9" x14ac:dyDescent="0.25">
      <c r="A13" t="s">
        <v>4</v>
      </c>
      <c r="B13" s="7">
        <v>65448866</v>
      </c>
      <c r="C13" s="5">
        <v>73025040</v>
      </c>
      <c r="D13" s="5">
        <v>73900901</v>
      </c>
      <c r="E13" s="5">
        <v>90339239</v>
      </c>
      <c r="F13" s="5">
        <v>83675154</v>
      </c>
      <c r="G13" s="5">
        <v>82856266</v>
      </c>
      <c r="H13" s="23">
        <v>76708123</v>
      </c>
      <c r="I13" s="23">
        <v>85331681</v>
      </c>
    </row>
    <row r="14" spans="1:9" x14ac:dyDescent="0.25">
      <c r="A14" t="s">
        <v>5</v>
      </c>
      <c r="B14" s="7">
        <v>5852544</v>
      </c>
      <c r="C14" s="5">
        <v>7093195</v>
      </c>
      <c r="D14" s="5">
        <v>6420654</v>
      </c>
      <c r="E14" s="5">
        <v>6411986</v>
      </c>
      <c r="F14" s="5">
        <v>6104585</v>
      </c>
      <c r="G14" s="5">
        <v>4007106</v>
      </c>
      <c r="H14" s="23">
        <v>8557112</v>
      </c>
      <c r="I14" s="23">
        <v>5378278</v>
      </c>
    </row>
    <row r="15" spans="1:9" x14ac:dyDescent="0.25">
      <c r="A15" s="1"/>
      <c r="B15" s="6">
        <f t="shared" ref="B15" si="6">B6+B10</f>
        <v>699006693</v>
      </c>
      <c r="C15" s="6">
        <f>C6+C10</f>
        <v>703639918</v>
      </c>
      <c r="D15" s="6">
        <f t="shared" ref="D15:E15" si="7">D6+D10</f>
        <v>718571605</v>
      </c>
      <c r="E15" s="6">
        <f t="shared" si="7"/>
        <v>721422689</v>
      </c>
      <c r="F15" s="6">
        <f t="shared" ref="F15:I15" si="8">F6+F10</f>
        <v>657198656</v>
      </c>
      <c r="G15" s="6">
        <f t="shared" si="8"/>
        <v>668325178</v>
      </c>
      <c r="H15" s="6">
        <f t="shared" si="8"/>
        <v>687548783</v>
      </c>
      <c r="I15" s="6">
        <f t="shared" si="8"/>
        <v>654781701</v>
      </c>
    </row>
    <row r="16" spans="1:9" x14ac:dyDescent="0.25">
      <c r="B16" s="6"/>
      <c r="C16" s="5"/>
      <c r="D16" s="5"/>
      <c r="E16" s="5"/>
      <c r="F16" s="5"/>
      <c r="G16" s="5"/>
    </row>
    <row r="17" spans="1:9" ht="15.75" x14ac:dyDescent="0.25">
      <c r="A17" s="15" t="s">
        <v>42</v>
      </c>
      <c r="B17" s="6"/>
      <c r="C17" s="5"/>
      <c r="D17" s="5"/>
      <c r="E17" s="5"/>
      <c r="F17" s="5"/>
      <c r="G17" s="5"/>
    </row>
    <row r="18" spans="1:9" ht="15.75" x14ac:dyDescent="0.25">
      <c r="A18" s="16" t="s">
        <v>43</v>
      </c>
    </row>
    <row r="19" spans="1:9" x14ac:dyDescent="0.25">
      <c r="A19" s="14" t="s">
        <v>44</v>
      </c>
      <c r="B19" s="6">
        <f t="shared" ref="B19" si="9">SUM(B20:B21)</f>
        <v>7160683</v>
      </c>
      <c r="C19" s="6">
        <f>SUM(C20:C21)</f>
        <v>6255942</v>
      </c>
      <c r="D19" s="6">
        <f t="shared" ref="D19:E19" si="10">SUM(D20:D21)</f>
        <v>5575606</v>
      </c>
      <c r="E19" s="6">
        <f t="shared" si="10"/>
        <v>8796984</v>
      </c>
      <c r="F19" s="6">
        <f t="shared" ref="F19:I19" si="11">SUM(F20:F21)</f>
        <v>10735754</v>
      </c>
      <c r="G19" s="6">
        <f t="shared" si="11"/>
        <v>8780020</v>
      </c>
      <c r="H19" s="6">
        <f t="shared" si="11"/>
        <v>6965877</v>
      </c>
      <c r="I19" s="6">
        <f t="shared" si="11"/>
        <v>5581384</v>
      </c>
    </row>
    <row r="20" spans="1:9" x14ac:dyDescent="0.25">
      <c r="A20" t="s">
        <v>8</v>
      </c>
      <c r="B20" s="7">
        <v>3721037</v>
      </c>
      <c r="C20" s="5">
        <v>3444728</v>
      </c>
      <c r="D20" s="5">
        <v>3356434</v>
      </c>
      <c r="E20" s="5">
        <v>4361989</v>
      </c>
      <c r="F20" s="5">
        <v>7902955</v>
      </c>
      <c r="G20" s="5">
        <v>5961815</v>
      </c>
      <c r="H20" s="23">
        <v>5229365</v>
      </c>
      <c r="I20" s="5">
        <v>4720267</v>
      </c>
    </row>
    <row r="21" spans="1:9" x14ac:dyDescent="0.25">
      <c r="A21" t="s">
        <v>9</v>
      </c>
      <c r="B21" s="7">
        <v>3439646</v>
      </c>
      <c r="C21" s="5">
        <v>2811214</v>
      </c>
      <c r="D21" s="5">
        <v>2219172</v>
      </c>
      <c r="E21" s="5">
        <v>4434995</v>
      </c>
      <c r="F21" s="5">
        <v>2832799</v>
      </c>
      <c r="G21" s="5">
        <v>2818205</v>
      </c>
      <c r="H21" s="23">
        <v>1736512</v>
      </c>
      <c r="I21" s="5">
        <v>861117</v>
      </c>
    </row>
    <row r="22" spans="1:9" x14ac:dyDescent="0.25">
      <c r="B22" s="7"/>
      <c r="C22" s="5"/>
      <c r="D22" s="5"/>
      <c r="E22" s="5"/>
      <c r="F22" s="5"/>
      <c r="G22" s="5"/>
    </row>
    <row r="23" spans="1:9" x14ac:dyDescent="0.25">
      <c r="A23" s="14" t="s">
        <v>10</v>
      </c>
      <c r="B23" s="6">
        <f t="shared" ref="B23" si="12">SUM(B24:B27)</f>
        <v>432012317</v>
      </c>
      <c r="C23" s="6">
        <f>SUM(C24:C27)</f>
        <v>453833199</v>
      </c>
      <c r="D23" s="6">
        <f t="shared" ref="D23:E23" si="13">SUM(D24:D27)</f>
        <v>466032941</v>
      </c>
      <c r="E23" s="6">
        <f t="shared" si="13"/>
        <v>447164441</v>
      </c>
      <c r="F23" s="6">
        <f t="shared" ref="F23:I23" si="14">SUM(F24:F27)</f>
        <v>402120108</v>
      </c>
      <c r="G23" s="6">
        <f t="shared" si="14"/>
        <v>408731472</v>
      </c>
      <c r="H23" s="6">
        <f t="shared" si="14"/>
        <v>406355188</v>
      </c>
      <c r="I23" s="6">
        <f t="shared" si="14"/>
        <v>397656403</v>
      </c>
    </row>
    <row r="24" spans="1:9" x14ac:dyDescent="0.25">
      <c r="A24" t="s">
        <v>11</v>
      </c>
      <c r="B24" s="7">
        <v>28385777</v>
      </c>
      <c r="C24" s="5">
        <v>31068008</v>
      </c>
      <c r="D24" s="5">
        <v>32539994</v>
      </c>
      <c r="E24" s="5">
        <v>40177886</v>
      </c>
      <c r="F24" s="5">
        <v>33522263</v>
      </c>
      <c r="G24" s="5">
        <v>35637544</v>
      </c>
      <c r="H24" s="23"/>
    </row>
    <row r="25" spans="1:9" x14ac:dyDescent="0.25">
      <c r="A25" t="s">
        <v>12</v>
      </c>
      <c r="B25" s="7">
        <v>329715445</v>
      </c>
      <c r="C25" s="5">
        <v>351382064</v>
      </c>
      <c r="D25" s="5">
        <v>355373175</v>
      </c>
      <c r="E25" s="5">
        <v>336838845</v>
      </c>
      <c r="F25" s="5">
        <v>297504688</v>
      </c>
      <c r="G25" s="5">
        <v>300822800</v>
      </c>
      <c r="H25" s="23">
        <v>320781761</v>
      </c>
      <c r="I25" s="5">
        <v>309666154</v>
      </c>
    </row>
    <row r="26" spans="1:9" x14ac:dyDescent="0.25">
      <c r="A26" t="s">
        <v>13</v>
      </c>
      <c r="B26" s="7">
        <v>29342661</v>
      </c>
      <c r="C26" s="5">
        <v>25799713</v>
      </c>
      <c r="D26" s="5">
        <v>37293963</v>
      </c>
      <c r="E26" s="5">
        <v>39750424</v>
      </c>
      <c r="F26" s="5">
        <v>36976401</v>
      </c>
      <c r="G26" s="5">
        <v>39640167</v>
      </c>
      <c r="H26" s="23">
        <v>35383892</v>
      </c>
      <c r="I26" s="5">
        <v>31961654</v>
      </c>
    </row>
    <row r="27" spans="1:9" x14ac:dyDescent="0.25">
      <c r="A27" t="s">
        <v>14</v>
      </c>
      <c r="B27" s="7">
        <v>44568434</v>
      </c>
      <c r="C27" s="5">
        <v>45583414</v>
      </c>
      <c r="D27" s="5">
        <v>40825809</v>
      </c>
      <c r="E27" s="5">
        <v>30397286</v>
      </c>
      <c r="F27" s="5">
        <v>34116756</v>
      </c>
      <c r="G27" s="5">
        <v>32630961</v>
      </c>
      <c r="H27" s="23">
        <v>50189535</v>
      </c>
      <c r="I27" s="5">
        <v>56028595</v>
      </c>
    </row>
    <row r="28" spans="1:9" x14ac:dyDescent="0.25">
      <c r="B28" s="7"/>
      <c r="C28" s="5"/>
      <c r="D28" s="5"/>
      <c r="E28" s="5"/>
      <c r="F28" s="5"/>
      <c r="G28" s="5"/>
    </row>
    <row r="29" spans="1:9" x14ac:dyDescent="0.25">
      <c r="A29" s="14" t="s">
        <v>45</v>
      </c>
      <c r="B29" s="6">
        <f t="shared" ref="B29" si="15">SUM(B30:B32)</f>
        <v>259833694</v>
      </c>
      <c r="C29" s="6">
        <f>SUM(C30:C32)</f>
        <v>243550775</v>
      </c>
      <c r="D29" s="6">
        <f t="shared" ref="D29:E29" si="16">SUM(D30:D32)</f>
        <v>246963057</v>
      </c>
      <c r="E29" s="6">
        <f t="shared" si="16"/>
        <v>267461265</v>
      </c>
      <c r="F29" s="6">
        <f t="shared" ref="F29:I29" si="17">SUM(F30:F32)</f>
        <v>244342795</v>
      </c>
      <c r="G29" s="6">
        <f t="shared" si="17"/>
        <v>250813686</v>
      </c>
      <c r="H29" s="6">
        <f t="shared" si="17"/>
        <v>274227718</v>
      </c>
      <c r="I29" s="6">
        <f t="shared" si="17"/>
        <v>251543915</v>
      </c>
    </row>
    <row r="30" spans="1:9" x14ac:dyDescent="0.25">
      <c r="A30" t="s">
        <v>6</v>
      </c>
      <c r="B30" s="7">
        <v>203597600</v>
      </c>
      <c r="C30" s="5">
        <v>203597600</v>
      </c>
      <c r="D30" s="5">
        <v>203597600</v>
      </c>
      <c r="E30" s="5">
        <v>203597600</v>
      </c>
      <c r="F30" s="5">
        <v>203597600</v>
      </c>
      <c r="G30" s="5">
        <v>203597600</v>
      </c>
      <c r="H30" s="23">
        <v>203597600</v>
      </c>
      <c r="I30" s="5">
        <v>203597600</v>
      </c>
    </row>
    <row r="31" spans="1:9" x14ac:dyDescent="0.25">
      <c r="A31" t="s">
        <v>7</v>
      </c>
      <c r="B31" s="7">
        <v>-85660655</v>
      </c>
      <c r="C31" s="5">
        <v>-105306019</v>
      </c>
      <c r="D31" s="5">
        <v>-100118981</v>
      </c>
      <c r="E31" s="5">
        <v>-75195836</v>
      </c>
      <c r="F31" s="5">
        <v>-98319027</v>
      </c>
      <c r="G31" s="5">
        <v>-91769251</v>
      </c>
      <c r="H31" s="23">
        <v>-67009598</v>
      </c>
      <c r="I31" s="5">
        <v>-89100998</v>
      </c>
    </row>
    <row r="32" spans="1:9" x14ac:dyDescent="0.25">
      <c r="A32" t="s">
        <v>46</v>
      </c>
      <c r="B32" s="7">
        <v>141896749</v>
      </c>
      <c r="C32" s="5">
        <v>145259194</v>
      </c>
      <c r="D32" s="5">
        <v>143484438</v>
      </c>
      <c r="E32" s="5">
        <v>139059501</v>
      </c>
      <c r="F32" s="5">
        <v>139064222</v>
      </c>
      <c r="G32" s="5">
        <v>138985337</v>
      </c>
      <c r="H32" s="23">
        <v>137639716</v>
      </c>
      <c r="I32" s="5">
        <v>137047313</v>
      </c>
    </row>
    <row r="33" spans="1:9" x14ac:dyDescent="0.25">
      <c r="B33" s="7"/>
      <c r="C33" s="5"/>
      <c r="D33" s="5"/>
      <c r="E33" s="5"/>
      <c r="F33" s="5"/>
      <c r="G33" s="5"/>
    </row>
    <row r="34" spans="1:9" x14ac:dyDescent="0.25">
      <c r="B34" s="7"/>
      <c r="C34" s="5"/>
      <c r="D34" s="5"/>
      <c r="E34" s="5"/>
      <c r="F34" s="5"/>
      <c r="G34" s="5"/>
    </row>
    <row r="35" spans="1:9" x14ac:dyDescent="0.25">
      <c r="A35" s="1"/>
      <c r="B35" s="6">
        <f t="shared" ref="B35:I35" si="18">B29+B19+B23</f>
        <v>699006694</v>
      </c>
      <c r="C35" s="6">
        <f t="shared" si="18"/>
        <v>703639916</v>
      </c>
      <c r="D35" s="6">
        <f t="shared" si="18"/>
        <v>718571604</v>
      </c>
      <c r="E35" s="6">
        <f t="shared" si="18"/>
        <v>723422690</v>
      </c>
      <c r="F35" s="6">
        <f t="shared" si="18"/>
        <v>657198657</v>
      </c>
      <c r="G35" s="6">
        <f t="shared" si="18"/>
        <v>668325178</v>
      </c>
      <c r="H35" s="6">
        <f t="shared" si="18"/>
        <v>687548783</v>
      </c>
      <c r="I35" s="6">
        <f t="shared" si="18"/>
        <v>654781702</v>
      </c>
    </row>
    <row r="36" spans="1:9" x14ac:dyDescent="0.25">
      <c r="B36" s="6"/>
      <c r="C36" s="6"/>
      <c r="D36" s="5"/>
      <c r="E36" s="5"/>
      <c r="F36" s="5"/>
      <c r="G36" s="5"/>
    </row>
    <row r="37" spans="1:9" x14ac:dyDescent="0.25">
      <c r="A37" s="1"/>
      <c r="B37" s="6"/>
      <c r="C37" s="6"/>
      <c r="D37" s="5"/>
      <c r="E37" s="5"/>
      <c r="F37" s="5"/>
      <c r="G37" s="5"/>
    </row>
    <row r="38" spans="1:9" x14ac:dyDescent="0.25">
      <c r="A38" s="17" t="s">
        <v>47</v>
      </c>
      <c r="B38" s="8">
        <f t="shared" ref="B38:I38" si="19">B29/(B30/10)</f>
        <v>12.762119690998322</v>
      </c>
      <c r="C38" s="8">
        <f t="shared" si="19"/>
        <v>11.962359821530313</v>
      </c>
      <c r="D38" s="8">
        <f t="shared" si="19"/>
        <v>12.129959144901511</v>
      </c>
      <c r="E38" s="8">
        <f t="shared" si="19"/>
        <v>13.136759225059627</v>
      </c>
      <c r="F38" s="8">
        <f t="shared" si="19"/>
        <v>12.001261065945767</v>
      </c>
      <c r="G38" s="8">
        <f t="shared" si="19"/>
        <v>12.319088535424779</v>
      </c>
      <c r="H38" s="8">
        <f t="shared" si="19"/>
        <v>13.469103663304479</v>
      </c>
      <c r="I38" s="8">
        <f t="shared" si="19"/>
        <v>12.35495482265017</v>
      </c>
    </row>
    <row r="39" spans="1:9" x14ac:dyDescent="0.25">
      <c r="A39" s="17" t="s">
        <v>48</v>
      </c>
      <c r="B39" s="6">
        <f t="shared" ref="B39:E39" si="20">B30/10</f>
        <v>20359760</v>
      </c>
      <c r="C39" s="6">
        <f t="shared" si="20"/>
        <v>20359760</v>
      </c>
      <c r="D39" s="6">
        <f t="shared" si="20"/>
        <v>20359760</v>
      </c>
      <c r="E39" s="6">
        <f t="shared" si="20"/>
        <v>20359760</v>
      </c>
      <c r="F39" s="6">
        <f>F30/10</f>
        <v>20359760</v>
      </c>
      <c r="G39" s="6">
        <f>G30/10</f>
        <v>20359760</v>
      </c>
      <c r="H39" s="6">
        <f>H30/10</f>
        <v>20359760</v>
      </c>
      <c r="I39" s="6">
        <f>I30/10</f>
        <v>20359760</v>
      </c>
    </row>
    <row r="40" spans="1:9" x14ac:dyDescent="0.25">
      <c r="B40" s="7"/>
      <c r="C40" s="5"/>
      <c r="D40" s="5"/>
      <c r="E40" s="5"/>
      <c r="F40" s="5"/>
      <c r="G40" s="5"/>
    </row>
    <row r="41" spans="1:9" x14ac:dyDescent="0.25">
      <c r="A41" s="1"/>
      <c r="B41" s="6"/>
      <c r="C41" s="6"/>
      <c r="D41" s="6"/>
      <c r="E41" s="6"/>
      <c r="F41" s="5"/>
      <c r="G41" s="5"/>
    </row>
    <row r="42" spans="1:9" x14ac:dyDescent="0.25">
      <c r="A42" s="1"/>
      <c r="B42" s="6"/>
      <c r="C42" s="6"/>
      <c r="D42" s="6"/>
      <c r="E42" s="5"/>
      <c r="F42" s="5"/>
      <c r="G42" s="5"/>
    </row>
    <row r="43" spans="1:9" x14ac:dyDescent="0.25">
      <c r="A43" s="3"/>
      <c r="B43" s="7"/>
      <c r="C43" s="5"/>
      <c r="D43" s="5"/>
      <c r="E43" s="5"/>
      <c r="F43" s="5"/>
      <c r="G43" s="5"/>
    </row>
    <row r="44" spans="1:9" x14ac:dyDescent="0.25">
      <c r="B44" s="7"/>
      <c r="C44" s="5"/>
      <c r="D44" s="5"/>
      <c r="E44" s="5"/>
      <c r="F44" s="5"/>
      <c r="G44" s="5"/>
    </row>
    <row r="45" spans="1:9" x14ac:dyDescent="0.25">
      <c r="A45" s="1"/>
      <c r="B45" s="6"/>
      <c r="C45" s="6"/>
      <c r="D45" s="6"/>
      <c r="E45" s="6"/>
      <c r="F45" s="5"/>
      <c r="G45" s="5"/>
    </row>
    <row r="46" spans="1:9" x14ac:dyDescent="0.25">
      <c r="B46" s="7"/>
      <c r="C46" s="5"/>
      <c r="D46" s="5"/>
      <c r="E46" s="5"/>
      <c r="F46" s="5"/>
      <c r="G46" s="5"/>
    </row>
    <row r="47" spans="1:9" x14ac:dyDescent="0.25">
      <c r="A47" s="3"/>
      <c r="B47" s="7"/>
      <c r="C47" s="5"/>
      <c r="D47" s="5"/>
      <c r="E47" s="5"/>
      <c r="F47" s="5"/>
      <c r="G47" s="5"/>
    </row>
    <row r="48" spans="1:9" x14ac:dyDescent="0.25">
      <c r="A48" s="1"/>
      <c r="B48" s="6"/>
      <c r="C48" s="6"/>
      <c r="D48" s="6"/>
      <c r="E48" s="6"/>
      <c r="F48" s="5"/>
      <c r="G48" s="5"/>
    </row>
    <row r="49" spans="1:7" x14ac:dyDescent="0.25">
      <c r="A49" s="3"/>
      <c r="B49" s="6"/>
      <c r="C49" s="5"/>
      <c r="D49" s="5"/>
      <c r="E49" s="5"/>
      <c r="F49" s="5"/>
      <c r="G49" s="5"/>
    </row>
    <row r="50" spans="1:7" x14ac:dyDescent="0.25">
      <c r="A50" s="1"/>
      <c r="B50" s="6"/>
      <c r="C50" s="6"/>
      <c r="D50" s="6"/>
      <c r="E50" s="6"/>
      <c r="F50" s="5"/>
      <c r="G50" s="5"/>
    </row>
    <row r="51" spans="1:7" x14ac:dyDescent="0.25">
      <c r="A51" s="1"/>
      <c r="B51" s="6"/>
      <c r="C51" s="6"/>
      <c r="D51" s="6"/>
      <c r="E51" s="6"/>
      <c r="F51" s="5"/>
      <c r="G51" s="5"/>
    </row>
    <row r="52" spans="1:7" x14ac:dyDescent="0.25">
      <c r="A52" s="3"/>
      <c r="B52" s="7"/>
      <c r="C52" s="5"/>
      <c r="D52" s="5"/>
      <c r="E52" s="5"/>
      <c r="F52" s="5"/>
      <c r="G52" s="5"/>
    </row>
    <row r="53" spans="1:7" x14ac:dyDescent="0.25">
      <c r="A53" s="3"/>
      <c r="B53" s="7"/>
      <c r="C53" s="5"/>
      <c r="D53" s="5"/>
      <c r="E53" s="5"/>
      <c r="F53" s="5"/>
      <c r="G53" s="5"/>
    </row>
    <row r="54" spans="1:7" x14ac:dyDescent="0.25">
      <c r="A54" s="1"/>
      <c r="B54" s="6"/>
      <c r="C54" s="6"/>
      <c r="D54" s="6"/>
      <c r="E54" s="6"/>
      <c r="F54" s="5"/>
      <c r="G54" s="5"/>
    </row>
    <row r="55" spans="1:7" x14ac:dyDescent="0.25">
      <c r="A55" s="1"/>
      <c r="B55" s="6"/>
      <c r="C55" s="6"/>
      <c r="D55" s="5"/>
      <c r="E55" s="5"/>
      <c r="F55" s="5"/>
      <c r="G55" s="5"/>
    </row>
    <row r="56" spans="1:7" x14ac:dyDescent="0.25">
      <c r="A56" s="3"/>
      <c r="B56" s="6"/>
      <c r="C56" s="6"/>
      <c r="D56" s="6"/>
      <c r="E56" s="6"/>
      <c r="F56" s="5"/>
      <c r="G56" s="5"/>
    </row>
    <row r="57" spans="1:7" x14ac:dyDescent="0.25">
      <c r="A57" s="1"/>
      <c r="B57" s="6"/>
      <c r="C57" s="6"/>
      <c r="D57" s="6"/>
      <c r="E57" s="6"/>
      <c r="F57" s="5"/>
      <c r="G57" s="5"/>
    </row>
    <row r="58" spans="1:7" x14ac:dyDescent="0.25">
      <c r="B58" s="6"/>
      <c r="C58" s="5"/>
      <c r="D58" s="5"/>
      <c r="E58" s="5"/>
      <c r="F58" s="5"/>
      <c r="G58" s="5"/>
    </row>
    <row r="59" spans="1:7" x14ac:dyDescent="0.25">
      <c r="A59" s="1"/>
      <c r="B59" s="6"/>
      <c r="C59" s="5"/>
      <c r="D59" s="5"/>
      <c r="E59" s="5"/>
      <c r="F59" s="5"/>
      <c r="G59" s="5"/>
    </row>
    <row r="60" spans="1:7" x14ac:dyDescent="0.25">
      <c r="B60" s="6"/>
      <c r="C60" s="5"/>
      <c r="D60" s="5"/>
      <c r="E60" s="5"/>
      <c r="F60" s="5"/>
      <c r="G60" s="5"/>
    </row>
    <row r="61" spans="1:7" x14ac:dyDescent="0.25">
      <c r="A61" s="1"/>
      <c r="B61" s="6"/>
      <c r="C61" s="5"/>
      <c r="D61" s="5"/>
      <c r="E61" s="5"/>
      <c r="F61" s="5"/>
      <c r="G61" s="5"/>
    </row>
    <row r="62" spans="1:7" x14ac:dyDescent="0.25">
      <c r="A62" s="1"/>
      <c r="B62" s="6"/>
      <c r="C62" s="6"/>
      <c r="D62" s="5"/>
      <c r="E62" s="5"/>
      <c r="F62" s="5"/>
      <c r="G62" s="5"/>
    </row>
    <row r="63" spans="1:7" x14ac:dyDescent="0.25">
      <c r="A63" s="3"/>
      <c r="B63" s="7"/>
      <c r="C63" s="5"/>
      <c r="D63" s="5"/>
      <c r="E63" s="5"/>
      <c r="F63" s="5"/>
      <c r="G63" s="5"/>
    </row>
    <row r="64" spans="1:7" x14ac:dyDescent="0.25">
      <c r="B64" s="7"/>
      <c r="C64" s="5"/>
      <c r="D64" s="5"/>
      <c r="E64" s="5"/>
      <c r="F64" s="5"/>
      <c r="G64" s="5"/>
    </row>
    <row r="65" spans="1:7" x14ac:dyDescent="0.25">
      <c r="B65" s="6"/>
      <c r="C65" s="6"/>
      <c r="D65" s="6"/>
      <c r="E65" s="6"/>
      <c r="F65" s="5"/>
      <c r="G65" s="5"/>
    </row>
    <row r="66" spans="1:7" x14ac:dyDescent="0.25">
      <c r="A66" s="1"/>
      <c r="B66" s="6"/>
      <c r="C66" s="6"/>
      <c r="D66" s="5"/>
      <c r="E66" s="5"/>
      <c r="F66" s="5"/>
      <c r="G66" s="5"/>
    </row>
    <row r="67" spans="1:7" x14ac:dyDescent="0.25">
      <c r="B67" s="7"/>
      <c r="C67" s="5"/>
      <c r="D67" s="5"/>
      <c r="E67" s="5"/>
      <c r="F67" s="5"/>
      <c r="G67" s="5"/>
    </row>
    <row r="68" spans="1:7" x14ac:dyDescent="0.25">
      <c r="A68" s="3"/>
      <c r="B68" s="7"/>
      <c r="C68" s="5"/>
      <c r="D68" s="5"/>
      <c r="E68" s="5"/>
      <c r="F68" s="5"/>
      <c r="G68" s="5"/>
    </row>
    <row r="69" spans="1:7" x14ac:dyDescent="0.25">
      <c r="B69" s="7"/>
      <c r="C69" s="5"/>
      <c r="D69" s="5"/>
      <c r="E69" s="5"/>
      <c r="F69" s="5"/>
      <c r="G69" s="5"/>
    </row>
    <row r="70" spans="1:7" x14ac:dyDescent="0.25">
      <c r="A70" s="3"/>
      <c r="B70" s="7"/>
      <c r="C70" s="5"/>
      <c r="D70" s="5"/>
      <c r="E70" s="5"/>
      <c r="F70" s="5"/>
      <c r="G70" s="5"/>
    </row>
    <row r="71" spans="1:7" x14ac:dyDescent="0.25">
      <c r="A71" s="1"/>
      <c r="B71" s="6"/>
      <c r="C71" s="6"/>
      <c r="D71" s="6"/>
      <c r="E71" s="6"/>
      <c r="F71" s="5"/>
      <c r="G71" s="5"/>
    </row>
    <row r="72" spans="1:7" x14ac:dyDescent="0.25">
      <c r="A72" s="1"/>
      <c r="B72" s="6"/>
      <c r="C72" s="6"/>
      <c r="D72" s="6"/>
      <c r="E72" s="6"/>
      <c r="F72" s="5"/>
      <c r="G72" s="5"/>
    </row>
    <row r="73" spans="1:7" x14ac:dyDescent="0.25">
      <c r="A73" s="1"/>
      <c r="B73" s="6"/>
      <c r="C73" s="5"/>
      <c r="D73" s="5"/>
      <c r="E73" s="5"/>
      <c r="F73" s="5"/>
      <c r="G73" s="5"/>
    </row>
    <row r="74" spans="1:7" x14ac:dyDescent="0.25">
      <c r="A74" s="1"/>
      <c r="B74" s="6"/>
      <c r="C74" s="5"/>
      <c r="D74" s="5"/>
      <c r="E74" s="5"/>
      <c r="F74" s="5"/>
      <c r="G74" s="5"/>
    </row>
    <row r="75" spans="1:7" x14ac:dyDescent="0.25">
      <c r="A75" s="4"/>
      <c r="B75" s="7"/>
      <c r="C75" s="5"/>
      <c r="D75" s="5"/>
      <c r="E75" s="5"/>
      <c r="F75" s="5"/>
      <c r="G75" s="5"/>
    </row>
    <row r="76" spans="1:7" x14ac:dyDescent="0.25">
      <c r="A76" s="3"/>
      <c r="B76" s="7"/>
      <c r="C76" s="5"/>
      <c r="D76" s="5"/>
      <c r="E76" s="5"/>
      <c r="F76" s="5"/>
      <c r="G76" s="5"/>
    </row>
    <row r="77" spans="1:7" x14ac:dyDescent="0.25">
      <c r="A77" s="1"/>
      <c r="B77" s="6"/>
      <c r="C77" s="6"/>
      <c r="D77" s="6"/>
      <c r="E77" s="6"/>
      <c r="F77" s="5"/>
      <c r="G77" s="5"/>
    </row>
    <row r="78" spans="1:7" x14ac:dyDescent="0.25">
      <c r="B78" s="6"/>
      <c r="C78" s="5"/>
      <c r="D78" s="5"/>
      <c r="E78" s="5"/>
      <c r="F78" s="5"/>
      <c r="G78" s="5"/>
    </row>
    <row r="79" spans="1:7" x14ac:dyDescent="0.25">
      <c r="A79" s="1"/>
      <c r="B79" s="6"/>
      <c r="C79" s="5"/>
      <c r="D79" s="5"/>
      <c r="E79" s="5"/>
      <c r="F79" s="5"/>
      <c r="G79" s="5"/>
    </row>
    <row r="80" spans="1:7" x14ac:dyDescent="0.25">
      <c r="B80" s="7"/>
      <c r="C80" s="5"/>
      <c r="D80" s="5"/>
      <c r="E80" s="5"/>
      <c r="F80" s="5"/>
      <c r="G80" s="5"/>
    </row>
    <row r="81" spans="1:7" x14ac:dyDescent="0.25">
      <c r="B81" s="7"/>
      <c r="C81" s="5"/>
      <c r="D81" s="5"/>
      <c r="E81" s="5"/>
      <c r="F81" s="5"/>
      <c r="G81" s="5"/>
    </row>
    <row r="82" spans="1:7" x14ac:dyDescent="0.25">
      <c r="B82" s="7"/>
      <c r="C82" s="5"/>
      <c r="D82" s="5"/>
      <c r="E82" s="5"/>
      <c r="F82" s="5"/>
      <c r="G82" s="5"/>
    </row>
    <row r="83" spans="1:7" x14ac:dyDescent="0.25">
      <c r="A83" s="1"/>
      <c r="B83" s="6"/>
      <c r="C83" s="6"/>
      <c r="D83" s="6"/>
      <c r="E83" s="6"/>
      <c r="F83" s="5"/>
      <c r="G83" s="5"/>
    </row>
    <row r="84" spans="1:7" x14ac:dyDescent="0.25">
      <c r="B84" s="6"/>
      <c r="C84" s="6"/>
      <c r="D84" s="6"/>
      <c r="E84" s="6"/>
      <c r="F84" s="5"/>
      <c r="G84" s="5"/>
    </row>
    <row r="85" spans="1:7" x14ac:dyDescent="0.25">
      <c r="B85" s="7"/>
      <c r="C85" s="5"/>
      <c r="D85" s="5"/>
      <c r="E85" s="5"/>
      <c r="F85" s="5"/>
      <c r="G85" s="5"/>
    </row>
    <row r="86" spans="1:7" x14ac:dyDescent="0.25">
      <c r="B86" s="6"/>
      <c r="C86" s="6"/>
      <c r="D86" s="6"/>
      <c r="E86" s="6"/>
      <c r="F86" s="5"/>
      <c r="G86" s="5"/>
    </row>
    <row r="87" spans="1:7" x14ac:dyDescent="0.25">
      <c r="B87" s="5"/>
      <c r="C87" s="5"/>
      <c r="D87" s="5"/>
      <c r="E87" s="5"/>
      <c r="F87" s="5"/>
      <c r="G87" s="5"/>
    </row>
    <row r="88" spans="1:7" x14ac:dyDescent="0.25">
      <c r="B88" s="5"/>
      <c r="C88" s="5"/>
      <c r="D88" s="5"/>
      <c r="E88" s="5"/>
      <c r="F88" s="5"/>
      <c r="G88" s="5"/>
    </row>
    <row r="89" spans="1:7" x14ac:dyDescent="0.25">
      <c r="B89" s="5"/>
      <c r="C89" s="5"/>
      <c r="D89" s="5"/>
      <c r="E89" s="5"/>
      <c r="F89" s="5"/>
      <c r="G89" s="5"/>
    </row>
    <row r="90" spans="1:7" x14ac:dyDescent="0.25">
      <c r="B90" s="5"/>
      <c r="C90" s="5"/>
      <c r="D90" s="5"/>
      <c r="E90" s="5"/>
      <c r="F90" s="5"/>
      <c r="G90" s="5"/>
    </row>
    <row r="91" spans="1:7" x14ac:dyDescent="0.25">
      <c r="B91" s="5"/>
      <c r="C91" s="5"/>
      <c r="D91" s="5"/>
      <c r="E91" s="5"/>
      <c r="F91" s="5"/>
      <c r="G91" s="5"/>
    </row>
    <row r="92" spans="1:7" x14ac:dyDescent="0.25">
      <c r="B92" s="5"/>
      <c r="C92" s="5"/>
      <c r="D92" s="5"/>
      <c r="E92" s="5"/>
      <c r="F92" s="5"/>
      <c r="G92" s="5"/>
    </row>
    <row r="93" spans="1:7" x14ac:dyDescent="0.25">
      <c r="B93" s="5"/>
      <c r="C93" s="5"/>
      <c r="D93" s="5"/>
      <c r="E93" s="5"/>
      <c r="F93" s="5"/>
      <c r="G9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pane xSplit="1" ySplit="4" topLeftCell="I11" activePane="bottomRight" state="frozen"/>
      <selection pane="topRight" activeCell="B1" sqref="B1"/>
      <selection pane="bottomLeft" activeCell="A4" sqref="A4"/>
      <selection pane="bottomRight" activeCell="H18" sqref="H18:I18"/>
    </sheetView>
  </sheetViews>
  <sheetFormatPr defaultRowHeight="15" x14ac:dyDescent="0.25"/>
  <cols>
    <col min="1" max="1" width="42.42578125" bestFit="1" customWidth="1"/>
    <col min="2" max="3" width="14.28515625" bestFit="1" customWidth="1"/>
    <col min="4" max="4" width="13.85546875" customWidth="1"/>
    <col min="5" max="5" width="14.5703125" customWidth="1"/>
    <col min="6" max="6" width="12.5703125" bestFit="1" customWidth="1"/>
    <col min="7" max="7" width="12.5703125" customWidth="1"/>
    <col min="8" max="8" width="15.5703125" customWidth="1"/>
    <col min="9" max="9" width="15.28515625" bestFit="1" customWidth="1"/>
    <col min="10" max="10" width="12.5703125" bestFit="1" customWidth="1"/>
  </cols>
  <sheetData>
    <row r="1" spans="1:12" ht="15.75" x14ac:dyDescent="0.25">
      <c r="A1" s="2" t="s">
        <v>15</v>
      </c>
    </row>
    <row r="2" spans="1:12" ht="15.75" x14ac:dyDescent="0.25">
      <c r="A2" s="2" t="s">
        <v>49</v>
      </c>
      <c r="B2" s="6"/>
      <c r="C2" s="6"/>
      <c r="D2" s="5"/>
      <c r="E2" s="5"/>
    </row>
    <row r="3" spans="1:12" ht="15.75" x14ac:dyDescent="0.25">
      <c r="A3" s="2" t="s">
        <v>38</v>
      </c>
      <c r="B3" s="20" t="s">
        <v>77</v>
      </c>
      <c r="C3" s="20" t="s">
        <v>76</v>
      </c>
      <c r="D3" s="20" t="s">
        <v>75</v>
      </c>
      <c r="E3" s="20" t="s">
        <v>77</v>
      </c>
      <c r="F3" s="20" t="s">
        <v>76</v>
      </c>
      <c r="G3" s="20" t="s">
        <v>75</v>
      </c>
      <c r="H3" s="20" t="s">
        <v>77</v>
      </c>
      <c r="I3" s="20" t="s">
        <v>76</v>
      </c>
    </row>
    <row r="4" spans="1:12" x14ac:dyDescent="0.25">
      <c r="B4" s="19">
        <v>43008</v>
      </c>
      <c r="C4" s="19">
        <v>43100</v>
      </c>
      <c r="D4" s="19">
        <v>43190</v>
      </c>
      <c r="E4" s="19">
        <v>43373</v>
      </c>
      <c r="F4" s="19">
        <v>43464</v>
      </c>
      <c r="G4" s="19">
        <v>43555</v>
      </c>
      <c r="H4" s="22">
        <v>43738</v>
      </c>
      <c r="I4" s="21">
        <v>43830</v>
      </c>
    </row>
    <row r="5" spans="1:12" x14ac:dyDescent="0.25">
      <c r="A5" s="17" t="s">
        <v>50</v>
      </c>
      <c r="B5" s="7">
        <v>167898884</v>
      </c>
      <c r="C5" s="7">
        <v>349219476</v>
      </c>
      <c r="D5" s="7">
        <v>472748987</v>
      </c>
      <c r="E5" s="5">
        <v>209095804</v>
      </c>
      <c r="F5" s="7">
        <v>402293692</v>
      </c>
      <c r="G5" s="7">
        <v>596323174</v>
      </c>
      <c r="H5" s="23">
        <v>248116018</v>
      </c>
      <c r="I5" s="7">
        <v>449958190</v>
      </c>
    </row>
    <row r="6" spans="1:12" x14ac:dyDescent="0.25">
      <c r="A6" t="s">
        <v>16</v>
      </c>
      <c r="B6" s="7">
        <v>101679564</v>
      </c>
      <c r="C6" s="5">
        <v>212604817</v>
      </c>
      <c r="D6" s="5">
        <v>283034818</v>
      </c>
      <c r="E6" s="5">
        <v>126335685</v>
      </c>
      <c r="F6" s="5">
        <v>245278464</v>
      </c>
      <c r="G6" s="5">
        <v>358807654</v>
      </c>
      <c r="H6" s="10">
        <v>148692588</v>
      </c>
      <c r="I6" s="10">
        <v>273574397</v>
      </c>
      <c r="J6" s="10"/>
      <c r="K6" s="10"/>
      <c r="L6" s="10"/>
    </row>
    <row r="7" spans="1:12" x14ac:dyDescent="0.25">
      <c r="A7" s="17" t="s">
        <v>51</v>
      </c>
      <c r="B7" s="6">
        <f t="shared" ref="B7:E7" si="0">B5-B6</f>
        <v>66219320</v>
      </c>
      <c r="C7" s="6">
        <f t="shared" si="0"/>
        <v>136614659</v>
      </c>
      <c r="D7" s="6">
        <f t="shared" si="0"/>
        <v>189714169</v>
      </c>
      <c r="E7" s="6">
        <f t="shared" si="0"/>
        <v>82760119</v>
      </c>
      <c r="F7" s="6">
        <f t="shared" ref="F7:I7" si="1">F5-F6</f>
        <v>157015228</v>
      </c>
      <c r="G7" s="6">
        <f t="shared" si="1"/>
        <v>237515520</v>
      </c>
      <c r="H7" s="6">
        <f t="shared" si="1"/>
        <v>99423430</v>
      </c>
      <c r="I7" s="6">
        <f t="shared" si="1"/>
        <v>176383793</v>
      </c>
    </row>
    <row r="8" spans="1:12" x14ac:dyDescent="0.25">
      <c r="A8" s="17" t="s">
        <v>52</v>
      </c>
      <c r="B8" s="6">
        <f>SUM(B9:B10)</f>
        <v>45819606</v>
      </c>
      <c r="C8" s="6">
        <f>SUM(C9:C10)</f>
        <v>94568634</v>
      </c>
      <c r="D8" s="6">
        <f t="shared" ref="D8:E8" si="2">SUM(D9:D10)</f>
        <v>131376944</v>
      </c>
      <c r="E8" s="6">
        <f t="shared" si="2"/>
        <v>57573124</v>
      </c>
      <c r="F8" s="6">
        <f t="shared" ref="F8:I8" si="3">SUM(F9:F10)</f>
        <v>112656137</v>
      </c>
      <c r="G8" s="6">
        <f t="shared" si="3"/>
        <v>177704306</v>
      </c>
      <c r="H8" s="6">
        <f t="shared" si="3"/>
        <v>70167996</v>
      </c>
      <c r="I8" s="6">
        <f t="shared" si="3"/>
        <v>127057427</v>
      </c>
    </row>
    <row r="9" spans="1:12" x14ac:dyDescent="0.25">
      <c r="A9" s="3" t="s">
        <v>17</v>
      </c>
      <c r="B9" s="7">
        <v>6363368</v>
      </c>
      <c r="C9" s="5">
        <v>13864013</v>
      </c>
      <c r="D9" s="5">
        <v>22077378</v>
      </c>
      <c r="E9" s="5">
        <v>7912871</v>
      </c>
      <c r="F9" s="5">
        <v>16186110</v>
      </c>
      <c r="G9" s="5">
        <v>28802409</v>
      </c>
      <c r="H9" s="10">
        <v>9878818</v>
      </c>
      <c r="I9" s="10">
        <v>19417129</v>
      </c>
      <c r="J9" s="10"/>
      <c r="K9" s="10"/>
      <c r="L9" s="10"/>
    </row>
    <row r="10" spans="1:12" x14ac:dyDescent="0.25">
      <c r="A10" t="s">
        <v>18</v>
      </c>
      <c r="B10" s="7">
        <v>39456238</v>
      </c>
      <c r="C10" s="5">
        <v>80704621</v>
      </c>
      <c r="D10" s="5">
        <v>109299566</v>
      </c>
      <c r="E10" s="5">
        <v>49660253</v>
      </c>
      <c r="F10" s="5">
        <v>96470027</v>
      </c>
      <c r="G10" s="5">
        <v>148901897</v>
      </c>
      <c r="H10" s="10">
        <v>60289178</v>
      </c>
      <c r="I10" s="10">
        <v>107640298</v>
      </c>
      <c r="J10" s="10"/>
      <c r="K10" s="10"/>
      <c r="L10" s="10"/>
    </row>
    <row r="11" spans="1:12" x14ac:dyDescent="0.25">
      <c r="A11" s="17" t="s">
        <v>53</v>
      </c>
      <c r="B11" s="6">
        <f t="shared" ref="B11:E11" si="4">B7-B8</f>
        <v>20399714</v>
      </c>
      <c r="C11" s="6">
        <f t="shared" si="4"/>
        <v>42046025</v>
      </c>
      <c r="D11" s="6">
        <f t="shared" si="4"/>
        <v>58337225</v>
      </c>
      <c r="E11" s="6">
        <f t="shared" si="4"/>
        <v>25186995</v>
      </c>
      <c r="F11" s="6">
        <f t="shared" ref="F11:I11" si="5">F7-F8</f>
        <v>44359091</v>
      </c>
      <c r="G11" s="6">
        <f t="shared" si="5"/>
        <v>59811214</v>
      </c>
      <c r="H11" s="6">
        <f t="shared" si="5"/>
        <v>29255434</v>
      </c>
      <c r="I11" s="6">
        <f t="shared" si="5"/>
        <v>49326366</v>
      </c>
    </row>
    <row r="12" spans="1:12" x14ac:dyDescent="0.25">
      <c r="A12" s="18" t="s">
        <v>54</v>
      </c>
      <c r="B12" s="6"/>
      <c r="C12" s="6"/>
      <c r="D12" s="6"/>
      <c r="E12" s="6"/>
      <c r="F12" s="6"/>
      <c r="G12" s="6"/>
    </row>
    <row r="13" spans="1:12" x14ac:dyDescent="0.25">
      <c r="A13" t="s">
        <v>19</v>
      </c>
      <c r="B13" s="7">
        <v>10811131</v>
      </c>
      <c r="C13" s="5">
        <v>21131536</v>
      </c>
      <c r="D13" s="5">
        <v>32032192</v>
      </c>
      <c r="E13" s="5">
        <v>9066057</v>
      </c>
      <c r="F13" s="5">
        <v>16440260</v>
      </c>
      <c r="G13" s="5">
        <v>23025133</v>
      </c>
      <c r="H13" s="10">
        <v>6608312</v>
      </c>
      <c r="I13" s="10">
        <v>19234740</v>
      </c>
      <c r="J13" s="10"/>
      <c r="K13" s="10"/>
      <c r="L13" s="10"/>
    </row>
    <row r="14" spans="1:12" x14ac:dyDescent="0.25">
      <c r="A14" s="3" t="s">
        <v>55</v>
      </c>
      <c r="B14" s="7">
        <v>117535</v>
      </c>
      <c r="C14" s="5">
        <v>56558</v>
      </c>
      <c r="D14" s="5">
        <v>843565</v>
      </c>
      <c r="E14" s="5">
        <v>120967</v>
      </c>
      <c r="F14" s="5">
        <v>127710</v>
      </c>
      <c r="G14" s="5">
        <v>150668</v>
      </c>
      <c r="H14" s="23">
        <v>115421</v>
      </c>
      <c r="I14" s="10">
        <v>168246</v>
      </c>
    </row>
    <row r="15" spans="1:12" x14ac:dyDescent="0.25">
      <c r="A15" s="17" t="s">
        <v>56</v>
      </c>
      <c r="B15" s="6">
        <f t="shared" ref="B15:E15" si="6">B11+B14-B13</f>
        <v>9706118</v>
      </c>
      <c r="C15" s="6">
        <f t="shared" si="6"/>
        <v>20971047</v>
      </c>
      <c r="D15" s="6">
        <f t="shared" si="6"/>
        <v>27148598</v>
      </c>
      <c r="E15" s="6">
        <f t="shared" si="6"/>
        <v>16241905</v>
      </c>
      <c r="F15" s="6">
        <f t="shared" ref="F15:I15" si="7">F11+F14-F13</f>
        <v>28046541</v>
      </c>
      <c r="G15" s="6">
        <f t="shared" si="7"/>
        <v>36936749</v>
      </c>
      <c r="H15" s="6">
        <f t="shared" si="7"/>
        <v>22762543</v>
      </c>
      <c r="I15" s="6">
        <f t="shared" si="7"/>
        <v>30259872</v>
      </c>
    </row>
    <row r="16" spans="1:12" x14ac:dyDescent="0.25">
      <c r="A16" s="3" t="s">
        <v>20</v>
      </c>
      <c r="B16" s="7">
        <v>462196</v>
      </c>
      <c r="C16" s="5">
        <v>998621</v>
      </c>
      <c r="D16" s="5">
        <v>1292790</v>
      </c>
      <c r="E16" s="5">
        <v>773424</v>
      </c>
      <c r="F16" s="5">
        <v>1335550</v>
      </c>
      <c r="G16" s="5">
        <v>1758893</v>
      </c>
      <c r="H16" s="10">
        <v>1083931</v>
      </c>
      <c r="I16" s="10">
        <v>1440946</v>
      </c>
      <c r="J16" s="10"/>
      <c r="K16" s="10"/>
      <c r="L16" s="10"/>
    </row>
    <row r="17" spans="1:12" x14ac:dyDescent="0.25">
      <c r="A17" s="17" t="s">
        <v>57</v>
      </c>
      <c r="B17" s="6">
        <f t="shared" ref="B17:E17" si="8">B15-B16</f>
        <v>9243922</v>
      </c>
      <c r="C17" s="6">
        <f>C15-C16</f>
        <v>19972426</v>
      </c>
      <c r="D17" s="6">
        <f t="shared" si="8"/>
        <v>25855808</v>
      </c>
      <c r="E17" s="6">
        <f t="shared" si="8"/>
        <v>15468481</v>
      </c>
      <c r="F17" s="6">
        <f>F15-F16</f>
        <v>26710991</v>
      </c>
      <c r="G17" s="6">
        <f>G15-G16</f>
        <v>35177856</v>
      </c>
      <c r="H17" s="6">
        <f>H15-H16</f>
        <v>21678612</v>
      </c>
      <c r="I17" s="6">
        <f t="shared" ref="I17:L17" si="9">I15-I16</f>
        <v>28818926</v>
      </c>
      <c r="J17" s="6">
        <f t="shared" si="9"/>
        <v>0</v>
      </c>
      <c r="K17" s="6">
        <f t="shared" si="9"/>
        <v>0</v>
      </c>
      <c r="L17" s="6">
        <f t="shared" si="9"/>
        <v>0</v>
      </c>
    </row>
    <row r="18" spans="1:12" x14ac:dyDescent="0.25">
      <c r="A18" s="14" t="s">
        <v>58</v>
      </c>
      <c r="B18" s="6">
        <f t="shared" ref="B18:I18" si="10">B19-B20</f>
        <v>1780778</v>
      </c>
      <c r="C18" s="6">
        <f t="shared" si="10"/>
        <v>3895777</v>
      </c>
      <c r="D18" s="6">
        <f t="shared" si="10"/>
        <v>4836920</v>
      </c>
      <c r="E18" s="6">
        <f t="shared" si="10"/>
        <v>3060950</v>
      </c>
      <c r="F18" s="6">
        <f t="shared" si="10"/>
        <v>4026699</v>
      </c>
      <c r="G18" s="6">
        <f t="shared" si="10"/>
        <v>6188585</v>
      </c>
      <c r="H18" s="6">
        <f t="shared" si="10"/>
        <v>4542360</v>
      </c>
      <c r="I18" s="6">
        <f t="shared" si="10"/>
        <v>5515207</v>
      </c>
    </row>
    <row r="19" spans="1:12" x14ac:dyDescent="0.25">
      <c r="A19" s="3" t="s">
        <v>21</v>
      </c>
      <c r="B19" s="7">
        <v>2349880</v>
      </c>
      <c r="C19" s="5">
        <v>5032111</v>
      </c>
      <c r="D19" s="5">
        <v>6504097</v>
      </c>
      <c r="E19" s="5">
        <v>3862878</v>
      </c>
      <c r="F19" s="5">
        <v>6369623</v>
      </c>
      <c r="G19" s="5">
        <v>8484904</v>
      </c>
      <c r="H19" s="23">
        <v>5415643</v>
      </c>
      <c r="I19" s="5">
        <v>7202686</v>
      </c>
    </row>
    <row r="20" spans="1:12" x14ac:dyDescent="0.25">
      <c r="A20" s="3" t="s">
        <v>22</v>
      </c>
      <c r="B20" s="7">
        <v>569102</v>
      </c>
      <c r="C20" s="5">
        <v>1136334</v>
      </c>
      <c r="D20" s="5">
        <v>1667177</v>
      </c>
      <c r="E20" s="5">
        <v>801928</v>
      </c>
      <c r="F20" s="5">
        <v>2342924</v>
      </c>
      <c r="G20" s="5">
        <v>2296319</v>
      </c>
      <c r="H20" s="23">
        <v>873283</v>
      </c>
      <c r="I20" s="5">
        <v>1687479</v>
      </c>
    </row>
    <row r="21" spans="1:12" x14ac:dyDescent="0.25">
      <c r="A21" s="17" t="s">
        <v>59</v>
      </c>
      <c r="B21" s="6">
        <f t="shared" ref="B21:D21" si="11">B17-B18</f>
        <v>7463144</v>
      </c>
      <c r="C21" s="6">
        <f t="shared" si="11"/>
        <v>16076649</v>
      </c>
      <c r="D21" s="6">
        <f t="shared" si="11"/>
        <v>21018888</v>
      </c>
      <c r="E21" s="6">
        <f>E17-E18</f>
        <v>12407531</v>
      </c>
      <c r="F21" s="6">
        <f>F17-F18</f>
        <v>22684292</v>
      </c>
      <c r="G21" s="6">
        <f t="shared" ref="G21:I21" si="12">G17-G18</f>
        <v>28989271</v>
      </c>
      <c r="H21" s="6">
        <f t="shared" si="12"/>
        <v>17136252</v>
      </c>
      <c r="I21" s="6">
        <f t="shared" si="12"/>
        <v>23303719</v>
      </c>
    </row>
    <row r="24" spans="1:12" x14ac:dyDescent="0.25">
      <c r="A24" s="17" t="s">
        <v>60</v>
      </c>
      <c r="B24" s="9">
        <f>B21/('1'!B30/10)</f>
        <v>0.36656345654369205</v>
      </c>
      <c r="C24" s="9">
        <f>C21/('1'!C30/10)</f>
        <v>0.78962861055336608</v>
      </c>
      <c r="D24" s="9">
        <f>D21/('1'!D30/10)</f>
        <v>1.0323740554898486</v>
      </c>
      <c r="E24" s="9">
        <f>E21/('1'!E30/10)</f>
        <v>0.60941440370613409</v>
      </c>
      <c r="F24" s="9">
        <f>F21/('1'!F30/10)</f>
        <v>1.1141728586191586</v>
      </c>
      <c r="G24" s="9">
        <f>G21/('1'!G30/10)</f>
        <v>1.4238513125891465</v>
      </c>
      <c r="H24" s="9">
        <f>H21/('1'!H30/10)</f>
        <v>0.84167259339009892</v>
      </c>
      <c r="I24" s="9">
        <f>I21/('1'!I30/10)</f>
        <v>1.1445969402389813</v>
      </c>
    </row>
    <row r="25" spans="1:12" x14ac:dyDescent="0.25">
      <c r="A25" s="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pane xSplit="1" ySplit="4" topLeftCell="H29" activePane="bottomRight" state="frozen"/>
      <selection pane="topRight" activeCell="B1" sqref="B1"/>
      <selection pane="bottomLeft" activeCell="A4" sqref="A4"/>
      <selection pane="bottomRight" activeCell="M44" sqref="M44"/>
    </sheetView>
  </sheetViews>
  <sheetFormatPr defaultRowHeight="15" x14ac:dyDescent="0.25"/>
  <cols>
    <col min="1" max="1" width="36.7109375" customWidth="1"/>
    <col min="2" max="6" width="13.42578125" bestFit="1" customWidth="1"/>
    <col min="7" max="7" width="13.42578125" customWidth="1"/>
    <col min="8" max="8" width="14" bestFit="1" customWidth="1"/>
    <col min="9" max="9" width="12.5703125" bestFit="1" customWidth="1"/>
  </cols>
  <sheetData>
    <row r="1" spans="1:9" ht="15.75" x14ac:dyDescent="0.25">
      <c r="A1" s="2" t="s">
        <v>15</v>
      </c>
    </row>
    <row r="2" spans="1:9" ht="15.75" x14ac:dyDescent="0.25">
      <c r="A2" s="2" t="s">
        <v>62</v>
      </c>
      <c r="B2" s="6"/>
      <c r="C2" s="5"/>
      <c r="D2" s="5"/>
      <c r="E2" s="5"/>
    </row>
    <row r="3" spans="1:9" ht="15.75" x14ac:dyDescent="0.25">
      <c r="A3" s="2" t="s">
        <v>38</v>
      </c>
      <c r="B3" s="20" t="s">
        <v>77</v>
      </c>
      <c r="C3" s="20" t="s">
        <v>76</v>
      </c>
      <c r="D3" s="20" t="s">
        <v>75</v>
      </c>
      <c r="E3" s="20" t="s">
        <v>77</v>
      </c>
      <c r="F3" s="20" t="s">
        <v>76</v>
      </c>
      <c r="G3" s="20" t="s">
        <v>75</v>
      </c>
      <c r="H3" s="20" t="s">
        <v>77</v>
      </c>
      <c r="I3" s="20" t="s">
        <v>76</v>
      </c>
    </row>
    <row r="4" spans="1:9" x14ac:dyDescent="0.25">
      <c r="B4" s="19">
        <v>43008</v>
      </c>
      <c r="C4" s="19">
        <v>43100</v>
      </c>
      <c r="D4" s="19">
        <v>43190</v>
      </c>
      <c r="E4" s="19">
        <v>43373</v>
      </c>
      <c r="F4" s="19">
        <v>43464</v>
      </c>
      <c r="G4" s="19">
        <v>43555</v>
      </c>
      <c r="H4" s="22">
        <v>43738</v>
      </c>
      <c r="I4" s="22">
        <v>43830</v>
      </c>
    </row>
    <row r="5" spans="1:9" x14ac:dyDescent="0.25">
      <c r="A5" s="17" t="s">
        <v>63</v>
      </c>
      <c r="B5" s="6"/>
      <c r="C5" s="5"/>
      <c r="D5" s="5"/>
      <c r="E5" s="5"/>
    </row>
    <row r="6" spans="1:9" x14ac:dyDescent="0.25">
      <c r="A6" s="3" t="s">
        <v>23</v>
      </c>
      <c r="B6" s="7">
        <v>187813306</v>
      </c>
      <c r="C6" s="5">
        <v>386919127</v>
      </c>
      <c r="D6" s="5">
        <v>483201739</v>
      </c>
      <c r="E6" s="5">
        <v>212963610</v>
      </c>
      <c r="F6" s="5">
        <v>433187823</v>
      </c>
      <c r="G6" s="24">
        <v>610883837</v>
      </c>
      <c r="H6">
        <v>233789989</v>
      </c>
      <c r="I6" s="23">
        <v>466401474</v>
      </c>
    </row>
    <row r="7" spans="1:9" x14ac:dyDescent="0.25">
      <c r="A7" t="s">
        <v>24</v>
      </c>
      <c r="B7" s="7">
        <v>117535</v>
      </c>
      <c r="C7" s="5">
        <v>56558</v>
      </c>
      <c r="D7" s="5">
        <v>843565</v>
      </c>
      <c r="E7" s="5">
        <v>120967</v>
      </c>
      <c r="F7" s="5">
        <v>16429</v>
      </c>
      <c r="G7" s="24">
        <v>19517</v>
      </c>
      <c r="H7" s="5">
        <v>115421</v>
      </c>
      <c r="I7" s="5">
        <v>48246</v>
      </c>
    </row>
    <row r="8" spans="1:9" x14ac:dyDescent="0.25">
      <c r="A8" t="s">
        <v>25</v>
      </c>
      <c r="B8" s="7">
        <v>-125001014</v>
      </c>
      <c r="C8" s="5">
        <v>-253111218</v>
      </c>
      <c r="D8" s="5">
        <v>-308195196</v>
      </c>
      <c r="E8" s="5">
        <v>-130373670</v>
      </c>
      <c r="F8" s="5">
        <v>-222617167</v>
      </c>
      <c r="G8" s="24">
        <v>-316043166</v>
      </c>
      <c r="H8" s="5">
        <v>-133293770</v>
      </c>
      <c r="I8" s="23">
        <v>-261362437</v>
      </c>
    </row>
    <row r="9" spans="1:9" x14ac:dyDescent="0.25">
      <c r="A9" s="3" t="s">
        <v>26</v>
      </c>
      <c r="B9" s="7">
        <v>-41383198</v>
      </c>
      <c r="C9" s="5">
        <v>-97423409</v>
      </c>
      <c r="D9" s="5">
        <v>-131761911</v>
      </c>
      <c r="E9" s="5">
        <v>-54333308</v>
      </c>
      <c r="F9" s="5">
        <v>-119281455</v>
      </c>
      <c r="G9" s="24">
        <v>-173740758</v>
      </c>
      <c r="H9" s="5">
        <v>-82286268</v>
      </c>
      <c r="I9" s="23">
        <v>-150516164</v>
      </c>
    </row>
    <row r="10" spans="1:9" ht="17.25" customHeight="1" x14ac:dyDescent="0.25">
      <c r="A10" t="s">
        <v>27</v>
      </c>
      <c r="B10" s="7">
        <v>-10811131</v>
      </c>
      <c r="C10" s="5">
        <v>-21131536</v>
      </c>
      <c r="D10" s="5">
        <v>-32032192</v>
      </c>
      <c r="E10" s="5">
        <v>-9066057</v>
      </c>
      <c r="F10" s="5"/>
      <c r="G10" s="24"/>
      <c r="H10" s="5">
        <v>-6608312</v>
      </c>
      <c r="I10" s="23">
        <v>-19234740</v>
      </c>
    </row>
    <row r="11" spans="1:9" ht="17.25" customHeight="1" x14ac:dyDescent="0.25">
      <c r="A11" t="s">
        <v>78</v>
      </c>
      <c r="B11" s="7"/>
      <c r="C11" s="5"/>
      <c r="D11" s="5"/>
      <c r="E11" s="5"/>
      <c r="F11" s="5">
        <v>-16440260</v>
      </c>
      <c r="G11" s="7">
        <v>-23025133</v>
      </c>
    </row>
    <row r="12" spans="1:9" x14ac:dyDescent="0.25">
      <c r="A12" s="3" t="s">
        <v>28</v>
      </c>
      <c r="B12" s="7">
        <v>-6266122</v>
      </c>
      <c r="C12" s="5">
        <v>-8639921</v>
      </c>
      <c r="D12" s="5">
        <v>-11686337</v>
      </c>
      <c r="E12" s="5">
        <v>-4201927</v>
      </c>
      <c r="F12" s="5">
        <v>-9127089</v>
      </c>
      <c r="G12" s="24">
        <v>-12195144</v>
      </c>
      <c r="H12" s="5">
        <v>-3848980</v>
      </c>
      <c r="I12" s="23">
        <v>-7087041</v>
      </c>
    </row>
    <row r="13" spans="1:9" x14ac:dyDescent="0.25">
      <c r="A13" s="1"/>
      <c r="B13" s="6"/>
      <c r="C13" s="6"/>
      <c r="D13" s="6"/>
      <c r="E13" s="6"/>
      <c r="F13" s="6"/>
      <c r="G13" s="6"/>
    </row>
    <row r="14" spans="1:9" x14ac:dyDescent="0.25">
      <c r="A14" s="1"/>
      <c r="B14" s="6">
        <f t="shared" ref="B14:I14" si="0">SUM(B6:B12)</f>
        <v>4469376</v>
      </c>
      <c r="C14" s="6">
        <f t="shared" si="0"/>
        <v>6669601</v>
      </c>
      <c r="D14" s="6">
        <f t="shared" si="0"/>
        <v>369668</v>
      </c>
      <c r="E14" s="6">
        <f t="shared" si="0"/>
        <v>15109615</v>
      </c>
      <c r="F14" s="6">
        <f t="shared" si="0"/>
        <v>65738281</v>
      </c>
      <c r="G14" s="6">
        <f t="shared" si="0"/>
        <v>85899153</v>
      </c>
      <c r="H14" s="6">
        <f t="shared" si="0"/>
        <v>7868080</v>
      </c>
      <c r="I14" s="6">
        <f t="shared" si="0"/>
        <v>28249338</v>
      </c>
    </row>
    <row r="15" spans="1:9" x14ac:dyDescent="0.25">
      <c r="A15" s="1"/>
      <c r="B15" s="6"/>
      <c r="C15" s="5"/>
      <c r="D15" s="5"/>
      <c r="E15" s="5"/>
      <c r="F15" s="5"/>
      <c r="G15" s="5"/>
    </row>
    <row r="16" spans="1:9" x14ac:dyDescent="0.25">
      <c r="A16" s="17" t="s">
        <v>64</v>
      </c>
      <c r="B16" s="6"/>
      <c r="C16" s="5"/>
      <c r="D16" s="5"/>
      <c r="E16" s="5"/>
      <c r="F16" s="5"/>
      <c r="G16" s="5"/>
    </row>
    <row r="17" spans="1:9" ht="30" x14ac:dyDescent="0.25">
      <c r="A17" s="4" t="s">
        <v>36</v>
      </c>
      <c r="B17" s="7">
        <v>-1541600</v>
      </c>
      <c r="C17" s="5">
        <v>-1967992</v>
      </c>
      <c r="D17" s="5">
        <v>-4402300</v>
      </c>
      <c r="E17" s="5">
        <v>-5158921</v>
      </c>
      <c r="F17" s="5">
        <v>-7479741</v>
      </c>
      <c r="G17" s="5">
        <v>-14229843</v>
      </c>
      <c r="H17" s="5">
        <v>-1974860</v>
      </c>
      <c r="I17" s="23">
        <v>-5488779</v>
      </c>
    </row>
    <row r="18" spans="1:9" x14ac:dyDescent="0.25">
      <c r="A18" s="4" t="s">
        <v>80</v>
      </c>
      <c r="B18" s="7"/>
      <c r="C18" s="5"/>
      <c r="D18" s="5"/>
      <c r="E18" s="5"/>
      <c r="F18" s="5"/>
      <c r="G18" s="5"/>
      <c r="H18" s="5"/>
      <c r="I18" s="23">
        <v>-1938</v>
      </c>
    </row>
    <row r="19" spans="1:9" x14ac:dyDescent="0.25">
      <c r="A19" s="4" t="s">
        <v>79</v>
      </c>
      <c r="B19" s="7"/>
      <c r="C19" s="5"/>
      <c r="D19" s="5"/>
      <c r="E19" s="5"/>
      <c r="F19" s="5">
        <v>111281</v>
      </c>
      <c r="G19" s="5">
        <v>131151</v>
      </c>
      <c r="I19" s="23"/>
    </row>
    <row r="20" spans="1:9" x14ac:dyDescent="0.25">
      <c r="A20" s="3" t="s">
        <v>1</v>
      </c>
      <c r="B20" s="7">
        <v>167726</v>
      </c>
      <c r="C20" s="5">
        <v>-28898</v>
      </c>
      <c r="D20" s="5">
        <v>-33588</v>
      </c>
      <c r="E20" s="5"/>
      <c r="F20" s="5">
        <v>-6345</v>
      </c>
      <c r="G20" s="5">
        <v>-8123</v>
      </c>
      <c r="H20" s="5">
        <v>-3721</v>
      </c>
      <c r="I20" s="23">
        <v>119977</v>
      </c>
    </row>
    <row r="21" spans="1:9" x14ac:dyDescent="0.25">
      <c r="A21" s="1"/>
      <c r="B21" s="6">
        <f t="shared" ref="B21" si="1">SUM(B17:B20)</f>
        <v>-1373874</v>
      </c>
      <c r="C21" s="6">
        <f>SUM(C17:C20)</f>
        <v>-1996890</v>
      </c>
      <c r="D21" s="6">
        <f t="shared" ref="D21:E21" si="2">SUM(D17:D20)</f>
        <v>-4435888</v>
      </c>
      <c r="E21" s="6">
        <f t="shared" si="2"/>
        <v>-5158921</v>
      </c>
      <c r="F21" s="6">
        <f t="shared" ref="F21:H21" si="3">SUM(F17:F20)</f>
        <v>-7374805</v>
      </c>
      <c r="G21" s="6">
        <f t="shared" si="3"/>
        <v>-14106815</v>
      </c>
      <c r="H21" s="6">
        <f t="shared" si="3"/>
        <v>-1978581</v>
      </c>
      <c r="I21" s="6">
        <f>SUM(I17:I20)</f>
        <v>-5370740</v>
      </c>
    </row>
    <row r="22" spans="1:9" x14ac:dyDescent="0.25">
      <c r="B22" s="6"/>
      <c r="C22" s="5"/>
      <c r="D22" s="5"/>
      <c r="E22" s="5"/>
      <c r="F22" s="5"/>
      <c r="G22" s="5"/>
    </row>
    <row r="23" spans="1:9" x14ac:dyDescent="0.25">
      <c r="A23" s="17" t="s">
        <v>65</v>
      </c>
      <c r="B23" s="6"/>
      <c r="C23" s="5"/>
      <c r="D23" s="5"/>
      <c r="E23" s="5"/>
      <c r="F23" s="5"/>
      <c r="G23" s="5"/>
    </row>
    <row r="24" spans="1:9" x14ac:dyDescent="0.25">
      <c r="A24" t="s">
        <v>29</v>
      </c>
      <c r="B24" s="7">
        <v>-9229789</v>
      </c>
      <c r="C24" s="5">
        <v>-9506098</v>
      </c>
      <c r="D24" s="5">
        <v>-610944</v>
      </c>
      <c r="E24" s="5">
        <v>-4372239</v>
      </c>
      <c r="F24" s="5">
        <v>3210478</v>
      </c>
      <c r="G24" s="5">
        <v>-8988755</v>
      </c>
      <c r="H24" s="5">
        <v>-9280774</v>
      </c>
      <c r="I24" s="23">
        <v>-976276</v>
      </c>
    </row>
    <row r="25" spans="1:9" x14ac:dyDescent="0.25">
      <c r="A25" t="s">
        <v>30</v>
      </c>
      <c r="B25" s="7">
        <v>-281777</v>
      </c>
      <c r="C25" s="5">
        <v>-22008647</v>
      </c>
      <c r="D25" s="5">
        <v>-26828523</v>
      </c>
      <c r="E25" s="5">
        <v>-4947632</v>
      </c>
      <c r="F25" s="5">
        <v>-21916377</v>
      </c>
      <c r="G25" s="5">
        <v>-28561596</v>
      </c>
      <c r="H25" s="5">
        <v>-2617179</v>
      </c>
      <c r="I25" s="23">
        <v>-19974006</v>
      </c>
    </row>
    <row r="26" spans="1:9" x14ac:dyDescent="0.25">
      <c r="A26" t="s">
        <v>31</v>
      </c>
      <c r="B26" s="7">
        <v>5829396</v>
      </c>
      <c r="C26" s="5">
        <v>27496015</v>
      </c>
      <c r="D26" s="5">
        <v>31487126</v>
      </c>
      <c r="E26" s="5">
        <v>-3376435</v>
      </c>
      <c r="F26" s="5">
        <v>-42710592</v>
      </c>
      <c r="G26" s="5">
        <v>-39392481</v>
      </c>
      <c r="H26" s="5">
        <v>6363877</v>
      </c>
      <c r="I26" s="23">
        <v>-4751729</v>
      </c>
    </row>
    <row r="27" spans="1:9" x14ac:dyDescent="0.25">
      <c r="A27" s="1"/>
      <c r="B27" s="6">
        <f t="shared" ref="B27:I27" si="4">SUM(B24:B26)</f>
        <v>-3682170</v>
      </c>
      <c r="C27" s="6">
        <f t="shared" si="4"/>
        <v>-4018730</v>
      </c>
      <c r="D27" s="6">
        <f t="shared" si="4"/>
        <v>4047659</v>
      </c>
      <c r="E27" s="6">
        <f t="shared" si="4"/>
        <v>-12696306</v>
      </c>
      <c r="F27" s="6">
        <f t="shared" si="4"/>
        <v>-61416491</v>
      </c>
      <c r="G27" s="6">
        <f t="shared" si="4"/>
        <v>-76942832</v>
      </c>
      <c r="H27" s="6">
        <f t="shared" si="4"/>
        <v>-5534076</v>
      </c>
      <c r="I27" s="6">
        <f t="shared" si="4"/>
        <v>-25702011</v>
      </c>
    </row>
    <row r="28" spans="1:9" x14ac:dyDescent="0.25">
      <c r="A28" s="1"/>
      <c r="B28" s="6"/>
      <c r="C28" s="6"/>
      <c r="D28" s="6"/>
      <c r="E28" s="6"/>
      <c r="F28" s="6"/>
      <c r="G28" s="6"/>
    </row>
    <row r="29" spans="1:9" x14ac:dyDescent="0.25">
      <c r="A29" s="1" t="s">
        <v>66</v>
      </c>
      <c r="B29" s="7">
        <f t="shared" ref="B29:I29" si="5">B14+B21+B27</f>
        <v>-586668</v>
      </c>
      <c r="C29" s="7">
        <f t="shared" si="5"/>
        <v>653981</v>
      </c>
      <c r="D29" s="7">
        <f t="shared" si="5"/>
        <v>-18561</v>
      </c>
      <c r="E29" s="6">
        <f t="shared" si="5"/>
        <v>-2745612</v>
      </c>
      <c r="F29" s="6">
        <f t="shared" si="5"/>
        <v>-3053015</v>
      </c>
      <c r="G29" s="6">
        <f t="shared" si="5"/>
        <v>-5150494</v>
      </c>
      <c r="H29" s="6">
        <f t="shared" si="5"/>
        <v>355423</v>
      </c>
      <c r="I29" s="6">
        <f t="shared" si="5"/>
        <v>-2823413</v>
      </c>
    </row>
    <row r="30" spans="1:9" x14ac:dyDescent="0.25">
      <c r="A30" s="18" t="s">
        <v>67</v>
      </c>
      <c r="B30" s="7">
        <v>6439214</v>
      </c>
      <c r="C30" s="5">
        <v>6439214</v>
      </c>
      <c r="D30" s="5">
        <v>6439214</v>
      </c>
      <c r="E30" s="5">
        <v>9157599</v>
      </c>
      <c r="F30" s="6">
        <v>9157599</v>
      </c>
      <c r="G30" s="6">
        <v>9157599</v>
      </c>
      <c r="H30" s="6">
        <v>8201690</v>
      </c>
      <c r="I30" s="23">
        <v>8201690</v>
      </c>
    </row>
    <row r="31" spans="1:9" x14ac:dyDescent="0.25">
      <c r="A31" s="17" t="s">
        <v>68</v>
      </c>
      <c r="B31" s="6">
        <f t="shared" ref="B31" si="6">SUM(B29:B30)</f>
        <v>5852546</v>
      </c>
      <c r="C31" s="6">
        <f>SUM(C29:C30)</f>
        <v>7093195</v>
      </c>
      <c r="D31" s="6">
        <f t="shared" ref="D31:E31" si="7">SUM(D29:D30)</f>
        <v>6420653</v>
      </c>
      <c r="E31" s="6">
        <f t="shared" si="7"/>
        <v>6411987</v>
      </c>
      <c r="F31" s="6">
        <f t="shared" ref="F31:I31" si="8">SUM(F29:F30)</f>
        <v>6104584</v>
      </c>
      <c r="G31" s="6">
        <f t="shared" si="8"/>
        <v>4007105</v>
      </c>
      <c r="H31" s="6">
        <f t="shared" si="8"/>
        <v>8557113</v>
      </c>
      <c r="I31" s="6">
        <f t="shared" si="8"/>
        <v>5378277</v>
      </c>
    </row>
    <row r="34" spans="1:9" x14ac:dyDescent="0.25">
      <c r="A34" s="17" t="s">
        <v>69</v>
      </c>
      <c r="B34" s="9">
        <f>B14/('1'!B30/10)</f>
        <v>0.21952007292816811</v>
      </c>
      <c r="C34" s="9">
        <f>C14/('1'!C30/10)</f>
        <v>0.32758740771011052</v>
      </c>
      <c r="D34" s="9">
        <f>D14/('1'!D30/10)</f>
        <v>1.8156795561440803E-2</v>
      </c>
      <c r="E34" s="9">
        <f>E14/('1'!E30/10)</f>
        <v>0.74213129231385833</v>
      </c>
      <c r="F34" s="9">
        <f>F14/('1'!F30/10)</f>
        <v>3.2288337878246107</v>
      </c>
      <c r="G34" s="9">
        <f>G14/('1'!G30/10)</f>
        <v>4.2190651068578413</v>
      </c>
      <c r="H34" s="9">
        <f>H14/('1'!H30/10)</f>
        <v>0.38645249256376302</v>
      </c>
      <c r="I34" s="9">
        <f>I14/('1'!I30/10)</f>
        <v>1.387508398920223</v>
      </c>
    </row>
    <row r="35" spans="1:9" x14ac:dyDescent="0.25">
      <c r="A35" s="17" t="s">
        <v>70</v>
      </c>
      <c r="B35">
        <f>'1'!B30/10</f>
        <v>20359760</v>
      </c>
      <c r="C35">
        <f>'1'!C30/10</f>
        <v>20359760</v>
      </c>
      <c r="D35">
        <f>'1'!D30/10</f>
        <v>20359760</v>
      </c>
      <c r="E35">
        <f>'1'!E30/10</f>
        <v>20359760</v>
      </c>
      <c r="F35">
        <f>'1'!F30/10</f>
        <v>20359760</v>
      </c>
      <c r="G35">
        <f>'1'!G30/10</f>
        <v>20359760</v>
      </c>
      <c r="H35">
        <f>'1'!H30/10</f>
        <v>20359760</v>
      </c>
      <c r="I35">
        <f>'1'!I30/10</f>
        <v>20359760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B1" workbookViewId="0">
      <selection activeCell="I12" sqref="I12"/>
    </sheetView>
  </sheetViews>
  <sheetFormatPr defaultRowHeight="15" x14ac:dyDescent="0.25"/>
  <cols>
    <col min="1" max="1" width="25.28515625" customWidth="1"/>
    <col min="2" max="2" width="12" customWidth="1"/>
    <col min="3" max="3" width="15" customWidth="1"/>
    <col min="4" max="4" width="13.42578125" customWidth="1"/>
    <col min="5" max="6" width="12.7109375" customWidth="1"/>
  </cols>
  <sheetData>
    <row r="1" spans="1:6" ht="15.75" x14ac:dyDescent="0.25">
      <c r="A1" s="2" t="s">
        <v>15</v>
      </c>
    </row>
    <row r="2" spans="1:6" ht="15.75" x14ac:dyDescent="0.25">
      <c r="A2" s="2" t="s">
        <v>71</v>
      </c>
    </row>
    <row r="3" spans="1:6" ht="15.75" x14ac:dyDescent="0.25">
      <c r="A3" s="2" t="s">
        <v>38</v>
      </c>
      <c r="B3" s="20" t="s">
        <v>77</v>
      </c>
      <c r="C3" s="20" t="s">
        <v>76</v>
      </c>
      <c r="D3" s="20" t="s">
        <v>75</v>
      </c>
      <c r="E3" s="20" t="s">
        <v>77</v>
      </c>
      <c r="F3" s="20" t="s">
        <v>76</v>
      </c>
    </row>
    <row r="4" spans="1:6" x14ac:dyDescent="0.25">
      <c r="A4" s="1"/>
      <c r="B4" s="19">
        <v>43008</v>
      </c>
      <c r="C4" s="19">
        <v>43100</v>
      </c>
      <c r="D4" s="19">
        <v>43190</v>
      </c>
      <c r="E4" s="19">
        <v>43373</v>
      </c>
      <c r="F4" s="19">
        <v>43464</v>
      </c>
    </row>
    <row r="5" spans="1:6" x14ac:dyDescent="0.25">
      <c r="A5" s="3" t="s">
        <v>72</v>
      </c>
      <c r="B5" s="11">
        <f>'2'!B21/'1'!B15</f>
        <v>1.0676784750042443E-2</v>
      </c>
      <c r="C5" s="11">
        <f>'2'!C21/'1'!C15</f>
        <v>2.2847835361154142E-2</v>
      </c>
      <c r="D5" s="11">
        <f>'2'!D21/'1'!D15</f>
        <v>2.9250930392664208E-2</v>
      </c>
      <c r="E5" s="11">
        <f>'2'!E21/'1'!E15</f>
        <v>1.7198698057582163E-2</v>
      </c>
      <c r="F5" s="11">
        <f>'2'!F21/'1'!F15</f>
        <v>3.4516643929350943E-2</v>
      </c>
    </row>
    <row r="6" spans="1:6" x14ac:dyDescent="0.25">
      <c r="A6" s="3" t="s">
        <v>73</v>
      </c>
      <c r="B6" s="11">
        <f>'2'!B21/'1'!B29</f>
        <v>2.8722772189814613E-2</v>
      </c>
      <c r="C6" s="11">
        <f>'2'!C21/'1'!C29</f>
        <v>6.6009434788290036E-2</v>
      </c>
      <c r="D6" s="11">
        <f>'2'!D21/'1'!D29</f>
        <v>8.5109442097649451E-2</v>
      </c>
      <c r="E6" s="11">
        <f>'2'!E21/'1'!E29</f>
        <v>4.639001090494356E-2</v>
      </c>
      <c r="F6" s="11">
        <f>'2'!F21/'1'!F29</f>
        <v>9.2837981983467127E-2</v>
      </c>
    </row>
    <row r="7" spans="1:6" x14ac:dyDescent="0.25">
      <c r="A7" s="3" t="s">
        <v>32</v>
      </c>
    </row>
    <row r="8" spans="1:6" x14ac:dyDescent="0.25">
      <c r="A8" s="3" t="s">
        <v>33</v>
      </c>
      <c r="B8" s="12">
        <f>'1'!B10/'1'!B23</f>
        <v>0.85611581069805476</v>
      </c>
      <c r="C8" s="12">
        <f>'1'!C10/'1'!C23</f>
        <v>0.83630235918461315</v>
      </c>
      <c r="D8" s="12">
        <f>'1'!D10/'1'!D23</f>
        <v>0.8565426236683128</v>
      </c>
      <c r="E8" s="12">
        <f>'1'!E10/'1'!E23</f>
        <v>0.90912294387916237</v>
      </c>
      <c r="F8" s="12">
        <f>'1'!F10/'1'!F23</f>
        <v>0.86120253155805881</v>
      </c>
    </row>
    <row r="9" spans="1:6" x14ac:dyDescent="0.25">
      <c r="A9" s="3" t="s">
        <v>34</v>
      </c>
      <c r="B9" s="11">
        <f>'2'!B21/'2'!B5</f>
        <v>4.445022993720435E-2</v>
      </c>
      <c r="C9" s="11">
        <f>'2'!C21/'2'!C5</f>
        <v>4.6035946173861163E-2</v>
      </c>
      <c r="D9" s="11">
        <f>'2'!D21/'2'!D5</f>
        <v>4.4460990034866005E-2</v>
      </c>
      <c r="E9" s="11">
        <f>'2'!E21/'2'!E5</f>
        <v>5.9338976500934469E-2</v>
      </c>
      <c r="F9" s="11">
        <f>'2'!F21/'2'!F5</f>
        <v>5.6387391726738782E-2</v>
      </c>
    </row>
    <row r="10" spans="1:6" x14ac:dyDescent="0.25">
      <c r="A10" t="s">
        <v>35</v>
      </c>
      <c r="B10" s="11">
        <f>'2'!B11/'1'!B29</f>
        <v>7.8510656897330638E-2</v>
      </c>
      <c r="C10" s="11">
        <f>'2'!C11/'1'!C29</f>
        <v>0.17263761529808311</v>
      </c>
      <c r="D10" s="11">
        <f>'2'!D11/'1'!D29</f>
        <v>0.2362184276006917</v>
      </c>
      <c r="E10" s="11">
        <f>'2'!E11/'1'!E29</f>
        <v>9.4170626913022346E-2</v>
      </c>
      <c r="F10" s="11">
        <f>'2'!F11/'1'!F29</f>
        <v>0.18154450185445412</v>
      </c>
    </row>
    <row r="11" spans="1:6" x14ac:dyDescent="0.25">
      <c r="A11" s="3" t="s">
        <v>74</v>
      </c>
      <c r="B11" s="11">
        <f>'2'!B21/'1'!B29</f>
        <v>2.8722772189814613E-2</v>
      </c>
      <c r="C11" s="11">
        <f>'2'!C21/'1'!C29</f>
        <v>6.6009434788290036E-2</v>
      </c>
      <c r="D11" s="11">
        <f>'2'!D21/'1'!D29</f>
        <v>8.5109442097649451E-2</v>
      </c>
      <c r="E11" s="11">
        <f>'2'!E21/'1'!E29</f>
        <v>4.639001090494356E-2</v>
      </c>
      <c r="F11" s="11">
        <f>'2'!F21/'1'!F29</f>
        <v>9.2837981983467127E-2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Anik</cp:lastModifiedBy>
  <dcterms:created xsi:type="dcterms:W3CDTF">2018-03-22T06:59:10Z</dcterms:created>
  <dcterms:modified xsi:type="dcterms:W3CDTF">2020-04-12T10:53:52Z</dcterms:modified>
</cp:coreProperties>
</file>