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2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34" i="1" l="1"/>
  <c r="C15" i="3"/>
  <c r="C9" i="1"/>
  <c r="C16" i="1" s="1"/>
  <c r="C34" i="1" s="1"/>
  <c r="E36" i="1"/>
  <c r="E46" i="1"/>
  <c r="F46" i="1"/>
  <c r="F9" i="1"/>
  <c r="F16" i="1" s="1"/>
  <c r="F36" i="1"/>
  <c r="C36" i="1"/>
  <c r="C46" i="1" s="1"/>
  <c r="D36" i="1"/>
  <c r="D46" i="1" s="1"/>
  <c r="C25" i="1"/>
  <c r="D25" i="1"/>
  <c r="E25" i="1"/>
  <c r="F25" i="1"/>
  <c r="D9" i="1"/>
  <c r="D16" i="1" s="1"/>
  <c r="E9" i="1"/>
  <c r="E16" i="1" s="1"/>
  <c r="D15" i="3"/>
  <c r="E15" i="3"/>
  <c r="C9" i="3"/>
  <c r="D9" i="3"/>
  <c r="E9" i="3"/>
  <c r="E19" i="3" s="1"/>
  <c r="E21" i="3" s="1"/>
  <c r="F17" i="2"/>
  <c r="C19" i="3" l="1"/>
  <c r="C21" i="3" s="1"/>
  <c r="D19" i="3"/>
  <c r="D21" i="3" s="1"/>
  <c r="D34" i="1"/>
  <c r="E34" i="1"/>
  <c r="F34" i="1"/>
  <c r="F15" i="3"/>
  <c r="F9" i="3"/>
  <c r="F49" i="1"/>
  <c r="F48" i="1"/>
  <c r="F19" i="3" l="1"/>
  <c r="F21" i="3" s="1"/>
  <c r="F23" i="3"/>
  <c r="B49" i="1"/>
  <c r="C49" i="1"/>
  <c r="D49" i="1"/>
  <c r="E49" i="1"/>
  <c r="B19" i="2" l="1"/>
  <c r="C19" i="2"/>
  <c r="D19" i="2"/>
  <c r="E19" i="2"/>
  <c r="F19" i="2"/>
  <c r="F29" i="2" s="1"/>
  <c r="F31" i="2" s="1"/>
  <c r="F33" i="2" s="1"/>
  <c r="E17" i="2"/>
  <c r="B17" i="2"/>
  <c r="C17" i="2"/>
  <c r="D17" i="2"/>
  <c r="B29" i="2" l="1"/>
  <c r="B31" i="2" s="1"/>
  <c r="E29" i="2"/>
  <c r="E31" i="2" s="1"/>
  <c r="C29" i="2"/>
  <c r="C31" i="2" s="1"/>
  <c r="D29" i="2"/>
  <c r="D31" i="2" s="1"/>
  <c r="C23" i="3" l="1"/>
  <c r="B15" i="3"/>
  <c r="B9" i="3"/>
  <c r="B23" i="3" s="1"/>
  <c r="B36" i="1"/>
  <c r="B46" i="1" s="1"/>
  <c r="B25" i="1"/>
  <c r="B9" i="1"/>
  <c r="B16" i="1" s="1"/>
  <c r="B48" i="1" s="1"/>
  <c r="B19" i="3" l="1"/>
  <c r="B21" i="3" s="1"/>
  <c r="D48" i="1"/>
  <c r="E48" i="1"/>
  <c r="C48" i="1"/>
  <c r="D33" i="2"/>
  <c r="C33" i="2"/>
  <c r="D23" i="3"/>
  <c r="E23" i="3"/>
  <c r="B33" i="2"/>
  <c r="E33" i="2"/>
</calcChain>
</file>

<file path=xl/sharedStrings.xml><?xml version="1.0" encoding="utf-8"?>
<sst xmlns="http://schemas.openxmlformats.org/spreadsheetml/2006/main" count="106" uniqueCount="90">
  <si>
    <t>Paramount Insurance Co. Ltd</t>
  </si>
  <si>
    <t>Particulars</t>
  </si>
  <si>
    <t>Reserve For Exceptional Losses</t>
  </si>
  <si>
    <t>Profit &amp; Loss Appropriation Account</t>
  </si>
  <si>
    <t>Gratuity Reserve</t>
  </si>
  <si>
    <t>Fire Insurance Business Account</t>
  </si>
  <si>
    <t>Marine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</si>
  <si>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</si>
  <si>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</si>
  <si>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</si>
  <si>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</si>
  <si>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</si>
  <si>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</si>
  <si>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</si>
  <si>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Provision For Investment Fluctuation Reserve</t>
  </si>
  <si>
    <t>Sundry Creditors</t>
  </si>
  <si>
    <t>Deferred Tax</t>
  </si>
  <si>
    <t>Investment (At cost)</t>
  </si>
  <si>
    <t>National Bond/ Government Treasury Bond/Investment in Bangladesh Govt treasury bond</t>
  </si>
  <si>
    <t>Share &amp; Debenture/ Investment in Shares</t>
  </si>
  <si>
    <t>Interest, Dividend &amp; Rent Outstanding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</si>
  <si>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</si>
  <si>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</si>
  <si>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</si>
  <si>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</si>
  <si>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</si>
  <si>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Insurance Stamps In Hand</t>
  </si>
  <si>
    <t>Income Statement</t>
  </si>
  <si>
    <t>Profit/(Loss) on Sale of Shares</t>
  </si>
  <si>
    <t>Dividend Income</t>
  </si>
  <si>
    <t>Income from Investment and Other Sources</t>
  </si>
  <si>
    <t>Interest,Dividend &amp; Rents</t>
  </si>
  <si>
    <t>Gain On Sales Of Vehicles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</si>
  <si>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</si>
  <si>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</si>
  <si>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</si>
  <si>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</si>
  <si>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</si>
  <si>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</si>
  <si>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Audit Fees</t>
  </si>
  <si>
    <t>Legal &amp; Professional Fees</t>
  </si>
  <si>
    <t>Donation &amp; Subscription</t>
  </si>
  <si>
    <t>Depreciation</t>
  </si>
  <si>
    <t>Investment Fluctuation Reserve</t>
  </si>
  <si>
    <t>Registration &amp; Renewal</t>
  </si>
  <si>
    <t>Gratuity Paid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</si>
  <si>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</si>
  <si>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</si>
  <si>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</si>
  <si>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</si>
  <si>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</si>
  <si>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</si>
  <si>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</si>
  <si>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</si>
  <si>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</si>
  <si>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</si>
  <si>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</si>
  <si>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</si>
  <si>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</si>
  <si>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</si>
  <si>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</si>
  <si>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</si>
  <si>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</si>
  <si>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</si>
  <si>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</si>
  <si>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</si>
  <si>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</si>
  <si>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</si>
  <si>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</si>
  <si>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</si>
  <si>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</si>
  <si>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</si>
  <si>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</si>
  <si>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</si>
  <si>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</si>
  <si>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</si>
  <si>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Investment in Fluctuation Reserve</t>
  </si>
  <si>
    <t>General Reserve Fund</t>
  </si>
  <si>
    <t>Cash Flow from Financing Activities</t>
  </si>
  <si>
    <t>Increase of share capital</t>
  </si>
  <si>
    <t>Quarter 2</t>
  </si>
  <si>
    <t>Quarter 1</t>
  </si>
  <si>
    <t>Quarter 3</t>
  </si>
  <si>
    <t>Revenue reserve</t>
  </si>
  <si>
    <t>Creditor &amp; accruals</t>
  </si>
  <si>
    <t>Outstanding claim</t>
  </si>
  <si>
    <t>Investment Income</t>
  </si>
  <si>
    <t>Management expenses</t>
  </si>
  <si>
    <t>Purchase of share</t>
  </si>
  <si>
    <t>sale of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</si>
</sst>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Fill="1"/>
    <xf numFmtId="164" fontId="0" fillId="0" borderId="0" xfId="1" applyNumberFormat="1" applyFont="1"/>
    <xf numFmtId="0" fontId="3" fillId="0" borderId="0" xfId="0" applyFont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5" fillId="0" borderId="4" xfId="0" applyFont="1" applyFill="1" applyBorder="1" applyAlignment="1">
      <alignment vertical="top" wrapText="1"/>
    </xf>
    <xf numFmtId="3" fontId="5" fillId="0" borderId="0" xfId="0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5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horizontal="right" vertical="top" wrapText="1"/>
    </xf>
    <xf numFmtId="0" fontId="5" fillId="0" borderId="6" xfId="0" applyFont="1" applyFill="1" applyBorder="1" applyAlignment="1">
      <alignment vertical="top" wrapText="1"/>
    </xf>
    <xf numFmtId="2" fontId="5" fillId="0" borderId="7" xfId="0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7" fillId="0" borderId="1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/>
    <xf numFmtId="0" fontId="9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0" fillId="0" borderId="4" xfId="0" applyFont="1" applyFill="1" applyBorder="1" applyAlignment="1">
      <alignment vertical="top" wrapText="1"/>
    </xf>
    <xf numFmtId="4" fontId="5" fillId="0" borderId="0" xfId="0" applyNumberFormat="1" applyFont="1" applyFill="1" applyBorder="1" applyAlignment="1">
      <alignment horizontal="right" vertical="top" wrapText="1"/>
    </xf>
    <xf numFmtId="0" fontId="3" fillId="0" borderId="10" xfId="0" applyFont="1" applyBorder="1"/>
    <xf numFmtId="164" fontId="0" fillId="0" borderId="0" xfId="0" applyNumberFormat="1" applyFont="1"/>
    <xf numFmtId="0" fontId="3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vertical="top" wrapText="1"/>
    </xf>
    <xf numFmtId="164" fontId="3" fillId="0" borderId="0" xfId="1" applyNumberFormat="1" applyFont="1" applyFill="1" applyBorder="1" applyAlignment="1">
      <alignment vertical="top" wrapText="1"/>
    </xf>
    <xf numFmtId="2" fontId="3" fillId="0" borderId="7" xfId="0" applyNumberFormat="1" applyFont="1" applyFill="1" applyBorder="1" applyAlignment="1">
      <alignment horizontal="right" vertical="top" wrapText="1"/>
    </xf>
    <xf numFmtId="0" fontId="11" fillId="0" borderId="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4" fontId="11" fillId="0" borderId="0" xfId="0" applyNumberFormat="1" applyFont="1" applyFill="1" applyAlignment="1">
      <alignment horizontal="right" vertical="top" wrapText="1"/>
    </xf>
    <xf numFmtId="4" fontId="11" fillId="0" borderId="5" xfId="0" applyNumberFormat="1" applyFont="1" applyFill="1" applyBorder="1" applyAlignment="1">
      <alignment horizontal="right" vertical="top" wrapText="1"/>
    </xf>
    <xf numFmtId="0" fontId="11" fillId="0" borderId="0" xfId="0" applyFont="1" applyFill="1" applyAlignment="1">
      <alignment horizontal="right" vertical="top" wrapText="1"/>
    </xf>
    <xf numFmtId="0" fontId="11" fillId="0" borderId="5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4" fontId="12" fillId="2" borderId="8" xfId="0" applyNumberFormat="1" applyFont="1" applyFill="1" applyBorder="1" applyAlignment="1">
      <alignment horizontal="right" vertical="top" wrapText="1"/>
    </xf>
    <xf numFmtId="4" fontId="12" fillId="2" borderId="9" xfId="0" applyNumberFormat="1" applyFont="1" applyFill="1" applyBorder="1" applyAlignment="1">
      <alignment horizontal="right" vertical="top" wrapText="1"/>
    </xf>
    <xf numFmtId="0" fontId="7" fillId="0" borderId="0" xfId="0" applyFont="1"/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13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2" fontId="13" fillId="0" borderId="7" xfId="0" applyNumberFormat="1" applyFont="1" applyFill="1" applyBorder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vertical="top" wrapText="1"/>
    </xf>
    <xf numFmtId="15" fontId="3" fillId="0" borderId="0" xfId="0" applyNumberFormat="1" applyFont="1" applyFill="1" applyBorder="1" applyAlignment="1">
      <alignment horizontal="right" wrapText="1"/>
    </xf>
    <xf numFmtId="15" fontId="3" fillId="0" borderId="3" xfId="0" applyNumberFormat="1" applyFont="1" applyFill="1" applyBorder="1" applyAlignment="1">
      <alignment horizontal="right" wrapText="1"/>
    </xf>
    <xf numFmtId="15" fontId="3" fillId="0" borderId="2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right"/>
    </xf>
    <xf numFmtId="164" fontId="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right" wrapText="1"/>
    </xf>
    <xf numFmtId="164" fontId="5" fillId="0" borderId="5" xfId="1" applyNumberFormat="1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vertical="top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164" fontId="5" fillId="0" borderId="0" xfId="1" applyNumberFormat="1" applyFont="1" applyFill="1" applyBorder="1" applyAlignment="1">
      <alignment horizontal="right" vertical="top" wrapText="1"/>
    </xf>
    <xf numFmtId="164" fontId="3" fillId="0" borderId="0" xfId="1" applyNumberFormat="1" applyFont="1" applyFill="1" applyBorder="1" applyAlignment="1">
      <alignment horizontal="center" wrapText="1"/>
    </xf>
    <xf numFmtId="164" fontId="3" fillId="0" borderId="0" xfId="1" applyNumberFormat="1" applyFont="1" applyFill="1" applyBorder="1" applyAlignment="1">
      <alignment horizontal="right" wrapText="1"/>
    </xf>
    <xf numFmtId="164" fontId="3" fillId="0" borderId="5" xfId="1" applyNumberFormat="1" applyFont="1" applyFill="1" applyBorder="1" applyAlignment="1">
      <alignment horizontal="right" wrapText="1"/>
    </xf>
    <xf numFmtId="165" fontId="13" fillId="0" borderId="0" xfId="1" applyNumberFormat="1" applyFont="1" applyFill="1" applyBorder="1" applyAlignment="1">
      <alignment horizontal="center" wrapText="1"/>
    </xf>
    <xf numFmtId="165" fontId="13" fillId="0" borderId="0" xfId="1" applyNumberFormat="1" applyFont="1" applyFill="1" applyBorder="1" applyAlignment="1">
      <alignment horizontal="right" wrapText="1"/>
    </xf>
    <xf numFmtId="165" fontId="13" fillId="0" borderId="5" xfId="1" applyNumberFormat="1" applyFont="1" applyFill="1" applyBorder="1" applyAlignment="1">
      <alignment horizontal="right" wrapText="1"/>
    </xf>
    <xf numFmtId="165" fontId="1" fillId="0" borderId="0" xfId="1" applyNumberFormat="1" applyFont="1" applyFill="1"/>
    <xf numFmtId="165" fontId="1" fillId="0" borderId="0" xfId="1" applyNumberFormat="1" applyFont="1" applyFill="1" applyBorder="1" applyAlignment="1">
      <alignment vertical="top" wrapText="1"/>
    </xf>
    <xf numFmtId="165" fontId="1" fillId="0" borderId="0" xfId="1" applyNumberFormat="1" applyFont="1" applyFill="1" applyAlignment="1">
      <alignment horizontal="right" vertical="top" wrapText="1"/>
    </xf>
    <xf numFmtId="165" fontId="1" fillId="0" borderId="5" xfId="1" applyNumberFormat="1" applyFont="1" applyFill="1" applyBorder="1" applyAlignment="1">
      <alignment horizontal="right" vertical="top" wrapText="1"/>
    </xf>
    <xf numFmtId="165" fontId="13" fillId="0" borderId="0" xfId="1" applyNumberFormat="1" applyFont="1" applyFill="1" applyBorder="1" applyAlignment="1">
      <alignment vertical="top" wrapText="1"/>
    </xf>
    <xf numFmtId="165" fontId="13" fillId="0" borderId="0" xfId="1" applyNumberFormat="1" applyFont="1" applyFill="1"/>
    <xf numFmtId="165" fontId="13" fillId="0" borderId="0" xfId="1" applyNumberFormat="1" applyFont="1" applyFill="1" applyAlignment="1">
      <alignment horizontal="right" vertical="top" wrapText="1"/>
    </xf>
    <xf numFmtId="165" fontId="13" fillId="0" borderId="5" xfId="1" applyNumberFormat="1" applyFont="1" applyFill="1" applyBorder="1" applyAlignment="1">
      <alignment horizontal="right" vertical="top" wrapText="1"/>
    </xf>
    <xf numFmtId="165" fontId="13" fillId="0" borderId="0" xfId="1" applyNumberFormat="1" applyFont="1" applyFill="1" applyBorder="1" applyAlignment="1">
      <alignment horizontal="right" vertical="top" wrapText="1"/>
    </xf>
    <xf numFmtId="164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B35" sqref="B35"/>
    </sheetView>
  </sheetViews>
  <sheetFormatPr defaultRowHeight="15" x14ac:dyDescent="0.25"/>
  <cols>
    <col min="1" max="1" width="44.7109375" style="4" customWidth="1"/>
    <col min="2" max="2" width="16" style="4" customWidth="1"/>
    <col min="3" max="3" width="19.42578125" style="4" bestFit="1" customWidth="1"/>
    <col min="4" max="6" width="16.5703125" style="4" bestFit="1" customWidth="1"/>
    <col min="7" max="16384" width="9.140625" style="4"/>
  </cols>
  <sheetData>
    <row r="1" spans="1:7" ht="18.75" x14ac:dyDescent="0.3">
      <c r="A1" s="5" t="s">
        <v>0</v>
      </c>
      <c r="B1" s="5"/>
    </row>
    <row r="2" spans="1:7" x14ac:dyDescent="0.25">
      <c r="A2" s="3" t="s">
        <v>51</v>
      </c>
    </row>
    <row r="3" spans="1:7" ht="15.75" thickBot="1" x14ac:dyDescent="0.3">
      <c r="A3" s="3" t="s">
        <v>52</v>
      </c>
      <c r="B3" s="70" t="s">
        <v>81</v>
      </c>
      <c r="C3" s="70" t="s">
        <v>80</v>
      </c>
      <c r="D3" s="70" t="s">
        <v>82</v>
      </c>
      <c r="E3" s="70" t="s">
        <v>81</v>
      </c>
      <c r="F3" s="70" t="s">
        <v>80</v>
      </c>
    </row>
    <row r="4" spans="1:7" ht="15.75" x14ac:dyDescent="0.25">
      <c r="A4" s="6"/>
      <c r="B4" s="69">
        <v>43190</v>
      </c>
      <c r="C4" s="69">
        <v>43281</v>
      </c>
      <c r="D4" s="69">
        <v>43373</v>
      </c>
      <c r="E4" s="68">
        <v>43555</v>
      </c>
      <c r="F4" s="67">
        <v>43646</v>
      </c>
    </row>
    <row r="5" spans="1:7" ht="15.75" x14ac:dyDescent="0.25">
      <c r="A5" s="27" t="s">
        <v>53</v>
      </c>
      <c r="B5" s="24"/>
      <c r="C5" s="25"/>
      <c r="D5" s="25"/>
      <c r="E5" s="26"/>
    </row>
    <row r="6" spans="1:7" ht="15.75" x14ac:dyDescent="0.25">
      <c r="A6" s="28"/>
      <c r="B6" s="71"/>
      <c r="C6" s="72"/>
      <c r="D6" s="72"/>
      <c r="E6" s="73"/>
      <c r="F6" s="2"/>
    </row>
    <row r="7" spans="1:7" ht="15.75" x14ac:dyDescent="0.25">
      <c r="A7" s="29" t="s">
        <v>54</v>
      </c>
      <c r="B7" s="71"/>
      <c r="C7" s="72"/>
      <c r="D7" s="72"/>
      <c r="E7" s="73"/>
      <c r="F7" s="2"/>
    </row>
    <row r="8" spans="1:7" ht="15.75" x14ac:dyDescent="0.25">
      <c r="A8" s="30" t="s">
        <v>55</v>
      </c>
      <c r="B8" s="74">
        <v>287645130</v>
      </c>
      <c r="C8" s="75">
        <v>287645130</v>
      </c>
      <c r="D8" s="75">
        <v>316409640</v>
      </c>
      <c r="E8" s="76">
        <v>316409640</v>
      </c>
      <c r="F8" s="77">
        <v>332230120</v>
      </c>
    </row>
    <row r="9" spans="1:7" ht="15.75" x14ac:dyDescent="0.25">
      <c r="A9" s="30" t="s">
        <v>56</v>
      </c>
      <c r="B9" s="78">
        <f>SUM(B11:B15)+B10</f>
        <v>127978190</v>
      </c>
      <c r="C9" s="78">
        <f>SUM(C11:C15)+C10</f>
        <v>134571628</v>
      </c>
      <c r="D9" s="78">
        <f t="shared" ref="D9:E9" si="0">SUM(D11:D15)+D10</f>
        <v>116123198</v>
      </c>
      <c r="E9" s="78">
        <f t="shared" si="0"/>
        <v>121818947</v>
      </c>
      <c r="F9" s="78">
        <f>SUM(F11:F15)+F10</f>
        <v>122555204</v>
      </c>
    </row>
    <row r="10" spans="1:7" ht="15.75" x14ac:dyDescent="0.25">
      <c r="A10" s="7" t="s">
        <v>2</v>
      </c>
      <c r="B10" s="74"/>
      <c r="C10" s="75"/>
      <c r="D10" s="75"/>
      <c r="E10" s="76"/>
      <c r="F10" s="77"/>
    </row>
    <row r="11" spans="1:7" ht="15.75" x14ac:dyDescent="0.25">
      <c r="A11" s="7" t="s">
        <v>3</v>
      </c>
      <c r="B11" s="74">
        <v>32006533</v>
      </c>
      <c r="C11" s="75">
        <v>35359987</v>
      </c>
      <c r="D11" s="75">
        <v>14548865</v>
      </c>
      <c r="E11" s="76">
        <v>15108203</v>
      </c>
      <c r="F11" s="77">
        <v>12413677</v>
      </c>
    </row>
    <row r="12" spans="1:7" ht="15.75" x14ac:dyDescent="0.25">
      <c r="A12" s="7" t="s">
        <v>76</v>
      </c>
      <c r="B12" s="74"/>
      <c r="C12" s="75"/>
      <c r="D12" s="75"/>
      <c r="E12" s="76">
        <v>-1639746</v>
      </c>
      <c r="F12" s="77">
        <v>-2271823</v>
      </c>
    </row>
    <row r="13" spans="1:7" ht="15.75" x14ac:dyDescent="0.25">
      <c r="A13" s="7" t="s">
        <v>83</v>
      </c>
      <c r="B13" s="74">
        <v>95971657</v>
      </c>
      <c r="C13" s="75">
        <v>99211641</v>
      </c>
      <c r="D13" s="75">
        <v>101574333</v>
      </c>
      <c r="E13" s="76">
        <v>107350490</v>
      </c>
      <c r="F13" s="77">
        <v>110913350</v>
      </c>
    </row>
    <row r="14" spans="1:7" ht="15.75" x14ac:dyDescent="0.25">
      <c r="A14" s="7" t="s">
        <v>77</v>
      </c>
      <c r="B14" s="74"/>
      <c r="C14" s="75"/>
      <c r="D14" s="75"/>
      <c r="E14" s="76">
        <v>1000000</v>
      </c>
      <c r="F14" s="77">
        <v>1500000</v>
      </c>
    </row>
    <row r="15" spans="1:7" ht="15.75" x14ac:dyDescent="0.25">
      <c r="A15" s="7" t="s">
        <v>4</v>
      </c>
      <c r="B15" s="74"/>
      <c r="C15" s="75"/>
      <c r="D15" s="75"/>
      <c r="E15" s="76"/>
      <c r="F15" s="77"/>
    </row>
    <row r="16" spans="1:7" ht="15.75" x14ac:dyDescent="0.25">
      <c r="A16" s="10"/>
      <c r="B16" s="78">
        <f>B9+B8</f>
        <v>415623320</v>
      </c>
      <c r="C16" s="78">
        <f>C9+C8</f>
        <v>422216758</v>
      </c>
      <c r="D16" s="78">
        <f>D9+D8</f>
        <v>432532838</v>
      </c>
      <c r="E16" s="78">
        <f>E9+E8</f>
        <v>438228587</v>
      </c>
      <c r="F16" s="78">
        <f>F9+F8</f>
        <v>454785324</v>
      </c>
      <c r="G16" s="78"/>
    </row>
    <row r="17" spans="1:6" ht="15.75" x14ac:dyDescent="0.25">
      <c r="A17" s="10"/>
      <c r="B17" s="78"/>
      <c r="C17" s="79"/>
      <c r="D17" s="79"/>
      <c r="E17" s="80"/>
      <c r="F17" s="2"/>
    </row>
    <row r="18" spans="1:6" ht="15.75" x14ac:dyDescent="0.25">
      <c r="A18" s="30" t="s">
        <v>57</v>
      </c>
      <c r="B18" s="78">
        <v>54176056</v>
      </c>
      <c r="C18" s="78">
        <v>55653518</v>
      </c>
      <c r="D18" s="78">
        <v>52222754</v>
      </c>
      <c r="E18" s="78">
        <v>58336292</v>
      </c>
      <c r="F18" s="81">
        <v>61549088</v>
      </c>
    </row>
    <row r="19" spans="1:6" ht="15.75" x14ac:dyDescent="0.25">
      <c r="A19" s="7" t="s">
        <v>5</v>
      </c>
      <c r="B19" s="74"/>
      <c r="C19" s="75"/>
      <c r="D19" s="75"/>
      <c r="E19" s="76"/>
      <c r="F19" s="77"/>
    </row>
    <row r="20" spans="1:6" ht="15.75" x14ac:dyDescent="0.25">
      <c r="A20" s="7" t="s">
        <v>6</v>
      </c>
      <c r="B20" s="74"/>
      <c r="C20" s="75"/>
      <c r="D20" s="75"/>
      <c r="E20" s="76"/>
      <c r="F20" s="77"/>
    </row>
    <row r="21" spans="1:6" ht="15.75" x14ac:dyDescent="0.25">
      <c r="A21" s="7" t="s">
        <v>7</v>
      </c>
      <c r="B21" s="74"/>
      <c r="C21" s="75"/>
      <c r="D21" s="75"/>
      <c r="E21" s="76"/>
      <c r="F21" s="77"/>
    </row>
    <row r="22" spans="1:6" ht="15.75" x14ac:dyDescent="0.25">
      <c r="A22" s="7" t="s">
        <v>8</v>
      </c>
      <c r="B22" s="74"/>
      <c r="C22" s="75"/>
      <c r="D22" s="75"/>
      <c r="E22" s="76"/>
      <c r="F22" s="77"/>
    </row>
    <row r="23" spans="1:6" ht="15.75" x14ac:dyDescent="0.25">
      <c r="A23" s="30" t="s">
        <v>9</v>
      </c>
      <c r="B23" s="78">
        <v>6164193</v>
      </c>
      <c r="C23" s="79">
        <v>7405520</v>
      </c>
      <c r="D23" s="79">
        <v>8588230</v>
      </c>
      <c r="E23" s="80">
        <v>10271629</v>
      </c>
      <c r="F23" s="81">
        <v>6715269</v>
      </c>
    </row>
    <row r="24" spans="1:6" ht="15.75" x14ac:dyDescent="0.25">
      <c r="A24" s="30"/>
      <c r="B24" s="78"/>
      <c r="C24" s="79"/>
      <c r="D24" s="79"/>
      <c r="E24" s="80"/>
      <c r="F24" s="2"/>
    </row>
    <row r="25" spans="1:6" ht="15.75" x14ac:dyDescent="0.25">
      <c r="A25" s="30" t="s">
        <v>10</v>
      </c>
      <c r="B25" s="78">
        <f>SUM(B26:B33)</f>
        <v>81152304</v>
      </c>
      <c r="C25" s="78">
        <f t="shared" ref="C25:F25" si="1">SUM(C26:C33)</f>
        <v>82631439</v>
      </c>
      <c r="D25" s="78">
        <f t="shared" si="1"/>
        <v>88989755</v>
      </c>
      <c r="E25" s="78">
        <f t="shared" si="1"/>
        <v>125394383</v>
      </c>
      <c r="F25" s="78">
        <f t="shared" si="1"/>
        <v>146839748</v>
      </c>
    </row>
    <row r="26" spans="1:6" ht="31.5" x14ac:dyDescent="0.25">
      <c r="A26" s="7" t="s">
        <v>11</v>
      </c>
      <c r="B26" s="74"/>
      <c r="C26" s="75"/>
      <c r="D26" s="75"/>
      <c r="E26" s="76"/>
      <c r="F26" s="77"/>
    </row>
    <row r="27" spans="1:6" ht="31.5" x14ac:dyDescent="0.25">
      <c r="A27" s="7" t="s">
        <v>12</v>
      </c>
      <c r="B27" s="74"/>
      <c r="C27" s="75"/>
      <c r="D27" s="75"/>
      <c r="E27" s="76"/>
      <c r="F27" s="77"/>
    </row>
    <row r="28" spans="1:6" ht="15.75" x14ac:dyDescent="0.25">
      <c r="A28" s="7" t="s">
        <v>13</v>
      </c>
      <c r="B28" s="74"/>
      <c r="C28" s="75"/>
      <c r="D28" s="75"/>
      <c r="E28" s="76"/>
      <c r="F28" s="77"/>
    </row>
    <row r="29" spans="1:6" ht="15.75" x14ac:dyDescent="0.25">
      <c r="A29" s="7" t="s">
        <v>14</v>
      </c>
      <c r="B29" s="74"/>
      <c r="C29" s="75"/>
      <c r="D29" s="75"/>
      <c r="E29" s="76"/>
      <c r="F29" s="2"/>
    </row>
    <row r="30" spans="1:6" ht="15.75" x14ac:dyDescent="0.25">
      <c r="A30" s="7" t="s">
        <v>84</v>
      </c>
      <c r="B30" s="74">
        <v>65918963</v>
      </c>
      <c r="C30" s="75">
        <v>68238759</v>
      </c>
      <c r="D30" s="75">
        <v>73969785</v>
      </c>
      <c r="E30" s="76">
        <v>107028984</v>
      </c>
      <c r="F30" s="77">
        <v>129317616</v>
      </c>
    </row>
    <row r="31" spans="1:6" ht="15.75" x14ac:dyDescent="0.25">
      <c r="A31" s="7" t="s">
        <v>85</v>
      </c>
      <c r="B31" s="74">
        <v>15233341</v>
      </c>
      <c r="C31" s="75">
        <v>14392680</v>
      </c>
      <c r="D31" s="75">
        <v>15019970</v>
      </c>
      <c r="E31" s="76">
        <v>18365399</v>
      </c>
      <c r="F31" s="77">
        <v>17522132</v>
      </c>
    </row>
    <row r="32" spans="1:6" ht="15.75" x14ac:dyDescent="0.25">
      <c r="A32" s="7" t="s">
        <v>15</v>
      </c>
      <c r="B32" s="74"/>
      <c r="C32" s="75"/>
      <c r="D32" s="75"/>
      <c r="E32" s="76"/>
      <c r="F32" s="77"/>
    </row>
    <row r="33" spans="1:6" ht="15.75" x14ac:dyDescent="0.25">
      <c r="A33" s="7" t="s">
        <v>16</v>
      </c>
      <c r="B33" s="74"/>
      <c r="C33" s="75"/>
      <c r="D33" s="75"/>
      <c r="E33" s="76"/>
      <c r="F33" s="77"/>
    </row>
    <row r="34" spans="1:6" ht="15.75" x14ac:dyDescent="0.25">
      <c r="A34" s="10"/>
      <c r="B34" s="78">
        <f>SUM(B25+B23+B18+B16)+1</f>
        <v>557115874</v>
      </c>
      <c r="C34" s="78">
        <f>SUM(C25+C23+C18+C16)</f>
        <v>567907235</v>
      </c>
      <c r="D34" s="78">
        <f t="shared" ref="D34:E34" si="2">SUM(D25+D23+D18+D16)</f>
        <v>582333577</v>
      </c>
      <c r="E34" s="78">
        <f t="shared" si="2"/>
        <v>632230891</v>
      </c>
      <c r="F34" s="97">
        <f>F16+F18+F23+F25</f>
        <v>669889429</v>
      </c>
    </row>
    <row r="35" spans="1:6" ht="15.75" x14ac:dyDescent="0.25">
      <c r="A35" s="31" t="s">
        <v>58</v>
      </c>
      <c r="B35" s="78"/>
      <c r="C35" s="79"/>
      <c r="D35" s="79"/>
      <c r="E35" s="80"/>
      <c r="F35" s="2"/>
    </row>
    <row r="36" spans="1:6" ht="15.75" x14ac:dyDescent="0.25">
      <c r="A36" s="32" t="s">
        <v>17</v>
      </c>
      <c r="B36" s="78">
        <f>B37+B38+B39+B40</f>
        <v>42659801</v>
      </c>
      <c r="C36" s="78">
        <f t="shared" ref="C36:D36" si="3">C37+C38+C39+C40</f>
        <v>47291587</v>
      </c>
      <c r="D36" s="78">
        <f t="shared" si="3"/>
        <v>49662369</v>
      </c>
      <c r="E36" s="78">
        <f>E37+E38+E39+E40</f>
        <v>38558702</v>
      </c>
      <c r="F36" s="81">
        <f>F37+F38</f>
        <v>45422104</v>
      </c>
    </row>
    <row r="37" spans="1:6" ht="47.25" x14ac:dyDescent="0.25">
      <c r="A37" s="7" t="s">
        <v>18</v>
      </c>
      <c r="B37" s="74">
        <v>25000000</v>
      </c>
      <c r="C37" s="75">
        <v>25000000</v>
      </c>
      <c r="D37" s="75">
        <v>25000000</v>
      </c>
      <c r="E37" s="76">
        <v>25000000</v>
      </c>
      <c r="F37" s="77">
        <v>25000000</v>
      </c>
    </row>
    <row r="38" spans="1:6" ht="15.75" x14ac:dyDescent="0.25">
      <c r="A38" s="7" t="s">
        <v>19</v>
      </c>
      <c r="B38" s="74">
        <v>17659801</v>
      </c>
      <c r="C38" s="75">
        <v>22291587</v>
      </c>
      <c r="D38" s="75">
        <v>24662369</v>
      </c>
      <c r="E38" s="76">
        <v>13558702</v>
      </c>
      <c r="F38" s="77">
        <v>20422104</v>
      </c>
    </row>
    <row r="39" spans="1:6" ht="15.75" x14ac:dyDescent="0.25">
      <c r="A39" s="7" t="s">
        <v>20</v>
      </c>
      <c r="B39" s="74"/>
      <c r="C39" s="75"/>
      <c r="D39" s="75"/>
      <c r="E39" s="76"/>
      <c r="F39" s="77"/>
    </row>
    <row r="40" spans="1:6" ht="31.5" x14ac:dyDescent="0.25">
      <c r="A40" s="7" t="s">
        <v>21</v>
      </c>
      <c r="B40" s="74"/>
      <c r="C40" s="75"/>
      <c r="D40" s="75"/>
      <c r="E40" s="76"/>
      <c r="F40" s="77"/>
    </row>
    <row r="41" spans="1:6" ht="15.75" x14ac:dyDescent="0.25">
      <c r="A41" s="7" t="s">
        <v>22</v>
      </c>
      <c r="B41" s="74">
        <v>110669426</v>
      </c>
      <c r="C41" s="75">
        <v>119561786</v>
      </c>
      <c r="D41" s="75">
        <v>129479816</v>
      </c>
      <c r="E41" s="76">
        <v>148674067</v>
      </c>
      <c r="F41" s="77">
        <v>157468846</v>
      </c>
    </row>
    <row r="42" spans="1:6" ht="15.75" x14ac:dyDescent="0.25">
      <c r="A42" s="7" t="s">
        <v>23</v>
      </c>
      <c r="B42" s="74">
        <v>316004878</v>
      </c>
      <c r="C42" s="75">
        <v>312196710</v>
      </c>
      <c r="D42" s="75">
        <v>315426895</v>
      </c>
      <c r="E42" s="76">
        <v>356800029</v>
      </c>
      <c r="F42" s="77">
        <v>380021848</v>
      </c>
    </row>
    <row r="43" spans="1:6" ht="15.75" x14ac:dyDescent="0.25">
      <c r="A43" s="7" t="s">
        <v>24</v>
      </c>
      <c r="B43" s="74">
        <v>767821</v>
      </c>
      <c r="C43" s="75">
        <v>734385</v>
      </c>
      <c r="D43" s="75">
        <v>937733</v>
      </c>
      <c r="E43" s="76">
        <v>724584</v>
      </c>
      <c r="F43" s="77">
        <v>668975</v>
      </c>
    </row>
    <row r="44" spans="1:6" ht="15.75" x14ac:dyDescent="0.25">
      <c r="A44" s="7" t="s">
        <v>25</v>
      </c>
      <c r="B44" s="74">
        <v>86952977</v>
      </c>
      <c r="C44" s="75">
        <v>88006867</v>
      </c>
      <c r="D44" s="75">
        <v>86806099</v>
      </c>
      <c r="E44" s="76">
        <v>86802113</v>
      </c>
      <c r="F44" s="77">
        <v>85987438</v>
      </c>
    </row>
    <row r="45" spans="1:6" ht="15.75" x14ac:dyDescent="0.25">
      <c r="A45" s="7" t="s">
        <v>26</v>
      </c>
      <c r="B45" s="74">
        <v>60971</v>
      </c>
      <c r="C45" s="75">
        <v>115900</v>
      </c>
      <c r="D45" s="75">
        <v>20665</v>
      </c>
      <c r="E45" s="76">
        <v>671396</v>
      </c>
      <c r="F45" s="77">
        <v>320220</v>
      </c>
    </row>
    <row r="46" spans="1:6" ht="15.75" x14ac:dyDescent="0.25">
      <c r="A46" s="10"/>
      <c r="B46" s="78">
        <f>SUM(B42:B45)+B36+B41</f>
        <v>557115874</v>
      </c>
      <c r="C46" s="78">
        <f t="shared" ref="C46:D46" si="4">SUM(C42:C45)+C36+C41</f>
        <v>567907235</v>
      </c>
      <c r="D46" s="78">
        <f t="shared" si="4"/>
        <v>582333577</v>
      </c>
      <c r="E46" s="78">
        <f>SUM(E42:E45)+E36+E41</f>
        <v>632230891</v>
      </c>
      <c r="F46" s="97">
        <f>F36+F39+F40+F41+F42+F43+F44+F45-2</f>
        <v>669889429</v>
      </c>
    </row>
    <row r="47" spans="1:6" ht="15.75" x14ac:dyDescent="0.25">
      <c r="A47" s="10"/>
      <c r="B47" s="11"/>
      <c r="C47" s="12"/>
      <c r="D47" s="12"/>
      <c r="E47" s="33"/>
    </row>
    <row r="48" spans="1:6" ht="16.5" thickBot="1" x14ac:dyDescent="0.3">
      <c r="A48" s="34" t="s">
        <v>59</v>
      </c>
      <c r="B48" s="18">
        <f>B16/(B8/10)</f>
        <v>14.449169363653054</v>
      </c>
      <c r="C48" s="18">
        <f>C16/(C8/10)</f>
        <v>14.678390626672526</v>
      </c>
      <c r="D48" s="18">
        <f t="shared" ref="D48:F48" si="5">D16/(D8/10)</f>
        <v>13.670027183748257</v>
      </c>
      <c r="E48" s="18">
        <f t="shared" si="5"/>
        <v>13.850039050643337</v>
      </c>
      <c r="F48" s="18">
        <f t="shared" si="5"/>
        <v>13.688864934943286</v>
      </c>
    </row>
    <row r="49" spans="1:6" ht="16.5" thickBot="1" x14ac:dyDescent="0.3">
      <c r="A49" s="34" t="s">
        <v>60</v>
      </c>
      <c r="B49" s="20">
        <f t="shared" ref="B49:F49" si="6">B8/10</f>
        <v>28764513</v>
      </c>
      <c r="C49" s="20">
        <f t="shared" si="6"/>
        <v>28764513</v>
      </c>
      <c r="D49" s="20">
        <f t="shared" si="6"/>
        <v>31640964</v>
      </c>
      <c r="E49" s="20">
        <f t="shared" si="6"/>
        <v>31640964</v>
      </c>
      <c r="F49" s="20">
        <f t="shared" si="6"/>
        <v>33223012</v>
      </c>
    </row>
    <row r="50" spans="1:6" ht="15.75" x14ac:dyDescent="0.25">
      <c r="A50" s="7"/>
      <c r="B50" s="15"/>
      <c r="C50" s="8"/>
      <c r="D50" s="8"/>
      <c r="E50" s="9"/>
    </row>
    <row r="51" spans="1:6" ht="15.75" x14ac:dyDescent="0.25">
      <c r="A51" s="7"/>
      <c r="B51" s="15"/>
      <c r="C51" s="8"/>
      <c r="D51" s="8"/>
      <c r="E51" s="9"/>
    </row>
    <row r="52" spans="1:6" ht="15.75" x14ac:dyDescent="0.25">
      <c r="A52" s="7"/>
      <c r="B52" s="15"/>
      <c r="C52" s="16"/>
      <c r="D52" s="8"/>
      <c r="E52" s="14"/>
    </row>
    <row r="53" spans="1:6" ht="15.75" x14ac:dyDescent="0.25">
      <c r="A53" s="7"/>
      <c r="B53" s="15"/>
      <c r="C53" s="8"/>
      <c r="D53" s="8"/>
      <c r="E53" s="9"/>
    </row>
    <row r="54" spans="1:6" ht="15.75" x14ac:dyDescent="0.25">
      <c r="A54" s="10"/>
      <c r="B54" s="22"/>
      <c r="C54" s="12"/>
      <c r="D54" s="12"/>
      <c r="E54" s="13"/>
    </row>
    <row r="55" spans="1:6" ht="16.5" thickBot="1" x14ac:dyDescent="0.3">
      <c r="A55" s="17"/>
      <c r="B55" s="23"/>
      <c r="C55" s="18"/>
      <c r="D55" s="18"/>
      <c r="E55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pane xSplit="1" ySplit="4" topLeftCell="C20" activePane="bottomRight" state="frozen"/>
      <selection pane="topRight" activeCell="B1" sqref="B1"/>
      <selection pane="bottomLeft" activeCell="A5" sqref="A5"/>
      <selection pane="bottomRight" activeCell="B31" sqref="B31"/>
    </sheetView>
  </sheetViews>
  <sheetFormatPr defaultRowHeight="15" x14ac:dyDescent="0.25"/>
  <cols>
    <col min="1" max="1" width="48" style="4" customWidth="1"/>
    <col min="2" max="2" width="15.42578125" style="4" customWidth="1"/>
    <col min="3" max="3" width="17.28515625" style="4" bestFit="1" customWidth="1"/>
    <col min="4" max="5" width="14.28515625" style="4" bestFit="1" customWidth="1"/>
    <col min="6" max="6" width="15" style="4" bestFit="1" customWidth="1"/>
    <col min="7" max="7" width="11.5703125" style="4" bestFit="1" customWidth="1"/>
    <col min="8" max="16384" width="9.140625" style="4"/>
  </cols>
  <sheetData>
    <row r="1" spans="1:6" ht="18.75" x14ac:dyDescent="0.3">
      <c r="A1" s="5" t="s">
        <v>0</v>
      </c>
      <c r="B1" s="5"/>
    </row>
    <row r="2" spans="1:6" ht="15.75" x14ac:dyDescent="0.25">
      <c r="A2" s="57" t="s">
        <v>27</v>
      </c>
    </row>
    <row r="3" spans="1:6" ht="15.75" thickBot="1" x14ac:dyDescent="0.3">
      <c r="A3" s="3" t="s">
        <v>52</v>
      </c>
      <c r="B3" s="70" t="s">
        <v>81</v>
      </c>
      <c r="C3" s="70" t="s">
        <v>80</v>
      </c>
      <c r="D3" s="70" t="s">
        <v>82</v>
      </c>
      <c r="E3" s="70" t="s">
        <v>81</v>
      </c>
      <c r="F3" s="70" t="s">
        <v>80</v>
      </c>
    </row>
    <row r="4" spans="1:6" x14ac:dyDescent="0.25">
      <c r="A4" s="36" t="s">
        <v>1</v>
      </c>
      <c r="B4" s="69">
        <v>43190</v>
      </c>
      <c r="C4" s="69">
        <v>43281</v>
      </c>
      <c r="D4" s="69">
        <v>43373</v>
      </c>
      <c r="E4" s="68">
        <v>43555</v>
      </c>
      <c r="F4" s="67">
        <v>43646</v>
      </c>
    </row>
    <row r="5" spans="1:6" x14ac:dyDescent="0.25">
      <c r="A5" s="58" t="s">
        <v>61</v>
      </c>
      <c r="B5" s="82"/>
      <c r="C5" s="83"/>
      <c r="D5" s="83"/>
      <c r="E5" s="84"/>
      <c r="F5" s="2"/>
    </row>
    <row r="6" spans="1:6" x14ac:dyDescent="0.25">
      <c r="A6" s="37" t="s">
        <v>28</v>
      </c>
      <c r="B6" s="38"/>
      <c r="C6" s="39"/>
      <c r="D6" s="39"/>
      <c r="E6" s="40"/>
      <c r="F6" s="2"/>
    </row>
    <row r="7" spans="1:6" x14ac:dyDescent="0.25">
      <c r="A7" s="37" t="s">
        <v>29</v>
      </c>
      <c r="B7" s="2"/>
      <c r="C7" s="39"/>
      <c r="D7" s="39"/>
      <c r="E7" s="40"/>
      <c r="F7" s="2"/>
    </row>
    <row r="8" spans="1:6" x14ac:dyDescent="0.25">
      <c r="A8" s="37" t="s">
        <v>30</v>
      </c>
      <c r="B8" s="38"/>
      <c r="C8" s="39"/>
      <c r="D8" s="39"/>
      <c r="E8" s="40"/>
      <c r="F8" s="2"/>
    </row>
    <row r="9" spans="1:6" x14ac:dyDescent="0.25">
      <c r="A9" s="37" t="s">
        <v>31</v>
      </c>
      <c r="B9" s="38">
        <v>4858630</v>
      </c>
      <c r="C9" s="39">
        <v>13454410</v>
      </c>
      <c r="D9" s="39">
        <v>18482633</v>
      </c>
      <c r="E9" s="40">
        <v>5481168</v>
      </c>
      <c r="F9" s="2">
        <v>13149210</v>
      </c>
    </row>
    <row r="10" spans="1:6" x14ac:dyDescent="0.25">
      <c r="A10" s="37" t="s">
        <v>86</v>
      </c>
      <c r="B10" s="38"/>
      <c r="C10" s="39"/>
      <c r="D10" s="39"/>
      <c r="E10" s="40">
        <v>7314963</v>
      </c>
      <c r="F10" s="2">
        <v>7873749</v>
      </c>
    </row>
    <row r="11" spans="1:6" x14ac:dyDescent="0.25">
      <c r="A11" s="37" t="s">
        <v>32</v>
      </c>
      <c r="B11" s="2"/>
      <c r="C11" s="39"/>
      <c r="D11" s="39"/>
      <c r="E11" s="40"/>
      <c r="F11" s="2">
        <v>12108</v>
      </c>
    </row>
    <row r="12" spans="1:6" x14ac:dyDescent="0.25">
      <c r="A12" s="58" t="s">
        <v>33</v>
      </c>
      <c r="B12" s="42">
        <v>4526639</v>
      </c>
      <c r="C12" s="42">
        <v>5651484</v>
      </c>
      <c r="D12" s="42">
        <v>14246554</v>
      </c>
      <c r="E12" s="42">
        <v>3017792</v>
      </c>
      <c r="F12" s="42">
        <v>21224399</v>
      </c>
    </row>
    <row r="13" spans="1:6" x14ac:dyDescent="0.25">
      <c r="A13" s="37" t="s">
        <v>34</v>
      </c>
      <c r="B13" s="38"/>
      <c r="C13" s="39"/>
      <c r="D13" s="39"/>
      <c r="E13" s="40"/>
      <c r="F13" s="66"/>
    </row>
    <row r="14" spans="1:6" x14ac:dyDescent="0.25">
      <c r="A14" s="37" t="s">
        <v>35</v>
      </c>
      <c r="B14" s="38"/>
      <c r="C14" s="39"/>
      <c r="D14" s="39"/>
      <c r="E14" s="40"/>
      <c r="F14" s="66"/>
    </row>
    <row r="15" spans="1:6" x14ac:dyDescent="0.25">
      <c r="A15" s="37" t="s">
        <v>36</v>
      </c>
      <c r="B15" s="38"/>
      <c r="C15" s="39"/>
      <c r="D15" s="39"/>
      <c r="E15" s="40"/>
      <c r="F15" s="66"/>
    </row>
    <row r="16" spans="1:6" x14ac:dyDescent="0.25">
      <c r="A16" s="37" t="s">
        <v>37</v>
      </c>
      <c r="B16" s="38"/>
      <c r="C16" s="39"/>
      <c r="D16" s="39"/>
      <c r="E16" s="40"/>
      <c r="F16" s="66"/>
    </row>
    <row r="17" spans="1:7" x14ac:dyDescent="0.25">
      <c r="A17" s="41"/>
      <c r="B17" s="42">
        <f t="shared" ref="B17:F17" si="0">SUM(B6:B12)</f>
        <v>9385269</v>
      </c>
      <c r="C17" s="42">
        <f t="shared" si="0"/>
        <v>19105894</v>
      </c>
      <c r="D17" s="42">
        <f t="shared" si="0"/>
        <v>32729187</v>
      </c>
      <c r="E17" s="42">
        <f t="shared" si="0"/>
        <v>15813923</v>
      </c>
      <c r="F17" s="42">
        <f t="shared" si="0"/>
        <v>42259466</v>
      </c>
    </row>
    <row r="18" spans="1:7" x14ac:dyDescent="0.25">
      <c r="A18" s="41"/>
      <c r="B18" s="42"/>
      <c r="C18" s="42"/>
      <c r="D18" s="42"/>
      <c r="E18" s="42"/>
      <c r="F18" s="2"/>
    </row>
    <row r="19" spans="1:7" x14ac:dyDescent="0.25">
      <c r="A19" s="58" t="s">
        <v>62</v>
      </c>
      <c r="B19" s="42">
        <f t="shared" ref="B19:F19" si="1">SUM(B20:B28)</f>
        <v>3120814</v>
      </c>
      <c r="C19" s="42">
        <f t="shared" si="1"/>
        <v>4654659</v>
      </c>
      <c r="D19" s="42">
        <f t="shared" si="1"/>
        <v>4250008</v>
      </c>
      <c r="E19" s="42">
        <f t="shared" si="1"/>
        <v>1821098</v>
      </c>
      <c r="F19" s="42">
        <f t="shared" si="1"/>
        <v>3005117</v>
      </c>
    </row>
    <row r="20" spans="1:7" x14ac:dyDescent="0.25">
      <c r="A20" s="37" t="s">
        <v>38</v>
      </c>
      <c r="B20" s="38"/>
      <c r="C20" s="39"/>
      <c r="D20" s="39"/>
      <c r="E20" s="40"/>
      <c r="F20" s="2"/>
    </row>
    <row r="21" spans="1:7" x14ac:dyDescent="0.25">
      <c r="A21" s="37" t="s">
        <v>39</v>
      </c>
      <c r="B21" s="38"/>
      <c r="C21" s="39"/>
      <c r="D21" s="39"/>
      <c r="E21" s="40"/>
      <c r="F21" s="2"/>
    </row>
    <row r="22" spans="1:7" x14ac:dyDescent="0.25">
      <c r="A22" s="37" t="s">
        <v>40</v>
      </c>
      <c r="B22" s="38"/>
      <c r="C22" s="39"/>
      <c r="D22" s="39"/>
      <c r="E22" s="40"/>
      <c r="F22" s="2"/>
    </row>
    <row r="23" spans="1:7" x14ac:dyDescent="0.25">
      <c r="A23" s="37" t="s">
        <v>41</v>
      </c>
      <c r="B23" s="38"/>
      <c r="C23" s="39"/>
      <c r="D23" s="39"/>
      <c r="E23" s="40"/>
      <c r="F23" s="2"/>
    </row>
    <row r="24" spans="1:7" x14ac:dyDescent="0.25">
      <c r="A24" s="37" t="s">
        <v>42</v>
      </c>
      <c r="B24" s="38"/>
      <c r="C24" s="39"/>
      <c r="D24" s="39"/>
      <c r="E24" s="40"/>
      <c r="F24" s="2"/>
    </row>
    <row r="25" spans="1:7" x14ac:dyDescent="0.25">
      <c r="A25" s="37" t="s">
        <v>43</v>
      </c>
      <c r="B25" s="38"/>
      <c r="C25" s="39"/>
      <c r="D25" s="39"/>
      <c r="E25" s="40"/>
      <c r="F25" s="2"/>
    </row>
    <row r="26" spans="1:7" x14ac:dyDescent="0.25">
      <c r="A26" s="37" t="s">
        <v>87</v>
      </c>
      <c r="B26" s="2">
        <v>3120814</v>
      </c>
      <c r="C26" s="2">
        <v>4654659</v>
      </c>
      <c r="D26" s="2">
        <v>4250008</v>
      </c>
      <c r="E26" s="2">
        <v>1821098</v>
      </c>
      <c r="F26" s="2">
        <v>3005117</v>
      </c>
    </row>
    <row r="27" spans="1:7" x14ac:dyDescent="0.25">
      <c r="A27" s="37" t="s">
        <v>44</v>
      </c>
      <c r="B27" s="38"/>
      <c r="C27" s="39"/>
      <c r="D27" s="39"/>
      <c r="E27" s="40"/>
      <c r="F27" s="2"/>
    </row>
    <row r="28" spans="1:7" x14ac:dyDescent="0.25">
      <c r="A28" s="37" t="s">
        <v>45</v>
      </c>
      <c r="B28" s="2"/>
      <c r="C28" s="39"/>
      <c r="D28" s="39"/>
      <c r="E28" s="40"/>
      <c r="F28" s="2"/>
    </row>
    <row r="29" spans="1:7" x14ac:dyDescent="0.25">
      <c r="A29" s="34" t="s">
        <v>63</v>
      </c>
      <c r="B29" s="42">
        <f t="shared" ref="B29:F29" si="2">B17-B19</f>
        <v>6264455</v>
      </c>
      <c r="C29" s="42">
        <f t="shared" si="2"/>
        <v>14451235</v>
      </c>
      <c r="D29" s="42">
        <f t="shared" si="2"/>
        <v>28479179</v>
      </c>
      <c r="E29" s="42">
        <f t="shared" si="2"/>
        <v>13992825</v>
      </c>
      <c r="F29" s="42">
        <f t="shared" si="2"/>
        <v>39254349</v>
      </c>
      <c r="G29" s="35"/>
    </row>
    <row r="30" spans="1:7" x14ac:dyDescent="0.25">
      <c r="A30" s="29" t="s">
        <v>64</v>
      </c>
      <c r="B30" s="2">
        <v>1362624</v>
      </c>
      <c r="C30" s="38">
        <v>2955965</v>
      </c>
      <c r="D30" s="38">
        <v>6667831</v>
      </c>
      <c r="E30" s="2">
        <v>2185227</v>
      </c>
      <c r="F30" s="2">
        <v>10257937</v>
      </c>
      <c r="G30" s="35"/>
    </row>
    <row r="31" spans="1:7" x14ac:dyDescent="0.25">
      <c r="A31" s="34" t="s">
        <v>65</v>
      </c>
      <c r="B31" s="42">
        <f t="shared" ref="B31:D31" si="3">B29-B30</f>
        <v>4901831</v>
      </c>
      <c r="C31" s="42">
        <f t="shared" si="3"/>
        <v>11495270</v>
      </c>
      <c r="D31" s="42">
        <f t="shared" si="3"/>
        <v>21811348</v>
      </c>
      <c r="E31" s="42">
        <f>E29-E30</f>
        <v>11807598</v>
      </c>
      <c r="F31" s="42">
        <f>F29-F30</f>
        <v>28996412</v>
      </c>
    </row>
    <row r="32" spans="1:7" x14ac:dyDescent="0.25">
      <c r="A32" s="59"/>
      <c r="B32" s="42"/>
      <c r="C32" s="42"/>
      <c r="D32" s="42"/>
      <c r="E32" s="42"/>
      <c r="F32" s="42"/>
    </row>
    <row r="33" spans="1:7" ht="15.75" thickBot="1" x14ac:dyDescent="0.3">
      <c r="A33" s="34" t="s">
        <v>66</v>
      </c>
      <c r="B33" s="43">
        <f>B31/('1'!B8/10)</f>
        <v>0.17041244536279826</v>
      </c>
      <c r="C33" s="43">
        <f>C31/('1'!C8/10)</f>
        <v>0.3996337431473288</v>
      </c>
      <c r="D33" s="43">
        <f>D31/('1'!D8/10)</f>
        <v>0.68933892153222642</v>
      </c>
      <c r="E33" s="43">
        <f>E31/('1'!E8/10)</f>
        <v>0.37317440770767918</v>
      </c>
      <c r="F33" s="43">
        <f>F31/('1'!F8/10)</f>
        <v>0.8727809507458264</v>
      </c>
      <c r="G33" s="35"/>
    </row>
    <row r="34" spans="1:7" ht="15.75" x14ac:dyDescent="0.25">
      <c r="A34" s="60" t="s">
        <v>67</v>
      </c>
      <c r="B34" s="45"/>
      <c r="C34" s="46"/>
      <c r="D34" s="46"/>
      <c r="E34" s="47"/>
    </row>
    <row r="35" spans="1:7" ht="15.75" x14ac:dyDescent="0.25">
      <c r="A35" s="44"/>
      <c r="B35" s="45"/>
      <c r="C35" s="48"/>
      <c r="D35" s="48"/>
      <c r="E35" s="47"/>
    </row>
    <row r="36" spans="1:7" ht="15.75" x14ac:dyDescent="0.25">
      <c r="A36" s="44"/>
      <c r="B36" s="45"/>
      <c r="C36" s="46"/>
      <c r="D36" s="48"/>
      <c r="E36" s="49"/>
    </row>
    <row r="37" spans="1:7" ht="15.75" x14ac:dyDescent="0.25">
      <c r="A37" s="44"/>
      <c r="B37" s="45"/>
      <c r="C37" s="46"/>
      <c r="D37" s="46"/>
      <c r="E37" s="49"/>
    </row>
    <row r="38" spans="1:7" ht="15.75" x14ac:dyDescent="0.25">
      <c r="A38" s="44"/>
      <c r="B38" s="45"/>
      <c r="C38" s="46"/>
      <c r="D38" s="46"/>
      <c r="E38" s="47"/>
    </row>
    <row r="39" spans="1:7" ht="15.75" x14ac:dyDescent="0.25">
      <c r="A39" s="44"/>
      <c r="B39" s="45"/>
      <c r="C39" s="48"/>
      <c r="D39" s="46"/>
      <c r="E39" s="49"/>
    </row>
    <row r="40" spans="1:7" ht="15.75" x14ac:dyDescent="0.25">
      <c r="A40" s="44"/>
      <c r="B40" s="50"/>
      <c r="C40" s="46"/>
      <c r="D40" s="48"/>
      <c r="E40" s="49"/>
    </row>
    <row r="41" spans="1:7" ht="15.75" x14ac:dyDescent="0.25">
      <c r="A41" s="51"/>
      <c r="B41" s="50"/>
      <c r="C41" s="52"/>
      <c r="D41" s="52"/>
      <c r="E41" s="53"/>
    </row>
    <row r="42" spans="1:7" ht="15.75" x14ac:dyDescent="0.25">
      <c r="A42" s="51"/>
      <c r="B42" s="45"/>
      <c r="C42" s="52"/>
      <c r="D42" s="52"/>
      <c r="E42" s="53"/>
    </row>
    <row r="43" spans="1:7" ht="15.75" x14ac:dyDescent="0.25">
      <c r="A43" s="44"/>
      <c r="B43" s="45"/>
      <c r="C43" s="46"/>
      <c r="D43" s="46"/>
      <c r="E43" s="47"/>
    </row>
    <row r="44" spans="1:7" ht="15.75" x14ac:dyDescent="0.25">
      <c r="A44" s="44"/>
      <c r="B44" s="45"/>
      <c r="C44" s="46"/>
      <c r="D44" s="46"/>
      <c r="E44" s="47"/>
    </row>
    <row r="45" spans="1:7" ht="15.75" x14ac:dyDescent="0.25">
      <c r="A45" s="44"/>
      <c r="B45" s="50"/>
      <c r="C45" s="46"/>
      <c r="D45" s="46"/>
      <c r="E45" s="47"/>
    </row>
    <row r="46" spans="1:7" ht="15.75" x14ac:dyDescent="0.25">
      <c r="A46" s="51"/>
      <c r="B46" s="45"/>
      <c r="C46" s="48"/>
      <c r="D46" s="52"/>
      <c r="E46" s="53"/>
    </row>
    <row r="47" spans="1:7" ht="16.5" thickBot="1" x14ac:dyDescent="0.3">
      <c r="A47" s="44"/>
      <c r="B47" s="50"/>
      <c r="C47" s="46"/>
      <c r="D47" s="46"/>
      <c r="E47" s="47"/>
    </row>
    <row r="48" spans="1:7" ht="16.5" thickBot="1" x14ac:dyDescent="0.3">
      <c r="A48" s="51"/>
      <c r="B48" s="20"/>
      <c r="C48" s="54"/>
      <c r="D48" s="55"/>
      <c r="E48" s="56"/>
    </row>
    <row r="49" spans="1:5" ht="16.5" thickBot="1" x14ac:dyDescent="0.3">
      <c r="A49" s="19"/>
      <c r="C49" s="21"/>
      <c r="D49" s="21"/>
      <c r="E49" s="2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A27" sqref="A27"/>
    </sheetView>
  </sheetViews>
  <sheetFormatPr defaultRowHeight="15" x14ac:dyDescent="0.25"/>
  <cols>
    <col min="1" max="1" width="49.42578125" style="1" customWidth="1"/>
    <col min="2" max="2" width="16.5703125" style="1" customWidth="1"/>
    <col min="3" max="4" width="18.28515625" style="1" bestFit="1" customWidth="1"/>
    <col min="5" max="5" width="15.7109375" style="1" bestFit="1" customWidth="1"/>
    <col min="6" max="6" width="16" style="1" bestFit="1" customWidth="1"/>
    <col min="7" max="16384" width="9.140625" style="1"/>
  </cols>
  <sheetData>
    <row r="1" spans="1:7" ht="18.75" x14ac:dyDescent="0.3">
      <c r="A1" s="5" t="s">
        <v>0</v>
      </c>
      <c r="B1" s="5"/>
    </row>
    <row r="2" spans="1:7" ht="15.75" x14ac:dyDescent="0.25">
      <c r="A2" s="57" t="s">
        <v>68</v>
      </c>
    </row>
    <row r="3" spans="1:7" ht="15.75" thickBot="1" x14ac:dyDescent="0.3">
      <c r="A3" s="3" t="s">
        <v>52</v>
      </c>
      <c r="B3" s="70" t="s">
        <v>81</v>
      </c>
      <c r="C3" s="70" t="s">
        <v>80</v>
      </c>
      <c r="D3" s="70" t="s">
        <v>82</v>
      </c>
      <c r="E3" s="70" t="s">
        <v>81</v>
      </c>
      <c r="F3" s="70" t="s">
        <v>80</v>
      </c>
    </row>
    <row r="4" spans="1:7" x14ac:dyDescent="0.25">
      <c r="A4" s="61"/>
      <c r="B4" s="69">
        <v>43190</v>
      </c>
      <c r="C4" s="69">
        <v>43281</v>
      </c>
      <c r="D4" s="69">
        <v>43373</v>
      </c>
      <c r="E4" s="68">
        <v>43555</v>
      </c>
      <c r="F4" s="67">
        <v>43646</v>
      </c>
    </row>
    <row r="5" spans="1:7" x14ac:dyDescent="0.25">
      <c r="A5" s="34" t="s">
        <v>69</v>
      </c>
      <c r="B5" s="85"/>
      <c r="C5" s="86"/>
      <c r="D5" s="86"/>
      <c r="E5" s="87"/>
      <c r="F5" s="88"/>
      <c r="G5" s="88"/>
    </row>
    <row r="6" spans="1:7" x14ac:dyDescent="0.25">
      <c r="A6" s="62" t="s">
        <v>46</v>
      </c>
      <c r="B6" s="89">
        <v>49836261</v>
      </c>
      <c r="C6" s="90">
        <v>117727041</v>
      </c>
      <c r="D6" s="90">
        <v>171991831</v>
      </c>
      <c r="E6" s="91">
        <v>66679300</v>
      </c>
      <c r="F6" s="88">
        <v>179054423</v>
      </c>
      <c r="G6" s="88"/>
    </row>
    <row r="7" spans="1:7" x14ac:dyDescent="0.25">
      <c r="A7" s="62" t="s">
        <v>47</v>
      </c>
      <c r="B7" s="89">
        <v>-1429938</v>
      </c>
      <c r="C7" s="90">
        <v>-9581863</v>
      </c>
      <c r="D7" s="90">
        <v>-11921028</v>
      </c>
      <c r="E7" s="91">
        <v>-2073541</v>
      </c>
      <c r="F7" s="88">
        <v>-10653612</v>
      </c>
      <c r="G7" s="88"/>
    </row>
    <row r="8" spans="1:7" x14ac:dyDescent="0.25">
      <c r="A8" s="62" t="s">
        <v>48</v>
      </c>
      <c r="B8" s="89">
        <v>-38812367</v>
      </c>
      <c r="C8" s="90">
        <v>-100081731</v>
      </c>
      <c r="D8" s="90">
        <v>-148730410</v>
      </c>
      <c r="E8" s="91">
        <v>-62944495</v>
      </c>
      <c r="F8" s="88">
        <v>-145075337</v>
      </c>
      <c r="G8" s="88"/>
    </row>
    <row r="9" spans="1:7" x14ac:dyDescent="0.25">
      <c r="A9" s="63"/>
      <c r="B9" s="92">
        <f>SUM(B6:B8)</f>
        <v>9593956</v>
      </c>
      <c r="C9" s="92">
        <f t="shared" ref="C9:E9" si="0">SUM(C6:C8)</f>
        <v>8063447</v>
      </c>
      <c r="D9" s="92">
        <f t="shared" si="0"/>
        <v>11340393</v>
      </c>
      <c r="E9" s="92">
        <f t="shared" si="0"/>
        <v>1661264</v>
      </c>
      <c r="F9" s="93">
        <f>SUM(F6:F8)</f>
        <v>23325474</v>
      </c>
      <c r="G9" s="88"/>
    </row>
    <row r="10" spans="1:7" x14ac:dyDescent="0.25">
      <c r="A10" s="34" t="s">
        <v>70</v>
      </c>
      <c r="B10" s="92"/>
      <c r="C10" s="94"/>
      <c r="D10" s="94"/>
      <c r="E10" s="95"/>
      <c r="F10" s="88"/>
      <c r="G10" s="88"/>
    </row>
    <row r="11" spans="1:7" x14ac:dyDescent="0.25">
      <c r="A11" s="62" t="s">
        <v>49</v>
      </c>
      <c r="B11" s="89">
        <v>-614274</v>
      </c>
      <c r="C11" s="90">
        <v>-2987045</v>
      </c>
      <c r="D11" s="90">
        <v>-3033806</v>
      </c>
      <c r="E11" s="91">
        <v>-2368538</v>
      </c>
      <c r="F11" s="88">
        <v>-2616396</v>
      </c>
      <c r="G11" s="88"/>
    </row>
    <row r="12" spans="1:7" x14ac:dyDescent="0.25">
      <c r="A12" s="62" t="s">
        <v>88</v>
      </c>
      <c r="B12" s="89"/>
      <c r="C12" s="90"/>
      <c r="D12" s="90"/>
      <c r="E12" s="91"/>
      <c r="F12" s="88">
        <v>-76468758</v>
      </c>
      <c r="G12" s="88"/>
    </row>
    <row r="13" spans="1:7" x14ac:dyDescent="0.25">
      <c r="A13" s="62" t="s">
        <v>89</v>
      </c>
      <c r="B13" s="89"/>
      <c r="C13" s="90"/>
      <c r="D13" s="90"/>
      <c r="E13" s="91"/>
      <c r="F13" s="88">
        <v>78274225</v>
      </c>
      <c r="G13" s="88"/>
    </row>
    <row r="14" spans="1:7" x14ac:dyDescent="0.25">
      <c r="A14" s="62" t="s">
        <v>50</v>
      </c>
      <c r="B14" s="89"/>
      <c r="C14" s="90">
        <v>95112</v>
      </c>
      <c r="D14" s="90">
        <v>95112</v>
      </c>
      <c r="E14" s="91">
        <v>198892</v>
      </c>
      <c r="F14" s="88">
        <v>198892</v>
      </c>
      <c r="G14" s="88"/>
    </row>
    <row r="15" spans="1:7" x14ac:dyDescent="0.25">
      <c r="A15" s="63"/>
      <c r="B15" s="92">
        <f>B11+B14</f>
        <v>-614274</v>
      </c>
      <c r="C15" s="92">
        <f>C11+C14</f>
        <v>-2891933</v>
      </c>
      <c r="D15" s="92">
        <f t="shared" ref="D15:E15" si="1">D11+D14</f>
        <v>-2938694</v>
      </c>
      <c r="E15" s="92">
        <f t="shared" si="1"/>
        <v>-2169646</v>
      </c>
      <c r="F15" s="93">
        <f>SUM(F11:F14)</f>
        <v>-612037</v>
      </c>
      <c r="G15" s="88"/>
    </row>
    <row r="16" spans="1:7" x14ac:dyDescent="0.25">
      <c r="A16" s="63" t="s">
        <v>78</v>
      </c>
      <c r="B16" s="92"/>
      <c r="C16" s="94"/>
      <c r="D16" s="94"/>
      <c r="E16" s="95"/>
      <c r="F16" s="88"/>
      <c r="G16" s="88"/>
    </row>
    <row r="17" spans="1:7" x14ac:dyDescent="0.25">
      <c r="A17" s="64" t="s">
        <v>79</v>
      </c>
      <c r="B17" s="92"/>
      <c r="C17" s="94"/>
      <c r="D17" s="94"/>
      <c r="E17" s="95"/>
      <c r="F17" s="88"/>
      <c r="G17" s="88"/>
    </row>
    <row r="18" spans="1:7" x14ac:dyDescent="0.25">
      <c r="A18" s="64"/>
      <c r="B18" s="92"/>
      <c r="C18" s="94"/>
      <c r="D18" s="94"/>
      <c r="E18" s="95"/>
      <c r="F18" s="88"/>
      <c r="G18" s="88"/>
    </row>
    <row r="19" spans="1:7" x14ac:dyDescent="0.25">
      <c r="A19" s="3" t="s">
        <v>71</v>
      </c>
      <c r="B19" s="92">
        <f>B15+B9</f>
        <v>8979682</v>
      </c>
      <c r="C19" s="92">
        <f t="shared" ref="C19:E19" si="2">C15+C9</f>
        <v>5171514</v>
      </c>
      <c r="D19" s="92">
        <f t="shared" si="2"/>
        <v>8401699</v>
      </c>
      <c r="E19" s="92">
        <f t="shared" si="2"/>
        <v>-508382</v>
      </c>
      <c r="F19" s="93">
        <f>F9+F15+F18</f>
        <v>22713437</v>
      </c>
      <c r="G19" s="88"/>
    </row>
    <row r="20" spans="1:7" x14ac:dyDescent="0.25">
      <c r="A20" s="60" t="s">
        <v>72</v>
      </c>
      <c r="B20" s="89">
        <v>307025196</v>
      </c>
      <c r="C20" s="90">
        <v>307025196</v>
      </c>
      <c r="D20" s="90">
        <v>307025196</v>
      </c>
      <c r="E20" s="91">
        <v>357308411</v>
      </c>
      <c r="F20" s="88">
        <v>357308411</v>
      </c>
      <c r="G20" s="88"/>
    </row>
    <row r="21" spans="1:7" x14ac:dyDescent="0.25">
      <c r="A21" s="34" t="s">
        <v>73</v>
      </c>
      <c r="B21" s="92">
        <f>B19+B20</f>
        <v>316004878</v>
      </c>
      <c r="C21" s="92">
        <f t="shared" ref="C21:F21" si="3">C19+C20</f>
        <v>312196710</v>
      </c>
      <c r="D21" s="92">
        <f t="shared" si="3"/>
        <v>315426895</v>
      </c>
      <c r="E21" s="92">
        <f t="shared" si="3"/>
        <v>356800029</v>
      </c>
      <c r="F21" s="92">
        <f t="shared" si="3"/>
        <v>380021848</v>
      </c>
      <c r="G21" s="88"/>
    </row>
    <row r="22" spans="1:7" x14ac:dyDescent="0.25">
      <c r="A22" s="59"/>
      <c r="B22" s="92"/>
      <c r="C22" s="94"/>
      <c r="D22" s="94"/>
      <c r="E22" s="96"/>
      <c r="F22" s="88"/>
      <c r="G22" s="88"/>
    </row>
    <row r="23" spans="1:7" ht="15.75" thickBot="1" x14ac:dyDescent="0.3">
      <c r="A23" s="34" t="s">
        <v>74</v>
      </c>
      <c r="B23" s="65">
        <f>B9/('1'!B8/10)</f>
        <v>0.3335344492013475</v>
      </c>
      <c r="C23" s="65">
        <f>C9/('1'!C8/10)</f>
        <v>0.28032621306677435</v>
      </c>
      <c r="D23" s="65">
        <f>D9/('1'!D8/10)</f>
        <v>0.35840858072465809</v>
      </c>
      <c r="E23" s="65">
        <f>E9/('1'!E8/10)</f>
        <v>5.2503583645555171E-2</v>
      </c>
      <c r="F23" s="65">
        <f>F9/('1'!F8/10)</f>
        <v>0.70208787812495743</v>
      </c>
    </row>
    <row r="24" spans="1:7" ht="15.75" x14ac:dyDescent="0.25">
      <c r="A24" s="34" t="s">
        <v>75</v>
      </c>
      <c r="B24" s="45"/>
      <c r="C24" s="46"/>
      <c r="D24" s="46"/>
      <c r="E24" s="47"/>
    </row>
    <row r="25" spans="1:7" ht="15.75" x14ac:dyDescent="0.25">
      <c r="A25" s="51"/>
      <c r="B25" s="50"/>
      <c r="C25" s="52"/>
      <c r="D25" s="52"/>
      <c r="E25" s="53"/>
    </row>
    <row r="26" spans="1:7" ht="16.5" thickBot="1" x14ac:dyDescent="0.3">
      <c r="A26" s="19"/>
      <c r="B26" s="20"/>
      <c r="C26" s="21"/>
      <c r="D26" s="21"/>
      <c r="E26" s="21"/>
    </row>
    <row r="27" spans="1:7" ht="15.75" x14ac:dyDescent="0.25">
      <c r="A27" s="7"/>
      <c r="B27" s="15"/>
      <c r="C27" s="8"/>
      <c r="D27" s="8"/>
      <c r="E27" s="14"/>
    </row>
    <row r="28" spans="1:7" ht="15.75" x14ac:dyDescent="0.25">
      <c r="A28" s="7"/>
      <c r="B28" s="15"/>
      <c r="C28" s="8"/>
      <c r="D28" s="8"/>
      <c r="E28" s="9"/>
    </row>
    <row r="29" spans="1:7" ht="15.75" x14ac:dyDescent="0.25">
      <c r="A29" s="7"/>
      <c r="B29" s="15"/>
      <c r="C29" s="8"/>
      <c r="D29" s="8"/>
      <c r="E29" s="9"/>
    </row>
    <row r="30" spans="1:7" ht="15.75" x14ac:dyDescent="0.25">
      <c r="A30" s="10"/>
      <c r="B30" s="22"/>
      <c r="C30" s="12"/>
      <c r="D30" s="12"/>
      <c r="E30" s="13"/>
    </row>
    <row r="31" spans="1:7" ht="15.75" x14ac:dyDescent="0.25">
      <c r="A31" s="7"/>
      <c r="B31" s="15"/>
      <c r="C31" s="8"/>
      <c r="D31" s="8"/>
      <c r="E31" s="9"/>
    </row>
    <row r="32" spans="1:7" ht="15.75" x14ac:dyDescent="0.25">
      <c r="A32" s="10"/>
      <c r="B32" s="22"/>
      <c r="C32" s="12"/>
      <c r="D32" s="12"/>
      <c r="E32" s="13"/>
    </row>
    <row r="33" spans="1:5" ht="15.75" x14ac:dyDescent="0.25">
      <c r="A33" s="10"/>
      <c r="B33" s="22"/>
      <c r="C33" s="12"/>
      <c r="D33" s="12"/>
      <c r="E33" s="13"/>
    </row>
    <row r="34" spans="1:5" ht="15.75" x14ac:dyDescent="0.25">
      <c r="A34" s="7"/>
      <c r="B34" s="15"/>
      <c r="C34" s="8"/>
      <c r="D34" s="8"/>
      <c r="E34" s="9"/>
    </row>
    <row r="35" spans="1:5" ht="15.75" x14ac:dyDescent="0.25">
      <c r="A35" s="10"/>
      <c r="B35" s="22"/>
      <c r="C35" s="12"/>
      <c r="D35" s="12"/>
      <c r="E35" s="13"/>
    </row>
    <row r="36" spans="1:5" ht="16.5" thickBot="1" x14ac:dyDescent="0.3">
      <c r="A36" s="17"/>
      <c r="B36" s="23"/>
      <c r="C36" s="18"/>
      <c r="D36" s="18"/>
      <c r="E36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2020-04-12T06:07:07Z</dcterms:modified>
</cp:coreProperties>
</file>