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1" sheetId="1" r:id="rId1"/>
    <sheet name="2" sheetId="2" r:id="rId2"/>
    <sheet name="3" sheetId="3" r:id="rId3"/>
  </sheets>
  <calcPr calcId="162913"/>
</workbook>
</file>

<file path=xl/calcChain.xml><?xml version="1.0" encoding="utf-8"?>
<calcChain xmlns="http://schemas.openxmlformats.org/spreadsheetml/2006/main">
  <c r="C42" i="1" l="1"/>
  <c r="D42" i="1"/>
  <c r="E42" i="1"/>
  <c r="F42" i="1"/>
  <c r="C25" i="1"/>
  <c r="D25" i="1"/>
  <c r="E25" i="1"/>
  <c r="F25" i="1"/>
  <c r="C10" i="1"/>
  <c r="C16" i="1" s="1"/>
  <c r="D10" i="1"/>
  <c r="D16" i="1" s="1"/>
  <c r="E10" i="1"/>
  <c r="E16" i="1" s="1"/>
  <c r="E33" i="1" s="1"/>
  <c r="F10" i="1"/>
  <c r="F16" i="1" s="1"/>
  <c r="C33" i="1" l="1"/>
  <c r="D33" i="1"/>
  <c r="F33" i="1"/>
  <c r="C45" i="1"/>
  <c r="D45" i="1"/>
  <c r="E45" i="1"/>
  <c r="F45" i="1"/>
  <c r="B45" i="1"/>
  <c r="C17" i="2" l="1"/>
  <c r="D17" i="2"/>
  <c r="E17" i="2"/>
  <c r="F17" i="2"/>
  <c r="C15" i="2"/>
  <c r="D15" i="2"/>
  <c r="E15" i="2"/>
  <c r="F15" i="2"/>
  <c r="F23" i="2" s="1"/>
  <c r="F25" i="2" s="1"/>
  <c r="C19" i="3"/>
  <c r="D19" i="3"/>
  <c r="E19" i="3"/>
  <c r="F19" i="3"/>
  <c r="C16" i="3"/>
  <c r="D16" i="3"/>
  <c r="E16" i="3"/>
  <c r="F16" i="3"/>
  <c r="C9" i="3"/>
  <c r="D9" i="3"/>
  <c r="E9" i="3"/>
  <c r="F9" i="3"/>
  <c r="C23" i="2" l="1"/>
  <c r="C25" i="2" s="1"/>
  <c r="C27" i="2" s="1"/>
  <c r="D23" i="2"/>
  <c r="D25" i="2" s="1"/>
  <c r="E23" i="2"/>
  <c r="E25" i="2" s="1"/>
  <c r="F21" i="3"/>
  <c r="F23" i="3" s="1"/>
  <c r="E21" i="3"/>
  <c r="E23" i="3" s="1"/>
  <c r="D21" i="3"/>
  <c r="D23" i="3" s="1"/>
  <c r="C21" i="3"/>
  <c r="C23" i="3" s="1"/>
  <c r="C25" i="3"/>
  <c r="B19" i="3"/>
  <c r="B16" i="3"/>
  <c r="B9" i="3"/>
  <c r="B25" i="3" s="1"/>
  <c r="B15" i="2"/>
  <c r="B17" i="2"/>
  <c r="D44" i="1"/>
  <c r="E44" i="1"/>
  <c r="F44" i="1"/>
  <c r="B42" i="1"/>
  <c r="B25" i="1"/>
  <c r="B10" i="1"/>
  <c r="B16" i="1" s="1"/>
  <c r="B44" i="1" s="1"/>
  <c r="C44" i="1"/>
  <c r="B21" i="3" l="1"/>
  <c r="B23" i="3" s="1"/>
  <c r="B33" i="1"/>
  <c r="B23" i="2"/>
  <c r="B25" i="2" s="1"/>
  <c r="B27" i="2" s="1"/>
  <c r="E27" i="2"/>
  <c r="F27" i="2"/>
  <c r="D27" i="2"/>
  <c r="D25" i="3"/>
  <c r="E25" i="3"/>
  <c r="F25" i="3"/>
</calcChain>
</file>

<file path=xl/sharedStrings.xml><?xml version="1.0" encoding="utf-8"?>
<sst xmlns="http://schemas.openxmlformats.org/spreadsheetml/2006/main" count="96" uniqueCount="80">
  <si>
    <t>Peoples Insurance Company Limited</t>
  </si>
  <si>
    <t>Premium on Right Share/ Share Premium</t>
  </si>
  <si>
    <t>Reserve For Exceptional Losses</t>
  </si>
  <si>
    <t>Dividend Equalization Fund</t>
  </si>
  <si>
    <t>Reserve &amp; Surplus</t>
  </si>
  <si>
    <t>Profit &amp; Loss Appropriation Account</t>
  </si>
  <si>
    <t>Fire Insurance Business Account</t>
  </si>
  <si>
    <t>Marine Insurance Business Account</t>
  </si>
  <si>
    <t>Motor Insurance Business Account</t>
  </si>
  <si>
    <t>Misc. Insurance Business Account</t>
  </si>
  <si>
    <t>Deposit Premium</t>
  </si>
  <si>
    <t>Liabilities &amp; Provisions</t>
  </si>
  <si>
    <t>Estimated Liability In Respect Of Outstanding Claims Whether Due Or Intimated</t>
  </si>
  <si>
    <t>Amount Due To Other Persons Or Bodies Carrying On Insurance Business</t>
  </si>
  <si>
    <t>Provision For Income Tax</t>
  </si>
  <si>
    <t>Provision For Investment Fluctuation Reserve</t>
  </si>
  <si>
    <t>Sundry Creditors</t>
  </si>
  <si>
    <t>Provision For Gratuity</t>
  </si>
  <si>
    <t>Deferred Tax</t>
  </si>
  <si>
    <t>Amount Due From Other Persons Or Bodies Carrying On Insurance Business</t>
  </si>
  <si>
    <t>Sundry Debtors</t>
  </si>
  <si>
    <t>Cash &amp; Bank Balances</t>
  </si>
  <si>
    <t>Stock Of Printing Materials At Cost</t>
  </si>
  <si>
    <t>Fixed Assets</t>
  </si>
  <si>
    <t>Insurance Stamps In Hand</t>
  </si>
  <si>
    <t>Income Statement</t>
  </si>
  <si>
    <t>Profit/(Loss) on Sale of Shares</t>
  </si>
  <si>
    <t>Interest Income</t>
  </si>
  <si>
    <t>Profit On Sale Of Investment</t>
  </si>
  <si>
    <t>Profit/Loss Transferred From:</t>
  </si>
  <si>
    <t>Fire Revenue Account</t>
  </si>
  <si>
    <t>Marine Revenue Account</t>
  </si>
  <si>
    <t>Motor Revenue Account</t>
  </si>
  <si>
    <t>Miscellaneous Revenue Account</t>
  </si>
  <si>
    <t>Directors Fee</t>
  </si>
  <si>
    <t>Audit Fees</t>
  </si>
  <si>
    <t>Depreciation</t>
  </si>
  <si>
    <t>Legal Expenses</t>
  </si>
  <si>
    <t>Collection From Premium &amp; Other Income</t>
  </si>
  <si>
    <t>Income Tax Paid</t>
  </si>
  <si>
    <t>Payment For Management Exp. Re-Insurance &amp; Claim</t>
  </si>
  <si>
    <t>Acquisition Of Fixed Asset</t>
  </si>
  <si>
    <t>Other Receivable</t>
  </si>
  <si>
    <t>Investment In Share/ Purchase of Share</t>
  </si>
  <si>
    <t>Dividend Paid</t>
  </si>
  <si>
    <t>Tresury bond</t>
  </si>
  <si>
    <t>Balance Sheet</t>
  </si>
  <si>
    <t>As at year end</t>
  </si>
  <si>
    <t>Liabilities and Capital</t>
  </si>
  <si>
    <t>Shareholders’ Equity</t>
  </si>
  <si>
    <t>Issued, Subscribed and Paid-up Capital</t>
  </si>
  <si>
    <t>Reserve or Contingency Account</t>
  </si>
  <si>
    <t>Balance of Fund &amp; Account</t>
  </si>
  <si>
    <t>Assets</t>
  </si>
  <si>
    <t>Net assets value per share</t>
  </si>
  <si>
    <t>Shares to calculate NAVPS</t>
  </si>
  <si>
    <t>Income</t>
  </si>
  <si>
    <t>Expenses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</si>
  <si>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</si>
  <si>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</si>
  <si>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</si>
  <si>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</si>
  <si>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</si>
  <si>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</si>
  <si>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</si>
  <si>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</si>
  <si>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</si>
  <si>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</si>
  <si>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</si>
  <si>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</si>
  <si>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</si>
  <si>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</si>
  <si>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Quarter 2</t>
  </si>
  <si>
    <t>Quarter 1</t>
  </si>
  <si>
    <t>Quarter 3</t>
  </si>
  <si>
    <t>Investment (BGTB)</t>
  </si>
  <si>
    <t>Office Rent Income&amp; other income</t>
  </si>
  <si>
    <t>Managenamt Expenses</t>
  </si>
  <si>
    <t>Disposal Of Share</t>
  </si>
  <si>
    <t>General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</si>
</sst>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 style="medium">
        <color rgb="FFF2F2F2"/>
      </left>
      <right/>
      <top style="medium">
        <color rgb="FFF2F2F2"/>
      </top>
      <bottom style="medium">
        <color rgb="FFF2F2F2"/>
      </bottom>
      <diagonal/>
    </border>
    <border>
      <left/>
      <right style="medium">
        <color rgb="FFF2F2F2"/>
      </right>
      <top style="medium">
        <color rgb="FFF2F2F2"/>
      </top>
      <bottom style="medium">
        <color rgb="FFF2F2F2"/>
      </bottom>
      <diagonal/>
    </border>
    <border>
      <left/>
      <right/>
      <top/>
      <bottom style="thin">
        <color indexed="64"/>
      </bottom>
      <diagonal/>
    </border>
    <border>
      <left style="medium">
        <color rgb="FFF2F2F2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7">
    <xf numFmtId="0" fontId="0" fillId="0" borderId="0" xfId="0"/>
    <xf numFmtId="0" fontId="1" fillId="0" borderId="0" xfId="0" applyFont="1" applyFill="1"/>
    <xf numFmtId="164" fontId="0" fillId="0" borderId="0" xfId="1" applyNumberFormat="1" applyFont="1"/>
    <xf numFmtId="0" fontId="0" fillId="0" borderId="0" xfId="0" applyFont="1"/>
    <xf numFmtId="0" fontId="4" fillId="0" borderId="0" xfId="0" applyFont="1" applyFill="1"/>
    <xf numFmtId="0" fontId="6" fillId="0" borderId="1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right" wrapText="1"/>
    </xf>
    <xf numFmtId="0" fontId="6" fillId="0" borderId="3" xfId="0" applyFont="1" applyFill="1" applyBorder="1" applyAlignment="1">
      <alignment horizontal="right" wrapText="1"/>
    </xf>
    <xf numFmtId="0" fontId="1" fillId="0" borderId="4" xfId="0" applyFont="1" applyFill="1" applyBorder="1" applyAlignment="1">
      <alignment vertical="top" wrapText="1"/>
    </xf>
    <xf numFmtId="164" fontId="1" fillId="0" borderId="0" xfId="1" applyNumberFormat="1" applyFont="1" applyFill="1" applyBorder="1" applyAlignment="1">
      <alignment vertical="top" wrapText="1"/>
    </xf>
    <xf numFmtId="164" fontId="1" fillId="0" borderId="0" xfId="1" applyNumberFormat="1" applyFont="1" applyFill="1" applyAlignment="1">
      <alignment horizontal="right" vertical="top" wrapText="1"/>
    </xf>
    <xf numFmtId="164" fontId="1" fillId="0" borderId="5" xfId="1" applyNumberFormat="1" applyFont="1" applyFill="1" applyBorder="1" applyAlignment="1">
      <alignment horizontal="right" vertical="top" wrapText="1"/>
    </xf>
    <xf numFmtId="0" fontId="6" fillId="0" borderId="4" xfId="0" applyFont="1" applyFill="1" applyBorder="1" applyAlignment="1">
      <alignment vertical="top" wrapText="1"/>
    </xf>
    <xf numFmtId="164" fontId="6" fillId="0" borderId="0" xfId="1" applyNumberFormat="1" applyFont="1" applyFill="1" applyBorder="1" applyAlignment="1">
      <alignment vertical="top" wrapText="1"/>
    </xf>
    <xf numFmtId="164" fontId="6" fillId="0" borderId="0" xfId="1" applyNumberFormat="1" applyFont="1" applyFill="1" applyAlignment="1">
      <alignment horizontal="right" vertical="top" wrapText="1"/>
    </xf>
    <xf numFmtId="164" fontId="6" fillId="0" borderId="5" xfId="1" applyNumberFormat="1" applyFont="1" applyFill="1" applyBorder="1" applyAlignment="1">
      <alignment horizontal="right" vertical="top" wrapText="1"/>
    </xf>
    <xf numFmtId="164" fontId="6" fillId="0" borderId="7" xfId="1" applyNumberFormat="1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vertical="top" wrapText="1"/>
    </xf>
    <xf numFmtId="164" fontId="5" fillId="0" borderId="0" xfId="1" applyNumberFormat="1" applyFont="1" applyFill="1" applyBorder="1" applyAlignment="1">
      <alignment vertical="top" wrapText="1"/>
    </xf>
    <xf numFmtId="0" fontId="5" fillId="0" borderId="0" xfId="0" applyFont="1" applyFill="1" applyAlignment="1">
      <alignment horizontal="right" vertical="top" wrapText="1"/>
    </xf>
    <xf numFmtId="4" fontId="5" fillId="0" borderId="0" xfId="0" applyNumberFormat="1" applyFont="1" applyFill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4" fontId="5" fillId="0" borderId="5" xfId="0" applyNumberFormat="1" applyFont="1" applyFill="1" applyBorder="1" applyAlignment="1">
      <alignment horizontal="right" vertical="top" wrapText="1"/>
    </xf>
    <xf numFmtId="0" fontId="7" fillId="0" borderId="4" xfId="0" applyFont="1" applyFill="1" applyBorder="1" applyAlignment="1">
      <alignment vertical="top" wrapText="1"/>
    </xf>
    <xf numFmtId="164" fontId="7" fillId="0" borderId="0" xfId="1" applyNumberFormat="1" applyFont="1" applyFill="1" applyBorder="1" applyAlignment="1">
      <alignment vertical="top" wrapText="1"/>
    </xf>
    <xf numFmtId="4" fontId="7" fillId="0" borderId="0" xfId="0" applyNumberFormat="1" applyFont="1" applyFill="1" applyAlignment="1">
      <alignment horizontal="right" vertical="top" wrapText="1"/>
    </xf>
    <xf numFmtId="4" fontId="7" fillId="0" borderId="5" xfId="0" applyNumberFormat="1" applyFont="1" applyFill="1" applyBorder="1" applyAlignment="1">
      <alignment horizontal="right" vertical="top" wrapText="1"/>
    </xf>
    <xf numFmtId="0" fontId="7" fillId="0" borderId="6" xfId="0" applyFont="1" applyFill="1" applyBorder="1" applyAlignment="1">
      <alignment vertical="top" wrapText="1"/>
    </xf>
    <xf numFmtId="0" fontId="7" fillId="0" borderId="7" xfId="0" applyFont="1" applyFill="1" applyBorder="1" applyAlignment="1">
      <alignment vertical="top" wrapText="1"/>
    </xf>
    <xf numFmtId="2" fontId="7" fillId="0" borderId="7" xfId="0" applyNumberFormat="1" applyFont="1" applyFill="1" applyBorder="1" applyAlignment="1">
      <alignment horizontal="right" vertical="top" wrapText="1"/>
    </xf>
    <xf numFmtId="0" fontId="3" fillId="0" borderId="0" xfId="0" applyFont="1"/>
    <xf numFmtId="0" fontId="8" fillId="0" borderId="1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9" fillId="0" borderId="0" xfId="0" applyFont="1"/>
    <xf numFmtId="0" fontId="10" fillId="0" borderId="4" xfId="0" applyFont="1" applyFill="1" applyBorder="1" applyAlignment="1">
      <alignment vertical="top" wrapText="1"/>
    </xf>
    <xf numFmtId="0" fontId="3" fillId="0" borderId="10" xfId="0" applyFont="1" applyBorder="1" applyAlignment="1">
      <alignment horizontal="left"/>
    </xf>
    <xf numFmtId="0" fontId="11" fillId="0" borderId="4" xfId="0" applyFont="1" applyFill="1" applyBorder="1" applyAlignment="1">
      <alignment vertical="top" wrapText="1"/>
    </xf>
    <xf numFmtId="164" fontId="6" fillId="0" borderId="0" xfId="1" applyNumberFormat="1" applyFont="1" applyFill="1" applyBorder="1" applyAlignment="1">
      <alignment horizontal="right" vertical="top" wrapText="1"/>
    </xf>
    <xf numFmtId="0" fontId="3" fillId="0" borderId="10" xfId="0" applyFont="1" applyBorder="1"/>
    <xf numFmtId="0" fontId="8" fillId="0" borderId="0" xfId="0" applyFont="1"/>
    <xf numFmtId="43" fontId="0" fillId="0" borderId="0" xfId="0" applyNumberFormat="1" applyFont="1"/>
    <xf numFmtId="0" fontId="1" fillId="0" borderId="1" xfId="0" applyFont="1" applyFill="1" applyBorder="1" applyAlignment="1">
      <alignment horizontal="center" wrapText="1"/>
    </xf>
    <xf numFmtId="43" fontId="6" fillId="0" borderId="7" xfId="1" applyNumberFormat="1" applyFont="1" applyFill="1" applyBorder="1" applyAlignment="1">
      <alignment horizontal="right" vertical="top" wrapText="1"/>
    </xf>
    <xf numFmtId="0" fontId="12" fillId="0" borderId="4" xfId="0" applyFont="1" applyFill="1" applyBorder="1" applyAlignment="1">
      <alignment vertical="top" wrapText="1"/>
    </xf>
    <xf numFmtId="164" fontId="12" fillId="0" borderId="0" xfId="1" applyNumberFormat="1" applyFont="1" applyFill="1" applyBorder="1" applyAlignment="1">
      <alignment vertical="top" wrapText="1"/>
    </xf>
    <xf numFmtId="164" fontId="12" fillId="0" borderId="0" xfId="1" applyNumberFormat="1" applyFont="1" applyFill="1" applyAlignment="1">
      <alignment horizontal="right" vertical="top" wrapText="1"/>
    </xf>
    <xf numFmtId="164" fontId="12" fillId="0" borderId="5" xfId="1" applyNumberFormat="1" applyFont="1" applyFill="1" applyBorder="1" applyAlignment="1">
      <alignment horizontal="right" vertical="top" wrapText="1"/>
    </xf>
    <xf numFmtId="0" fontId="8" fillId="0" borderId="4" xfId="0" applyFont="1" applyFill="1" applyBorder="1" applyAlignment="1">
      <alignment vertical="top" wrapText="1"/>
    </xf>
    <xf numFmtId="164" fontId="8" fillId="0" borderId="0" xfId="1" applyNumberFormat="1" applyFont="1" applyFill="1" applyBorder="1" applyAlignment="1">
      <alignment vertical="top" wrapText="1"/>
    </xf>
    <xf numFmtId="164" fontId="8" fillId="0" borderId="0" xfId="1" applyNumberFormat="1" applyFont="1" applyFill="1" applyAlignment="1">
      <alignment horizontal="right" vertical="top" wrapText="1"/>
    </xf>
    <xf numFmtId="164" fontId="8" fillId="0" borderId="5" xfId="1" applyNumberFormat="1" applyFont="1" applyFill="1" applyBorder="1" applyAlignment="1">
      <alignment horizontal="right" vertical="top" wrapText="1"/>
    </xf>
    <xf numFmtId="0" fontId="12" fillId="0" borderId="0" xfId="0" applyFont="1" applyFill="1" applyBorder="1" applyAlignment="1">
      <alignment vertical="top" wrapText="1"/>
    </xf>
    <xf numFmtId="4" fontId="12" fillId="0" borderId="0" xfId="0" applyNumberFormat="1" applyFont="1" applyFill="1" applyAlignment="1">
      <alignment horizontal="right" vertical="top" wrapText="1"/>
    </xf>
    <xf numFmtId="4" fontId="12" fillId="0" borderId="5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vertical="top" wrapText="1"/>
    </xf>
    <xf numFmtId="0" fontId="12" fillId="0" borderId="0" xfId="0" applyFont="1" applyFill="1" applyAlignment="1">
      <alignment horizontal="right" vertical="top" wrapText="1"/>
    </xf>
    <xf numFmtId="4" fontId="8" fillId="0" borderId="0" xfId="0" applyNumberFormat="1" applyFont="1" applyFill="1" applyAlignment="1">
      <alignment horizontal="right" vertical="top" wrapText="1"/>
    </xf>
    <xf numFmtId="4" fontId="8" fillId="0" borderId="5" xfId="0" applyNumberFormat="1" applyFont="1" applyFill="1" applyBorder="1" applyAlignment="1">
      <alignment horizontal="right" vertical="top" wrapText="1"/>
    </xf>
    <xf numFmtId="3" fontId="8" fillId="0" borderId="0" xfId="0" applyNumberFormat="1" applyFont="1" applyFill="1" applyAlignment="1">
      <alignment horizontal="right" vertical="top" wrapText="1"/>
    </xf>
    <xf numFmtId="4" fontId="13" fillId="2" borderId="8" xfId="0" applyNumberFormat="1" applyFont="1" applyFill="1" applyBorder="1" applyAlignment="1">
      <alignment horizontal="right" vertical="top" wrapText="1"/>
    </xf>
    <xf numFmtId="4" fontId="13" fillId="2" borderId="9" xfId="0" applyNumberFormat="1" applyFont="1" applyFill="1" applyBorder="1" applyAlignment="1">
      <alignment horizontal="right" vertical="top" wrapText="1"/>
    </xf>
    <xf numFmtId="0" fontId="8" fillId="0" borderId="6" xfId="0" applyFont="1" applyFill="1" applyBorder="1" applyAlignment="1">
      <alignment vertical="top" wrapText="1"/>
    </xf>
    <xf numFmtId="0" fontId="8" fillId="0" borderId="7" xfId="0" applyFont="1" applyFill="1" applyBorder="1" applyAlignment="1">
      <alignment vertical="top" wrapText="1"/>
    </xf>
    <xf numFmtId="2" fontId="8" fillId="0" borderId="7" xfId="0" applyNumberFormat="1" applyFont="1" applyFill="1" applyBorder="1" applyAlignment="1">
      <alignment horizontal="right" vertical="top" wrapText="1"/>
    </xf>
    <xf numFmtId="0" fontId="3" fillId="0" borderId="11" xfId="0" applyFont="1" applyBorder="1" applyAlignment="1">
      <alignment vertical="top" wrapText="1"/>
    </xf>
    <xf numFmtId="0" fontId="3" fillId="0" borderId="0" xfId="0" applyFont="1" applyBorder="1"/>
    <xf numFmtId="0" fontId="3" fillId="0" borderId="12" xfId="0" applyFont="1" applyBorder="1"/>
    <xf numFmtId="0" fontId="0" fillId="0" borderId="1" xfId="0" applyFont="1" applyFill="1" applyBorder="1" applyAlignment="1">
      <alignment horizontal="center" wrapText="1"/>
    </xf>
    <xf numFmtId="0" fontId="0" fillId="0" borderId="4" xfId="0" applyFont="1" applyFill="1" applyBorder="1" applyAlignment="1">
      <alignment vertical="top" wrapText="1"/>
    </xf>
    <xf numFmtId="164" fontId="0" fillId="0" borderId="0" xfId="1" applyNumberFormat="1" applyFont="1" applyFill="1" applyBorder="1" applyAlignment="1">
      <alignment vertical="top" wrapText="1"/>
    </xf>
    <xf numFmtId="164" fontId="0" fillId="0" borderId="0" xfId="1" applyNumberFormat="1" applyFont="1" applyFill="1" applyAlignment="1">
      <alignment horizontal="right" vertical="top" wrapText="1"/>
    </xf>
    <xf numFmtId="164" fontId="0" fillId="0" borderId="5" xfId="1" applyNumberFormat="1" applyFont="1" applyFill="1" applyBorder="1" applyAlignment="1">
      <alignment horizontal="right" vertical="top" wrapText="1"/>
    </xf>
    <xf numFmtId="0" fontId="3" fillId="0" borderId="4" xfId="0" applyFont="1" applyFill="1" applyBorder="1" applyAlignment="1">
      <alignment vertical="top" wrapText="1"/>
    </xf>
    <xf numFmtId="164" fontId="3" fillId="0" borderId="0" xfId="1" applyNumberFormat="1" applyFont="1" applyFill="1" applyBorder="1" applyAlignment="1">
      <alignment vertical="top" wrapText="1"/>
    </xf>
    <xf numFmtId="2" fontId="3" fillId="0" borderId="7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15" fontId="6" fillId="0" borderId="5" xfId="0" applyNumberFormat="1" applyFont="1" applyFill="1" applyBorder="1" applyAlignment="1">
      <alignment horizontal="right" wrapText="1"/>
    </xf>
    <xf numFmtId="15" fontId="6" fillId="0" borderId="0" xfId="0" applyNumberFormat="1" applyFont="1" applyFill="1" applyBorder="1" applyAlignment="1">
      <alignment horizontal="right" wrapText="1"/>
    </xf>
    <xf numFmtId="164" fontId="0" fillId="0" borderId="0" xfId="1" applyNumberFormat="1" applyFont="1" applyFill="1" applyBorder="1" applyAlignment="1">
      <alignment horizontal="center" wrapText="1"/>
    </xf>
    <xf numFmtId="164" fontId="0" fillId="0" borderId="0" xfId="1" applyNumberFormat="1" applyFont="1" applyFill="1" applyBorder="1" applyAlignment="1">
      <alignment horizontal="right" wrapText="1"/>
    </xf>
    <xf numFmtId="164" fontId="0" fillId="0" borderId="5" xfId="1" applyNumberFormat="1" applyFont="1" applyFill="1" applyBorder="1" applyAlignment="1">
      <alignment horizontal="right" wrapText="1"/>
    </xf>
    <xf numFmtId="164" fontId="6" fillId="0" borderId="0" xfId="1" applyNumberFormat="1" applyFont="1" applyFill="1" applyBorder="1" applyAlignment="1">
      <alignment horizontal="right" wrapText="1"/>
    </xf>
    <xf numFmtId="164" fontId="6" fillId="0" borderId="5" xfId="1" applyNumberFormat="1" applyFont="1" applyFill="1" applyBorder="1" applyAlignment="1">
      <alignment horizontal="right" wrapText="1"/>
    </xf>
    <xf numFmtId="164" fontId="6" fillId="0" borderId="0" xfId="1" applyNumberFormat="1" applyFont="1" applyFill="1" applyBorder="1" applyAlignment="1">
      <alignment horizontal="center" wrapText="1"/>
    </xf>
    <xf numFmtId="43" fontId="6" fillId="0" borderId="7" xfId="1" applyFont="1" applyFill="1" applyBorder="1" applyAlignment="1">
      <alignment horizontal="right" vertical="top" wrapText="1"/>
    </xf>
    <xf numFmtId="0" fontId="14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pane xSplit="1" topLeftCell="B1" activePane="topRight" state="frozen"/>
      <selection pane="topRight" activeCell="A8" sqref="A8"/>
    </sheetView>
  </sheetViews>
  <sheetFormatPr defaultRowHeight="15" x14ac:dyDescent="0.25"/>
  <cols>
    <col min="1" max="1" width="44.85546875" style="3" customWidth="1"/>
    <col min="2" max="2" width="18.42578125" style="3" bestFit="1" customWidth="1"/>
    <col min="3" max="3" width="16.28515625" style="3" customWidth="1"/>
    <col min="4" max="4" width="16.7109375" style="3" customWidth="1"/>
    <col min="5" max="5" width="15.5703125" style="3" customWidth="1"/>
    <col min="6" max="6" width="19.42578125" style="3" bestFit="1" customWidth="1"/>
    <col min="7" max="16384" width="9.140625" style="3"/>
  </cols>
  <sheetData>
    <row r="1" spans="1:7" ht="18.75" x14ac:dyDescent="0.3">
      <c r="A1" s="86" t="s">
        <v>0</v>
      </c>
      <c r="B1" s="4"/>
      <c r="C1" s="4"/>
    </row>
    <row r="2" spans="1:7" x14ac:dyDescent="0.25">
      <c r="A2" s="30" t="s">
        <v>46</v>
      </c>
    </row>
    <row r="3" spans="1:7" ht="15.75" thickBot="1" x14ac:dyDescent="0.3">
      <c r="A3" s="30" t="s">
        <v>47</v>
      </c>
    </row>
    <row r="4" spans="1:7" x14ac:dyDescent="0.25">
      <c r="A4" s="5"/>
      <c r="B4" s="6" t="s">
        <v>73</v>
      </c>
      <c r="C4" s="6" t="s">
        <v>72</v>
      </c>
      <c r="D4" s="6" t="s">
        <v>74</v>
      </c>
      <c r="E4" s="6" t="s">
        <v>73</v>
      </c>
      <c r="F4" s="7" t="s">
        <v>72</v>
      </c>
    </row>
    <row r="5" spans="1:7" ht="15.75" x14ac:dyDescent="0.25">
      <c r="A5" s="31" t="s">
        <v>48</v>
      </c>
      <c r="B5" s="78">
        <v>43190</v>
      </c>
      <c r="C5" s="78">
        <v>43281</v>
      </c>
      <c r="D5" s="78">
        <v>43373</v>
      </c>
      <c r="E5" s="78">
        <v>43555</v>
      </c>
      <c r="F5" s="77">
        <v>43646</v>
      </c>
    </row>
    <row r="6" spans="1:7" ht="15.75" x14ac:dyDescent="0.25">
      <c r="A6" s="32"/>
      <c r="B6" s="84"/>
      <c r="C6" s="84"/>
      <c r="D6" s="82"/>
      <c r="E6" s="82"/>
      <c r="F6" s="83"/>
    </row>
    <row r="7" spans="1:7" x14ac:dyDescent="0.25">
      <c r="A7" s="33" t="s">
        <v>49</v>
      </c>
      <c r="B7" s="84"/>
      <c r="C7" s="84"/>
      <c r="D7" s="82"/>
      <c r="E7" s="82"/>
      <c r="F7" s="83"/>
    </row>
    <row r="8" spans="1:7" x14ac:dyDescent="0.25">
      <c r="A8" s="34" t="s">
        <v>50</v>
      </c>
      <c r="B8" s="9">
        <v>462000000</v>
      </c>
      <c r="C8" s="9">
        <v>462000000</v>
      </c>
      <c r="D8" s="10">
        <v>462000000</v>
      </c>
      <c r="E8" s="11">
        <v>462000000</v>
      </c>
      <c r="F8" s="11">
        <v>462000000</v>
      </c>
      <c r="G8" s="2"/>
    </row>
    <row r="9" spans="1:7" x14ac:dyDescent="0.25">
      <c r="A9" s="34" t="s">
        <v>1</v>
      </c>
      <c r="B9" s="9">
        <v>200000000</v>
      </c>
      <c r="C9" s="9">
        <v>200000000</v>
      </c>
      <c r="D9" s="10">
        <v>200000000</v>
      </c>
      <c r="E9" s="11">
        <v>200000000</v>
      </c>
      <c r="F9" s="11">
        <v>200000000</v>
      </c>
      <c r="G9" s="2"/>
    </row>
    <row r="10" spans="1:7" x14ac:dyDescent="0.25">
      <c r="A10" s="34" t="s">
        <v>51</v>
      </c>
      <c r="B10" s="13">
        <f>SUM(B11:B15)</f>
        <v>535260717</v>
      </c>
      <c r="C10" s="13">
        <f t="shared" ref="C10:F10" si="0">SUM(C11:C15)</f>
        <v>555590227</v>
      </c>
      <c r="D10" s="13">
        <f t="shared" si="0"/>
        <v>501737230</v>
      </c>
      <c r="E10" s="13">
        <f t="shared" si="0"/>
        <v>554225332</v>
      </c>
      <c r="F10" s="13">
        <f t="shared" si="0"/>
        <v>572510202</v>
      </c>
      <c r="G10" s="2"/>
    </row>
    <row r="11" spans="1:7" x14ac:dyDescent="0.25">
      <c r="A11" s="8" t="s">
        <v>2</v>
      </c>
      <c r="B11" s="9">
        <v>405165600</v>
      </c>
      <c r="C11" s="9">
        <v>416003600</v>
      </c>
      <c r="D11" s="10">
        <v>427718440</v>
      </c>
      <c r="E11" s="11">
        <v>447447600</v>
      </c>
      <c r="F11" s="11">
        <v>457624300</v>
      </c>
      <c r="G11" s="2"/>
    </row>
    <row r="12" spans="1:7" x14ac:dyDescent="0.25">
      <c r="A12" s="8" t="s">
        <v>3</v>
      </c>
      <c r="B12" s="9">
        <v>62000000</v>
      </c>
      <c r="C12" s="9">
        <v>62000000</v>
      </c>
      <c r="D12" s="10">
        <v>62000000</v>
      </c>
      <c r="E12" s="11">
        <v>62000000</v>
      </c>
      <c r="F12" s="11">
        <v>62000000</v>
      </c>
      <c r="G12" s="2"/>
    </row>
    <row r="13" spans="1:7" x14ac:dyDescent="0.25">
      <c r="A13" s="8" t="s">
        <v>4</v>
      </c>
      <c r="B13" s="2"/>
      <c r="C13" s="2"/>
      <c r="D13" s="10"/>
      <c r="E13" s="11"/>
      <c r="F13" s="11"/>
      <c r="G13" s="2"/>
    </row>
    <row r="14" spans="1:7" x14ac:dyDescent="0.25">
      <c r="A14" s="8" t="s">
        <v>5</v>
      </c>
      <c r="B14" s="9">
        <v>65095117</v>
      </c>
      <c r="C14" s="9">
        <v>74586627</v>
      </c>
      <c r="D14" s="10">
        <v>9018790</v>
      </c>
      <c r="E14" s="11">
        <v>41277732</v>
      </c>
      <c r="F14" s="11">
        <v>49385902</v>
      </c>
      <c r="G14" s="2"/>
    </row>
    <row r="15" spans="1:7" x14ac:dyDescent="0.25">
      <c r="A15" s="8" t="s">
        <v>79</v>
      </c>
      <c r="B15" s="9">
        <v>3000000</v>
      </c>
      <c r="C15" s="9">
        <v>3000000</v>
      </c>
      <c r="D15" s="10">
        <v>3000000</v>
      </c>
      <c r="E15" s="11">
        <v>3500000</v>
      </c>
      <c r="F15" s="11">
        <v>3500000</v>
      </c>
      <c r="G15" s="2"/>
    </row>
    <row r="16" spans="1:7" x14ac:dyDescent="0.25">
      <c r="A16" s="12"/>
      <c r="B16" s="13">
        <f>B10+B9+B8</f>
        <v>1197260717</v>
      </c>
      <c r="C16" s="13">
        <f t="shared" ref="C16:F16" si="1">C10+C9+C8</f>
        <v>1217590227</v>
      </c>
      <c r="D16" s="13">
        <f t="shared" si="1"/>
        <v>1163737230</v>
      </c>
      <c r="E16" s="13">
        <f t="shared" si="1"/>
        <v>1216225332</v>
      </c>
      <c r="F16" s="13">
        <f t="shared" si="1"/>
        <v>1234510202</v>
      </c>
      <c r="G16" s="2"/>
    </row>
    <row r="17" spans="1:7" x14ac:dyDescent="0.25">
      <c r="A17" s="12"/>
      <c r="B17" s="13"/>
      <c r="C17" s="13"/>
      <c r="D17" s="14"/>
      <c r="E17" s="14"/>
      <c r="F17" s="15"/>
      <c r="G17" s="2"/>
    </row>
    <row r="18" spans="1:7" x14ac:dyDescent="0.25">
      <c r="A18" s="34" t="s">
        <v>52</v>
      </c>
      <c r="B18" s="13">
        <v>207585225</v>
      </c>
      <c r="C18" s="13">
        <v>210572150</v>
      </c>
      <c r="D18" s="13">
        <v>184595675</v>
      </c>
      <c r="E18" s="13">
        <v>189460025</v>
      </c>
      <c r="F18" s="13">
        <v>185747750</v>
      </c>
      <c r="G18" s="2"/>
    </row>
    <row r="19" spans="1:7" x14ac:dyDescent="0.25">
      <c r="A19" s="8" t="s">
        <v>6</v>
      </c>
      <c r="B19" s="2"/>
      <c r="C19" s="9"/>
      <c r="D19" s="10"/>
      <c r="E19" s="10"/>
      <c r="F19" s="11"/>
      <c r="G19" s="2"/>
    </row>
    <row r="20" spans="1:7" x14ac:dyDescent="0.25">
      <c r="A20" s="8" t="s">
        <v>7</v>
      </c>
      <c r="B20" s="2"/>
      <c r="C20" s="9"/>
      <c r="D20" s="10"/>
      <c r="E20" s="10"/>
      <c r="F20" s="11"/>
      <c r="G20" s="2"/>
    </row>
    <row r="21" spans="1:7" x14ac:dyDescent="0.25">
      <c r="A21" s="8" t="s">
        <v>8</v>
      </c>
      <c r="B21" s="2"/>
      <c r="C21" s="9"/>
      <c r="D21" s="10"/>
      <c r="E21" s="10"/>
      <c r="F21" s="11"/>
      <c r="G21" s="2"/>
    </row>
    <row r="22" spans="1:7" x14ac:dyDescent="0.25">
      <c r="A22" s="8" t="s">
        <v>9</v>
      </c>
      <c r="B22" s="2"/>
      <c r="C22" s="9"/>
      <c r="D22" s="10"/>
      <c r="E22" s="10"/>
      <c r="F22" s="11"/>
      <c r="G22" s="2"/>
    </row>
    <row r="23" spans="1:7" x14ac:dyDescent="0.25">
      <c r="A23" s="34" t="s">
        <v>10</v>
      </c>
      <c r="B23" s="13">
        <v>6455518</v>
      </c>
      <c r="C23" s="13">
        <v>8332196</v>
      </c>
      <c r="D23" s="14">
        <v>7442196</v>
      </c>
      <c r="E23" s="15">
        <v>4506912</v>
      </c>
      <c r="F23" s="15">
        <v>6142580</v>
      </c>
      <c r="G23" s="2"/>
    </row>
    <row r="24" spans="1:7" x14ac:dyDescent="0.25">
      <c r="A24" s="34"/>
      <c r="B24" s="13"/>
      <c r="C24" s="13"/>
      <c r="D24" s="14"/>
      <c r="E24" s="14"/>
      <c r="F24" s="15"/>
      <c r="G24" s="2"/>
    </row>
    <row r="25" spans="1:7" x14ac:dyDescent="0.25">
      <c r="A25" s="34" t="s">
        <v>11</v>
      </c>
      <c r="B25" s="13">
        <f>SUM(B26:B32)</f>
        <v>698191105</v>
      </c>
      <c r="C25" s="13">
        <f t="shared" ref="C25:F25" si="2">SUM(C26:C32)</f>
        <v>681900031</v>
      </c>
      <c r="D25" s="13">
        <f t="shared" si="2"/>
        <v>783950975</v>
      </c>
      <c r="E25" s="13">
        <f t="shared" si="2"/>
        <v>813902849</v>
      </c>
      <c r="F25" s="13">
        <f t="shared" si="2"/>
        <v>803242293</v>
      </c>
      <c r="G25" s="2"/>
    </row>
    <row r="26" spans="1:7" ht="30" x14ac:dyDescent="0.25">
      <c r="A26" s="8" t="s">
        <v>12</v>
      </c>
      <c r="B26" s="9"/>
      <c r="C26" s="9"/>
      <c r="D26" s="10"/>
      <c r="E26" s="10"/>
      <c r="F26" s="11"/>
      <c r="G26" s="2"/>
    </row>
    <row r="27" spans="1:7" ht="30" x14ac:dyDescent="0.25">
      <c r="A27" s="8" t="s">
        <v>13</v>
      </c>
      <c r="B27" s="9"/>
      <c r="C27" s="9"/>
      <c r="D27" s="10"/>
      <c r="E27" s="10"/>
      <c r="F27" s="11"/>
      <c r="G27" s="2"/>
    </row>
    <row r="28" spans="1:7" x14ac:dyDescent="0.25">
      <c r="A28" s="8" t="s">
        <v>14</v>
      </c>
      <c r="B28" s="9"/>
      <c r="C28" s="9"/>
      <c r="D28" s="10"/>
      <c r="E28" s="10"/>
      <c r="F28" s="11"/>
      <c r="G28" s="2"/>
    </row>
    <row r="29" spans="1:7" x14ac:dyDescent="0.25">
      <c r="A29" s="8" t="s">
        <v>15</v>
      </c>
      <c r="B29" s="9"/>
      <c r="C29" s="9"/>
      <c r="D29" s="10"/>
      <c r="E29" s="10"/>
      <c r="F29" s="11"/>
      <c r="G29" s="2"/>
    </row>
    <row r="30" spans="1:7" x14ac:dyDescent="0.25">
      <c r="A30" s="8" t="s">
        <v>16</v>
      </c>
      <c r="B30" s="9">
        <v>698191105</v>
      </c>
      <c r="C30" s="9">
        <v>681900031</v>
      </c>
      <c r="D30" s="10">
        <v>783950975</v>
      </c>
      <c r="E30" s="11">
        <v>813902849</v>
      </c>
      <c r="F30" s="11">
        <v>803242293</v>
      </c>
      <c r="G30" s="2"/>
    </row>
    <row r="31" spans="1:7" x14ac:dyDescent="0.25">
      <c r="A31" s="8" t="s">
        <v>17</v>
      </c>
      <c r="B31" s="9"/>
      <c r="C31" s="9"/>
      <c r="D31" s="10"/>
      <c r="E31" s="11"/>
      <c r="F31" s="11"/>
      <c r="G31" s="2"/>
    </row>
    <row r="32" spans="1:7" x14ac:dyDescent="0.25">
      <c r="A32" s="8" t="s">
        <v>18</v>
      </c>
      <c r="B32" s="9"/>
      <c r="C32" s="9"/>
      <c r="D32" s="10"/>
      <c r="E32" s="10"/>
      <c r="F32" s="11"/>
      <c r="G32" s="2"/>
    </row>
    <row r="33" spans="1:7" x14ac:dyDescent="0.25">
      <c r="A33" s="12"/>
      <c r="B33" s="13">
        <f>B25+B23+B18+B16</f>
        <v>2109492565</v>
      </c>
      <c r="C33" s="13">
        <f t="shared" ref="C33:F33" si="3">C25+C23+C18+C16</f>
        <v>2118394604</v>
      </c>
      <c r="D33" s="13">
        <f t="shared" si="3"/>
        <v>2139726076</v>
      </c>
      <c r="E33" s="13">
        <f t="shared" si="3"/>
        <v>2224095118</v>
      </c>
      <c r="F33" s="13">
        <f t="shared" si="3"/>
        <v>2229642825</v>
      </c>
      <c r="G33" s="2"/>
    </row>
    <row r="34" spans="1:7" x14ac:dyDescent="0.25">
      <c r="A34" s="35" t="s">
        <v>53</v>
      </c>
      <c r="B34" s="13"/>
      <c r="C34" s="13"/>
      <c r="D34" s="14"/>
      <c r="E34" s="14"/>
      <c r="F34" s="15"/>
      <c r="G34" s="2"/>
    </row>
    <row r="35" spans="1:7" x14ac:dyDescent="0.25">
      <c r="A35" s="36" t="s">
        <v>75</v>
      </c>
      <c r="B35" s="13">
        <v>62426485</v>
      </c>
      <c r="C35" s="13">
        <v>63601496</v>
      </c>
      <c r="D35" s="14">
        <v>66636100</v>
      </c>
      <c r="E35" s="15">
        <v>66138077</v>
      </c>
      <c r="F35" s="15">
        <v>66320199</v>
      </c>
      <c r="G35" s="2"/>
    </row>
    <row r="36" spans="1:7" ht="30" x14ac:dyDescent="0.25">
      <c r="A36" s="8" t="s">
        <v>19</v>
      </c>
      <c r="B36" s="9"/>
      <c r="C36" s="9"/>
      <c r="D36" s="10"/>
      <c r="E36" s="10"/>
      <c r="F36" s="11"/>
      <c r="G36" s="2"/>
    </row>
    <row r="37" spans="1:7" x14ac:dyDescent="0.25">
      <c r="A37" s="8" t="s">
        <v>20</v>
      </c>
      <c r="B37" s="9">
        <v>490104636</v>
      </c>
      <c r="C37" s="9">
        <v>499641164</v>
      </c>
      <c r="D37" s="10">
        <v>510096279</v>
      </c>
      <c r="E37" s="11">
        <v>580800234</v>
      </c>
      <c r="F37" s="11">
        <v>592762572</v>
      </c>
      <c r="G37" s="2"/>
    </row>
    <row r="38" spans="1:7" x14ac:dyDescent="0.25">
      <c r="A38" s="8" t="s">
        <v>21</v>
      </c>
      <c r="B38" s="9">
        <v>1106516501</v>
      </c>
      <c r="C38" s="9">
        <v>1098796724</v>
      </c>
      <c r="D38" s="10">
        <v>1110974405</v>
      </c>
      <c r="E38" s="11">
        <v>1130789178</v>
      </c>
      <c r="F38" s="11">
        <v>1109651264</v>
      </c>
      <c r="G38" s="2"/>
    </row>
    <row r="39" spans="1:7" x14ac:dyDescent="0.25">
      <c r="A39" s="8" t="s">
        <v>22</v>
      </c>
      <c r="B39" s="9">
        <v>964753</v>
      </c>
      <c r="C39" s="9">
        <v>1143754</v>
      </c>
      <c r="D39" s="10">
        <v>1145324</v>
      </c>
      <c r="E39" s="11">
        <v>1114849</v>
      </c>
      <c r="F39" s="11">
        <v>1105875</v>
      </c>
      <c r="G39" s="2"/>
    </row>
    <row r="40" spans="1:7" x14ac:dyDescent="0.25">
      <c r="A40" s="8" t="s">
        <v>23</v>
      </c>
      <c r="B40" s="9">
        <v>449480190</v>
      </c>
      <c r="C40" s="9">
        <v>455211466</v>
      </c>
      <c r="D40" s="10">
        <v>450873968</v>
      </c>
      <c r="E40" s="11">
        <v>445252780</v>
      </c>
      <c r="F40" s="11">
        <v>459802915</v>
      </c>
      <c r="G40" s="2"/>
    </row>
    <row r="41" spans="1:7" x14ac:dyDescent="0.25">
      <c r="A41" s="8" t="s">
        <v>24</v>
      </c>
      <c r="B41" s="9"/>
      <c r="C41" s="9"/>
      <c r="D41" s="10"/>
      <c r="E41" s="10"/>
      <c r="F41" s="11"/>
      <c r="G41" s="2"/>
    </row>
    <row r="42" spans="1:7" x14ac:dyDescent="0.25">
      <c r="A42" s="12"/>
      <c r="B42" s="13">
        <f>SUM(B35:B41)</f>
        <v>2109492565</v>
      </c>
      <c r="C42" s="13">
        <f t="shared" ref="C42:F42" si="4">SUM(C35:C41)</f>
        <v>2118394604</v>
      </c>
      <c r="D42" s="13">
        <f t="shared" si="4"/>
        <v>2139726076</v>
      </c>
      <c r="E42" s="13">
        <f t="shared" si="4"/>
        <v>2224095118</v>
      </c>
      <c r="F42" s="13">
        <f t="shared" si="4"/>
        <v>2229642825</v>
      </c>
      <c r="G42" s="2"/>
    </row>
    <row r="43" spans="1:7" x14ac:dyDescent="0.25">
      <c r="A43" s="12"/>
      <c r="B43" s="13"/>
      <c r="C43" s="13"/>
      <c r="D43" s="14"/>
      <c r="E43" s="14"/>
      <c r="F43" s="37"/>
      <c r="G43" s="2"/>
    </row>
    <row r="44" spans="1:7" ht="15.75" thickBot="1" x14ac:dyDescent="0.3">
      <c r="A44" s="38" t="s">
        <v>54</v>
      </c>
      <c r="B44" s="16">
        <f>B16/(B8/10)</f>
        <v>25.914734134199133</v>
      </c>
      <c r="C44" s="16">
        <f t="shared" ref="C44:F44" si="5">C16/(C8/10)</f>
        <v>26.354766818181819</v>
      </c>
      <c r="D44" s="16">
        <f t="shared" si="5"/>
        <v>25.189117532467531</v>
      </c>
      <c r="E44" s="85">
        <f t="shared" si="5"/>
        <v>26.325223636363635</v>
      </c>
      <c r="F44" s="16">
        <f t="shared" si="5"/>
        <v>26.721000043290044</v>
      </c>
      <c r="G44" s="2"/>
    </row>
    <row r="45" spans="1:7" ht="15.75" x14ac:dyDescent="0.25">
      <c r="A45" s="38" t="s">
        <v>55</v>
      </c>
      <c r="B45" s="18">
        <f>B8/10</f>
        <v>46200000</v>
      </c>
      <c r="C45" s="18">
        <f t="shared" ref="C45:F45" si="6">C8/10</f>
        <v>46200000</v>
      </c>
      <c r="D45" s="18">
        <f t="shared" si="6"/>
        <v>46200000</v>
      </c>
      <c r="E45" s="18">
        <f t="shared" si="6"/>
        <v>46200000</v>
      </c>
      <c r="F45" s="18">
        <f t="shared" si="6"/>
        <v>46200000</v>
      </c>
      <c r="G45" s="2"/>
    </row>
    <row r="46" spans="1:7" ht="15.75" x14ac:dyDescent="0.25">
      <c r="A46" s="17"/>
      <c r="B46" s="18"/>
      <c r="C46" s="18"/>
      <c r="D46" s="19"/>
      <c r="E46" s="20"/>
      <c r="F46" s="21"/>
    </row>
    <row r="47" spans="1:7" ht="15.75" x14ac:dyDescent="0.25">
      <c r="A47" s="17"/>
      <c r="B47" s="18"/>
      <c r="C47" s="18"/>
      <c r="D47" s="20"/>
      <c r="E47" s="20"/>
      <c r="F47" s="22"/>
    </row>
    <row r="48" spans="1:7" ht="15.75" x14ac:dyDescent="0.25">
      <c r="A48" s="23"/>
      <c r="B48" s="24"/>
      <c r="C48" s="24"/>
      <c r="D48" s="25"/>
      <c r="E48" s="25"/>
      <c r="F48" s="26"/>
    </row>
    <row r="49" spans="1:6" ht="16.5" thickBot="1" x14ac:dyDescent="0.3">
      <c r="A49" s="27"/>
      <c r="B49" s="28"/>
      <c r="C49" s="28"/>
      <c r="D49" s="29"/>
      <c r="E49" s="29"/>
      <c r="F49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pane xSplit="1" topLeftCell="B1" activePane="topRight" state="frozen"/>
      <selection pane="topRight" activeCell="B25" sqref="B25"/>
    </sheetView>
  </sheetViews>
  <sheetFormatPr defaultRowHeight="15" x14ac:dyDescent="0.25"/>
  <cols>
    <col min="1" max="1" width="45.85546875" style="3" customWidth="1"/>
    <col min="2" max="3" width="17" style="3" customWidth="1"/>
    <col min="4" max="6" width="17.28515625" style="3" bestFit="1" customWidth="1"/>
    <col min="7" max="16384" width="9.140625" style="3"/>
  </cols>
  <sheetData>
    <row r="1" spans="1:6" ht="18.75" x14ac:dyDescent="0.3">
      <c r="A1" s="4" t="s">
        <v>0</v>
      </c>
      <c r="B1" s="4"/>
      <c r="C1" s="4"/>
    </row>
    <row r="2" spans="1:6" ht="16.5" thickBot="1" x14ac:dyDescent="0.3">
      <c r="A2" s="39" t="s">
        <v>25</v>
      </c>
    </row>
    <row r="3" spans="1:6" ht="15.75" thickBot="1" x14ac:dyDescent="0.3">
      <c r="A3" s="30" t="s">
        <v>47</v>
      </c>
      <c r="B3" s="6" t="s">
        <v>73</v>
      </c>
      <c r="C3" s="6" t="s">
        <v>72</v>
      </c>
      <c r="D3" s="6" t="s">
        <v>74</v>
      </c>
      <c r="E3" s="6" t="s">
        <v>73</v>
      </c>
      <c r="F3" s="7" t="s">
        <v>72</v>
      </c>
    </row>
    <row r="4" spans="1:6" x14ac:dyDescent="0.25">
      <c r="A4" s="41"/>
      <c r="B4" s="78">
        <v>43190</v>
      </c>
      <c r="C4" s="78">
        <v>43281</v>
      </c>
      <c r="D4" s="78">
        <v>43373</v>
      </c>
      <c r="E4" s="78">
        <v>43555</v>
      </c>
      <c r="F4" s="77">
        <v>43646</v>
      </c>
    </row>
    <row r="5" spans="1:6" x14ac:dyDescent="0.25">
      <c r="A5" s="64" t="s">
        <v>56</v>
      </c>
      <c r="B5" s="82"/>
      <c r="C5" s="82"/>
      <c r="D5" s="82"/>
      <c r="E5" s="82"/>
      <c r="F5" s="83"/>
    </row>
    <row r="6" spans="1:6" x14ac:dyDescent="0.25">
      <c r="A6" s="8" t="s">
        <v>26</v>
      </c>
      <c r="B6" s="9"/>
      <c r="C6" s="9"/>
      <c r="D6" s="10"/>
      <c r="E6" s="10"/>
      <c r="F6" s="11"/>
    </row>
    <row r="7" spans="1:6" x14ac:dyDescent="0.25">
      <c r="A7" s="8" t="s">
        <v>27</v>
      </c>
      <c r="B7" s="9"/>
      <c r="C7" s="9"/>
      <c r="D7" s="10">
        <v>71391068</v>
      </c>
      <c r="E7" s="10"/>
      <c r="F7" s="11"/>
    </row>
    <row r="8" spans="1:6" x14ac:dyDescent="0.25">
      <c r="A8" s="8" t="s">
        <v>28</v>
      </c>
      <c r="B8" s="9"/>
      <c r="C8" s="9"/>
      <c r="D8" s="10"/>
      <c r="E8" s="10"/>
      <c r="F8" s="11"/>
    </row>
    <row r="9" spans="1:6" x14ac:dyDescent="0.25">
      <c r="A9" s="8" t="s">
        <v>76</v>
      </c>
      <c r="B9" s="9">
        <v>23552057</v>
      </c>
      <c r="C9" s="9">
        <v>44101738</v>
      </c>
      <c r="D9" s="10"/>
      <c r="E9" s="10">
        <v>28343920</v>
      </c>
      <c r="F9" s="11">
        <v>52221038</v>
      </c>
    </row>
    <row r="10" spans="1:6" x14ac:dyDescent="0.25">
      <c r="A10" s="64" t="s">
        <v>29</v>
      </c>
      <c r="B10" s="13">
        <v>20635452</v>
      </c>
      <c r="C10" s="13">
        <v>29706544</v>
      </c>
      <c r="D10" s="13">
        <v>-918553</v>
      </c>
      <c r="E10" s="13">
        <v>4006437</v>
      </c>
      <c r="F10" s="13">
        <v>8376355</v>
      </c>
    </row>
    <row r="11" spans="1:6" x14ac:dyDescent="0.25">
      <c r="A11" s="8" t="s">
        <v>30</v>
      </c>
      <c r="B11" s="9"/>
      <c r="C11" s="9"/>
      <c r="D11" s="10"/>
      <c r="E11" s="10"/>
      <c r="F11" s="11"/>
    </row>
    <row r="12" spans="1:6" x14ac:dyDescent="0.25">
      <c r="A12" s="8" t="s">
        <v>31</v>
      </c>
      <c r="B12" s="9"/>
      <c r="C12" s="9"/>
      <c r="D12" s="10"/>
      <c r="E12" s="10"/>
      <c r="F12" s="11"/>
    </row>
    <row r="13" spans="1:6" x14ac:dyDescent="0.25">
      <c r="A13" s="8" t="s">
        <v>32</v>
      </c>
      <c r="B13" s="9"/>
      <c r="C13" s="9"/>
      <c r="D13" s="10"/>
      <c r="E13" s="10"/>
      <c r="F13" s="11"/>
    </row>
    <row r="14" spans="1:6" x14ac:dyDescent="0.25">
      <c r="A14" s="8" t="s">
        <v>33</v>
      </c>
      <c r="B14" s="9"/>
      <c r="C14" s="9"/>
      <c r="D14" s="10"/>
      <c r="E14" s="10"/>
      <c r="F14" s="11"/>
    </row>
    <row r="15" spans="1:6" x14ac:dyDescent="0.25">
      <c r="A15" s="12"/>
      <c r="B15" s="13">
        <f>SUM(B6:B10)</f>
        <v>44187509</v>
      </c>
      <c r="C15" s="13">
        <f t="shared" ref="C15:F15" si="0">SUM(C6:C10)</f>
        <v>73808282</v>
      </c>
      <c r="D15" s="13">
        <f t="shared" si="0"/>
        <v>70472515</v>
      </c>
      <c r="E15" s="13">
        <f t="shared" si="0"/>
        <v>32350357</v>
      </c>
      <c r="F15" s="13">
        <f t="shared" si="0"/>
        <v>60597393</v>
      </c>
    </row>
    <row r="16" spans="1:6" x14ac:dyDescent="0.25">
      <c r="A16" s="12"/>
      <c r="B16" s="13"/>
      <c r="C16" s="13"/>
      <c r="D16" s="13"/>
      <c r="E16" s="13"/>
      <c r="F16" s="13"/>
    </row>
    <row r="17" spans="1:7" x14ac:dyDescent="0.25">
      <c r="A17" s="64" t="s">
        <v>57</v>
      </c>
      <c r="B17" s="13">
        <f>SUM(B18:B22)</f>
        <v>5072868</v>
      </c>
      <c r="C17" s="13">
        <f t="shared" ref="C17:F17" si="1">SUM(C18:C22)</f>
        <v>10732239</v>
      </c>
      <c r="D17" s="13">
        <f t="shared" si="1"/>
        <v>16621009</v>
      </c>
      <c r="E17" s="13">
        <f t="shared" si="1"/>
        <v>5371998</v>
      </c>
      <c r="F17" s="13">
        <f t="shared" si="1"/>
        <v>10765883</v>
      </c>
    </row>
    <row r="18" spans="1:7" x14ac:dyDescent="0.25">
      <c r="A18" s="8" t="s">
        <v>77</v>
      </c>
      <c r="B18" s="9">
        <v>5072868</v>
      </c>
      <c r="C18" s="9">
        <v>10732239</v>
      </c>
      <c r="D18" s="10">
        <v>16621009</v>
      </c>
      <c r="E18" s="10">
        <v>5371998</v>
      </c>
      <c r="F18" s="11">
        <v>10765883</v>
      </c>
    </row>
    <row r="19" spans="1:7" x14ac:dyDescent="0.25">
      <c r="A19" s="8" t="s">
        <v>34</v>
      </c>
      <c r="B19" s="2"/>
      <c r="C19" s="9"/>
      <c r="D19" s="10"/>
      <c r="E19" s="10"/>
      <c r="F19" s="11"/>
    </row>
    <row r="20" spans="1:7" x14ac:dyDescent="0.25">
      <c r="A20" s="8" t="s">
        <v>35</v>
      </c>
      <c r="B20" s="9"/>
      <c r="C20" s="9"/>
      <c r="D20" s="10"/>
      <c r="E20" s="10"/>
      <c r="F20" s="11"/>
    </row>
    <row r="21" spans="1:7" x14ac:dyDescent="0.25">
      <c r="A21" s="8" t="s">
        <v>36</v>
      </c>
      <c r="B21" s="9"/>
      <c r="C21" s="9"/>
      <c r="D21" s="10"/>
      <c r="E21" s="10"/>
      <c r="F21" s="11"/>
    </row>
    <row r="22" spans="1:7" x14ac:dyDescent="0.25">
      <c r="A22" s="8" t="s">
        <v>37</v>
      </c>
      <c r="B22" s="9"/>
      <c r="C22" s="9"/>
      <c r="D22" s="10"/>
      <c r="E22" s="10"/>
      <c r="F22" s="11"/>
    </row>
    <row r="23" spans="1:7" x14ac:dyDescent="0.25">
      <c r="A23" s="38" t="s">
        <v>58</v>
      </c>
      <c r="B23" s="13">
        <f>B15-B17</f>
        <v>39114641</v>
      </c>
      <c r="C23" s="13">
        <f t="shared" ref="C23:F23" si="2">C15-C17</f>
        <v>63076043</v>
      </c>
      <c r="D23" s="13">
        <f t="shared" si="2"/>
        <v>53851506</v>
      </c>
      <c r="E23" s="13">
        <f t="shared" si="2"/>
        <v>26978359</v>
      </c>
      <c r="F23" s="13">
        <f t="shared" si="2"/>
        <v>49831510</v>
      </c>
    </row>
    <row r="24" spans="1:7" x14ac:dyDescent="0.25">
      <c r="A24" s="33" t="s">
        <v>59</v>
      </c>
      <c r="B24" s="9">
        <v>11327700</v>
      </c>
      <c r="C24" s="9">
        <v>14959592</v>
      </c>
      <c r="D24" s="10">
        <v>13388052</v>
      </c>
      <c r="E24" s="10">
        <v>6070278</v>
      </c>
      <c r="F24" s="11">
        <v>10638559</v>
      </c>
    </row>
    <row r="25" spans="1:7" x14ac:dyDescent="0.25">
      <c r="A25" s="38" t="s">
        <v>60</v>
      </c>
      <c r="B25" s="13">
        <f>B23-B24</f>
        <v>27786941</v>
      </c>
      <c r="C25" s="13">
        <f t="shared" ref="C25:F25" si="3">C23-C24</f>
        <v>48116451</v>
      </c>
      <c r="D25" s="13">
        <f t="shared" si="3"/>
        <v>40463454</v>
      </c>
      <c r="E25" s="13">
        <f t="shared" si="3"/>
        <v>20908081</v>
      </c>
      <c r="F25" s="13">
        <f t="shared" si="3"/>
        <v>39192951</v>
      </c>
    </row>
    <row r="26" spans="1:7" x14ac:dyDescent="0.25">
      <c r="A26" s="65"/>
      <c r="B26" s="13"/>
      <c r="C26" s="13"/>
      <c r="D26" s="13"/>
      <c r="E26" s="13"/>
      <c r="F26" s="13"/>
    </row>
    <row r="27" spans="1:7" ht="15.75" thickBot="1" x14ac:dyDescent="0.3">
      <c r="A27" s="38" t="s">
        <v>61</v>
      </c>
      <c r="B27" s="42">
        <f>B25/('1'!B8/10)</f>
        <v>0.6014489393939394</v>
      </c>
      <c r="C27" s="42">
        <f>C25/('1'!C8/10)</f>
        <v>1.0414816233766233</v>
      </c>
      <c r="D27" s="42">
        <f>D25/('1'!D8/10)</f>
        <v>0.8758323376623377</v>
      </c>
      <c r="E27" s="42">
        <f>E25/('1'!E8/10)</f>
        <v>0.45255586580086582</v>
      </c>
      <c r="F27" s="42">
        <f>F25/('1'!F8/10)</f>
        <v>0.84833227272727274</v>
      </c>
      <c r="G27" s="40"/>
    </row>
    <row r="28" spans="1:7" ht="15.75" x14ac:dyDescent="0.25">
      <c r="A28" s="66" t="s">
        <v>62</v>
      </c>
      <c r="B28" s="44"/>
      <c r="C28" s="44"/>
      <c r="D28" s="45"/>
      <c r="E28" s="45"/>
      <c r="F28" s="46"/>
    </row>
    <row r="29" spans="1:7" ht="15.75" x14ac:dyDescent="0.25">
      <c r="A29" s="43"/>
      <c r="B29" s="44"/>
      <c r="C29" s="44"/>
      <c r="D29" s="45"/>
      <c r="E29" s="45"/>
      <c r="F29" s="46"/>
    </row>
    <row r="30" spans="1:7" ht="15.75" x14ac:dyDescent="0.25">
      <c r="A30" s="43"/>
      <c r="B30" s="44"/>
      <c r="C30" s="44"/>
      <c r="D30" s="45"/>
      <c r="E30" s="45"/>
      <c r="F30" s="46"/>
    </row>
    <row r="31" spans="1:7" ht="15.75" x14ac:dyDescent="0.25">
      <c r="A31" s="43"/>
      <c r="B31" s="44"/>
      <c r="C31" s="44"/>
      <c r="D31" s="45"/>
      <c r="E31" s="45"/>
      <c r="F31" s="46"/>
    </row>
    <row r="32" spans="1:7" ht="15.75" x14ac:dyDescent="0.25">
      <c r="A32" s="43"/>
      <c r="B32" s="44"/>
      <c r="C32" s="44"/>
      <c r="D32" s="45"/>
      <c r="E32" s="45"/>
      <c r="F32" s="46"/>
    </row>
    <row r="33" spans="1:6" ht="15.75" x14ac:dyDescent="0.25">
      <c r="A33" s="43"/>
      <c r="B33" s="44"/>
      <c r="C33" s="44"/>
      <c r="D33" s="45"/>
      <c r="E33" s="45"/>
      <c r="F33" s="46"/>
    </row>
    <row r="34" spans="1:6" ht="15.75" x14ac:dyDescent="0.25">
      <c r="A34" s="43"/>
      <c r="B34" s="44"/>
      <c r="C34" s="44"/>
      <c r="D34" s="45"/>
      <c r="E34" s="45"/>
      <c r="F34" s="46"/>
    </row>
    <row r="35" spans="1:6" ht="15.75" x14ac:dyDescent="0.25">
      <c r="A35" s="43"/>
      <c r="B35" s="44"/>
      <c r="C35" s="44"/>
      <c r="D35" s="45"/>
      <c r="E35" s="45"/>
      <c r="F35" s="46"/>
    </row>
    <row r="36" spans="1:6" ht="15.75" x14ac:dyDescent="0.25">
      <c r="A36" s="43"/>
      <c r="B36" s="44"/>
      <c r="C36" s="44"/>
      <c r="D36" s="45"/>
      <c r="E36" s="45"/>
      <c r="F36" s="46"/>
    </row>
    <row r="37" spans="1:6" ht="15.75" x14ac:dyDescent="0.25">
      <c r="A37" s="43"/>
      <c r="B37" s="44"/>
      <c r="C37" s="44"/>
      <c r="D37" s="45"/>
      <c r="E37" s="45"/>
      <c r="F37" s="46"/>
    </row>
    <row r="38" spans="1:6" ht="15.75" x14ac:dyDescent="0.25">
      <c r="A38" s="43"/>
      <c r="B38" s="44"/>
      <c r="C38" s="44"/>
      <c r="D38" s="45"/>
      <c r="E38" s="45"/>
      <c r="F38" s="46"/>
    </row>
    <row r="39" spans="1:6" ht="15.75" x14ac:dyDescent="0.25">
      <c r="A39" s="47"/>
      <c r="B39" s="48"/>
      <c r="C39" s="48"/>
      <c r="D39" s="49"/>
      <c r="E39" s="49"/>
      <c r="F39" s="50"/>
    </row>
    <row r="40" spans="1:6" ht="15.75" x14ac:dyDescent="0.25">
      <c r="A40" s="47"/>
      <c r="B40" s="48"/>
      <c r="C40" s="48"/>
      <c r="D40" s="49"/>
      <c r="E40" s="49"/>
      <c r="F40" s="50"/>
    </row>
    <row r="41" spans="1:6" ht="15.75" x14ac:dyDescent="0.25">
      <c r="A41" s="43"/>
      <c r="B41" s="44"/>
      <c r="C41" s="44"/>
      <c r="D41" s="45"/>
      <c r="E41" s="45"/>
      <c r="F41" s="46"/>
    </row>
    <row r="42" spans="1:6" ht="15.75" x14ac:dyDescent="0.25">
      <c r="A42" s="43"/>
      <c r="B42" s="51"/>
      <c r="C42" s="51"/>
      <c r="D42" s="52"/>
      <c r="E42" s="52"/>
      <c r="F42" s="53"/>
    </row>
    <row r="43" spans="1:6" ht="15.75" x14ac:dyDescent="0.25">
      <c r="A43" s="43"/>
      <c r="B43" s="51"/>
      <c r="C43" s="51"/>
      <c r="D43" s="52"/>
      <c r="E43" s="52"/>
      <c r="F43" s="53"/>
    </row>
    <row r="44" spans="1:6" ht="15.75" x14ac:dyDescent="0.25">
      <c r="A44" s="47"/>
      <c r="B44" s="54"/>
      <c r="C44" s="54"/>
      <c r="D44" s="55"/>
      <c r="E44" s="56"/>
      <c r="F44" s="57"/>
    </row>
    <row r="45" spans="1:6" ht="16.5" thickBot="1" x14ac:dyDescent="0.3">
      <c r="A45" s="43"/>
      <c r="B45" s="51"/>
      <c r="C45" s="51"/>
      <c r="D45" s="52"/>
      <c r="E45" s="52"/>
      <c r="F45" s="53"/>
    </row>
    <row r="46" spans="1:6" ht="16.5" thickBot="1" x14ac:dyDescent="0.3">
      <c r="A46" s="47"/>
      <c r="B46" s="54"/>
      <c r="C46" s="54"/>
      <c r="D46" s="58"/>
      <c r="E46" s="59"/>
      <c r="F46" s="60"/>
    </row>
    <row r="47" spans="1:6" ht="16.5" thickBot="1" x14ac:dyDescent="0.3">
      <c r="A47" s="61"/>
      <c r="B47" s="62"/>
      <c r="C47" s="62"/>
      <c r="D47" s="63"/>
      <c r="E47" s="63"/>
      <c r="F47" s="6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pane xSplit="1" topLeftCell="B1" activePane="topRight" state="frozen"/>
      <selection pane="topRight" activeCell="B16" sqref="B16"/>
    </sheetView>
  </sheetViews>
  <sheetFormatPr defaultRowHeight="15" x14ac:dyDescent="0.25"/>
  <cols>
    <col min="1" max="1" width="50.42578125" style="1" customWidth="1"/>
    <col min="2" max="3" width="15" style="1" customWidth="1"/>
    <col min="4" max="4" width="18.28515625" style="1" bestFit="1" customWidth="1"/>
    <col min="5" max="6" width="18.42578125" style="1" bestFit="1" customWidth="1"/>
    <col min="7" max="16384" width="9.140625" style="1"/>
  </cols>
  <sheetData>
    <row r="1" spans="1:6" ht="18.75" x14ac:dyDescent="0.3">
      <c r="A1" s="86" t="s">
        <v>0</v>
      </c>
      <c r="B1" s="4"/>
      <c r="C1" s="4"/>
    </row>
    <row r="2" spans="1:6" ht="16.5" thickBot="1" x14ac:dyDescent="0.3">
      <c r="A2" s="39" t="s">
        <v>63</v>
      </c>
    </row>
    <row r="3" spans="1:6" ht="15.75" thickBot="1" x14ac:dyDescent="0.3">
      <c r="A3" s="30" t="s">
        <v>47</v>
      </c>
      <c r="B3" s="6" t="s">
        <v>73</v>
      </c>
      <c r="C3" s="6" t="s">
        <v>72</v>
      </c>
      <c r="D3" s="6" t="s">
        <v>74</v>
      </c>
      <c r="E3" s="6" t="s">
        <v>73</v>
      </c>
      <c r="F3" s="7" t="s">
        <v>72</v>
      </c>
    </row>
    <row r="4" spans="1:6" x14ac:dyDescent="0.25">
      <c r="A4" s="67"/>
      <c r="B4" s="78">
        <v>43190</v>
      </c>
      <c r="C4" s="78">
        <v>43281</v>
      </c>
      <c r="D4" s="78">
        <v>43373</v>
      </c>
      <c r="E4" s="78">
        <v>43555</v>
      </c>
      <c r="F4" s="77">
        <v>43646</v>
      </c>
    </row>
    <row r="5" spans="1:6" x14ac:dyDescent="0.25">
      <c r="A5" s="38" t="s">
        <v>64</v>
      </c>
      <c r="B5" s="79"/>
      <c r="C5" s="79"/>
      <c r="D5" s="80"/>
      <c r="E5" s="80"/>
      <c r="F5" s="81"/>
    </row>
    <row r="6" spans="1:6" x14ac:dyDescent="0.25">
      <c r="A6" s="68" t="s">
        <v>38</v>
      </c>
      <c r="B6" s="69">
        <v>193144403</v>
      </c>
      <c r="C6" s="69">
        <v>383340865</v>
      </c>
      <c r="D6" s="70">
        <v>584076246</v>
      </c>
      <c r="E6" s="69">
        <v>177724978</v>
      </c>
      <c r="F6" s="71">
        <v>364094689</v>
      </c>
    </row>
    <row r="7" spans="1:6" x14ac:dyDescent="0.25">
      <c r="A7" s="68" t="s">
        <v>39</v>
      </c>
      <c r="B7" s="69">
        <v>-12561133</v>
      </c>
      <c r="C7" s="69">
        <v>-23943494</v>
      </c>
      <c r="D7" s="70">
        <v>-34678620</v>
      </c>
      <c r="E7" s="69">
        <v>-11566698</v>
      </c>
      <c r="F7" s="71">
        <v>-12412492</v>
      </c>
    </row>
    <row r="8" spans="1:6" x14ac:dyDescent="0.25">
      <c r="A8" s="68" t="s">
        <v>40</v>
      </c>
      <c r="B8" s="69">
        <v>-138275932</v>
      </c>
      <c r="C8" s="69">
        <v>-278864531</v>
      </c>
      <c r="D8" s="70">
        <v>-438876566</v>
      </c>
      <c r="E8" s="69">
        <v>-147830852</v>
      </c>
      <c r="F8" s="71">
        <v>-304621274</v>
      </c>
    </row>
    <row r="9" spans="1:6" x14ac:dyDescent="0.25">
      <c r="A9" s="72"/>
      <c r="B9" s="73">
        <f>SUM(B6:B8)</f>
        <v>42307338</v>
      </c>
      <c r="C9" s="73">
        <f t="shared" ref="C9:F9" si="0">SUM(C6:C8)</f>
        <v>80532840</v>
      </c>
      <c r="D9" s="73">
        <f t="shared" si="0"/>
        <v>110521060</v>
      </c>
      <c r="E9" s="73">
        <f t="shared" si="0"/>
        <v>18327428</v>
      </c>
      <c r="F9" s="73">
        <f t="shared" si="0"/>
        <v>47060923</v>
      </c>
    </row>
    <row r="10" spans="1:6" x14ac:dyDescent="0.25">
      <c r="A10" s="38" t="s">
        <v>65</v>
      </c>
      <c r="B10" s="73"/>
      <c r="C10" s="73"/>
      <c r="D10" s="73"/>
      <c r="E10" s="73"/>
      <c r="F10" s="73"/>
    </row>
    <row r="11" spans="1:6" x14ac:dyDescent="0.25">
      <c r="A11" s="68" t="s">
        <v>41</v>
      </c>
      <c r="B11" s="69">
        <v>-1370050</v>
      </c>
      <c r="C11" s="69">
        <v>-12513296</v>
      </c>
      <c r="D11" s="70">
        <v>-13407630</v>
      </c>
      <c r="E11" s="69">
        <v>-1066214</v>
      </c>
      <c r="F11" s="71">
        <v>-20583828</v>
      </c>
    </row>
    <row r="12" spans="1:6" x14ac:dyDescent="0.25">
      <c r="A12" s="68" t="s">
        <v>42</v>
      </c>
      <c r="B12" s="69">
        <v>-8566028</v>
      </c>
      <c r="C12" s="69">
        <v>-42193050</v>
      </c>
      <c r="D12" s="70">
        <v>-9874651</v>
      </c>
      <c r="E12" s="69">
        <v>-27968043</v>
      </c>
      <c r="F12" s="71">
        <v>-58139717</v>
      </c>
    </row>
    <row r="13" spans="1:6" x14ac:dyDescent="0.25">
      <c r="A13" s="68" t="s">
        <v>78</v>
      </c>
      <c r="B13" s="69"/>
      <c r="C13" s="69">
        <v>6179650</v>
      </c>
      <c r="D13" s="70">
        <v>6870401</v>
      </c>
      <c r="E13" s="69">
        <v>3969515</v>
      </c>
      <c r="F13" s="71">
        <v>4879949</v>
      </c>
    </row>
    <row r="14" spans="1:6" x14ac:dyDescent="0.25">
      <c r="A14" s="68" t="s">
        <v>45</v>
      </c>
      <c r="B14" s="69"/>
      <c r="C14" s="69"/>
      <c r="D14" s="70"/>
      <c r="E14" s="69"/>
      <c r="F14" s="71"/>
    </row>
    <row r="15" spans="1:6" x14ac:dyDescent="0.25">
      <c r="A15" s="68" t="s">
        <v>43</v>
      </c>
      <c r="B15" s="69">
        <v>-245650</v>
      </c>
      <c r="C15" s="69">
        <v>-7600311</v>
      </c>
      <c r="D15" s="70">
        <v>-11325666</v>
      </c>
      <c r="E15" s="69">
        <v>-3139175</v>
      </c>
      <c r="F15" s="71">
        <v>-4231730</v>
      </c>
    </row>
    <row r="16" spans="1:6" x14ac:dyDescent="0.25">
      <c r="A16" s="72"/>
      <c r="B16" s="73">
        <f>SUM(B11:B15)</f>
        <v>-10181728</v>
      </c>
      <c r="C16" s="73">
        <f t="shared" ref="C16:F16" si="1">SUM(C11:C15)</f>
        <v>-56127007</v>
      </c>
      <c r="D16" s="73">
        <f t="shared" si="1"/>
        <v>-27737546</v>
      </c>
      <c r="E16" s="73">
        <f t="shared" si="1"/>
        <v>-28203917</v>
      </c>
      <c r="F16" s="73">
        <f t="shared" si="1"/>
        <v>-78075326</v>
      </c>
    </row>
    <row r="17" spans="1:6" x14ac:dyDescent="0.25">
      <c r="A17" s="38" t="s">
        <v>66</v>
      </c>
      <c r="B17" s="73"/>
      <c r="C17" s="73"/>
      <c r="D17" s="73"/>
      <c r="E17" s="73"/>
      <c r="F17" s="73"/>
    </row>
    <row r="18" spans="1:6" x14ac:dyDescent="0.25">
      <c r="A18" s="68" t="s">
        <v>44</v>
      </c>
      <c r="B18" s="69"/>
      <c r="C18" s="69"/>
      <c r="D18" s="70">
        <v>-46200000</v>
      </c>
      <c r="E18" s="70"/>
      <c r="F18" s="71"/>
    </row>
    <row r="19" spans="1:6" x14ac:dyDescent="0.25">
      <c r="A19" s="72"/>
      <c r="B19" s="73">
        <f>B18</f>
        <v>0</v>
      </c>
      <c r="C19" s="73">
        <f t="shared" ref="C19:F19" si="2">C18</f>
        <v>0</v>
      </c>
      <c r="D19" s="73">
        <f t="shared" si="2"/>
        <v>-46200000</v>
      </c>
      <c r="E19" s="73">
        <f t="shared" si="2"/>
        <v>0</v>
      </c>
      <c r="F19" s="73">
        <f t="shared" si="2"/>
        <v>0</v>
      </c>
    </row>
    <row r="20" spans="1:6" x14ac:dyDescent="0.25">
      <c r="A20" s="72"/>
      <c r="B20" s="73"/>
      <c r="C20" s="73"/>
      <c r="D20" s="73"/>
      <c r="E20" s="73"/>
      <c r="F20" s="73"/>
    </row>
    <row r="21" spans="1:6" x14ac:dyDescent="0.25">
      <c r="A21" s="30" t="s">
        <v>67</v>
      </c>
      <c r="B21" s="73">
        <f>B19+B16+B9</f>
        <v>32125610</v>
      </c>
      <c r="C21" s="73">
        <f t="shared" ref="C21:F21" si="3">C19+C16+C9</f>
        <v>24405833</v>
      </c>
      <c r="D21" s="73">
        <f t="shared" si="3"/>
        <v>36583514</v>
      </c>
      <c r="E21" s="73">
        <f t="shared" si="3"/>
        <v>-9876489</v>
      </c>
      <c r="F21" s="73">
        <f t="shared" si="3"/>
        <v>-31014403</v>
      </c>
    </row>
    <row r="22" spans="1:6" x14ac:dyDescent="0.25">
      <c r="A22" s="66" t="s">
        <v>68</v>
      </c>
      <c r="B22" s="69">
        <v>1074390891</v>
      </c>
      <c r="C22" s="69">
        <v>1074390891</v>
      </c>
      <c r="D22" s="70">
        <v>1074390891</v>
      </c>
      <c r="E22" s="69">
        <v>1140665667</v>
      </c>
      <c r="F22" s="71">
        <v>1140665667</v>
      </c>
    </row>
    <row r="23" spans="1:6" x14ac:dyDescent="0.25">
      <c r="A23" s="38" t="s">
        <v>69</v>
      </c>
      <c r="B23" s="73">
        <f>B21+B22</f>
        <v>1106516501</v>
      </c>
      <c r="C23" s="73">
        <f t="shared" ref="C23:F23" si="4">C21+C22</f>
        <v>1098796724</v>
      </c>
      <c r="D23" s="73">
        <f t="shared" si="4"/>
        <v>1110974405</v>
      </c>
      <c r="E23" s="73">
        <f t="shared" si="4"/>
        <v>1130789178</v>
      </c>
      <c r="F23" s="73">
        <f t="shared" si="4"/>
        <v>1109651264</v>
      </c>
    </row>
    <row r="24" spans="1:6" x14ac:dyDescent="0.25">
      <c r="A24" s="65"/>
      <c r="B24" s="73"/>
      <c r="C24" s="73"/>
      <c r="D24" s="73"/>
      <c r="E24" s="73"/>
      <c r="F24" s="73"/>
    </row>
    <row r="25" spans="1:6" ht="15.75" thickBot="1" x14ac:dyDescent="0.3">
      <c r="A25" s="38" t="s">
        <v>70</v>
      </c>
      <c r="B25" s="74">
        <f>B9/('1'!B8/10)</f>
        <v>0.9157432467532467</v>
      </c>
      <c r="C25" s="74">
        <f>C9/('1'!C8/10)</f>
        <v>1.743135064935065</v>
      </c>
      <c r="D25" s="74">
        <f>D9/('1'!D8/10)</f>
        <v>2.392230735930736</v>
      </c>
      <c r="E25" s="74">
        <f>E9/('1'!E8/10)</f>
        <v>0.39669757575757575</v>
      </c>
      <c r="F25" s="74">
        <f>F9/('1'!F8/10)</f>
        <v>1.0186346969696969</v>
      </c>
    </row>
    <row r="26" spans="1:6" ht="15.75" x14ac:dyDescent="0.25">
      <c r="A26" s="38" t="s">
        <v>71</v>
      </c>
      <c r="B26" s="75"/>
      <c r="C26" s="75"/>
      <c r="D26" s="20"/>
      <c r="E26" s="20"/>
      <c r="F26" s="22"/>
    </row>
    <row r="27" spans="1:6" ht="15.75" x14ac:dyDescent="0.25">
      <c r="A27" s="17"/>
      <c r="B27" s="75"/>
      <c r="C27" s="75"/>
      <c r="D27" s="20"/>
      <c r="E27" s="20"/>
      <c r="F27" s="22"/>
    </row>
    <row r="28" spans="1:6" ht="15.75" x14ac:dyDescent="0.25">
      <c r="A28" s="23"/>
      <c r="B28" s="76"/>
      <c r="C28" s="76"/>
      <c r="D28" s="25"/>
      <c r="E28" s="25"/>
      <c r="F28" s="26"/>
    </row>
    <row r="29" spans="1:6" ht="15.75" x14ac:dyDescent="0.25">
      <c r="A29" s="17"/>
      <c r="B29" s="75"/>
      <c r="C29" s="75"/>
      <c r="D29" s="20"/>
      <c r="E29" s="20"/>
      <c r="F29" s="22"/>
    </row>
    <row r="30" spans="1:6" ht="15.75" x14ac:dyDescent="0.25">
      <c r="A30" s="23"/>
      <c r="B30" s="76"/>
      <c r="C30" s="76"/>
      <c r="D30" s="25"/>
      <c r="E30" s="25"/>
      <c r="F30" s="26"/>
    </row>
    <row r="31" spans="1:6" ht="15.75" x14ac:dyDescent="0.25">
      <c r="A31" s="23"/>
      <c r="B31" s="76"/>
      <c r="C31" s="76"/>
      <c r="D31" s="25"/>
      <c r="E31" s="25"/>
      <c r="F31" s="26"/>
    </row>
    <row r="32" spans="1:6" ht="15.75" x14ac:dyDescent="0.25">
      <c r="A32" s="17"/>
      <c r="B32" s="75"/>
      <c r="C32" s="75"/>
      <c r="D32" s="20"/>
      <c r="E32" s="20"/>
      <c r="F32" s="22"/>
    </row>
    <row r="33" spans="1:6" ht="15.75" x14ac:dyDescent="0.25">
      <c r="A33" s="23"/>
      <c r="B33" s="76"/>
      <c r="C33" s="76"/>
      <c r="D33" s="25"/>
      <c r="E33" s="25"/>
      <c r="F33" s="26"/>
    </row>
    <row r="34" spans="1:6" ht="16.5" thickBot="1" x14ac:dyDescent="0.3">
      <c r="A34" s="27"/>
      <c r="B34" s="28"/>
      <c r="C34" s="28"/>
      <c r="D34" s="29"/>
      <c r="E34" s="29"/>
      <c r="F34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2020-04-12T06:07:19Z</dcterms:modified>
</cp:coreProperties>
</file>