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35" i="3" l="1"/>
  <c r="H35" i="3" l="1"/>
  <c r="F28" i="3"/>
  <c r="G28" i="3"/>
  <c r="H28" i="3"/>
  <c r="H30" i="3" s="1"/>
  <c r="H23" i="3"/>
  <c r="H21" i="2"/>
  <c r="H24" i="2" s="1"/>
  <c r="H12" i="2"/>
  <c r="H8" i="2"/>
  <c r="H6" i="1"/>
  <c r="G23" i="3"/>
  <c r="G12" i="3"/>
  <c r="H12" i="3"/>
  <c r="F21" i="2"/>
  <c r="B21" i="2"/>
  <c r="C21" i="2"/>
  <c r="D21" i="2"/>
  <c r="E21" i="2"/>
  <c r="G21" i="2"/>
  <c r="G24" i="2" s="1"/>
  <c r="G12" i="2"/>
  <c r="G8" i="2"/>
  <c r="G23" i="1"/>
  <c r="G57" i="1"/>
  <c r="H57" i="1"/>
  <c r="G45" i="1"/>
  <c r="G56" i="1" s="1"/>
  <c r="H45" i="1"/>
  <c r="G36" i="1"/>
  <c r="H36" i="1"/>
  <c r="H23" i="1"/>
  <c r="G6" i="1"/>
  <c r="H32" i="3" l="1"/>
  <c r="H33" i="1"/>
  <c r="H54" i="1"/>
  <c r="H56" i="1"/>
  <c r="G30" i="3"/>
  <c r="G32" i="3" s="1"/>
  <c r="G54" i="1"/>
  <c r="G33" i="1"/>
  <c r="B36" i="1"/>
  <c r="F12" i="2" l="1"/>
  <c r="F8" i="2"/>
  <c r="F24" i="2" s="1"/>
  <c r="C57" i="1" l="1"/>
  <c r="D57" i="1"/>
  <c r="E57" i="1"/>
  <c r="F57" i="1"/>
  <c r="B57" i="1"/>
  <c r="B28" i="3" l="1"/>
  <c r="C28" i="3"/>
  <c r="D28" i="3"/>
  <c r="E28" i="3" l="1"/>
  <c r="B12" i="3" l="1"/>
  <c r="B35" i="3" s="1"/>
  <c r="C12" i="3"/>
  <c r="C35" i="3" s="1"/>
  <c r="D12" i="3"/>
  <c r="D35" i="3" s="1"/>
  <c r="E12" i="3"/>
  <c r="E35" i="3" s="1"/>
  <c r="F12" i="3"/>
  <c r="F35" i="3" s="1"/>
  <c r="B23" i="3"/>
  <c r="C23" i="3"/>
  <c r="D23" i="3"/>
  <c r="E23" i="3"/>
  <c r="F36" i="1"/>
  <c r="F45" i="1"/>
  <c r="F56" i="1" s="1"/>
  <c r="B23" i="1"/>
  <c r="C23" i="1"/>
  <c r="D23" i="1"/>
  <c r="E23" i="1"/>
  <c r="F23" i="1"/>
  <c r="B6" i="1"/>
  <c r="C6" i="1"/>
  <c r="D6" i="1"/>
  <c r="E6" i="1"/>
  <c r="F6" i="1"/>
  <c r="C36" i="1"/>
  <c r="D36" i="1"/>
  <c r="E36" i="1"/>
  <c r="B45" i="1"/>
  <c r="B56" i="1" s="1"/>
  <c r="C45" i="1"/>
  <c r="C56" i="1" s="1"/>
  <c r="D45" i="1"/>
  <c r="D56" i="1" s="1"/>
  <c r="E45" i="1"/>
  <c r="B8" i="2"/>
  <c r="B12" i="2" s="1"/>
  <c r="B24" i="2" s="1"/>
  <c r="C8" i="2"/>
  <c r="C12" i="2" s="1"/>
  <c r="C24" i="2" s="1"/>
  <c r="D8" i="2"/>
  <c r="D12" i="2" s="1"/>
  <c r="D24" i="2" s="1"/>
  <c r="E8" i="2"/>
  <c r="E12" i="2" s="1"/>
  <c r="E24" i="2" s="1"/>
  <c r="E56" i="1" l="1"/>
  <c r="E54" i="1"/>
  <c r="D33" i="1"/>
  <c r="F33" i="1"/>
  <c r="F23" i="3"/>
  <c r="F30" i="3" s="1"/>
  <c r="F32" i="3" s="1"/>
  <c r="E33" i="1"/>
  <c r="B33" i="1"/>
  <c r="C33" i="1"/>
  <c r="D54" i="1"/>
  <c r="C54" i="1"/>
  <c r="F54" i="1"/>
  <c r="B54" i="1"/>
  <c r="E30" i="3"/>
  <c r="E32" i="3" s="1"/>
  <c r="B30" i="3"/>
  <c r="B32" i="3" s="1"/>
  <c r="D30" i="3"/>
  <c r="D32" i="3" s="1"/>
  <c r="C30" i="3"/>
  <c r="C32" i="3" s="1"/>
</calcChain>
</file>

<file path=xl/sharedStrings.xml><?xml version="1.0" encoding="utf-8"?>
<sst xmlns="http://schemas.openxmlformats.org/spreadsheetml/2006/main" count="111" uniqueCount="88">
  <si>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</si>
  <si>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</si>
  <si>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</si>
  <si>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</si>
  <si>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</si>
  <si>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</si>
  <si>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</si>
  <si>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</si>
  <si>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</si>
  <si>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</si>
  <si>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</si>
  <si>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</si>
  <si>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</si>
  <si>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</si>
  <si>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Estimated liabilities in respect of outstanding claims, whether due or intimated</t>
  </si>
  <si>
    <t>Amount due to other persons or bodies carrying on
insurance business</t>
  </si>
  <si>
    <t>Sundry creditors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</si>
  <si>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</si>
  <si>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</si>
  <si>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</si>
  <si>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</si>
  <si>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</si>
  <si>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</si>
  <si>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</si>
  <si>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</si>
  <si>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</si>
  <si>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</si>
  <si>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</si>
  <si>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</si>
  <si>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</si>
  <si>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</si>
  <si>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</si>
  <si>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</si>
  <si>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</si>
  <si>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</si>
  <si>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</si>
  <si>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</si>
  <si>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</si>
  <si>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</si>
  <si>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</si>
  <si>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</si>
  <si>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</si>
  <si>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</si>
  <si>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</si>
  <si>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</si>
  <si>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</si>
  <si>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</si>
  <si>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</si>
  <si>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POPULAR LIFE INSURANCE COMPANY LIMITED</t>
  </si>
  <si>
    <t>House Property ( At cost less depreciation)</t>
  </si>
  <si>
    <t>Value of TREC</t>
  </si>
  <si>
    <t>Provision for doubtful debts &amp; Deferred Tax</t>
  </si>
  <si>
    <t>Revaluation Reserve</t>
  </si>
  <si>
    <t>Policy loan realized</t>
  </si>
  <si>
    <t>Other loan paid</t>
  </si>
  <si>
    <t>Dividend Distribution Tax</t>
  </si>
  <si>
    <t>Preliminary Expenses &amp; Preoperstive Expense</t>
  </si>
  <si>
    <t>Balance Sheet</t>
  </si>
  <si>
    <t>As at year end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</si>
  <si>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</si>
  <si>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</si>
  <si>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</si>
  <si>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</si>
  <si>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</si>
  <si>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</si>
  <si>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</si>
  <si>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</si>
  <si>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</si>
  <si>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</si>
  <si>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</si>
  <si>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</si>
  <si>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</si>
  <si>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</si>
  <si>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</si>
  <si>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</si>
  <si>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</si>
  <si>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</si>
  <si>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</si>
  <si>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</si>
  <si>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</si>
  <si>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</si>
  <si>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</si>
  <si>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Quarter 1</t>
  </si>
  <si>
    <t>Quarter 3</t>
  </si>
  <si>
    <t>Quarter 2</t>
  </si>
  <si>
    <t>Excess provision written back</t>
  </si>
  <si>
    <t>Management Expenses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</si>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</sst>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164" fontId="0" fillId="0" borderId="0" xfId="1" applyNumberFormat="1" applyFont="1" applyBorder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164" fontId="0" fillId="0" borderId="0" xfId="0" applyNumberFormat="1"/>
    <xf numFmtId="0" fontId="3" fillId="0" borderId="3" xfId="0" applyFont="1" applyBorder="1"/>
    <xf numFmtId="0" fontId="2" fillId="0" borderId="4" xfId="0" applyFont="1" applyBorder="1"/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H4" sqref="H4"/>
    </sheetView>
  </sheetViews>
  <sheetFormatPr defaultRowHeight="15" x14ac:dyDescent="0.25"/>
  <cols>
    <col min="1" max="1" width="43.25" customWidth="1"/>
    <col min="2" max="3" width="18" bestFit="1" customWidth="1"/>
    <col min="4" max="6" width="15.25" bestFit="1" customWidth="1"/>
    <col min="7" max="8" width="18" bestFit="1" customWidth="1"/>
  </cols>
  <sheetData>
    <row r="1" spans="1:8" ht="15.75" x14ac:dyDescent="0.25">
      <c r="A1" s="1" t="s">
        <v>48</v>
      </c>
    </row>
    <row r="2" spans="1:8" ht="15.75" x14ac:dyDescent="0.25">
      <c r="A2" s="1" t="s">
        <v>57</v>
      </c>
    </row>
    <row r="3" spans="1:8" ht="15.75" x14ac:dyDescent="0.25">
      <c r="A3" s="1" t="s">
        <v>58</v>
      </c>
      <c r="B3" s="31" t="s">
        <v>83</v>
      </c>
      <c r="C3" s="31" t="s">
        <v>82</v>
      </c>
      <c r="D3" s="31" t="s">
        <v>84</v>
      </c>
      <c r="E3" s="31" t="s">
        <v>83</v>
      </c>
      <c r="F3" s="31" t="s">
        <v>82</v>
      </c>
      <c r="G3" s="31" t="s">
        <v>84</v>
      </c>
      <c r="H3" s="31" t="s">
        <v>83</v>
      </c>
    </row>
    <row r="4" spans="1:8" ht="15.75" x14ac:dyDescent="0.25">
      <c r="B4" s="30">
        <v>43008</v>
      </c>
      <c r="C4" s="30">
        <v>43190</v>
      </c>
      <c r="D4" s="30">
        <v>43281</v>
      </c>
      <c r="E4" s="30">
        <v>43373</v>
      </c>
      <c r="F4" s="30">
        <v>43555</v>
      </c>
      <c r="G4" s="33">
        <v>43646</v>
      </c>
      <c r="H4" s="33">
        <v>43738</v>
      </c>
    </row>
    <row r="5" spans="1:8" x14ac:dyDescent="0.25">
      <c r="A5" s="22" t="s">
        <v>59</v>
      </c>
    </row>
    <row r="6" spans="1:8" x14ac:dyDescent="0.25">
      <c r="A6" s="23" t="s">
        <v>60</v>
      </c>
      <c r="B6" s="15">
        <f t="shared" ref="B6:G6" si="0">SUM(B7:B16)</f>
        <v>17290255977</v>
      </c>
      <c r="C6" s="15">
        <f t="shared" si="0"/>
        <v>13088230492</v>
      </c>
      <c r="D6" s="15">
        <f t="shared" si="0"/>
        <v>11425137866</v>
      </c>
      <c r="E6" s="15">
        <f t="shared" si="0"/>
        <v>9361898478</v>
      </c>
      <c r="F6" s="15">
        <f t="shared" si="0"/>
        <v>9633817704</v>
      </c>
      <c r="G6" s="15">
        <f t="shared" si="0"/>
        <v>9805856946</v>
      </c>
      <c r="H6" s="15">
        <f>SUM(H7:H16)</f>
        <v>9822836390</v>
      </c>
    </row>
    <row r="7" spans="1:8" x14ac:dyDescent="0.25">
      <c r="A7" t="s">
        <v>18</v>
      </c>
      <c r="B7" s="11"/>
      <c r="C7" s="11"/>
      <c r="D7" s="11"/>
      <c r="E7" s="11"/>
      <c r="F7" s="11"/>
      <c r="G7" s="11">
        <v>15000000</v>
      </c>
      <c r="H7" s="11">
        <v>15000000</v>
      </c>
    </row>
    <row r="8" spans="1:8" x14ac:dyDescent="0.25">
      <c r="A8" t="s">
        <v>19</v>
      </c>
      <c r="B8" s="11"/>
      <c r="C8" s="11"/>
      <c r="D8" s="11"/>
      <c r="E8" s="11"/>
      <c r="F8" s="11"/>
      <c r="G8" s="11">
        <v>2283468961</v>
      </c>
      <c r="H8" s="11">
        <v>2506100000</v>
      </c>
    </row>
    <row r="9" spans="1:8" x14ac:dyDescent="0.25">
      <c r="A9" t="s">
        <v>20</v>
      </c>
      <c r="B9" s="21"/>
      <c r="C9" s="21"/>
      <c r="D9" s="21"/>
      <c r="E9" s="21"/>
      <c r="F9" s="21"/>
      <c r="G9" s="11">
        <v>3552611318</v>
      </c>
    </row>
    <row r="10" spans="1:8" x14ac:dyDescent="0.25">
      <c r="A10" t="s">
        <v>21</v>
      </c>
      <c r="B10" s="11"/>
      <c r="C10" s="11"/>
      <c r="D10" s="11"/>
      <c r="E10" s="21"/>
      <c r="F10" s="21"/>
      <c r="H10" s="11">
        <v>3353499751</v>
      </c>
    </row>
    <row r="11" spans="1:8" x14ac:dyDescent="0.25">
      <c r="A11" t="s">
        <v>22</v>
      </c>
      <c r="B11" s="11"/>
      <c r="C11" s="11">
        <v>0</v>
      </c>
      <c r="D11" s="11">
        <v>0</v>
      </c>
      <c r="E11" s="11">
        <v>0</v>
      </c>
      <c r="F11" s="11">
        <v>0</v>
      </c>
    </row>
    <row r="12" spans="1:8" x14ac:dyDescent="0.25">
      <c r="A12" t="s">
        <v>23</v>
      </c>
      <c r="B12" s="11"/>
      <c r="C12" s="11">
        <v>0</v>
      </c>
      <c r="D12" s="11">
        <v>0</v>
      </c>
      <c r="E12" s="11">
        <v>0</v>
      </c>
      <c r="F12" s="11">
        <v>0</v>
      </c>
    </row>
    <row r="13" spans="1:8" x14ac:dyDescent="0.25">
      <c r="A13" t="s">
        <v>49</v>
      </c>
      <c r="B13" s="11"/>
      <c r="C13" s="11"/>
      <c r="D13" s="11"/>
      <c r="E13" s="11"/>
      <c r="F13" s="11"/>
      <c r="G13">
        <v>3671504281</v>
      </c>
      <c r="H13" s="11">
        <v>3664964253</v>
      </c>
    </row>
    <row r="14" spans="1:8" x14ac:dyDescent="0.25">
      <c r="A14" t="s">
        <v>50</v>
      </c>
      <c r="B14" s="11"/>
      <c r="C14" s="11"/>
      <c r="D14" s="11"/>
      <c r="E14" s="11"/>
      <c r="F14" s="11"/>
      <c r="G14">
        <v>68237811</v>
      </c>
      <c r="H14" s="11">
        <v>68237811</v>
      </c>
    </row>
    <row r="15" spans="1:8" x14ac:dyDescent="0.25">
      <c r="A15" t="s">
        <v>24</v>
      </c>
      <c r="B15" s="11">
        <v>17290255977</v>
      </c>
      <c r="C15" s="11">
        <v>13088230492</v>
      </c>
      <c r="D15" s="11">
        <v>11425137866</v>
      </c>
      <c r="E15" s="11">
        <v>9361898478</v>
      </c>
      <c r="F15" s="11">
        <v>9633817704</v>
      </c>
      <c r="G15" s="11">
        <v>215034575</v>
      </c>
      <c r="H15" s="11">
        <v>215034575</v>
      </c>
    </row>
    <row r="16" spans="1:8" x14ac:dyDescent="0.25">
      <c r="A16" t="s">
        <v>25</v>
      </c>
      <c r="B16" s="11"/>
      <c r="C16" s="11"/>
      <c r="D16" s="11"/>
      <c r="E16" s="11"/>
      <c r="F16" s="11"/>
    </row>
    <row r="17" spans="1:8" x14ac:dyDescent="0.25">
      <c r="B17" s="11"/>
      <c r="C17" s="11"/>
      <c r="D17" s="11"/>
      <c r="E17" s="11"/>
      <c r="F17" s="11"/>
    </row>
    <row r="18" spans="1:8" x14ac:dyDescent="0.25">
      <c r="A18" s="23" t="s">
        <v>26</v>
      </c>
      <c r="B18" s="15">
        <v>84659370</v>
      </c>
      <c r="C18" s="15">
        <v>70928188</v>
      </c>
      <c r="D18" s="15">
        <v>78808088</v>
      </c>
      <c r="E18" s="15">
        <v>90773838</v>
      </c>
      <c r="F18" s="15">
        <v>81930623</v>
      </c>
      <c r="G18" s="15">
        <v>104730623</v>
      </c>
      <c r="H18" s="15">
        <v>103446323</v>
      </c>
    </row>
    <row r="19" spans="1:8" x14ac:dyDescent="0.25">
      <c r="B19" s="11"/>
      <c r="C19" s="11"/>
      <c r="D19" s="11"/>
      <c r="E19" s="11"/>
      <c r="F19" s="11"/>
    </row>
    <row r="20" spans="1:8" x14ac:dyDescent="0.25">
      <c r="A20" s="23" t="s">
        <v>61</v>
      </c>
      <c r="B20" s="15">
        <v>28861819</v>
      </c>
      <c r="C20" s="15">
        <v>24530580</v>
      </c>
      <c r="D20" s="15">
        <v>27772212</v>
      </c>
      <c r="E20" s="15">
        <v>26560629</v>
      </c>
      <c r="F20" s="15">
        <v>31317291</v>
      </c>
      <c r="G20" s="15">
        <v>31913076</v>
      </c>
      <c r="H20" s="15">
        <v>264812676</v>
      </c>
    </row>
    <row r="21" spans="1:8" x14ac:dyDescent="0.25">
      <c r="A21" s="23" t="s">
        <v>34</v>
      </c>
      <c r="B21" s="15">
        <v>23133803</v>
      </c>
      <c r="C21" s="15">
        <v>17844537</v>
      </c>
      <c r="D21" s="15">
        <v>21146930</v>
      </c>
      <c r="E21" s="15">
        <v>22382412</v>
      </c>
      <c r="F21" s="15">
        <v>22729321</v>
      </c>
      <c r="G21" s="15">
        <v>23802986</v>
      </c>
      <c r="H21" s="15">
        <v>22919336</v>
      </c>
    </row>
    <row r="22" spans="1:8" x14ac:dyDescent="0.25">
      <c r="B22" s="11"/>
      <c r="C22" s="11"/>
      <c r="D22" s="11"/>
      <c r="E22" s="11"/>
      <c r="F22" s="11"/>
    </row>
    <row r="23" spans="1:8" x14ac:dyDescent="0.25">
      <c r="A23" s="23" t="s">
        <v>62</v>
      </c>
      <c r="B23" s="15">
        <f t="shared" ref="B23:H23" si="1">SUM(B24:B31)</f>
        <v>8211380475</v>
      </c>
      <c r="C23" s="15">
        <f t="shared" si="1"/>
        <v>9497772100</v>
      </c>
      <c r="D23" s="15">
        <f t="shared" si="1"/>
        <v>8548988553</v>
      </c>
      <c r="E23" s="15">
        <f t="shared" si="1"/>
        <v>11233438906</v>
      </c>
      <c r="F23" s="15">
        <f t="shared" si="1"/>
        <v>8982021847</v>
      </c>
      <c r="G23" s="15">
        <f t="shared" si="1"/>
        <v>9001806418</v>
      </c>
      <c r="H23" s="15">
        <f t="shared" si="1"/>
        <v>8320197022</v>
      </c>
    </row>
    <row r="24" spans="1:8" x14ac:dyDescent="0.25">
      <c r="A24" t="s">
        <v>27</v>
      </c>
      <c r="B24" s="11"/>
      <c r="C24" s="11"/>
      <c r="D24" s="11"/>
      <c r="E24" s="11"/>
      <c r="F24" s="11"/>
    </row>
    <row r="25" spans="1:8" x14ac:dyDescent="0.25">
      <c r="A25" t="s">
        <v>56</v>
      </c>
      <c r="B25" s="11"/>
      <c r="C25" s="11"/>
      <c r="D25" s="11"/>
      <c r="E25" s="11"/>
      <c r="F25" s="11"/>
    </row>
    <row r="26" spans="1:8" x14ac:dyDescent="0.25">
      <c r="A26" t="s">
        <v>28</v>
      </c>
      <c r="B26" s="11"/>
      <c r="C26" s="11"/>
      <c r="D26" s="11"/>
      <c r="E26" s="11"/>
      <c r="F26" s="11"/>
    </row>
    <row r="27" spans="1:8" x14ac:dyDescent="0.25">
      <c r="A27" t="s">
        <v>29</v>
      </c>
      <c r="B27" s="11"/>
      <c r="C27" s="11"/>
      <c r="D27" s="11"/>
      <c r="E27" s="11"/>
      <c r="F27" s="11"/>
    </row>
    <row r="28" spans="1:8" x14ac:dyDescent="0.25">
      <c r="A28" t="s">
        <v>30</v>
      </c>
      <c r="B28" s="11">
        <v>1192582681</v>
      </c>
      <c r="C28" s="11">
        <v>1217106403</v>
      </c>
      <c r="D28" s="11">
        <v>503965831</v>
      </c>
      <c r="E28" s="11">
        <v>1490911083</v>
      </c>
      <c r="F28" s="11">
        <v>1066589531</v>
      </c>
      <c r="G28" s="11">
        <v>1263748192</v>
      </c>
      <c r="H28" s="11">
        <v>1134219054</v>
      </c>
    </row>
    <row r="29" spans="1:8" x14ac:dyDescent="0.25">
      <c r="A29" t="s">
        <v>31</v>
      </c>
      <c r="B29" s="11">
        <v>648230152</v>
      </c>
      <c r="C29" s="11">
        <v>741779742</v>
      </c>
      <c r="D29" s="11">
        <v>586080460</v>
      </c>
      <c r="E29" s="11">
        <v>639499221</v>
      </c>
      <c r="F29" s="11">
        <v>477621593</v>
      </c>
      <c r="G29" s="11">
        <v>823300132</v>
      </c>
      <c r="H29" s="11">
        <v>803318077</v>
      </c>
    </row>
    <row r="30" spans="1:8" x14ac:dyDescent="0.25">
      <c r="A30" t="s">
        <v>32</v>
      </c>
      <c r="B30" s="11">
        <v>877020341</v>
      </c>
      <c r="C30" s="11">
        <v>732470456</v>
      </c>
      <c r="D30" s="11">
        <v>1382953855</v>
      </c>
      <c r="E30" s="11">
        <v>1266303772</v>
      </c>
      <c r="F30" s="11">
        <v>815177980</v>
      </c>
      <c r="G30" s="11">
        <v>1086320360</v>
      </c>
      <c r="H30" s="11">
        <v>1253610741</v>
      </c>
    </row>
    <row r="31" spans="1:8" x14ac:dyDescent="0.25">
      <c r="A31" t="s">
        <v>33</v>
      </c>
      <c r="B31" s="11">
        <v>5493547301</v>
      </c>
      <c r="C31" s="11">
        <v>6806415499</v>
      </c>
      <c r="D31" s="11">
        <v>6075988407</v>
      </c>
      <c r="E31" s="11">
        <v>7836724830</v>
      </c>
      <c r="F31" s="11">
        <v>6622632743</v>
      </c>
      <c r="G31" s="11">
        <v>5828437734</v>
      </c>
      <c r="H31" s="11">
        <v>5129049150</v>
      </c>
    </row>
    <row r="32" spans="1:8" x14ac:dyDescent="0.25">
      <c r="B32" s="11"/>
      <c r="C32" s="11"/>
      <c r="D32" s="11"/>
      <c r="E32" s="11"/>
      <c r="F32" s="11"/>
    </row>
    <row r="33" spans="1:8" x14ac:dyDescent="0.25">
      <c r="A33" s="3"/>
      <c r="B33" s="15">
        <f t="shared" ref="B33:H33" si="2">B23+B6+B18+B20+B21</f>
        <v>25638291444</v>
      </c>
      <c r="C33" s="15">
        <f t="shared" si="2"/>
        <v>22699305897</v>
      </c>
      <c r="D33" s="15">
        <f t="shared" si="2"/>
        <v>20101853649</v>
      </c>
      <c r="E33" s="15">
        <f t="shared" si="2"/>
        <v>20735054263</v>
      </c>
      <c r="F33" s="15">
        <f t="shared" si="2"/>
        <v>18751816786</v>
      </c>
      <c r="G33" s="15">
        <f t="shared" si="2"/>
        <v>18968110049</v>
      </c>
      <c r="H33" s="15">
        <f t="shared" si="2"/>
        <v>18534211747</v>
      </c>
    </row>
    <row r="34" spans="1:8" x14ac:dyDescent="0.25">
      <c r="B34" s="11"/>
      <c r="C34" s="11"/>
      <c r="D34" s="11"/>
      <c r="E34" s="11"/>
      <c r="F34" s="11"/>
    </row>
    <row r="35" spans="1:8" ht="15.75" x14ac:dyDescent="0.25">
      <c r="A35" s="24" t="s">
        <v>63</v>
      </c>
      <c r="B35" s="11"/>
      <c r="C35" s="11"/>
      <c r="D35" s="11"/>
      <c r="E35" s="11"/>
      <c r="F35" s="11"/>
    </row>
    <row r="36" spans="1:8" ht="15.75" x14ac:dyDescent="0.25">
      <c r="A36" s="25" t="s">
        <v>64</v>
      </c>
      <c r="B36" s="15">
        <f>SUM(B37:B42)</f>
        <v>924949376</v>
      </c>
      <c r="C36" s="15">
        <f t="shared" ref="C36:E36" si="3">SUM(C37:C42)</f>
        <v>527618564</v>
      </c>
      <c r="D36" s="15">
        <f t="shared" si="3"/>
        <v>333886481</v>
      </c>
      <c r="E36" s="15">
        <f t="shared" si="3"/>
        <v>900844348</v>
      </c>
      <c r="F36" s="15">
        <f>SUM(F37:F42)</f>
        <v>286391935</v>
      </c>
      <c r="G36" s="15">
        <f t="shared" ref="G36:H36" si="4">SUM(G37:G42)</f>
        <v>498056112</v>
      </c>
      <c r="H36" s="15">
        <f t="shared" si="4"/>
        <v>1017213216</v>
      </c>
    </row>
    <row r="37" spans="1:8" ht="30" x14ac:dyDescent="0.25">
      <c r="A37" s="20" t="s">
        <v>14</v>
      </c>
      <c r="B37" s="11">
        <v>3675905</v>
      </c>
      <c r="C37" s="11">
        <v>2161161</v>
      </c>
      <c r="D37" s="11">
        <v>3744154</v>
      </c>
      <c r="E37" s="11">
        <v>1946723</v>
      </c>
      <c r="F37" s="11">
        <v>1812613</v>
      </c>
      <c r="G37" s="11">
        <v>1876369</v>
      </c>
      <c r="H37" s="11">
        <v>1674498</v>
      </c>
    </row>
    <row r="38" spans="1:8" ht="30" x14ac:dyDescent="0.25">
      <c r="A38" s="20" t="s">
        <v>15</v>
      </c>
      <c r="B38" s="11"/>
      <c r="C38" s="11"/>
      <c r="D38" s="11"/>
      <c r="E38" s="11"/>
      <c r="F38" s="11"/>
      <c r="H38" s="11">
        <v>998350867</v>
      </c>
    </row>
    <row r="39" spans="1:8" x14ac:dyDescent="0.25">
      <c r="A39" s="20" t="s">
        <v>16</v>
      </c>
      <c r="B39" s="11">
        <v>904002721</v>
      </c>
      <c r="C39" s="11">
        <v>502632253</v>
      </c>
      <c r="D39" s="11">
        <v>318333802</v>
      </c>
      <c r="E39" s="11">
        <v>889978403</v>
      </c>
      <c r="F39" s="11">
        <v>267669265</v>
      </c>
      <c r="G39" s="11">
        <v>478799848</v>
      </c>
    </row>
    <row r="40" spans="1:8" x14ac:dyDescent="0.25">
      <c r="A40" s="20" t="s">
        <v>51</v>
      </c>
      <c r="B40" s="11"/>
      <c r="C40" s="11"/>
      <c r="D40" s="11"/>
      <c r="E40" s="11"/>
      <c r="F40" s="11"/>
    </row>
    <row r="41" spans="1:8" x14ac:dyDescent="0.25">
      <c r="A41" s="20" t="s">
        <v>8</v>
      </c>
      <c r="B41" s="11"/>
      <c r="C41" s="11"/>
      <c r="D41" s="11"/>
      <c r="E41" s="11"/>
      <c r="F41" s="11"/>
    </row>
    <row r="42" spans="1:8" x14ac:dyDescent="0.25">
      <c r="A42" s="20" t="s">
        <v>17</v>
      </c>
      <c r="B42" s="11">
        <v>17270750</v>
      </c>
      <c r="C42" s="11">
        <v>22825150</v>
      </c>
      <c r="D42" s="11">
        <v>11808525</v>
      </c>
      <c r="E42" s="11">
        <v>8919222</v>
      </c>
      <c r="F42" s="11">
        <v>16910057</v>
      </c>
      <c r="G42" s="11">
        <v>17379895</v>
      </c>
      <c r="H42" s="11">
        <v>17187851</v>
      </c>
    </row>
    <row r="43" spans="1:8" x14ac:dyDescent="0.25">
      <c r="A43" s="3"/>
      <c r="B43" s="15"/>
      <c r="C43" s="15"/>
      <c r="D43" s="15"/>
      <c r="E43" s="15"/>
      <c r="F43" s="11"/>
    </row>
    <row r="44" spans="1:8" x14ac:dyDescent="0.25">
      <c r="A44" s="3"/>
      <c r="B44" s="15"/>
      <c r="C44" s="15"/>
      <c r="D44" s="15"/>
      <c r="E44" s="15"/>
      <c r="F44" s="11"/>
    </row>
    <row r="45" spans="1:8" x14ac:dyDescent="0.25">
      <c r="A45" s="23" t="s">
        <v>65</v>
      </c>
      <c r="B45" s="15">
        <f t="shared" ref="B45:E45" si="5">SUM(B46:B52)</f>
        <v>24713342095</v>
      </c>
      <c r="C45" s="15">
        <f t="shared" si="5"/>
        <v>22171687333</v>
      </c>
      <c r="D45" s="15">
        <f t="shared" si="5"/>
        <v>20767967168</v>
      </c>
      <c r="E45" s="15">
        <f t="shared" si="5"/>
        <v>19834209915</v>
      </c>
      <c r="F45" s="15">
        <f>SUM(F46:F52)</f>
        <v>18465424851</v>
      </c>
      <c r="G45" s="15">
        <f t="shared" ref="G45:H45" si="6">SUM(G46:G52)</f>
        <v>18470053937</v>
      </c>
      <c r="H45" s="15">
        <f t="shared" si="6"/>
        <v>17516998531</v>
      </c>
    </row>
    <row r="46" spans="1:8" x14ac:dyDescent="0.25">
      <c r="A46" t="s">
        <v>11</v>
      </c>
      <c r="B46" s="11">
        <v>604283580</v>
      </c>
      <c r="C46" s="11">
        <v>604283580</v>
      </c>
      <c r="D46" s="11">
        <v>604283580</v>
      </c>
      <c r="E46" s="11">
        <v>604283580</v>
      </c>
      <c r="F46" s="11">
        <v>604283580</v>
      </c>
      <c r="G46" s="11">
        <v>604283580</v>
      </c>
      <c r="H46" s="11">
        <v>604283580</v>
      </c>
    </row>
    <row r="47" spans="1:8" x14ac:dyDescent="0.25">
      <c r="A47" t="s">
        <v>12</v>
      </c>
      <c r="B47" s="11"/>
      <c r="C47" s="11"/>
      <c r="D47" s="11"/>
      <c r="E47" s="11"/>
      <c r="F47" s="11"/>
    </row>
    <row r="48" spans="1:8" x14ac:dyDescent="0.25">
      <c r="A48" t="s">
        <v>13</v>
      </c>
      <c r="B48" s="11">
        <v>412810724</v>
      </c>
      <c r="C48" s="11"/>
      <c r="D48" s="11"/>
      <c r="E48" s="11">
        <v>46193598</v>
      </c>
      <c r="F48" s="11">
        <v>414871101</v>
      </c>
      <c r="G48" s="11">
        <v>390779625</v>
      </c>
      <c r="H48" s="11">
        <v>225731635</v>
      </c>
    </row>
    <row r="49" spans="1:8" x14ac:dyDescent="0.25">
      <c r="A49" t="s">
        <v>52</v>
      </c>
      <c r="B49">
        <v>31949061</v>
      </c>
      <c r="C49" s="11">
        <v>31949061</v>
      </c>
      <c r="D49" s="11">
        <v>31949061</v>
      </c>
      <c r="E49" s="11">
        <v>31949061</v>
      </c>
      <c r="F49" s="11">
        <v>31949061</v>
      </c>
      <c r="G49" s="11">
        <v>31949061</v>
      </c>
      <c r="H49" s="11">
        <v>31949061</v>
      </c>
    </row>
    <row r="50" spans="1:8" x14ac:dyDescent="0.25">
      <c r="A50" t="s">
        <v>35</v>
      </c>
      <c r="B50" s="11">
        <v>23664298730</v>
      </c>
      <c r="C50" s="11">
        <v>21535454692</v>
      </c>
      <c r="D50" s="11">
        <v>20131734527</v>
      </c>
      <c r="E50" s="11">
        <v>19151783676</v>
      </c>
      <c r="F50" s="11">
        <v>17414321109</v>
      </c>
      <c r="G50" s="11">
        <v>17443041671</v>
      </c>
      <c r="H50" s="11">
        <v>16655034255</v>
      </c>
    </row>
    <row r="51" spans="1:8" x14ac:dyDescent="0.25">
      <c r="B51" s="11"/>
      <c r="C51" s="11"/>
      <c r="D51" s="11"/>
      <c r="E51" s="11"/>
      <c r="F51" s="11"/>
    </row>
    <row r="52" spans="1:8" x14ac:dyDescent="0.25">
      <c r="A52" s="23" t="s">
        <v>66</v>
      </c>
      <c r="B52" s="11"/>
      <c r="C52" s="11"/>
      <c r="D52" s="11"/>
      <c r="E52" s="11"/>
      <c r="F52" s="11"/>
    </row>
    <row r="53" spans="1:8" x14ac:dyDescent="0.25">
      <c r="A53" s="3"/>
      <c r="B53" s="15"/>
      <c r="C53" s="15"/>
      <c r="D53" s="15"/>
      <c r="E53" s="15"/>
      <c r="F53" s="11"/>
    </row>
    <row r="54" spans="1:8" x14ac:dyDescent="0.25">
      <c r="A54" s="3"/>
      <c r="B54" s="15">
        <f t="shared" ref="B54:H54" si="7">B36+B45</f>
        <v>25638291471</v>
      </c>
      <c r="C54" s="15">
        <f t="shared" si="7"/>
        <v>22699305897</v>
      </c>
      <c r="D54" s="15">
        <f t="shared" si="7"/>
        <v>21101853649</v>
      </c>
      <c r="E54" s="15">
        <f>E36+E45</f>
        <v>20735054263</v>
      </c>
      <c r="F54" s="15">
        <f t="shared" si="7"/>
        <v>18751816786</v>
      </c>
      <c r="G54" s="15">
        <f t="shared" si="7"/>
        <v>18968110049</v>
      </c>
      <c r="H54" s="15">
        <f t="shared" si="7"/>
        <v>18534211747</v>
      </c>
    </row>
    <row r="56" spans="1:8" x14ac:dyDescent="0.25">
      <c r="A56" s="26" t="s">
        <v>67</v>
      </c>
      <c r="B56" s="6">
        <f t="shared" ref="B56:H56" si="8">B45/(B46/10)</f>
        <v>408.9692805321634</v>
      </c>
      <c r="C56" s="6">
        <f t="shared" si="8"/>
        <v>366.90865128256507</v>
      </c>
      <c r="D56" s="6">
        <f t="shared" si="8"/>
        <v>343.67915752402206</v>
      </c>
      <c r="E56" s="6">
        <f t="shared" si="8"/>
        <v>328.22685526222637</v>
      </c>
      <c r="F56" s="6">
        <f t="shared" si="8"/>
        <v>305.57548578433989</v>
      </c>
      <c r="G56" s="6">
        <f t="shared" si="8"/>
        <v>305.65209031494783</v>
      </c>
      <c r="H56" s="6">
        <f t="shared" si="8"/>
        <v>289.88043214743647</v>
      </c>
    </row>
    <row r="57" spans="1:8" x14ac:dyDescent="0.25">
      <c r="A57" s="26" t="s">
        <v>68</v>
      </c>
      <c r="B57" s="27">
        <f>B46/10</f>
        <v>60428358</v>
      </c>
      <c r="C57" s="27">
        <f t="shared" ref="C57:H57" si="9">C46/10</f>
        <v>60428358</v>
      </c>
      <c r="D57" s="27">
        <f t="shared" si="9"/>
        <v>60428358</v>
      </c>
      <c r="E57" s="27">
        <f t="shared" si="9"/>
        <v>60428358</v>
      </c>
      <c r="F57" s="27">
        <f t="shared" si="9"/>
        <v>60428358</v>
      </c>
      <c r="G57" s="27">
        <f t="shared" si="9"/>
        <v>60428358</v>
      </c>
      <c r="H57" s="27">
        <f t="shared" si="9"/>
        <v>60428358</v>
      </c>
    </row>
    <row r="58" spans="1:8" x14ac:dyDescent="0.25">
      <c r="B58" s="4"/>
      <c r="C58" s="4"/>
      <c r="D58" s="4"/>
      <c r="E58" s="4"/>
    </row>
    <row r="59" spans="1:8" x14ac:dyDescent="0.25">
      <c r="B59" s="4"/>
      <c r="C59" s="4"/>
      <c r="D59" s="4"/>
      <c r="F59" s="4"/>
    </row>
    <row r="60" spans="1:8" x14ac:dyDescent="0.25">
      <c r="E60" s="4"/>
      <c r="F6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xSplit="1" ySplit="4" topLeftCell="G20" activePane="bottomRight" state="frozen"/>
      <selection pane="topRight" activeCell="B1" sqref="B1"/>
      <selection pane="bottomLeft" activeCell="A6" sqref="A6"/>
      <selection pane="bottomRight" activeCell="H21" sqref="H21"/>
    </sheetView>
  </sheetViews>
  <sheetFormatPr defaultRowHeight="15" x14ac:dyDescent="0.25"/>
  <cols>
    <col min="1" max="1" width="43" customWidth="1"/>
    <col min="2" max="3" width="18.75" bestFit="1" customWidth="1"/>
    <col min="4" max="4" width="22.25" customWidth="1"/>
    <col min="5" max="6" width="16.375" bestFit="1" customWidth="1"/>
    <col min="7" max="8" width="16.875" bestFit="1" customWidth="1"/>
  </cols>
  <sheetData>
    <row r="1" spans="1:8" ht="15.75" x14ac:dyDescent="0.25">
      <c r="A1" s="1" t="s">
        <v>48</v>
      </c>
      <c r="B1" s="1"/>
      <c r="C1" s="1"/>
      <c r="D1" s="1"/>
      <c r="E1" s="1"/>
    </row>
    <row r="2" spans="1:8" ht="15.75" x14ac:dyDescent="0.25">
      <c r="A2" s="1" t="s">
        <v>69</v>
      </c>
      <c r="B2" s="1"/>
      <c r="C2" s="1"/>
      <c r="D2" s="1"/>
      <c r="E2" s="1"/>
    </row>
    <row r="3" spans="1:8" ht="15.75" x14ac:dyDescent="0.25">
      <c r="A3" s="1" t="s">
        <v>58</v>
      </c>
      <c r="B3" s="31" t="s">
        <v>83</v>
      </c>
      <c r="C3" s="31" t="s">
        <v>82</v>
      </c>
      <c r="D3" s="31" t="s">
        <v>84</v>
      </c>
      <c r="E3" s="31" t="s">
        <v>83</v>
      </c>
      <c r="F3" s="31" t="s">
        <v>82</v>
      </c>
      <c r="G3" s="31" t="s">
        <v>82</v>
      </c>
      <c r="H3" s="31" t="s">
        <v>83</v>
      </c>
    </row>
    <row r="4" spans="1:8" ht="15.75" x14ac:dyDescent="0.25">
      <c r="A4" s="1"/>
      <c r="B4" s="30">
        <v>43008</v>
      </c>
      <c r="C4" s="30">
        <v>43190</v>
      </c>
      <c r="D4" s="30">
        <v>43281</v>
      </c>
      <c r="E4" s="30">
        <v>43373</v>
      </c>
      <c r="F4" s="30">
        <v>43555</v>
      </c>
      <c r="G4" s="33">
        <v>43646</v>
      </c>
      <c r="H4" s="32">
        <v>43738</v>
      </c>
    </row>
    <row r="5" spans="1:8" ht="15.75" x14ac:dyDescent="0.25">
      <c r="A5" s="1"/>
      <c r="B5" s="2"/>
      <c r="C5" s="2"/>
      <c r="D5" s="2"/>
      <c r="E5" s="2"/>
      <c r="F5" s="2"/>
    </row>
    <row r="6" spans="1:8" ht="15.75" x14ac:dyDescent="0.25">
      <c r="A6" s="28" t="s">
        <v>70</v>
      </c>
      <c r="B6" s="16">
        <v>3500423245</v>
      </c>
      <c r="C6" s="16">
        <v>2757186430</v>
      </c>
      <c r="D6" s="16">
        <v>4644332672</v>
      </c>
      <c r="E6" s="16">
        <v>6246869881</v>
      </c>
      <c r="F6" s="16">
        <v>2565753284</v>
      </c>
      <c r="G6" s="16">
        <v>4076925773</v>
      </c>
      <c r="H6" s="16">
        <v>5495736604</v>
      </c>
    </row>
    <row r="7" spans="1:8" ht="15.75" x14ac:dyDescent="0.25">
      <c r="A7" s="18" t="s">
        <v>1</v>
      </c>
      <c r="B7" s="17">
        <v>4665959</v>
      </c>
      <c r="C7" s="17">
        <v>214906</v>
      </c>
      <c r="D7" s="17">
        <v>2398247</v>
      </c>
      <c r="E7" s="17">
        <v>4531510</v>
      </c>
      <c r="F7" s="17">
        <v>2698547</v>
      </c>
      <c r="G7" s="17">
        <v>3156961</v>
      </c>
      <c r="H7" s="17">
        <v>3448130</v>
      </c>
    </row>
    <row r="8" spans="1:8" ht="15.75" x14ac:dyDescent="0.25">
      <c r="A8" s="28" t="s">
        <v>2</v>
      </c>
      <c r="B8" s="19">
        <f t="shared" ref="B8:H8" si="0">B6-B7</f>
        <v>3495757286</v>
      </c>
      <c r="C8" s="19">
        <f t="shared" si="0"/>
        <v>2756971524</v>
      </c>
      <c r="D8" s="19">
        <f t="shared" si="0"/>
        <v>4641934425</v>
      </c>
      <c r="E8" s="19">
        <f t="shared" si="0"/>
        <v>6242338371</v>
      </c>
      <c r="F8" s="19">
        <f t="shared" si="0"/>
        <v>2563054737</v>
      </c>
      <c r="G8" s="19">
        <f t="shared" si="0"/>
        <v>4073768812</v>
      </c>
      <c r="H8" s="19">
        <f t="shared" si="0"/>
        <v>5492288474</v>
      </c>
    </row>
    <row r="9" spans="1:8" ht="15.75" x14ac:dyDescent="0.25">
      <c r="A9" s="18" t="s">
        <v>3</v>
      </c>
      <c r="B9" s="17">
        <v>1291345534</v>
      </c>
      <c r="C9" s="17">
        <v>364684623</v>
      </c>
      <c r="D9" s="17">
        <v>838411894</v>
      </c>
      <c r="E9" s="17">
        <v>838411894</v>
      </c>
      <c r="F9" s="17">
        <v>96881592</v>
      </c>
      <c r="G9" s="17">
        <v>640346817</v>
      </c>
      <c r="H9" s="17">
        <v>959796663</v>
      </c>
    </row>
    <row r="10" spans="1:8" ht="15.75" x14ac:dyDescent="0.25">
      <c r="A10" s="18" t="s">
        <v>85</v>
      </c>
      <c r="B10" s="17"/>
      <c r="C10" s="17">
        <v>326600</v>
      </c>
      <c r="D10" s="17">
        <v>608600</v>
      </c>
      <c r="E10" s="17">
        <v>866500</v>
      </c>
      <c r="F10" s="17">
        <v>94940</v>
      </c>
      <c r="G10" s="17">
        <v>159280</v>
      </c>
      <c r="H10" s="17">
        <v>293100</v>
      </c>
    </row>
    <row r="11" spans="1:8" ht="15.75" x14ac:dyDescent="0.25">
      <c r="A11" s="18" t="s">
        <v>4</v>
      </c>
      <c r="B11" s="17">
        <v>9398074</v>
      </c>
      <c r="C11" s="17">
        <v>206245</v>
      </c>
      <c r="D11" s="17">
        <v>3990231</v>
      </c>
      <c r="E11" s="17">
        <v>4214648</v>
      </c>
      <c r="F11" s="17">
        <v>293457</v>
      </c>
      <c r="G11" s="17">
        <v>665699</v>
      </c>
      <c r="H11" s="17">
        <v>2228227</v>
      </c>
    </row>
    <row r="12" spans="1:8" ht="15.75" x14ac:dyDescent="0.25">
      <c r="A12" s="1"/>
      <c r="B12" s="16">
        <f t="shared" ref="B12:E12" si="1">B8+B9+B11</f>
        <v>4796500894</v>
      </c>
      <c r="C12" s="16">
        <f t="shared" si="1"/>
        <v>3121862392</v>
      </c>
      <c r="D12" s="16">
        <f t="shared" si="1"/>
        <v>5484336550</v>
      </c>
      <c r="E12" s="16">
        <f t="shared" si="1"/>
        <v>7084964913</v>
      </c>
      <c r="F12" s="16">
        <f>F8+F9+F11+F10</f>
        <v>2660324726</v>
      </c>
      <c r="G12" s="16">
        <f>G8+G9+G11+G10</f>
        <v>4714940608</v>
      </c>
      <c r="H12" s="16">
        <f>H8+H9+H11+H10</f>
        <v>6454606464</v>
      </c>
    </row>
    <row r="13" spans="1:8" ht="15.75" x14ac:dyDescent="0.25">
      <c r="A13" s="1"/>
      <c r="B13" s="2"/>
      <c r="C13" s="2"/>
      <c r="D13" s="2"/>
      <c r="E13" s="2"/>
      <c r="F13" s="2"/>
    </row>
    <row r="14" spans="1:8" ht="15.75" x14ac:dyDescent="0.25">
      <c r="A14" s="28" t="s">
        <v>5</v>
      </c>
      <c r="B14" s="2"/>
      <c r="C14" s="2"/>
      <c r="D14" s="2"/>
      <c r="E14" s="2"/>
      <c r="F14" s="2"/>
    </row>
    <row r="15" spans="1:8" ht="15.75" x14ac:dyDescent="0.25">
      <c r="A15" s="18" t="s">
        <v>6</v>
      </c>
      <c r="B15" s="17">
        <v>4226421882</v>
      </c>
      <c r="C15" s="17">
        <v>2455724502</v>
      </c>
      <c r="D15" s="17">
        <v>4709226984</v>
      </c>
      <c r="E15" s="17">
        <v>6539991378</v>
      </c>
      <c r="F15" s="17">
        <v>1371293898</v>
      </c>
      <c r="G15" s="17">
        <v>2434505814</v>
      </c>
      <c r="H15" s="17">
        <v>3886714307</v>
      </c>
    </row>
    <row r="16" spans="1:8" ht="15.75" x14ac:dyDescent="0.25">
      <c r="A16" s="18" t="s">
        <v>7</v>
      </c>
      <c r="B16" s="17">
        <v>892583489</v>
      </c>
      <c r="C16" s="17">
        <v>1355798033</v>
      </c>
      <c r="D16" s="17">
        <v>2416522149</v>
      </c>
      <c r="E16" s="17">
        <v>3053465308</v>
      </c>
      <c r="F16" s="17">
        <v>1385469918</v>
      </c>
      <c r="G16" s="17">
        <v>1950808578</v>
      </c>
      <c r="H16" s="17">
        <v>2458334460</v>
      </c>
    </row>
    <row r="17" spans="1:8" ht="15.75" x14ac:dyDescent="0.25">
      <c r="A17" s="18" t="s">
        <v>86</v>
      </c>
      <c r="B17" s="17">
        <v>801395903</v>
      </c>
      <c r="C17" s="17">
        <v>286511210</v>
      </c>
      <c r="D17" s="17">
        <v>656460185</v>
      </c>
      <c r="E17" s="17">
        <v>948010027</v>
      </c>
      <c r="F17" s="17">
        <v>355644328</v>
      </c>
      <c r="G17" s="17">
        <v>743634024</v>
      </c>
      <c r="H17" s="17">
        <v>1060228293</v>
      </c>
    </row>
    <row r="18" spans="1:8" ht="15.75" x14ac:dyDescent="0.25">
      <c r="A18" s="18" t="s">
        <v>87</v>
      </c>
      <c r="B18" s="17">
        <v>23133767</v>
      </c>
      <c r="C18" s="17">
        <v>2816115</v>
      </c>
      <c r="D18" s="17">
        <v>9822667</v>
      </c>
      <c r="E18" s="17">
        <v>17611341</v>
      </c>
      <c r="F18" s="17">
        <v>5089979</v>
      </c>
      <c r="G18" s="17">
        <v>14445027</v>
      </c>
      <c r="H18" s="17">
        <v>24076182</v>
      </c>
    </row>
    <row r="19" spans="1:8" ht="15.75" x14ac:dyDescent="0.25">
      <c r="A19" s="18" t="s">
        <v>8</v>
      </c>
      <c r="B19" s="17"/>
      <c r="C19" s="17"/>
      <c r="D19" s="17"/>
      <c r="E19" s="17"/>
      <c r="F19" s="17"/>
    </row>
    <row r="20" spans="1:8" ht="15.75" x14ac:dyDescent="0.25">
      <c r="A20" s="18" t="s">
        <v>9</v>
      </c>
      <c r="B20" s="17"/>
      <c r="C20" s="17"/>
      <c r="D20" s="17"/>
      <c r="E20" s="17">
        <v>241713473</v>
      </c>
      <c r="F20" s="17"/>
      <c r="H20" s="17">
        <v>-241713473</v>
      </c>
    </row>
    <row r="21" spans="1:8" ht="15.75" x14ac:dyDescent="0.25">
      <c r="A21" s="26" t="s">
        <v>71</v>
      </c>
      <c r="B21" s="19">
        <f t="shared" ref="B21:E21" si="2">B12-B15-B16-B17-B19+B20-B18</f>
        <v>-1147034147</v>
      </c>
      <c r="C21" s="19">
        <f t="shared" si="2"/>
        <v>-978987468</v>
      </c>
      <c r="D21" s="19">
        <f t="shared" si="2"/>
        <v>-2307695435</v>
      </c>
      <c r="E21" s="19">
        <f t="shared" si="2"/>
        <v>-3232399668</v>
      </c>
      <c r="F21" s="19">
        <f>F12-F15-F16-F17-F19+F20-F18</f>
        <v>-457173397</v>
      </c>
      <c r="G21" s="19">
        <f>G12-G15-G16-G17-G19+G20-G18</f>
        <v>-428452835</v>
      </c>
      <c r="H21" s="19">
        <f>H12-H15-H16-H17-H19+H20-H18</f>
        <v>-1216460251</v>
      </c>
    </row>
    <row r="22" spans="1:8" ht="15.75" x14ac:dyDescent="0.25">
      <c r="A22" s="23" t="s">
        <v>72</v>
      </c>
      <c r="B22" s="19"/>
      <c r="C22" s="19"/>
      <c r="D22" s="19"/>
      <c r="E22" s="19"/>
      <c r="F22" s="19"/>
    </row>
    <row r="23" spans="1:8" ht="15.75" x14ac:dyDescent="0.25">
      <c r="A23" s="18" t="s">
        <v>10</v>
      </c>
      <c r="B23" s="17">
        <v>241713432</v>
      </c>
      <c r="C23" s="17">
        <v>352628230</v>
      </c>
      <c r="D23" s="17">
        <v>427922428</v>
      </c>
      <c r="E23" s="17"/>
      <c r="F23" s="17"/>
    </row>
    <row r="24" spans="1:8" ht="15.75" x14ac:dyDescent="0.25">
      <c r="A24" s="26" t="s">
        <v>73</v>
      </c>
      <c r="B24" s="19">
        <f t="shared" ref="B24:H24" si="3">B21-B23</f>
        <v>-1388747579</v>
      </c>
      <c r="C24" s="19">
        <f t="shared" si="3"/>
        <v>-1331615698</v>
      </c>
      <c r="D24" s="19">
        <f t="shared" si="3"/>
        <v>-2735617863</v>
      </c>
      <c r="E24" s="19">
        <f t="shared" si="3"/>
        <v>-3232399668</v>
      </c>
      <c r="F24" s="19">
        <f t="shared" si="3"/>
        <v>-457173397</v>
      </c>
      <c r="G24" s="19">
        <f t="shared" si="3"/>
        <v>-428452835</v>
      </c>
      <c r="H24" s="19">
        <f t="shared" si="3"/>
        <v>-1216460251</v>
      </c>
    </row>
    <row r="25" spans="1:8" x14ac:dyDescent="0.25">
      <c r="A25" s="3"/>
      <c r="B25" s="8"/>
      <c r="C25" s="7"/>
      <c r="D25" s="7"/>
      <c r="E25" s="7"/>
      <c r="F25" s="7"/>
    </row>
    <row r="26" spans="1:8" x14ac:dyDescent="0.25">
      <c r="A26" s="26"/>
      <c r="B26" s="9"/>
      <c r="C26" s="9"/>
      <c r="D26" s="9"/>
      <c r="E26" s="9"/>
      <c r="F26" s="9"/>
    </row>
    <row r="27" spans="1:8" x14ac:dyDescent="0.25">
      <c r="A27" s="29"/>
      <c r="E27" s="8"/>
    </row>
    <row r="50" spans="1:1" x14ac:dyDescent="0.25">
      <c r="A5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D42" sqref="D42"/>
    </sheetView>
  </sheetViews>
  <sheetFormatPr defaultRowHeight="15" x14ac:dyDescent="0.25"/>
  <cols>
    <col min="1" max="1" width="49.875" bestFit="1" customWidth="1"/>
    <col min="2" max="3" width="17.75" bestFit="1" customWidth="1"/>
    <col min="4" max="5" width="17.875" bestFit="1" customWidth="1"/>
    <col min="6" max="7" width="17.75" bestFit="1" customWidth="1"/>
    <col min="8" max="8" width="16.25" customWidth="1"/>
  </cols>
  <sheetData>
    <row r="1" spans="1:8" ht="15.75" x14ac:dyDescent="0.25">
      <c r="A1" s="1" t="s">
        <v>48</v>
      </c>
      <c r="B1" s="1"/>
      <c r="C1" s="1"/>
      <c r="D1" s="1"/>
      <c r="E1" s="1"/>
    </row>
    <row r="2" spans="1:8" ht="15.75" x14ac:dyDescent="0.25">
      <c r="A2" s="1" t="s">
        <v>74</v>
      </c>
      <c r="B2" s="1"/>
      <c r="C2" s="1"/>
      <c r="D2" s="1"/>
      <c r="E2" s="1"/>
    </row>
    <row r="3" spans="1:8" ht="15.75" x14ac:dyDescent="0.25">
      <c r="A3" s="1" t="s">
        <v>58</v>
      </c>
      <c r="B3" s="31" t="s">
        <v>83</v>
      </c>
      <c r="C3" s="31" t="s">
        <v>82</v>
      </c>
      <c r="D3" s="31" t="s">
        <v>84</v>
      </c>
      <c r="E3" s="31" t="s">
        <v>83</v>
      </c>
      <c r="F3" s="31" t="s">
        <v>82</v>
      </c>
      <c r="G3" s="31" t="s">
        <v>82</v>
      </c>
      <c r="H3" s="31" t="s">
        <v>83</v>
      </c>
    </row>
    <row r="4" spans="1:8" ht="15.75" x14ac:dyDescent="0.25">
      <c r="A4" s="1"/>
      <c r="B4" s="30">
        <v>43008</v>
      </c>
      <c r="C4" s="30">
        <v>43190</v>
      </c>
      <c r="D4" s="30">
        <v>43281</v>
      </c>
      <c r="E4" s="30">
        <v>43373</v>
      </c>
      <c r="F4" s="30">
        <v>43555</v>
      </c>
      <c r="G4" s="32">
        <v>43646</v>
      </c>
      <c r="H4" s="32">
        <v>43738</v>
      </c>
    </row>
    <row r="5" spans="1:8" x14ac:dyDescent="0.25">
      <c r="A5" s="26" t="s">
        <v>75</v>
      </c>
      <c r="F5" s="4"/>
    </row>
    <row r="6" spans="1:8" x14ac:dyDescent="0.25">
      <c r="A6" t="s">
        <v>36</v>
      </c>
      <c r="B6" s="11">
        <v>5299140777</v>
      </c>
      <c r="C6" s="11">
        <v>4309997549</v>
      </c>
      <c r="D6" s="11">
        <v>6186127166</v>
      </c>
      <c r="E6" s="11">
        <v>7785775072</v>
      </c>
      <c r="F6" s="4">
        <v>3807483225</v>
      </c>
      <c r="G6" s="11">
        <v>6049638131</v>
      </c>
      <c r="H6" s="11">
        <v>7468090748</v>
      </c>
    </row>
    <row r="7" spans="1:8" x14ac:dyDescent="0.25">
      <c r="A7" s="5" t="s">
        <v>37</v>
      </c>
      <c r="B7" s="11">
        <v>9398074</v>
      </c>
      <c r="C7" s="11">
        <v>206245</v>
      </c>
      <c r="D7" s="11">
        <v>3990231</v>
      </c>
      <c r="E7" s="11">
        <v>4214648</v>
      </c>
      <c r="F7" s="11">
        <v>293457</v>
      </c>
      <c r="G7" s="11">
        <v>665699</v>
      </c>
      <c r="H7" s="11">
        <v>2228227</v>
      </c>
    </row>
    <row r="8" spans="1:8" x14ac:dyDescent="0.25">
      <c r="A8" s="5" t="s">
        <v>38</v>
      </c>
      <c r="B8" s="11">
        <v>-2279555960</v>
      </c>
      <c r="C8" s="11">
        <v>-4212529165</v>
      </c>
      <c r="D8" s="11">
        <v>-6411749075</v>
      </c>
      <c r="E8" s="11">
        <v>-6239219093</v>
      </c>
      <c r="F8" s="11">
        <v>-1945073351</v>
      </c>
      <c r="G8" s="11">
        <v>-4164525186</v>
      </c>
      <c r="H8" s="11">
        <v>-5077123180</v>
      </c>
    </row>
    <row r="9" spans="1:8" x14ac:dyDescent="0.25">
      <c r="A9" s="5" t="s">
        <v>39</v>
      </c>
      <c r="B9" s="11"/>
      <c r="C9" s="11"/>
      <c r="D9" s="11"/>
      <c r="E9" s="11"/>
      <c r="F9" s="11"/>
    </row>
    <row r="10" spans="1:8" x14ac:dyDescent="0.25">
      <c r="A10" s="5" t="s">
        <v>40</v>
      </c>
      <c r="B10" s="11">
        <v>-4226485819</v>
      </c>
      <c r="C10" s="11">
        <v>-2456898980</v>
      </c>
      <c r="D10" s="11">
        <v>-4708536469</v>
      </c>
      <c r="E10" s="11">
        <v>-6539991378</v>
      </c>
      <c r="F10" s="11">
        <v>-1371441366</v>
      </c>
      <c r="G10" s="11">
        <v>-2434525186</v>
      </c>
      <c r="H10" s="11">
        <v>-3735402462</v>
      </c>
    </row>
    <row r="11" spans="1:8" x14ac:dyDescent="0.25">
      <c r="A11" s="5" t="s">
        <v>41</v>
      </c>
      <c r="B11" s="11"/>
      <c r="C11" s="11"/>
      <c r="D11" s="11"/>
      <c r="E11" s="11"/>
      <c r="F11" s="11"/>
    </row>
    <row r="12" spans="1:8" x14ac:dyDescent="0.25">
      <c r="A12" s="3"/>
      <c r="B12" s="12">
        <f t="shared" ref="B12:E12" si="0">SUM(B5:B11)</f>
        <v>-1197502928</v>
      </c>
      <c r="C12" s="12">
        <f t="shared" si="0"/>
        <v>-2359224351</v>
      </c>
      <c r="D12" s="12">
        <f t="shared" si="0"/>
        <v>-4930168147</v>
      </c>
      <c r="E12" s="12">
        <f t="shared" si="0"/>
        <v>-4989220751</v>
      </c>
      <c r="F12" s="12">
        <f>SUM(F5:F11)</f>
        <v>491261965</v>
      </c>
      <c r="G12" s="12">
        <f t="shared" ref="G12:H12" si="1">SUM(G5:G11)</f>
        <v>-548746542</v>
      </c>
      <c r="H12" s="12">
        <f t="shared" si="1"/>
        <v>-1342206667</v>
      </c>
    </row>
    <row r="13" spans="1:8" x14ac:dyDescent="0.25">
      <c r="B13" s="11"/>
      <c r="C13" s="11"/>
      <c r="D13" s="11"/>
      <c r="E13" s="11"/>
      <c r="F13" s="11"/>
    </row>
    <row r="14" spans="1:8" x14ac:dyDescent="0.25">
      <c r="A14" s="26" t="s">
        <v>76</v>
      </c>
      <c r="B14" s="11"/>
      <c r="C14" s="11"/>
      <c r="D14" s="11"/>
      <c r="E14" s="11"/>
      <c r="F14" s="11"/>
    </row>
    <row r="15" spans="1:8" x14ac:dyDescent="0.25">
      <c r="A15" s="13" t="s">
        <v>0</v>
      </c>
      <c r="B15" s="11">
        <v>-10399277</v>
      </c>
      <c r="C15" s="11">
        <v>-1850090</v>
      </c>
      <c r="D15" s="11">
        <v>-3413955</v>
      </c>
      <c r="E15" s="11">
        <v>-9950932</v>
      </c>
      <c r="F15" s="11">
        <v>-1238628</v>
      </c>
      <c r="G15" s="11">
        <v>-3710394</v>
      </c>
      <c r="H15" s="11">
        <v>-4302319</v>
      </c>
    </row>
    <row r="16" spans="1:8" x14ac:dyDescent="0.25">
      <c r="A16" s="13" t="s">
        <v>42</v>
      </c>
      <c r="B16" s="11">
        <v>-627723417</v>
      </c>
      <c r="C16" s="11">
        <v>3141577486</v>
      </c>
      <c r="D16" s="11">
        <v>4804670112</v>
      </c>
      <c r="E16" s="11">
        <v>6867909500</v>
      </c>
      <c r="F16" s="11">
        <v>-515974278</v>
      </c>
      <c r="G16" s="11">
        <v>-777349820</v>
      </c>
      <c r="H16" s="11">
        <v>-704992964</v>
      </c>
    </row>
    <row r="17" spans="1:8" x14ac:dyDescent="0.25">
      <c r="A17" s="13" t="s">
        <v>43</v>
      </c>
      <c r="B17" s="11"/>
      <c r="C17" s="11"/>
      <c r="D17" s="11"/>
      <c r="E17" s="11"/>
      <c r="F17" s="11"/>
    </row>
    <row r="18" spans="1:8" x14ac:dyDescent="0.25">
      <c r="A18" s="13" t="s">
        <v>44</v>
      </c>
      <c r="B18" s="11">
        <v>-14000000</v>
      </c>
      <c r="C18" s="11"/>
      <c r="D18" s="11">
        <v>-10000000</v>
      </c>
      <c r="E18" s="11">
        <v>-19500000</v>
      </c>
      <c r="F18" s="11">
        <v>-8000000</v>
      </c>
      <c r="G18" s="11">
        <v>22800000</v>
      </c>
      <c r="H18" s="11">
        <v>-31800000</v>
      </c>
    </row>
    <row r="19" spans="1:8" x14ac:dyDescent="0.25">
      <c r="A19" s="13" t="s">
        <v>54</v>
      </c>
      <c r="B19" s="11"/>
      <c r="C19" s="11"/>
      <c r="D19" s="11"/>
      <c r="E19" s="11"/>
      <c r="F19" s="11"/>
    </row>
    <row r="20" spans="1:8" x14ac:dyDescent="0.25">
      <c r="A20" s="13" t="s">
        <v>53</v>
      </c>
      <c r="B20" s="11">
        <v>6975801</v>
      </c>
      <c r="C20" s="11">
        <v>1798100</v>
      </c>
      <c r="D20" s="11">
        <v>3918200</v>
      </c>
      <c r="E20" s="11">
        <v>5163500</v>
      </c>
      <c r="F20" s="11">
        <v>4093200</v>
      </c>
      <c r="G20" s="11">
        <v>4004200</v>
      </c>
      <c r="H20" s="11">
        <v>6288500</v>
      </c>
    </row>
    <row r="21" spans="1:8" x14ac:dyDescent="0.25">
      <c r="A21" s="13" t="s">
        <v>45</v>
      </c>
      <c r="B21" s="11">
        <v>1469765937</v>
      </c>
      <c r="C21" s="11">
        <v>498793993</v>
      </c>
      <c r="D21" s="11">
        <v>685661836</v>
      </c>
      <c r="E21" s="11">
        <v>698716584</v>
      </c>
      <c r="F21" s="11">
        <v>142416764</v>
      </c>
      <c r="G21" s="11">
        <v>488723328</v>
      </c>
      <c r="H21" s="11">
        <v>937702312</v>
      </c>
    </row>
    <row r="22" spans="1:8" x14ac:dyDescent="0.25">
      <c r="A22" s="13" t="s">
        <v>46</v>
      </c>
      <c r="B22" s="11"/>
      <c r="C22" s="11"/>
      <c r="D22" s="11"/>
      <c r="E22" s="11"/>
      <c r="F22" s="11"/>
    </row>
    <row r="23" spans="1:8" x14ac:dyDescent="0.25">
      <c r="A23" s="3"/>
      <c r="B23" s="12">
        <f t="shared" ref="B23:E23" si="2">SUM(B15:B22)</f>
        <v>824619044</v>
      </c>
      <c r="C23" s="12">
        <f t="shared" si="2"/>
        <v>3640319489</v>
      </c>
      <c r="D23" s="12">
        <f t="shared" si="2"/>
        <v>5480836193</v>
      </c>
      <c r="E23" s="12">
        <f t="shared" si="2"/>
        <v>7542338652</v>
      </c>
      <c r="F23" s="12">
        <f>SUM(F15:F22)</f>
        <v>-378702942</v>
      </c>
      <c r="G23" s="12">
        <f>SUM(G15:G22)</f>
        <v>-265532686</v>
      </c>
      <c r="H23" s="12">
        <f>SUM(H15:H22)</f>
        <v>202895529</v>
      </c>
    </row>
    <row r="24" spans="1:8" x14ac:dyDescent="0.25">
      <c r="B24" s="11"/>
      <c r="C24" s="11"/>
      <c r="D24" s="11"/>
      <c r="E24" s="11"/>
      <c r="F24" s="11"/>
    </row>
    <row r="25" spans="1:8" x14ac:dyDescent="0.25">
      <c r="A25" s="26" t="s">
        <v>77</v>
      </c>
      <c r="B25" s="11"/>
      <c r="C25" s="11"/>
      <c r="D25" s="11"/>
      <c r="E25" s="11"/>
      <c r="F25" s="11"/>
    </row>
    <row r="26" spans="1:8" x14ac:dyDescent="0.25">
      <c r="A26" t="s">
        <v>47</v>
      </c>
      <c r="B26" s="11">
        <v>-241713432</v>
      </c>
      <c r="C26" s="11"/>
      <c r="D26" s="11"/>
      <c r="E26" s="11">
        <v>-241713432</v>
      </c>
      <c r="F26" s="11"/>
      <c r="H26">
        <v>-241713432</v>
      </c>
    </row>
    <row r="27" spans="1:8" x14ac:dyDescent="0.25">
      <c r="A27" t="s">
        <v>55</v>
      </c>
      <c r="B27" s="11"/>
      <c r="C27" s="11"/>
      <c r="D27" s="11"/>
      <c r="E27" s="11"/>
      <c r="F27" s="11"/>
    </row>
    <row r="28" spans="1:8" x14ac:dyDescent="0.25">
      <c r="A28" s="3"/>
      <c r="B28" s="14">
        <f t="shared" ref="B28:D28" si="3">SUM(B26:B27)</f>
        <v>-241713432</v>
      </c>
      <c r="C28" s="14">
        <f t="shared" si="3"/>
        <v>0</v>
      </c>
      <c r="D28" s="14">
        <f t="shared" si="3"/>
        <v>0</v>
      </c>
      <c r="E28" s="14">
        <f>SUM(E26:E27)</f>
        <v>-241713432</v>
      </c>
      <c r="F28" s="14">
        <f t="shared" ref="F28:H28" si="4">SUM(F26:F27)</f>
        <v>0</v>
      </c>
      <c r="G28" s="14">
        <f t="shared" si="4"/>
        <v>0</v>
      </c>
      <c r="H28" s="14">
        <f t="shared" si="4"/>
        <v>-241713432</v>
      </c>
    </row>
    <row r="29" spans="1:8" x14ac:dyDescent="0.25">
      <c r="B29" s="11"/>
      <c r="C29" s="11"/>
      <c r="D29" s="11"/>
      <c r="E29" s="11"/>
      <c r="F29" s="11"/>
    </row>
    <row r="30" spans="1:8" x14ac:dyDescent="0.25">
      <c r="A30" s="3" t="s">
        <v>78</v>
      </c>
      <c r="B30" s="15">
        <f t="shared" ref="B30:G30" si="5">B12+B23+B28</f>
        <v>-614597316</v>
      </c>
      <c r="C30" s="15">
        <f t="shared" si="5"/>
        <v>1281095138</v>
      </c>
      <c r="D30" s="15">
        <f t="shared" si="5"/>
        <v>550668046</v>
      </c>
      <c r="E30" s="15">
        <f t="shared" si="5"/>
        <v>2311404469</v>
      </c>
      <c r="F30" s="15">
        <f t="shared" si="5"/>
        <v>112559023</v>
      </c>
      <c r="G30" s="15">
        <f t="shared" si="5"/>
        <v>-814279228</v>
      </c>
      <c r="H30" s="15">
        <f>H12+H23+H28</f>
        <v>-1381024570</v>
      </c>
    </row>
    <row r="31" spans="1:8" x14ac:dyDescent="0.25">
      <c r="A31" s="29" t="s">
        <v>79</v>
      </c>
      <c r="B31" s="11">
        <v>6108144617</v>
      </c>
      <c r="C31" s="11">
        <v>5525320361</v>
      </c>
      <c r="D31" s="11">
        <v>5525320361</v>
      </c>
      <c r="E31" s="11">
        <v>5525320361</v>
      </c>
      <c r="F31" s="11">
        <v>6510073720</v>
      </c>
      <c r="G31" s="11">
        <v>6642496701</v>
      </c>
      <c r="H31" s="11">
        <v>6510073720</v>
      </c>
    </row>
    <row r="32" spans="1:8" x14ac:dyDescent="0.25">
      <c r="A32" s="26" t="s">
        <v>80</v>
      </c>
      <c r="B32" s="15">
        <f t="shared" ref="B32:H32" si="6">B30+B31</f>
        <v>5493547301</v>
      </c>
      <c r="C32" s="15">
        <f t="shared" si="6"/>
        <v>6806415499</v>
      </c>
      <c r="D32" s="15">
        <f t="shared" si="6"/>
        <v>6075988407</v>
      </c>
      <c r="E32" s="15">
        <f t="shared" si="6"/>
        <v>7836724830</v>
      </c>
      <c r="F32" s="15">
        <f t="shared" si="6"/>
        <v>6622632743</v>
      </c>
      <c r="G32" s="15">
        <f t="shared" si="6"/>
        <v>5828217473</v>
      </c>
      <c r="H32" s="15">
        <f t="shared" si="6"/>
        <v>5129049150</v>
      </c>
    </row>
    <row r="33" spans="1:8" x14ac:dyDescent="0.25">
      <c r="B33" s="3"/>
      <c r="C33" s="3"/>
      <c r="D33" s="3"/>
      <c r="E33" s="3"/>
      <c r="F33" s="3"/>
    </row>
    <row r="35" spans="1:8" x14ac:dyDescent="0.25">
      <c r="A35" s="26" t="s">
        <v>81</v>
      </c>
      <c r="B35" s="6">
        <f>B12/('1'!B46/10)</f>
        <v>-19.816903315493033</v>
      </c>
      <c r="C35" s="6">
        <f>C12/('1'!C46/10)</f>
        <v>-39.041675615279836</v>
      </c>
      <c r="D35" s="6">
        <f>D12/('1'!D46/10)</f>
        <v>-81.586995082672942</v>
      </c>
      <c r="E35" s="6">
        <f>E12/('1'!E46/10)</f>
        <v>-82.564228387605695</v>
      </c>
      <c r="F35" s="6">
        <f>F12/('1'!F46/10)</f>
        <v>8.1296593397424441</v>
      </c>
      <c r="G35" s="6">
        <f>G12/('1'!G46/10)</f>
        <v>-9.0809441156749617</v>
      </c>
      <c r="H35" s="6">
        <f>H12/('1'!H46/10)</f>
        <v>-22.21153629559155</v>
      </c>
    </row>
    <row r="36" spans="1:8" x14ac:dyDescent="0.25">
      <c r="A3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2020-04-12T14:13:54Z</dcterms:modified>
</cp:coreProperties>
</file>