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60" i="1" l="1"/>
  <c r="H34" i="3"/>
  <c r="I34" i="3"/>
  <c r="H31" i="3"/>
  <c r="H29" i="3"/>
  <c r="H27" i="3"/>
  <c r="H22" i="3"/>
  <c r="H12" i="3"/>
  <c r="H22" i="2"/>
  <c r="H25" i="2" s="1"/>
  <c r="H13" i="2"/>
  <c r="H8" i="2"/>
  <c r="H48" i="1"/>
  <c r="H58" i="1" s="1"/>
  <c r="G37" i="1"/>
  <c r="G48" i="1"/>
  <c r="G60" i="1" s="1"/>
  <c r="G8" i="2"/>
  <c r="G13" i="2" s="1"/>
  <c r="G61" i="1"/>
  <c r="H61" i="1"/>
  <c r="H37" i="1"/>
  <c r="G24" i="1"/>
  <c r="H24" i="1"/>
  <c r="H34" i="1" s="1"/>
  <c r="G6" i="1"/>
  <c r="G34" i="1" s="1"/>
  <c r="H6" i="1"/>
  <c r="I31" i="3"/>
  <c r="J31" i="3"/>
  <c r="G27" i="3"/>
  <c r="G22" i="3"/>
  <c r="G12" i="3"/>
  <c r="G29" i="3" l="1"/>
  <c r="G31" i="3" s="1"/>
  <c r="G34" i="3"/>
  <c r="G22" i="2"/>
  <c r="G25" i="2" s="1"/>
  <c r="G58" i="1"/>
  <c r="H68" i="1" s="1"/>
  <c r="B6" i="1"/>
  <c r="E9" i="2"/>
  <c r="F48" i="1"/>
  <c r="C61" i="1" l="1"/>
  <c r="D61" i="1"/>
  <c r="E61" i="1"/>
  <c r="F61" i="1"/>
  <c r="B61" i="1"/>
  <c r="C48" i="1" l="1"/>
  <c r="C27" i="3" l="1"/>
  <c r="D27" i="3"/>
  <c r="E27" i="3"/>
  <c r="F27" i="3"/>
  <c r="B27" i="3"/>
  <c r="B48" i="1"/>
  <c r="B12" i="3" l="1"/>
  <c r="B34" i="3" s="1"/>
  <c r="C12" i="3"/>
  <c r="C34" i="3" s="1"/>
  <c r="D12" i="3"/>
  <c r="D34" i="3" s="1"/>
  <c r="E12" i="3"/>
  <c r="E34" i="3" s="1"/>
  <c r="F12" i="3"/>
  <c r="F34" i="3" s="1"/>
  <c r="B22" i="3"/>
  <c r="C22" i="3"/>
  <c r="D22" i="3"/>
  <c r="E22" i="3"/>
  <c r="F37" i="1"/>
  <c r="F58" i="1" s="1"/>
  <c r="F60" i="1"/>
  <c r="B24" i="1"/>
  <c r="C24" i="1"/>
  <c r="D24" i="1"/>
  <c r="E24" i="1"/>
  <c r="F24" i="1"/>
  <c r="C6" i="1"/>
  <c r="D6" i="1"/>
  <c r="E6" i="1"/>
  <c r="F6" i="1"/>
  <c r="B37" i="1"/>
  <c r="C37" i="1"/>
  <c r="D37" i="1"/>
  <c r="E37" i="1"/>
  <c r="B60" i="1"/>
  <c r="C60" i="1"/>
  <c r="D48" i="1"/>
  <c r="D60" i="1" s="1"/>
  <c r="E48" i="1"/>
  <c r="E60" i="1" s="1"/>
  <c r="B8" i="2"/>
  <c r="C8" i="2"/>
  <c r="D8" i="2"/>
  <c r="E8" i="2"/>
  <c r="F8" i="2"/>
  <c r="D13" i="2" l="1"/>
  <c r="D22" i="2" s="1"/>
  <c r="D25" i="2" s="1"/>
  <c r="C13" i="2"/>
  <c r="C22" i="2" s="1"/>
  <c r="C25" i="2" s="1"/>
  <c r="F13" i="2"/>
  <c r="F22" i="2" s="1"/>
  <c r="F25" i="2" s="1"/>
  <c r="E13" i="2"/>
  <c r="E22" i="2" s="1"/>
  <c r="E25" i="2" s="1"/>
  <c r="B13" i="2"/>
  <c r="B22" i="2" s="1"/>
  <c r="B25" i="2" s="1"/>
  <c r="E34" i="1"/>
  <c r="F34" i="1"/>
  <c r="D34" i="1"/>
  <c r="F22" i="3"/>
  <c r="F29" i="3" s="1"/>
  <c r="F31" i="3" s="1"/>
  <c r="B34" i="1"/>
  <c r="C34" i="1"/>
  <c r="D58" i="1"/>
  <c r="C58" i="1"/>
  <c r="E58" i="1"/>
  <c r="B58" i="1"/>
  <c r="E29" i="3"/>
  <c r="E31" i="3" s="1"/>
  <c r="B29" i="3"/>
  <c r="B31" i="3" s="1"/>
  <c r="D29" i="3"/>
  <c r="D31" i="3" s="1"/>
  <c r="C29" i="3"/>
  <c r="C31" i="3" s="1"/>
</calcChain>
</file>

<file path=xl/sharedStrings.xml><?xml version="1.0" encoding="utf-8"?>
<sst xmlns="http://schemas.openxmlformats.org/spreadsheetml/2006/main" count="113" uniqueCount="92">
  <si>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</si>
  <si>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</si>
  <si>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</si>
  <si>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</si>
  <si>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</si>
  <si>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</si>
  <si>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</si>
  <si>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</si>
  <si>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</si>
  <si>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</si>
  <si>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</si>
  <si>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</si>
  <si>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</si>
  <si>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</si>
  <si>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</si>
  <si>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</si>
  <si>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</si>
  <si>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</si>
  <si>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</si>
  <si>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</si>
  <si>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</si>
  <si>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</si>
  <si>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</si>
  <si>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</si>
  <si>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</si>
  <si>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</si>
  <si>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</si>
  <si>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</si>
  <si>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</si>
  <si>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</si>
  <si>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</si>
  <si>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</si>
  <si>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</si>
  <si>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</si>
  <si>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</si>
  <si>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</si>
  <si>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</si>
  <si>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</si>
  <si>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</si>
  <si>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</si>
  <si>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</si>
  <si>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</si>
  <si>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</si>
  <si>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</si>
  <si>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 xml:space="preserve">Loan paid against policies </t>
  </si>
  <si>
    <t>Interest, dividends &amp; rents received</t>
  </si>
  <si>
    <t xml:space="preserve">Other loans realized </t>
  </si>
  <si>
    <t>Dividend Paid</t>
  </si>
  <si>
    <t>PRAGATI  LIFE INSURANCE COMPANY LIMITED</t>
  </si>
  <si>
    <t>PRAGATI LIFE INSURANCE COMPANY LIMITED</t>
  </si>
  <si>
    <t>VIPB Accelerated Income Unit Fund</t>
  </si>
  <si>
    <t>UFS Pagati Life Unit Fund</t>
  </si>
  <si>
    <t>Invesment in shares</t>
  </si>
  <si>
    <t>Fair value change A/C</t>
  </si>
  <si>
    <t xml:space="preserve">Statutory deposit with Bangladesh Bank </t>
  </si>
  <si>
    <t xml:space="preserve">Bangladesh Govt. Treasury Bond </t>
  </si>
  <si>
    <t>Balance Sheet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</si>
  <si>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</si>
  <si>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</si>
  <si>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</si>
  <si>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</si>
  <si>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</si>
  <si>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</si>
  <si>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</si>
  <si>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</si>
  <si>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</si>
  <si>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</si>
  <si>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</si>
  <si>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</si>
  <si>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</si>
  <si>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</si>
  <si>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</si>
  <si>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</si>
  <si>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</si>
  <si>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</si>
  <si>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</si>
  <si>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</si>
  <si>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</si>
  <si>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</si>
  <si>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</si>
  <si>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Quarter 1</t>
  </si>
  <si>
    <t>Quarter 3</t>
  </si>
  <si>
    <t>Quarter 2</t>
  </si>
  <si>
    <t>As at quarter end</t>
  </si>
  <si>
    <t>Expenses of Management</t>
  </si>
  <si>
    <t>Disposal of fixed assets</t>
  </si>
  <si>
    <t>Reserve &amp; contingency account</t>
  </si>
  <si>
    <t>Bank Overdraft</t>
  </si>
  <si>
    <t>Capital gain</t>
  </si>
  <si>
    <t xml:space="preserve">Re-insurance cmmission </t>
  </si>
  <si>
    <t>Bank overdraft</t>
  </si>
  <si>
    <t>Creditors &amp; accruals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</si>
</sst>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0" borderId="0" xfId="0" applyAlignment="1">
      <alignment wrapText="1"/>
    </xf>
    <xf numFmtId="164" fontId="4" fillId="0" borderId="1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164" fontId="0" fillId="0" borderId="0" xfId="1" applyNumberFormat="1" applyFont="1" applyBorder="1"/>
    <xf numFmtId="0" fontId="2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2" xfId="0" applyFont="1" applyBorder="1"/>
    <xf numFmtId="164" fontId="0" fillId="0" borderId="0" xfId="0" applyNumberFormat="1"/>
    <xf numFmtId="0" fontId="3" fillId="0" borderId="2" xfId="0" applyFont="1" applyBorder="1"/>
    <xf numFmtId="0" fontId="2" fillId="0" borderId="3" xfId="0" applyFont="1" applyBorder="1"/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Border="1"/>
    <xf numFmtId="15" fontId="2" fillId="0" borderId="0" xfId="0" applyNumberFormat="1" applyFont="1"/>
    <xf numFmtId="164" fontId="0" fillId="0" borderId="0" xfId="1" applyNumberFormat="1" applyFont="1" applyFill="1" applyBorder="1"/>
    <xf numFmtId="164" fontId="1" fillId="0" borderId="0" xfId="1" applyNumberFormat="1" applyFont="1"/>
    <xf numFmtId="15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pane xSplit="1" topLeftCell="G1" activePane="topRight" state="frozen"/>
      <selection pane="topRight" activeCell="G63" sqref="G63"/>
    </sheetView>
  </sheetViews>
  <sheetFormatPr defaultRowHeight="15" x14ac:dyDescent="0.25"/>
  <cols>
    <col min="1" max="1" width="47.25" customWidth="1"/>
    <col min="2" max="3" width="18" bestFit="1" customWidth="1"/>
    <col min="4" max="5" width="14.25" bestFit="1" customWidth="1"/>
    <col min="6" max="6" width="14.625" bestFit="1" customWidth="1"/>
    <col min="7" max="7" width="14.375" customWidth="1"/>
    <col min="8" max="8" width="14" customWidth="1"/>
  </cols>
  <sheetData>
    <row r="1" spans="1:8" ht="15.75" x14ac:dyDescent="0.25">
      <c r="A1" s="1" t="s">
        <v>48</v>
      </c>
    </row>
    <row r="2" spans="1:8" ht="15.75" x14ac:dyDescent="0.25">
      <c r="A2" s="1" t="s">
        <v>56</v>
      </c>
    </row>
    <row r="3" spans="1:8" ht="16.5" customHeight="1" x14ac:dyDescent="0.25">
      <c r="A3" s="1" t="s">
        <v>83</v>
      </c>
      <c r="B3" s="31" t="s">
        <v>81</v>
      </c>
      <c r="C3" s="31" t="s">
        <v>80</v>
      </c>
      <c r="D3" s="31" t="s">
        <v>82</v>
      </c>
      <c r="E3" s="31" t="s">
        <v>81</v>
      </c>
      <c r="F3" s="31" t="s">
        <v>80</v>
      </c>
      <c r="G3" s="31" t="s">
        <v>82</v>
      </c>
      <c r="H3" s="31" t="s">
        <v>81</v>
      </c>
    </row>
    <row r="4" spans="1:8" ht="15.75" x14ac:dyDescent="0.25">
      <c r="B4" s="30">
        <v>43008</v>
      </c>
      <c r="C4" s="30">
        <v>43190</v>
      </c>
      <c r="D4" s="30">
        <v>43281</v>
      </c>
      <c r="E4" s="30">
        <v>43373</v>
      </c>
      <c r="F4" s="30">
        <v>43555</v>
      </c>
      <c r="G4" s="33">
        <v>43646</v>
      </c>
      <c r="H4" s="33">
        <v>43738</v>
      </c>
    </row>
    <row r="5" spans="1:8" x14ac:dyDescent="0.25">
      <c r="A5" s="22" t="s">
        <v>57</v>
      </c>
    </row>
    <row r="6" spans="1:8" x14ac:dyDescent="0.25">
      <c r="A6" s="23" t="s">
        <v>58</v>
      </c>
      <c r="B6" s="15">
        <f>SUM(B7:B17)</f>
        <v>2854888284</v>
      </c>
      <c r="C6" s="15">
        <f t="shared" ref="C6:H6" si="0">SUM(C7:C17)</f>
        <v>2723993533</v>
      </c>
      <c r="D6" s="15">
        <f t="shared" si="0"/>
        <v>2694779832</v>
      </c>
      <c r="E6" s="15">
        <f t="shared" si="0"/>
        <v>2592691052</v>
      </c>
      <c r="F6" s="15">
        <f t="shared" si="0"/>
        <v>2630005556</v>
      </c>
      <c r="G6" s="15">
        <f t="shared" si="0"/>
        <v>544563169</v>
      </c>
      <c r="H6" s="15">
        <f t="shared" si="0"/>
        <v>506888278</v>
      </c>
    </row>
    <row r="7" spans="1:8" x14ac:dyDescent="0.25">
      <c r="A7" t="s">
        <v>54</v>
      </c>
      <c r="B7" s="11">
        <v>19000000</v>
      </c>
      <c r="C7" s="11"/>
      <c r="D7" s="11"/>
      <c r="E7" s="11"/>
      <c r="F7" s="11">
        <v>19000000</v>
      </c>
    </row>
    <row r="8" spans="1:8" x14ac:dyDescent="0.25">
      <c r="A8" t="s">
        <v>55</v>
      </c>
      <c r="B8" s="11">
        <v>1869700000</v>
      </c>
      <c r="C8" s="11"/>
      <c r="D8" s="11"/>
      <c r="E8" s="11"/>
      <c r="F8" s="11">
        <v>1805600000</v>
      </c>
    </row>
    <row r="9" spans="1:8" x14ac:dyDescent="0.25">
      <c r="A9" t="s">
        <v>20</v>
      </c>
      <c r="B9" s="21"/>
      <c r="C9" s="21"/>
      <c r="D9" s="21"/>
      <c r="E9" s="21"/>
      <c r="F9" s="21"/>
    </row>
    <row r="10" spans="1:8" x14ac:dyDescent="0.25">
      <c r="A10" t="s">
        <v>50</v>
      </c>
      <c r="B10" s="21">
        <v>9973550</v>
      </c>
      <c r="C10" s="21"/>
      <c r="D10" s="21"/>
      <c r="E10" s="21"/>
      <c r="F10" s="21">
        <v>9437500</v>
      </c>
    </row>
    <row r="11" spans="1:8" x14ac:dyDescent="0.25">
      <c r="A11" t="s">
        <v>51</v>
      </c>
      <c r="B11" s="21">
        <v>100000000</v>
      </c>
      <c r="C11" s="21"/>
      <c r="D11" s="21"/>
      <c r="E11" s="21"/>
      <c r="F11" s="21">
        <v>10000000</v>
      </c>
    </row>
    <row r="12" spans="1:8" x14ac:dyDescent="0.25">
      <c r="A12" t="s">
        <v>52</v>
      </c>
      <c r="B12" s="21">
        <v>483697958</v>
      </c>
      <c r="C12" s="21">
        <v>2722395355</v>
      </c>
      <c r="D12" s="21">
        <v>1436529</v>
      </c>
      <c r="E12" s="11">
        <v>1281801</v>
      </c>
      <c r="F12" s="21">
        <v>484909440</v>
      </c>
      <c r="G12" s="34">
        <v>544563169</v>
      </c>
      <c r="H12" s="34">
        <v>506888278</v>
      </c>
    </row>
    <row r="13" spans="1:8" x14ac:dyDescent="0.25">
      <c r="A13" t="s">
        <v>21</v>
      </c>
      <c r="B13" s="11">
        <v>372516776</v>
      </c>
      <c r="C13" s="11"/>
      <c r="D13" s="11"/>
      <c r="E13" s="21"/>
      <c r="F13" s="21">
        <v>290543765</v>
      </c>
    </row>
    <row r="14" spans="1:8" x14ac:dyDescent="0.25">
      <c r="A14" t="s">
        <v>22</v>
      </c>
      <c r="B14" s="11">
        <v>0</v>
      </c>
      <c r="C14" s="21">
        <v>0</v>
      </c>
      <c r="D14" s="21">
        <v>0</v>
      </c>
      <c r="E14" s="11">
        <v>0</v>
      </c>
      <c r="F14" s="11">
        <v>9999765</v>
      </c>
    </row>
    <row r="15" spans="1:8" x14ac:dyDescent="0.25">
      <c r="A15" t="s">
        <v>23</v>
      </c>
      <c r="B15" s="11">
        <v>0</v>
      </c>
      <c r="C15" s="21">
        <v>0</v>
      </c>
      <c r="D15" s="21">
        <v>0</v>
      </c>
      <c r="E15" s="11">
        <v>0</v>
      </c>
      <c r="F15" s="11">
        <v>0</v>
      </c>
    </row>
    <row r="16" spans="1:8" x14ac:dyDescent="0.25">
      <c r="A16" t="s">
        <v>24</v>
      </c>
      <c r="B16" s="11">
        <v>0</v>
      </c>
      <c r="C16" s="21">
        <v>1598178</v>
      </c>
      <c r="D16" s="21">
        <v>2693343303</v>
      </c>
      <c r="E16" s="11">
        <v>2591409251</v>
      </c>
      <c r="F16" s="11">
        <v>515086</v>
      </c>
    </row>
    <row r="17" spans="1:8" x14ac:dyDescent="0.25">
      <c r="A17" t="s">
        <v>25</v>
      </c>
      <c r="B17" s="11">
        <v>0</v>
      </c>
      <c r="C17" s="21">
        <v>0</v>
      </c>
      <c r="D17" s="21">
        <v>0</v>
      </c>
      <c r="E17" s="11">
        <v>0</v>
      </c>
      <c r="F17" s="11">
        <v>0</v>
      </c>
    </row>
    <row r="18" spans="1:8" x14ac:dyDescent="0.25">
      <c r="B18" s="11"/>
      <c r="C18" s="11"/>
      <c r="D18" s="11"/>
      <c r="E18" s="11"/>
      <c r="F18" s="11"/>
    </row>
    <row r="19" spans="1:8" x14ac:dyDescent="0.25">
      <c r="A19" s="23" t="s">
        <v>26</v>
      </c>
      <c r="B19" s="15">
        <v>23518592</v>
      </c>
      <c r="C19" s="15">
        <v>26845457</v>
      </c>
      <c r="D19" s="15">
        <v>28501752</v>
      </c>
      <c r="E19" s="15">
        <v>31717376</v>
      </c>
      <c r="F19" s="15">
        <v>36022757</v>
      </c>
    </row>
    <row r="20" spans="1:8" x14ac:dyDescent="0.25">
      <c r="B20" s="15"/>
      <c r="C20" s="15"/>
      <c r="D20" s="15"/>
      <c r="E20" s="15"/>
      <c r="F20" s="15"/>
    </row>
    <row r="21" spans="1:8" x14ac:dyDescent="0.25">
      <c r="A21" s="23" t="s">
        <v>59</v>
      </c>
      <c r="B21" s="15">
        <v>88899057</v>
      </c>
      <c r="C21" s="15">
        <v>80281622</v>
      </c>
      <c r="D21" s="15">
        <v>78547641</v>
      </c>
      <c r="E21" s="15">
        <v>76286156</v>
      </c>
      <c r="F21" s="15">
        <v>77884905</v>
      </c>
      <c r="G21" s="15">
        <v>2308589353</v>
      </c>
      <c r="H21" s="15">
        <v>2309394583</v>
      </c>
    </row>
    <row r="22" spans="1:8" x14ac:dyDescent="0.25">
      <c r="A22" s="23" t="s">
        <v>35</v>
      </c>
      <c r="B22" s="15">
        <v>8598678</v>
      </c>
      <c r="C22" s="15">
        <v>10606974</v>
      </c>
      <c r="D22" s="15">
        <v>9922812</v>
      </c>
      <c r="E22" s="15">
        <v>9331130</v>
      </c>
      <c r="F22" s="15">
        <v>8810821</v>
      </c>
      <c r="G22" s="15">
        <v>1860555</v>
      </c>
      <c r="H22" s="15">
        <v>2058870</v>
      </c>
    </row>
    <row r="23" spans="1:8" x14ac:dyDescent="0.25">
      <c r="B23" s="11"/>
      <c r="C23" s="11"/>
      <c r="D23" s="11"/>
      <c r="E23" s="11"/>
      <c r="F23" s="11"/>
    </row>
    <row r="24" spans="1:8" x14ac:dyDescent="0.25">
      <c r="A24" s="23" t="s">
        <v>60</v>
      </c>
      <c r="B24" s="15">
        <f t="shared" ref="B24:H24" si="1">SUM(B25:B32)</f>
        <v>2414977253</v>
      </c>
      <c r="C24" s="15">
        <f t="shared" si="1"/>
        <v>2702588830</v>
      </c>
      <c r="D24" s="15">
        <f t="shared" si="1"/>
        <v>2812555792</v>
      </c>
      <c r="E24" s="15">
        <f t="shared" si="1"/>
        <v>2963432983</v>
      </c>
      <c r="F24" s="15">
        <f t="shared" si="1"/>
        <v>3019159520</v>
      </c>
      <c r="G24" s="15">
        <f t="shared" si="1"/>
        <v>1743269697</v>
      </c>
      <c r="H24" s="15">
        <f t="shared" si="1"/>
        <v>1714602509</v>
      </c>
    </row>
    <row r="25" spans="1:8" x14ac:dyDescent="0.25">
      <c r="A25" t="s">
        <v>27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</row>
    <row r="26" spans="1:8" x14ac:dyDescent="0.25">
      <c r="A26" t="s">
        <v>28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</row>
    <row r="27" spans="1:8" x14ac:dyDescent="0.25">
      <c r="A27" t="s">
        <v>29</v>
      </c>
      <c r="B27" s="11"/>
      <c r="C27" s="11"/>
      <c r="D27" s="11"/>
      <c r="E27" s="11"/>
      <c r="F27" s="11"/>
    </row>
    <row r="28" spans="1:8" x14ac:dyDescent="0.25">
      <c r="A28" t="s">
        <v>30</v>
      </c>
      <c r="B28" s="11">
        <v>74358873</v>
      </c>
      <c r="C28" s="11">
        <v>83470825</v>
      </c>
      <c r="D28" s="11">
        <v>78605594</v>
      </c>
      <c r="E28" s="11">
        <v>68030657</v>
      </c>
      <c r="F28" s="11">
        <v>164926828</v>
      </c>
    </row>
    <row r="29" spans="1:8" x14ac:dyDescent="0.25">
      <c r="A29" t="s">
        <v>31</v>
      </c>
      <c r="B29" s="11">
        <v>138321197</v>
      </c>
      <c r="C29" s="11">
        <v>148636310</v>
      </c>
      <c r="D29" s="11">
        <v>152922530</v>
      </c>
      <c r="E29" s="11">
        <v>138281241</v>
      </c>
      <c r="F29" s="11">
        <v>138559318</v>
      </c>
    </row>
    <row r="30" spans="1:8" x14ac:dyDescent="0.25">
      <c r="A30" t="s">
        <v>32</v>
      </c>
      <c r="B30" s="11">
        <v>420563730</v>
      </c>
      <c r="C30" s="11">
        <v>255598553</v>
      </c>
      <c r="D30" s="11">
        <v>276567975</v>
      </c>
      <c r="E30" s="11">
        <v>317142528</v>
      </c>
      <c r="F30" s="11">
        <v>289589243</v>
      </c>
      <c r="G30" s="11">
        <v>348080869</v>
      </c>
      <c r="H30" s="11">
        <v>348156670</v>
      </c>
    </row>
    <row r="31" spans="1:8" x14ac:dyDescent="0.25">
      <c r="A31" t="s">
        <v>33</v>
      </c>
      <c r="B31" s="11"/>
      <c r="C31" s="11">
        <v>126908404</v>
      </c>
      <c r="D31" s="11">
        <v>70051659</v>
      </c>
      <c r="E31" s="11">
        <v>114405875</v>
      </c>
      <c r="F31" s="11">
        <v>62533521</v>
      </c>
      <c r="G31" s="11">
        <v>660271114</v>
      </c>
      <c r="H31" s="11">
        <v>617288766</v>
      </c>
    </row>
    <row r="32" spans="1:8" x14ac:dyDescent="0.25">
      <c r="A32" t="s">
        <v>34</v>
      </c>
      <c r="B32" s="11">
        <v>1781733453</v>
      </c>
      <c r="C32" s="11">
        <v>2087974738</v>
      </c>
      <c r="D32" s="11">
        <v>2234408034</v>
      </c>
      <c r="E32" s="11">
        <v>2325572682</v>
      </c>
      <c r="F32" s="11">
        <v>2363550610</v>
      </c>
      <c r="G32" s="11">
        <v>734917714</v>
      </c>
      <c r="H32" s="11">
        <v>749157073</v>
      </c>
    </row>
    <row r="33" spans="1:8" x14ac:dyDescent="0.25">
      <c r="B33" s="11"/>
      <c r="C33" s="11"/>
      <c r="D33" s="11"/>
      <c r="E33" s="11"/>
      <c r="F33" s="11"/>
    </row>
    <row r="34" spans="1:8" x14ac:dyDescent="0.25">
      <c r="A34" s="3"/>
      <c r="B34" s="15">
        <f t="shared" ref="B34:H34" si="2">B24+B6+B19+B21+B22</f>
        <v>5390881864</v>
      </c>
      <c r="C34" s="15">
        <f t="shared" si="2"/>
        <v>5544316416</v>
      </c>
      <c r="D34" s="15">
        <f t="shared" si="2"/>
        <v>5624307829</v>
      </c>
      <c r="E34" s="15">
        <f t="shared" si="2"/>
        <v>5673458697</v>
      </c>
      <c r="F34" s="15">
        <f t="shared" si="2"/>
        <v>5771883559</v>
      </c>
      <c r="G34" s="15">
        <f>G24+G6+G19+G21+G22</f>
        <v>4598282774</v>
      </c>
      <c r="H34" s="15">
        <f t="shared" si="2"/>
        <v>4532944240</v>
      </c>
    </row>
    <row r="35" spans="1:8" x14ac:dyDescent="0.25">
      <c r="B35" s="11"/>
      <c r="C35" s="11"/>
      <c r="D35" s="11"/>
      <c r="E35" s="11"/>
      <c r="F35" s="11"/>
    </row>
    <row r="36" spans="1:8" ht="15.75" x14ac:dyDescent="0.25">
      <c r="A36" s="24" t="s">
        <v>61</v>
      </c>
      <c r="B36" s="11"/>
      <c r="C36" s="11"/>
      <c r="D36" s="11"/>
      <c r="E36" s="11"/>
      <c r="F36" s="11"/>
    </row>
    <row r="37" spans="1:8" ht="15.75" x14ac:dyDescent="0.25">
      <c r="A37" s="25" t="s">
        <v>62</v>
      </c>
      <c r="B37" s="15">
        <f t="shared" ref="B37:H37" si="3">SUM(B38:B45)</f>
        <v>359252779</v>
      </c>
      <c r="C37" s="15">
        <f t="shared" si="3"/>
        <v>365253148</v>
      </c>
      <c r="D37" s="15">
        <f t="shared" si="3"/>
        <v>339583967</v>
      </c>
      <c r="E37" s="15">
        <f t="shared" si="3"/>
        <v>416094348</v>
      </c>
      <c r="F37" s="15">
        <f t="shared" si="3"/>
        <v>342710426</v>
      </c>
      <c r="G37" s="15">
        <f t="shared" si="3"/>
        <v>1245424107</v>
      </c>
      <c r="H37" s="15">
        <f t="shared" si="3"/>
        <v>1189210158</v>
      </c>
    </row>
    <row r="38" spans="1:8" ht="30" x14ac:dyDescent="0.25">
      <c r="A38" s="20" t="s">
        <v>15</v>
      </c>
      <c r="B38" s="11">
        <v>5820423</v>
      </c>
      <c r="C38" s="11">
        <v>4887336</v>
      </c>
      <c r="D38" s="11">
        <v>5865631</v>
      </c>
      <c r="E38" s="11">
        <v>5537825</v>
      </c>
      <c r="F38" s="11">
        <v>2103837</v>
      </c>
      <c r="G38" s="11">
        <v>56415322</v>
      </c>
      <c r="H38" s="11">
        <v>92458574</v>
      </c>
    </row>
    <row r="39" spans="1:8" ht="30" x14ac:dyDescent="0.25">
      <c r="A39" s="20" t="s">
        <v>16</v>
      </c>
      <c r="B39" s="11">
        <v>61737336</v>
      </c>
      <c r="C39" s="11">
        <v>74117935</v>
      </c>
      <c r="D39" s="11">
        <v>81992935</v>
      </c>
      <c r="E39" s="11">
        <v>89867935</v>
      </c>
      <c r="F39" s="11">
        <v>42662694</v>
      </c>
    </row>
    <row r="40" spans="1:8" x14ac:dyDescent="0.25">
      <c r="A40" s="20" t="s">
        <v>17</v>
      </c>
      <c r="B40" s="11">
        <v>290374450</v>
      </c>
      <c r="C40" s="11">
        <v>280693959</v>
      </c>
      <c r="D40" s="11">
        <v>245389903</v>
      </c>
      <c r="E40" s="11">
        <v>313569636</v>
      </c>
      <c r="F40" s="11">
        <v>284574720</v>
      </c>
    </row>
    <row r="41" spans="1:8" x14ac:dyDescent="0.25">
      <c r="A41" s="20" t="s">
        <v>18</v>
      </c>
      <c r="B41" s="11"/>
      <c r="C41" s="11">
        <v>5553918</v>
      </c>
      <c r="D41" s="11"/>
      <c r="E41" s="11"/>
      <c r="F41" s="11"/>
    </row>
    <row r="42" spans="1:8" x14ac:dyDescent="0.25">
      <c r="A42" s="20" t="s">
        <v>91</v>
      </c>
      <c r="B42" s="11"/>
      <c r="C42" s="11"/>
      <c r="D42" s="11"/>
      <c r="E42" s="11"/>
      <c r="F42" s="11"/>
      <c r="G42" s="11">
        <v>649748870</v>
      </c>
      <c r="H42" s="11">
        <v>589103364</v>
      </c>
    </row>
    <row r="43" spans="1:8" x14ac:dyDescent="0.25">
      <c r="A43" s="20" t="s">
        <v>87</v>
      </c>
      <c r="B43" s="11"/>
      <c r="C43" s="11"/>
      <c r="D43" s="11"/>
      <c r="E43" s="11"/>
      <c r="F43" s="11"/>
      <c r="G43" s="11">
        <v>128075704</v>
      </c>
      <c r="H43" s="11">
        <v>69739600</v>
      </c>
    </row>
    <row r="44" spans="1:8" x14ac:dyDescent="0.25">
      <c r="A44" s="20" t="s">
        <v>8</v>
      </c>
      <c r="B44" s="11"/>
      <c r="C44" s="11"/>
      <c r="D44" s="11"/>
      <c r="E44" s="11"/>
      <c r="F44" s="11"/>
      <c r="G44" s="11">
        <v>402134041</v>
      </c>
      <c r="H44" s="11">
        <v>429827500</v>
      </c>
    </row>
    <row r="45" spans="1:8" x14ac:dyDescent="0.25">
      <c r="A45" s="20" t="s">
        <v>19</v>
      </c>
      <c r="B45" s="11">
        <v>1320570</v>
      </c>
      <c r="C45" s="11"/>
      <c r="D45" s="11">
        <v>6335498</v>
      </c>
      <c r="E45" s="11">
        <v>7118952</v>
      </c>
      <c r="F45" s="11">
        <v>13369175</v>
      </c>
      <c r="G45" s="11">
        <v>9050170</v>
      </c>
      <c r="H45" s="11">
        <v>8081120</v>
      </c>
    </row>
    <row r="46" spans="1:8" x14ac:dyDescent="0.25">
      <c r="A46" s="3"/>
      <c r="B46" s="15"/>
      <c r="C46" s="15"/>
      <c r="D46" s="15"/>
      <c r="E46" s="15"/>
      <c r="F46" s="11"/>
    </row>
    <row r="47" spans="1:8" x14ac:dyDescent="0.25">
      <c r="A47" s="3"/>
      <c r="B47" s="15"/>
      <c r="C47" s="15"/>
      <c r="D47" s="15"/>
      <c r="E47" s="15"/>
      <c r="F47" s="11"/>
    </row>
    <row r="48" spans="1:8" x14ac:dyDescent="0.25">
      <c r="A48" s="23" t="s">
        <v>63</v>
      </c>
      <c r="B48" s="15">
        <f t="shared" ref="B48:E48" si="4">SUM(B49:B56)</f>
        <v>4941629085</v>
      </c>
      <c r="C48" s="15">
        <f t="shared" si="4"/>
        <v>5179063268</v>
      </c>
      <c r="D48" s="15">
        <f t="shared" si="4"/>
        <v>5284723862</v>
      </c>
      <c r="E48" s="15">
        <f t="shared" si="4"/>
        <v>5257364349</v>
      </c>
      <c r="F48" s="15">
        <f>SUM(F49:F56)</f>
        <v>5429173133</v>
      </c>
      <c r="G48" s="15">
        <f>SUM(G49:G56)</f>
        <v>3352858667</v>
      </c>
      <c r="H48" s="15">
        <f>SUM(H49:H56)</f>
        <v>3343734082</v>
      </c>
    </row>
    <row r="49" spans="1:8" x14ac:dyDescent="0.25">
      <c r="A49" t="s">
        <v>11</v>
      </c>
      <c r="B49" s="11">
        <v>121356140</v>
      </c>
      <c r="C49" s="11">
        <v>121356140</v>
      </c>
      <c r="D49" s="11">
        <v>121356140</v>
      </c>
      <c r="E49" s="11">
        <v>133491750</v>
      </c>
      <c r="F49" s="11">
        <v>133491750</v>
      </c>
      <c r="G49" s="11">
        <v>612993730</v>
      </c>
      <c r="H49" s="11">
        <v>655903291</v>
      </c>
    </row>
    <row r="50" spans="1:8" x14ac:dyDescent="0.25">
      <c r="A50" t="s">
        <v>12</v>
      </c>
      <c r="B50" s="11"/>
      <c r="C50" s="11"/>
      <c r="D50" s="11"/>
      <c r="E50" s="11"/>
      <c r="F50" s="11"/>
    </row>
    <row r="51" spans="1:8" x14ac:dyDescent="0.25">
      <c r="A51" t="s">
        <v>86</v>
      </c>
      <c r="B51" s="11"/>
      <c r="C51" s="11"/>
      <c r="D51" s="11"/>
      <c r="E51" s="11"/>
      <c r="F51" s="11"/>
      <c r="G51" s="11">
        <v>2518499249</v>
      </c>
      <c r="H51" s="11">
        <v>2529511247</v>
      </c>
    </row>
    <row r="52" spans="1:8" x14ac:dyDescent="0.25">
      <c r="A52" t="s">
        <v>13</v>
      </c>
      <c r="B52" s="11">
        <v>-263372431</v>
      </c>
      <c r="C52" s="11">
        <v>-271842999</v>
      </c>
      <c r="D52" s="11">
        <v>-274460744</v>
      </c>
      <c r="E52" s="11">
        <v>-273340835</v>
      </c>
      <c r="F52" s="11">
        <v>-299227855</v>
      </c>
    </row>
    <row r="53" spans="1:8" x14ac:dyDescent="0.25">
      <c r="A53" t="s">
        <v>14</v>
      </c>
      <c r="B53" s="11"/>
      <c r="C53" s="11"/>
      <c r="D53" s="11"/>
      <c r="E53" s="11"/>
      <c r="F53" s="11"/>
      <c r="G53" s="11">
        <v>221365688</v>
      </c>
      <c r="H53" s="11">
        <v>158319544</v>
      </c>
    </row>
    <row r="54" spans="1:8" x14ac:dyDescent="0.25">
      <c r="A54" t="s">
        <v>36</v>
      </c>
      <c r="B54" s="11">
        <v>5083645376</v>
      </c>
      <c r="C54" s="11">
        <v>5329550127</v>
      </c>
      <c r="D54" s="11">
        <v>5437828466</v>
      </c>
      <c r="E54" s="11"/>
      <c r="F54" s="11">
        <v>5594909238</v>
      </c>
    </row>
    <row r="55" spans="1:8" x14ac:dyDescent="0.25">
      <c r="B55" s="11"/>
      <c r="C55" s="11"/>
      <c r="D55" s="11"/>
      <c r="E55" s="11">
        <v>5397213434</v>
      </c>
      <c r="F55" s="11"/>
    </row>
    <row r="56" spans="1:8" x14ac:dyDescent="0.25">
      <c r="A56" s="23" t="s">
        <v>64</v>
      </c>
      <c r="B56" s="11"/>
      <c r="C56" s="11"/>
      <c r="D56" s="11"/>
      <c r="E56" s="11"/>
      <c r="F56" s="11"/>
    </row>
    <row r="57" spans="1:8" x14ac:dyDescent="0.25">
      <c r="A57" s="3"/>
      <c r="B57" s="15"/>
      <c r="C57" s="15"/>
      <c r="D57" s="15"/>
      <c r="E57" s="15"/>
      <c r="F57" s="11"/>
    </row>
    <row r="58" spans="1:8" x14ac:dyDescent="0.25">
      <c r="A58" s="3"/>
      <c r="B58" s="4">
        <f t="shared" ref="B58:H58" si="5">B37+B48</f>
        <v>5300881864</v>
      </c>
      <c r="C58" s="4">
        <f t="shared" si="5"/>
        <v>5544316416</v>
      </c>
      <c r="D58" s="4">
        <f t="shared" si="5"/>
        <v>5624307829</v>
      </c>
      <c r="E58" s="4">
        <f t="shared" si="5"/>
        <v>5673458697</v>
      </c>
      <c r="F58" s="4">
        <f t="shared" si="5"/>
        <v>5771883559</v>
      </c>
      <c r="G58" s="4">
        <f t="shared" si="5"/>
        <v>4598282774</v>
      </c>
      <c r="H58" s="4">
        <f t="shared" si="5"/>
        <v>4532944240</v>
      </c>
    </row>
    <row r="60" spans="1:8" x14ac:dyDescent="0.25">
      <c r="A60" s="26" t="s">
        <v>65</v>
      </c>
      <c r="B60" s="7">
        <f t="shared" ref="B60:G60" si="6">B48/(B49/10)</f>
        <v>407.20058210486917</v>
      </c>
      <c r="C60" s="7">
        <f t="shared" si="6"/>
        <v>426.76565586215912</v>
      </c>
      <c r="D60" s="7">
        <f t="shared" si="6"/>
        <v>435.47231001249708</v>
      </c>
      <c r="E60" s="7">
        <f t="shared" si="6"/>
        <v>393.83440167650809</v>
      </c>
      <c r="F60" s="7">
        <f t="shared" si="6"/>
        <v>406.70476887148459</v>
      </c>
      <c r="G60" s="7">
        <f t="shared" si="6"/>
        <v>54.696459407504868</v>
      </c>
      <c r="H60" s="7">
        <f>H48/(H49/10)</f>
        <v>50.979071577794535</v>
      </c>
    </row>
    <row r="61" spans="1:8" x14ac:dyDescent="0.25">
      <c r="A61" s="26" t="s">
        <v>66</v>
      </c>
      <c r="B61" s="27">
        <f>B49/10</f>
        <v>12135614</v>
      </c>
      <c r="C61" s="27">
        <f t="shared" ref="C61:H61" si="7">C49/10</f>
        <v>12135614</v>
      </c>
      <c r="D61" s="27">
        <f t="shared" si="7"/>
        <v>12135614</v>
      </c>
      <c r="E61" s="27">
        <f t="shared" si="7"/>
        <v>13349175</v>
      </c>
      <c r="F61" s="27">
        <f t="shared" si="7"/>
        <v>13349175</v>
      </c>
      <c r="G61" s="27">
        <f t="shared" si="7"/>
        <v>61299373</v>
      </c>
      <c r="H61" s="27">
        <f t="shared" si="7"/>
        <v>65590329.100000001</v>
      </c>
    </row>
    <row r="62" spans="1:8" x14ac:dyDescent="0.25">
      <c r="B62" s="5"/>
      <c r="C62" s="5"/>
      <c r="D62" s="5"/>
      <c r="E62" s="5"/>
      <c r="H62" s="27"/>
    </row>
    <row r="63" spans="1:8" x14ac:dyDescent="0.25">
      <c r="B63" s="5"/>
      <c r="C63" s="5"/>
      <c r="D63" s="5"/>
      <c r="F63" s="5"/>
    </row>
    <row r="64" spans="1:8" x14ac:dyDescent="0.25">
      <c r="E64" s="5"/>
      <c r="F64" s="5"/>
    </row>
    <row r="68" spans="8:8" x14ac:dyDescent="0.25">
      <c r="H68" s="27">
        <f>G34-G58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1" topLeftCell="H1" activePane="topRight" state="frozen"/>
      <selection pane="topRight" activeCell="H4" sqref="H4"/>
    </sheetView>
  </sheetViews>
  <sheetFormatPr defaultRowHeight="15" x14ac:dyDescent="0.25"/>
  <cols>
    <col min="1" max="1" width="46.625" customWidth="1"/>
    <col min="2" max="4" width="18.75" bestFit="1" customWidth="1"/>
    <col min="5" max="5" width="18.125" customWidth="1"/>
    <col min="6" max="7" width="15.75" bestFit="1" customWidth="1"/>
    <col min="8" max="8" width="16.875" bestFit="1" customWidth="1"/>
  </cols>
  <sheetData>
    <row r="1" spans="1:8" ht="15.75" x14ac:dyDescent="0.25">
      <c r="A1" s="1" t="s">
        <v>49</v>
      </c>
      <c r="B1" s="1"/>
      <c r="C1" s="1"/>
      <c r="D1" s="1"/>
      <c r="E1" s="1"/>
    </row>
    <row r="2" spans="1:8" ht="15.75" x14ac:dyDescent="0.25">
      <c r="A2" s="1" t="s">
        <v>67</v>
      </c>
      <c r="B2" s="1"/>
      <c r="C2" s="1"/>
      <c r="D2" s="1"/>
      <c r="E2" s="1"/>
    </row>
    <row r="3" spans="1:8" ht="15.75" x14ac:dyDescent="0.25">
      <c r="A3" s="1" t="s">
        <v>83</v>
      </c>
      <c r="B3" s="31" t="s">
        <v>81</v>
      </c>
      <c r="C3" s="31" t="s">
        <v>80</v>
      </c>
      <c r="D3" s="31" t="s">
        <v>82</v>
      </c>
      <c r="E3" s="31" t="s">
        <v>81</v>
      </c>
      <c r="F3" s="31" t="s">
        <v>80</v>
      </c>
      <c r="G3" s="31" t="s">
        <v>82</v>
      </c>
      <c r="H3" s="31" t="s">
        <v>81</v>
      </c>
    </row>
    <row r="4" spans="1:8" ht="15.75" x14ac:dyDescent="0.25">
      <c r="A4" s="1"/>
      <c r="B4" s="30">
        <v>43008</v>
      </c>
      <c r="C4" s="30">
        <v>43190</v>
      </c>
      <c r="D4" s="30">
        <v>43281</v>
      </c>
      <c r="E4" s="30">
        <v>43373</v>
      </c>
      <c r="F4" s="30">
        <v>43555</v>
      </c>
      <c r="G4" s="33">
        <v>43646</v>
      </c>
      <c r="H4" s="33">
        <v>43738</v>
      </c>
    </row>
    <row r="5" spans="1:8" ht="15.75" x14ac:dyDescent="0.25">
      <c r="A5" s="1"/>
      <c r="B5" s="2"/>
      <c r="C5" s="2"/>
      <c r="D5" s="2"/>
      <c r="E5" s="2"/>
      <c r="F5" s="2"/>
    </row>
    <row r="6" spans="1:8" ht="15.75" x14ac:dyDescent="0.25">
      <c r="A6" s="28" t="s">
        <v>68</v>
      </c>
      <c r="B6" s="16">
        <v>1539847860</v>
      </c>
      <c r="C6" s="16">
        <v>661955155</v>
      </c>
      <c r="D6" s="16">
        <v>1160525605</v>
      </c>
      <c r="E6" s="16">
        <v>1678205505</v>
      </c>
      <c r="F6" s="16">
        <v>730261551</v>
      </c>
      <c r="G6" s="16">
        <v>1223770302</v>
      </c>
      <c r="H6" s="16">
        <v>1989144304</v>
      </c>
    </row>
    <row r="7" spans="1:8" ht="15.75" x14ac:dyDescent="0.25">
      <c r="A7" s="18" t="s">
        <v>1</v>
      </c>
      <c r="B7" s="17">
        <v>22500000</v>
      </c>
      <c r="C7" s="17">
        <v>6300000</v>
      </c>
      <c r="D7" s="17">
        <v>14175000</v>
      </c>
      <c r="E7" s="17">
        <v>22050000</v>
      </c>
      <c r="F7" s="17">
        <v>7220000</v>
      </c>
      <c r="G7" s="17">
        <v>747246452</v>
      </c>
      <c r="H7" s="17">
        <v>1196974620</v>
      </c>
    </row>
    <row r="8" spans="1:8" ht="15.75" x14ac:dyDescent="0.25">
      <c r="A8" s="28" t="s">
        <v>2</v>
      </c>
      <c r="B8" s="19">
        <f t="shared" ref="B8:E8" si="0">B6-B7</f>
        <v>1517347860</v>
      </c>
      <c r="C8" s="19">
        <f t="shared" si="0"/>
        <v>655655155</v>
      </c>
      <c r="D8" s="19">
        <f t="shared" si="0"/>
        <v>1146350605</v>
      </c>
      <c r="E8" s="19">
        <f t="shared" si="0"/>
        <v>1656155505</v>
      </c>
      <c r="F8" s="19">
        <f>F6-F7</f>
        <v>723041551</v>
      </c>
      <c r="G8" s="19">
        <f t="shared" ref="G8:H8" si="1">G6-G7</f>
        <v>476523850</v>
      </c>
      <c r="H8" s="19">
        <f t="shared" si="1"/>
        <v>792169684</v>
      </c>
    </row>
    <row r="9" spans="1:8" ht="15.75" x14ac:dyDescent="0.25">
      <c r="A9" s="18" t="s">
        <v>3</v>
      </c>
      <c r="B9" s="17">
        <v>286747948</v>
      </c>
      <c r="C9" s="17">
        <v>95454795</v>
      </c>
      <c r="D9" s="17">
        <v>197602341</v>
      </c>
      <c r="E9" s="17">
        <f>296496281+30690051</f>
        <v>327186332</v>
      </c>
      <c r="F9" s="17">
        <v>115301578</v>
      </c>
      <c r="G9" s="17">
        <v>46915648</v>
      </c>
    </row>
    <row r="10" spans="1:8" ht="15.75" x14ac:dyDescent="0.25">
      <c r="A10" s="18" t="s">
        <v>89</v>
      </c>
      <c r="B10" s="17"/>
      <c r="C10" s="17"/>
      <c r="D10" s="17"/>
      <c r="E10" s="17"/>
      <c r="F10" s="17"/>
      <c r="G10" s="35">
        <v>56601399</v>
      </c>
      <c r="H10" s="11">
        <v>96672414</v>
      </c>
    </row>
    <row r="11" spans="1:8" ht="15.75" x14ac:dyDescent="0.25">
      <c r="A11" s="18" t="s">
        <v>88</v>
      </c>
      <c r="B11" s="17"/>
      <c r="C11" s="17"/>
      <c r="D11" s="17"/>
      <c r="E11" s="17"/>
      <c r="F11" s="17"/>
      <c r="G11" s="11">
        <v>1134874</v>
      </c>
      <c r="H11">
        <v>-7038563</v>
      </c>
    </row>
    <row r="12" spans="1:8" ht="15.75" x14ac:dyDescent="0.25">
      <c r="A12" s="18" t="s">
        <v>4</v>
      </c>
      <c r="B12" s="17">
        <v>5545947</v>
      </c>
      <c r="C12" s="17">
        <v>2520703</v>
      </c>
      <c r="D12" s="17">
        <v>4405623</v>
      </c>
      <c r="E12" s="17">
        <v>6094523</v>
      </c>
      <c r="F12" s="17">
        <v>3409510</v>
      </c>
      <c r="H12" s="17">
        <v>69612382</v>
      </c>
    </row>
    <row r="13" spans="1:8" ht="15.75" x14ac:dyDescent="0.25">
      <c r="A13" s="1"/>
      <c r="B13" s="16">
        <f t="shared" ref="B13:F13" si="2">B8+B9+B12+B10+B11</f>
        <v>1809641755</v>
      </c>
      <c r="C13" s="16">
        <f t="shared" si="2"/>
        <v>753630653</v>
      </c>
      <c r="D13" s="16">
        <f t="shared" si="2"/>
        <v>1348358569</v>
      </c>
      <c r="E13" s="16">
        <f t="shared" si="2"/>
        <v>1989436360</v>
      </c>
      <c r="F13" s="16">
        <f t="shared" si="2"/>
        <v>841752639</v>
      </c>
      <c r="G13" s="16">
        <f>G8+G9+G12+G10+G11</f>
        <v>581175771</v>
      </c>
      <c r="H13" s="16">
        <f>H8+H9+H12+H10+H11</f>
        <v>951415917</v>
      </c>
    </row>
    <row r="14" spans="1:8" ht="15.75" x14ac:dyDescent="0.25">
      <c r="A14" s="1"/>
      <c r="B14" s="2"/>
      <c r="C14" s="2"/>
      <c r="D14" s="2"/>
      <c r="E14" s="2"/>
      <c r="F14" s="2"/>
    </row>
    <row r="15" spans="1:8" ht="15.75" x14ac:dyDescent="0.25">
      <c r="A15" s="28" t="s">
        <v>5</v>
      </c>
      <c r="B15" s="2"/>
      <c r="C15" s="2"/>
      <c r="D15" s="2"/>
      <c r="E15" s="2"/>
      <c r="F15" s="2"/>
    </row>
    <row r="16" spans="1:8" ht="15.75" x14ac:dyDescent="0.25">
      <c r="A16" s="18" t="s">
        <v>6</v>
      </c>
      <c r="B16" s="17">
        <v>908844959</v>
      </c>
      <c r="C16" s="17">
        <v>413922743</v>
      </c>
      <c r="D16" s="17">
        <v>721155100</v>
      </c>
      <c r="E16" s="17">
        <v>1125387572</v>
      </c>
      <c r="F16" s="17">
        <v>533528663</v>
      </c>
      <c r="G16" s="17">
        <v>95522653</v>
      </c>
      <c r="H16" s="17">
        <v>189905477</v>
      </c>
    </row>
    <row r="17" spans="1:8" ht="15.75" x14ac:dyDescent="0.25">
      <c r="A17" s="18" t="s">
        <v>7</v>
      </c>
      <c r="B17" s="17"/>
      <c r="C17" s="17">
        <v>120910788</v>
      </c>
      <c r="D17" s="17">
        <v>190463269</v>
      </c>
      <c r="E17" s="17">
        <v>301567298</v>
      </c>
      <c r="F17" s="17">
        <v>149835035</v>
      </c>
      <c r="G17" s="17">
        <v>183565545</v>
      </c>
      <c r="H17" s="17">
        <v>298371646</v>
      </c>
    </row>
    <row r="18" spans="1:8" ht="15.75" x14ac:dyDescent="0.25">
      <c r="A18" s="18" t="s">
        <v>84</v>
      </c>
      <c r="B18" s="17">
        <v>1487122671</v>
      </c>
      <c r="C18" s="17">
        <v>105698072</v>
      </c>
      <c r="D18" s="17">
        <v>215362811</v>
      </c>
      <c r="E18" s="17">
        <v>320690051</v>
      </c>
      <c r="F18" s="17">
        <v>112885883</v>
      </c>
      <c r="G18" s="17">
        <v>159090139</v>
      </c>
      <c r="H18" s="17">
        <v>238588760</v>
      </c>
    </row>
    <row r="19" spans="1:8" ht="15.75" x14ac:dyDescent="0.25">
      <c r="A19" s="18"/>
      <c r="B19" s="2"/>
      <c r="C19" s="2"/>
      <c r="D19" s="2"/>
      <c r="E19" s="17"/>
      <c r="F19" s="17"/>
    </row>
    <row r="20" spans="1:8" ht="15.75" x14ac:dyDescent="0.25">
      <c r="A20" s="18"/>
      <c r="B20" s="17"/>
      <c r="C20" s="17"/>
      <c r="D20" s="17"/>
      <c r="E20" s="17"/>
      <c r="F20" s="17"/>
    </row>
    <row r="21" spans="1:8" ht="15.75" x14ac:dyDescent="0.25">
      <c r="A21" s="18" t="s">
        <v>9</v>
      </c>
      <c r="B21" s="17"/>
      <c r="C21" s="17"/>
      <c r="D21" s="17"/>
      <c r="E21" s="17"/>
      <c r="F21" s="17"/>
    </row>
    <row r="22" spans="1:8" ht="15.75" x14ac:dyDescent="0.25">
      <c r="A22" s="26" t="s">
        <v>69</v>
      </c>
      <c r="B22" s="19">
        <f t="shared" ref="B22:E22" si="3">B13-B16-B17-B18-B20+B21</f>
        <v>-586325875</v>
      </c>
      <c r="C22" s="19">
        <f t="shared" si="3"/>
        <v>113099050</v>
      </c>
      <c r="D22" s="19">
        <f t="shared" si="3"/>
        <v>221377389</v>
      </c>
      <c r="E22" s="19">
        <f t="shared" si="3"/>
        <v>241791439</v>
      </c>
      <c r="F22" s="19">
        <f>F13-F16-F17-F18-F20+F21</f>
        <v>45503058</v>
      </c>
      <c r="G22" s="19">
        <f t="shared" ref="G22:H22" si="4">G13-G16-G17-G18-G20+G21</f>
        <v>142997434</v>
      </c>
      <c r="H22" s="19">
        <f t="shared" si="4"/>
        <v>224550034</v>
      </c>
    </row>
    <row r="23" spans="1:8" ht="15.75" x14ac:dyDescent="0.25">
      <c r="A23" s="23" t="s">
        <v>70</v>
      </c>
      <c r="B23" s="19"/>
      <c r="C23" s="19"/>
      <c r="D23" s="19"/>
      <c r="E23" s="19"/>
      <c r="F23" s="19"/>
    </row>
    <row r="24" spans="1:8" ht="15.75" x14ac:dyDescent="0.25">
      <c r="A24" s="18" t="s">
        <v>10</v>
      </c>
      <c r="B24" s="17"/>
      <c r="C24" s="17"/>
      <c r="D24" s="17"/>
      <c r="E24" s="17"/>
      <c r="F24" s="17"/>
    </row>
    <row r="25" spans="1:8" ht="15.75" x14ac:dyDescent="0.25">
      <c r="A25" s="26" t="s">
        <v>71</v>
      </c>
      <c r="B25" s="19">
        <f t="shared" ref="B25:H25" si="5">B22-B24</f>
        <v>-586325875</v>
      </c>
      <c r="C25" s="19">
        <f t="shared" si="5"/>
        <v>113099050</v>
      </c>
      <c r="D25" s="19">
        <f t="shared" si="5"/>
        <v>221377389</v>
      </c>
      <c r="E25" s="19">
        <f t="shared" si="5"/>
        <v>241791439</v>
      </c>
      <c r="F25" s="19">
        <f t="shared" si="5"/>
        <v>45503058</v>
      </c>
      <c r="G25" s="19">
        <f t="shared" si="5"/>
        <v>142997434</v>
      </c>
      <c r="H25" s="19">
        <f t="shared" si="5"/>
        <v>224550034</v>
      </c>
    </row>
    <row r="26" spans="1:8" x14ac:dyDescent="0.25">
      <c r="A26" s="3"/>
      <c r="B26" s="9"/>
      <c r="C26" s="8"/>
      <c r="D26" s="8"/>
      <c r="E26" s="8"/>
      <c r="F26" s="8"/>
    </row>
    <row r="27" spans="1:8" s="10" customFormat="1" x14ac:dyDescent="0.25">
      <c r="A27" s="9"/>
      <c r="B27" s="32"/>
      <c r="C27" s="32"/>
      <c r="D27" s="32"/>
      <c r="E27" s="32"/>
      <c r="F27" s="32"/>
    </row>
    <row r="28" spans="1:8" s="10" customFormat="1" x14ac:dyDescent="0.25">
      <c r="A28" s="9"/>
      <c r="E28" s="9"/>
    </row>
    <row r="51" spans="1:1" x14ac:dyDescent="0.25">
      <c r="A5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xSplit="1" topLeftCell="H1" activePane="topRight" state="frozen"/>
      <selection pane="topRight" activeCell="J17" sqref="J17"/>
    </sheetView>
  </sheetViews>
  <sheetFormatPr defaultRowHeight="15" x14ac:dyDescent="0.25"/>
  <cols>
    <col min="1" max="1" width="45" customWidth="1"/>
    <col min="2" max="3" width="17.75" bestFit="1" customWidth="1"/>
    <col min="4" max="5" width="17.875" bestFit="1" customWidth="1"/>
    <col min="6" max="6" width="17.75" bestFit="1" customWidth="1"/>
    <col min="7" max="8" width="16.875" bestFit="1" customWidth="1"/>
  </cols>
  <sheetData>
    <row r="1" spans="1:8" ht="15.75" x14ac:dyDescent="0.25">
      <c r="A1" s="1" t="s">
        <v>49</v>
      </c>
      <c r="B1" s="1"/>
      <c r="C1" s="1"/>
      <c r="D1" s="1"/>
      <c r="E1" s="1"/>
    </row>
    <row r="2" spans="1:8" ht="15.75" x14ac:dyDescent="0.25">
      <c r="A2" s="1" t="s">
        <v>72</v>
      </c>
      <c r="B2" s="1"/>
      <c r="C2" s="1"/>
      <c r="D2" s="1"/>
      <c r="E2" s="1"/>
    </row>
    <row r="3" spans="1:8" ht="15.75" x14ac:dyDescent="0.25">
      <c r="A3" s="1" t="s">
        <v>83</v>
      </c>
      <c r="B3" s="31" t="s">
        <v>81</v>
      </c>
      <c r="C3" s="31" t="s">
        <v>80</v>
      </c>
      <c r="D3" s="31" t="s">
        <v>82</v>
      </c>
      <c r="E3" s="31" t="s">
        <v>81</v>
      </c>
      <c r="F3" s="31" t="s">
        <v>80</v>
      </c>
      <c r="G3" s="31" t="s">
        <v>82</v>
      </c>
      <c r="H3" s="31" t="s">
        <v>81</v>
      </c>
    </row>
    <row r="4" spans="1:8" ht="15.75" x14ac:dyDescent="0.25">
      <c r="A4" s="1"/>
      <c r="B4" s="30">
        <v>43008</v>
      </c>
      <c r="C4" s="30">
        <v>43190</v>
      </c>
      <c r="D4" s="30">
        <v>43281</v>
      </c>
      <c r="E4" s="30">
        <v>43373</v>
      </c>
      <c r="F4" s="30">
        <v>43555</v>
      </c>
      <c r="G4" s="33">
        <v>43646</v>
      </c>
      <c r="H4" s="36">
        <v>43738</v>
      </c>
    </row>
    <row r="5" spans="1:8" x14ac:dyDescent="0.25">
      <c r="A5" s="26" t="s">
        <v>73</v>
      </c>
      <c r="F5" s="5"/>
    </row>
    <row r="6" spans="1:8" x14ac:dyDescent="0.25">
      <c r="A6" t="s">
        <v>37</v>
      </c>
      <c r="B6" s="11">
        <v>1543530151</v>
      </c>
      <c r="C6" s="11">
        <v>663840737</v>
      </c>
      <c r="D6" s="11">
        <v>1167276418</v>
      </c>
      <c r="E6" s="11">
        <v>1695531255</v>
      </c>
      <c r="F6" s="5">
        <v>749212548</v>
      </c>
      <c r="G6" s="11">
        <v>1203190182</v>
      </c>
      <c r="H6" s="11">
        <v>2089292592</v>
      </c>
    </row>
    <row r="7" spans="1:8" x14ac:dyDescent="0.25">
      <c r="A7" s="6" t="s">
        <v>38</v>
      </c>
      <c r="B7" s="11">
        <v>1138618</v>
      </c>
      <c r="C7" s="11">
        <v>204030</v>
      </c>
      <c r="D7" s="11">
        <v>731043</v>
      </c>
      <c r="E7" s="11">
        <v>1116769</v>
      </c>
      <c r="F7" s="11">
        <v>1608724</v>
      </c>
      <c r="G7" s="11">
        <v>1129433648</v>
      </c>
    </row>
    <row r="8" spans="1:8" x14ac:dyDescent="0.25">
      <c r="A8" s="6" t="s">
        <v>39</v>
      </c>
      <c r="B8" s="11">
        <v>-596104051</v>
      </c>
      <c r="C8" s="11">
        <v>-143156273</v>
      </c>
      <c r="D8" s="11">
        <v>-723047134</v>
      </c>
      <c r="E8" s="11">
        <v>-547406554</v>
      </c>
      <c r="F8" s="11">
        <v>-538489178</v>
      </c>
    </row>
    <row r="9" spans="1:8" x14ac:dyDescent="0.25">
      <c r="A9" s="6" t="s">
        <v>40</v>
      </c>
      <c r="B9" s="11"/>
      <c r="C9" s="11"/>
      <c r="D9" s="11">
        <v>-310481409</v>
      </c>
      <c r="E9" s="11"/>
      <c r="F9" s="11">
        <v>-263543512</v>
      </c>
      <c r="H9" s="11">
        <v>1995280031</v>
      </c>
    </row>
    <row r="10" spans="1:8" x14ac:dyDescent="0.25">
      <c r="A10" s="6" t="s">
        <v>41</v>
      </c>
      <c r="B10" s="11">
        <v>-908172622</v>
      </c>
      <c r="C10" s="11">
        <v>-416793072</v>
      </c>
      <c r="D10" s="11"/>
      <c r="E10" s="11">
        <v>-1127607412</v>
      </c>
      <c r="F10" s="11"/>
    </row>
    <row r="11" spans="1:8" x14ac:dyDescent="0.25">
      <c r="A11" s="6" t="s">
        <v>42</v>
      </c>
      <c r="B11" s="11">
        <v>-16377909</v>
      </c>
      <c r="C11" s="11">
        <v>-4402755</v>
      </c>
      <c r="D11" s="11">
        <v>-7234335</v>
      </c>
      <c r="E11" s="11">
        <v>-14225933</v>
      </c>
      <c r="F11" s="11">
        <v>-6545689</v>
      </c>
    </row>
    <row r="12" spans="1:8" x14ac:dyDescent="0.25">
      <c r="A12" s="3"/>
      <c r="B12" s="12">
        <f t="shared" ref="B12:E12" si="0">SUM(B5:B11)</f>
        <v>24014187</v>
      </c>
      <c r="C12" s="12">
        <f t="shared" si="0"/>
        <v>99692667</v>
      </c>
      <c r="D12" s="12">
        <f t="shared" si="0"/>
        <v>127244583</v>
      </c>
      <c r="E12" s="12">
        <f t="shared" si="0"/>
        <v>7408125</v>
      </c>
      <c r="F12" s="12">
        <f>SUM(F5:F11)</f>
        <v>-57757107</v>
      </c>
      <c r="G12" s="12">
        <f t="shared" ref="G12:H12" si="1">SUM(G5:G11)</f>
        <v>2332623830</v>
      </c>
      <c r="H12" s="12">
        <f t="shared" si="1"/>
        <v>4084572623</v>
      </c>
    </row>
    <row r="13" spans="1:8" x14ac:dyDescent="0.25">
      <c r="B13" s="11"/>
      <c r="C13" s="11"/>
      <c r="D13" s="11"/>
      <c r="E13" s="11"/>
      <c r="F13" s="11"/>
    </row>
    <row r="14" spans="1:8" x14ac:dyDescent="0.25">
      <c r="A14" s="26" t="s">
        <v>74</v>
      </c>
      <c r="B14" s="11"/>
      <c r="C14" s="11"/>
      <c r="D14" s="11"/>
      <c r="E14" s="11"/>
      <c r="F14" s="11"/>
    </row>
    <row r="15" spans="1:8" x14ac:dyDescent="0.25">
      <c r="A15" s="13" t="s">
        <v>0</v>
      </c>
      <c r="B15" s="11">
        <v>-15557208</v>
      </c>
      <c r="C15" s="11">
        <v>-3139479</v>
      </c>
      <c r="D15" s="11">
        <v>-6779906</v>
      </c>
      <c r="E15" s="11">
        <v>-9476651</v>
      </c>
      <c r="F15" s="11">
        <v>-8933302</v>
      </c>
      <c r="G15" s="11">
        <v>-9995877</v>
      </c>
      <c r="H15" s="11">
        <v>-7213626</v>
      </c>
    </row>
    <row r="16" spans="1:8" x14ac:dyDescent="0.25">
      <c r="A16" s="13" t="s">
        <v>43</v>
      </c>
      <c r="B16" s="11">
        <v>-163228765</v>
      </c>
      <c r="C16" s="11">
        <v>7693526</v>
      </c>
      <c r="D16" s="11">
        <v>34127833</v>
      </c>
      <c r="E16" s="11">
        <v>137181794</v>
      </c>
      <c r="F16" s="11">
        <v>22112648</v>
      </c>
      <c r="G16" s="11">
        <v>-15070130</v>
      </c>
      <c r="H16" s="11">
        <v>41177148</v>
      </c>
    </row>
    <row r="17" spans="1:10" x14ac:dyDescent="0.25">
      <c r="A17" s="13" t="s">
        <v>85</v>
      </c>
      <c r="B17" s="11">
        <v>900087</v>
      </c>
      <c r="C17" s="11">
        <v>1062048</v>
      </c>
      <c r="D17" s="11">
        <v>1184770</v>
      </c>
      <c r="E17" s="11">
        <v>1209717</v>
      </c>
      <c r="F17" s="11">
        <v>1750</v>
      </c>
    </row>
    <row r="18" spans="1:10" x14ac:dyDescent="0.25">
      <c r="A18" s="13" t="s">
        <v>44</v>
      </c>
      <c r="B18" s="11">
        <v>-5646087</v>
      </c>
      <c r="C18" s="11">
        <v>-816667</v>
      </c>
      <c r="D18" s="11">
        <v>-2472962</v>
      </c>
      <c r="E18" s="11">
        <v>-5688586</v>
      </c>
      <c r="F18" s="11">
        <v>-1578699</v>
      </c>
    </row>
    <row r="19" spans="1:10" x14ac:dyDescent="0.25">
      <c r="A19" s="13" t="s">
        <v>53</v>
      </c>
      <c r="B19" s="11">
        <v>101392534</v>
      </c>
      <c r="C19" s="11"/>
      <c r="D19" s="11"/>
      <c r="E19" s="11"/>
      <c r="F19" s="11"/>
    </row>
    <row r="20" spans="1:10" x14ac:dyDescent="0.25">
      <c r="A20" s="13" t="s">
        <v>45</v>
      </c>
      <c r="B20" s="11">
        <v>281731588</v>
      </c>
      <c r="C20" s="11">
        <v>77017189</v>
      </c>
      <c r="D20" s="11">
        <v>174878515</v>
      </c>
      <c r="E20" s="11">
        <v>288413744</v>
      </c>
      <c r="F20" s="11">
        <v>111511197</v>
      </c>
      <c r="G20" s="11">
        <v>13550127</v>
      </c>
      <c r="H20" s="11">
        <v>78642507</v>
      </c>
    </row>
    <row r="21" spans="1:10" x14ac:dyDescent="0.25">
      <c r="A21" s="13" t="s">
        <v>46</v>
      </c>
      <c r="B21" s="11">
        <v>0</v>
      </c>
      <c r="C21" s="11">
        <v>0</v>
      </c>
      <c r="D21" s="11">
        <v>0</v>
      </c>
      <c r="E21" s="11">
        <v>0</v>
      </c>
      <c r="F21" s="11"/>
    </row>
    <row r="22" spans="1:10" x14ac:dyDescent="0.25">
      <c r="A22" s="3"/>
      <c r="B22" s="12">
        <f t="shared" ref="B22:E22" si="2">SUM(B15:B21)</f>
        <v>199592149</v>
      </c>
      <c r="C22" s="12">
        <f t="shared" si="2"/>
        <v>81816617</v>
      </c>
      <c r="D22" s="12">
        <f t="shared" si="2"/>
        <v>200938250</v>
      </c>
      <c r="E22" s="12">
        <f t="shared" si="2"/>
        <v>411640018</v>
      </c>
      <c r="F22" s="12">
        <f>SUM(F15:F21)</f>
        <v>123113594</v>
      </c>
      <c r="G22" s="12">
        <f t="shared" ref="G22:H22" si="3">SUM(G15:G21)</f>
        <v>-11515880</v>
      </c>
      <c r="H22" s="12">
        <f t="shared" si="3"/>
        <v>112606029</v>
      </c>
    </row>
    <row r="23" spans="1:10" x14ac:dyDescent="0.25">
      <c r="B23" s="11"/>
      <c r="C23" s="11"/>
      <c r="D23" s="11"/>
      <c r="E23" s="11"/>
      <c r="F23" s="11"/>
    </row>
    <row r="24" spans="1:10" x14ac:dyDescent="0.25">
      <c r="A24" s="26" t="s">
        <v>75</v>
      </c>
      <c r="B24" s="11"/>
      <c r="C24" s="11"/>
      <c r="D24" s="11"/>
      <c r="E24" s="11"/>
      <c r="F24" s="11"/>
    </row>
    <row r="25" spans="1:10" x14ac:dyDescent="0.25">
      <c r="A25" t="s">
        <v>47</v>
      </c>
      <c r="B25" s="11">
        <v>-6972</v>
      </c>
      <c r="C25" s="11">
        <v>116007</v>
      </c>
      <c r="D25" s="11">
        <v>-124246</v>
      </c>
      <c r="E25" s="11">
        <v>175092</v>
      </c>
      <c r="F25" s="11"/>
      <c r="H25" s="11">
        <v>-72494523</v>
      </c>
    </row>
    <row r="26" spans="1:10" x14ac:dyDescent="0.25">
      <c r="A26" t="s">
        <v>90</v>
      </c>
      <c r="B26" s="11"/>
      <c r="C26" s="11"/>
      <c r="D26" s="11"/>
      <c r="E26" s="11"/>
      <c r="F26" s="11"/>
      <c r="G26" s="11">
        <v>-40202534</v>
      </c>
      <c r="H26" s="11">
        <v>-97846588</v>
      </c>
    </row>
    <row r="27" spans="1:10" x14ac:dyDescent="0.25">
      <c r="A27" s="3"/>
      <c r="B27" s="14">
        <f>SUM(B25:B26)</f>
        <v>-6972</v>
      </c>
      <c r="C27" s="14">
        <f t="shared" ref="C27:H27" si="4">SUM(C25:C26)</f>
        <v>116007</v>
      </c>
      <c r="D27" s="14">
        <f t="shared" si="4"/>
        <v>-124246</v>
      </c>
      <c r="E27" s="14">
        <f t="shared" si="4"/>
        <v>175092</v>
      </c>
      <c r="F27" s="14">
        <f t="shared" si="4"/>
        <v>0</v>
      </c>
      <c r="G27" s="14">
        <f t="shared" si="4"/>
        <v>-40202534</v>
      </c>
      <c r="H27" s="14">
        <f t="shared" si="4"/>
        <v>-170341111</v>
      </c>
    </row>
    <row r="28" spans="1:10" x14ac:dyDescent="0.25">
      <c r="B28" s="11"/>
      <c r="C28" s="11"/>
      <c r="D28" s="11"/>
      <c r="E28" s="11"/>
      <c r="F28" s="11"/>
    </row>
    <row r="29" spans="1:10" x14ac:dyDescent="0.25">
      <c r="A29" s="3" t="s">
        <v>76</v>
      </c>
      <c r="B29" s="15">
        <f t="shared" ref="B29:H29" si="5">B12+B22+B27</f>
        <v>223599364</v>
      </c>
      <c r="C29" s="15">
        <f t="shared" si="5"/>
        <v>181625291</v>
      </c>
      <c r="D29" s="15">
        <f t="shared" si="5"/>
        <v>328058587</v>
      </c>
      <c r="E29" s="15">
        <f t="shared" si="5"/>
        <v>419223235</v>
      </c>
      <c r="F29" s="15">
        <f t="shared" si="5"/>
        <v>65356487</v>
      </c>
      <c r="G29" s="15">
        <f t="shared" si="5"/>
        <v>2280905416</v>
      </c>
      <c r="H29" s="15">
        <f t="shared" si="5"/>
        <v>4026837541</v>
      </c>
    </row>
    <row r="30" spans="1:10" x14ac:dyDescent="0.25">
      <c r="A30" s="29" t="s">
        <v>77</v>
      </c>
      <c r="B30" s="11">
        <v>1558134089</v>
      </c>
      <c r="C30" s="11">
        <v>1906349447</v>
      </c>
      <c r="D30" s="11">
        <v>1906349447</v>
      </c>
      <c r="E30" s="11">
        <v>1906349447</v>
      </c>
      <c r="F30" s="11">
        <v>2298194123</v>
      </c>
      <c r="G30" s="11">
        <v>712879594</v>
      </c>
      <c r="H30" s="11">
        <v>712879594</v>
      </c>
    </row>
    <row r="31" spans="1:10" x14ac:dyDescent="0.25">
      <c r="A31" s="26" t="s">
        <v>78</v>
      </c>
      <c r="B31" s="15">
        <f t="shared" ref="B31:J31" si="6">B29+B30</f>
        <v>1781733453</v>
      </c>
      <c r="C31" s="15">
        <f t="shared" si="6"/>
        <v>2087974738</v>
      </c>
      <c r="D31" s="15">
        <f t="shared" si="6"/>
        <v>2234408034</v>
      </c>
      <c r="E31" s="15">
        <f t="shared" si="6"/>
        <v>2325572682</v>
      </c>
      <c r="F31" s="15">
        <f t="shared" si="6"/>
        <v>2363550610</v>
      </c>
      <c r="G31" s="15">
        <f t="shared" si="6"/>
        <v>2993785010</v>
      </c>
      <c r="H31" s="15">
        <f t="shared" si="6"/>
        <v>4739717135</v>
      </c>
      <c r="I31" s="15">
        <f t="shared" si="6"/>
        <v>0</v>
      </c>
      <c r="J31" s="15">
        <f t="shared" si="6"/>
        <v>0</v>
      </c>
    </row>
    <row r="32" spans="1:10" x14ac:dyDescent="0.25">
      <c r="B32" s="3"/>
      <c r="C32" s="3"/>
      <c r="D32" s="3"/>
      <c r="E32" s="3"/>
      <c r="F32" s="3"/>
    </row>
    <row r="34" spans="1:9" x14ac:dyDescent="0.25">
      <c r="A34" s="26" t="s">
        <v>79</v>
      </c>
      <c r="B34" s="7">
        <f>B12/('1'!B49/10)</f>
        <v>1.9788192834742437</v>
      </c>
      <c r="C34" s="7">
        <f>C12/('1'!C49/10)</f>
        <v>8.2148844714408344</v>
      </c>
      <c r="D34" s="7">
        <f>D12/('1'!D49/10)</f>
        <v>10.485220030894192</v>
      </c>
      <c r="E34" s="7">
        <f>E12/('1'!E49/10)</f>
        <v>0.554950025001545</v>
      </c>
      <c r="F34" s="7">
        <f>F12/('1'!F49/10)</f>
        <v>-4.32664243295934</v>
      </c>
      <c r="G34" s="7">
        <f>G12/('1'!G49/10)</f>
        <v>38.052980248264532</v>
      </c>
      <c r="H34" s="7">
        <f>H12/('1'!H49/10)</f>
        <v>62.274007144751465</v>
      </c>
      <c r="I34" s="7" t="e">
        <f>I12/('1'!I49/10)</f>
        <v>#DIV/0!</v>
      </c>
    </row>
    <row r="35" spans="1:9" x14ac:dyDescent="0.25">
      <c r="A3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2020-04-12T14:18:20Z</dcterms:modified>
</cp:coreProperties>
</file>