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11" i="2" l="1"/>
  <c r="H38" i="1"/>
  <c r="H49" i="1"/>
  <c r="H63" i="1" s="1"/>
  <c r="H35" i="3" l="1"/>
  <c r="H42" i="3"/>
  <c r="I42" i="3"/>
  <c r="H17" i="3"/>
  <c r="H23" i="2"/>
  <c r="H28" i="3"/>
  <c r="H20" i="2"/>
  <c r="H8" i="2"/>
  <c r="H66" i="1"/>
  <c r="H25" i="1"/>
  <c r="H6" i="1"/>
  <c r="G42" i="3"/>
  <c r="G35" i="3"/>
  <c r="G28" i="3"/>
  <c r="G17" i="3"/>
  <c r="G33" i="1"/>
  <c r="G25" i="1"/>
  <c r="G35" i="1" s="1"/>
  <c r="G49" i="1"/>
  <c r="G65" i="1" s="1"/>
  <c r="G8" i="2"/>
  <c r="G11" i="2" s="1"/>
  <c r="G20" i="2" s="1"/>
  <c r="G23" i="2" s="1"/>
  <c r="F8" i="2"/>
  <c r="G66" i="1"/>
  <c r="G38" i="1"/>
  <c r="G6" i="1"/>
  <c r="H35" i="1" l="1"/>
  <c r="H65" i="1"/>
  <c r="H37" i="3"/>
  <c r="H39" i="3" s="1"/>
  <c r="G37" i="3"/>
  <c r="G39" i="3" s="1"/>
  <c r="G63" i="1"/>
  <c r="E38" i="1"/>
  <c r="E17" i="3"/>
  <c r="B25" i="1"/>
  <c r="C25" i="1"/>
  <c r="D25" i="1"/>
  <c r="E25" i="1"/>
  <c r="F25" i="1"/>
  <c r="F11" i="2"/>
  <c r="C66" i="1" l="1"/>
  <c r="D66" i="1"/>
  <c r="E66" i="1"/>
  <c r="F66" i="1"/>
  <c r="B66" i="1"/>
  <c r="E6" i="1" l="1"/>
  <c r="E35" i="1" s="1"/>
  <c r="B6" i="1"/>
  <c r="C6" i="1"/>
  <c r="B17" i="3" l="1"/>
  <c r="B42" i="3" s="1"/>
  <c r="C17" i="3"/>
  <c r="C42" i="3" s="1"/>
  <c r="D17" i="3"/>
  <c r="D42" i="3" s="1"/>
  <c r="E42" i="3"/>
  <c r="F17" i="3"/>
  <c r="F42" i="3" s="1"/>
  <c r="B28" i="3"/>
  <c r="C28" i="3"/>
  <c r="D28" i="3"/>
  <c r="E28" i="3"/>
  <c r="F38" i="1"/>
  <c r="F49" i="1"/>
  <c r="F65" i="1" s="1"/>
  <c r="D6" i="1"/>
  <c r="F6" i="1"/>
  <c r="B38" i="1"/>
  <c r="C38" i="1"/>
  <c r="D38" i="1"/>
  <c r="B49" i="1"/>
  <c r="B65" i="1" s="1"/>
  <c r="C49" i="1"/>
  <c r="C65" i="1" s="1"/>
  <c r="D49" i="1"/>
  <c r="E49" i="1"/>
  <c r="E65" i="1" s="1"/>
  <c r="B8" i="2"/>
  <c r="B11" i="2" s="1"/>
  <c r="B20" i="2" s="1"/>
  <c r="B23" i="2" s="1"/>
  <c r="C8" i="2"/>
  <c r="C11" i="2" s="1"/>
  <c r="C20" i="2" s="1"/>
  <c r="C23" i="2" s="1"/>
  <c r="D8" i="2"/>
  <c r="D11" i="2" s="1"/>
  <c r="D20" i="2" s="1"/>
  <c r="D23" i="2" s="1"/>
  <c r="E8" i="2"/>
  <c r="E11" i="2" s="1"/>
  <c r="E20" i="2" s="1"/>
  <c r="E23" i="2" s="1"/>
  <c r="F20" i="2"/>
  <c r="F23" i="2" s="1"/>
  <c r="F35" i="3"/>
  <c r="E35" i="3"/>
  <c r="D35" i="3"/>
  <c r="C35" i="3"/>
  <c r="B35" i="3"/>
  <c r="D65" i="1" l="1"/>
  <c r="D63" i="1"/>
  <c r="F28" i="3"/>
  <c r="F37" i="3" s="1"/>
  <c r="F39" i="3" s="1"/>
  <c r="F35" i="1"/>
  <c r="D35" i="1"/>
  <c r="B35" i="1"/>
  <c r="C35" i="1"/>
  <c r="C63" i="1"/>
  <c r="F63" i="1"/>
  <c r="E63" i="1"/>
  <c r="B63" i="1"/>
  <c r="E37" i="3"/>
  <c r="E39" i="3" s="1"/>
  <c r="B37" i="3"/>
  <c r="B39" i="3" s="1"/>
  <c r="D37" i="3"/>
  <c r="D39" i="3" s="1"/>
  <c r="C37" i="3"/>
  <c r="C39" i="3" s="1"/>
</calcChain>
</file>

<file path=xl/sharedStrings.xml><?xml version="1.0" encoding="utf-8"?>
<sst xmlns="http://schemas.openxmlformats.org/spreadsheetml/2006/main" count="126" uniqueCount="103">
  <si>
    <t xml:space="preserve">STATEMENT OF FINANCIAL POSITION </t>
  </si>
  <si>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</si>
  <si>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</si>
  <si>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</si>
  <si>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</si>
  <si>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</si>
  <si>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</si>
  <si>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</si>
  <si>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</si>
  <si>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</si>
  <si>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</si>
  <si>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</si>
  <si>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</si>
  <si>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</si>
  <si>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</si>
  <si>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</si>
  <si>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</si>
  <si>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</si>
  <si>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</si>
  <si>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</si>
  <si>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</si>
  <si>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</si>
  <si>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</si>
  <si>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</si>
  <si>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</si>
  <si>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</si>
  <si>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</si>
  <si>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</si>
  <si>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</si>
  <si>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</si>
  <si>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</si>
  <si>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</si>
  <si>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</si>
  <si>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</si>
  <si>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</si>
  <si>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</si>
  <si>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</si>
  <si>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</si>
  <si>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</si>
  <si>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</si>
  <si>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</si>
  <si>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</si>
  <si>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</si>
  <si>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</si>
  <si>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</si>
  <si>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</si>
  <si>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</si>
  <si>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</si>
  <si>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</si>
  <si>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</si>
  <si>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</si>
  <si>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>Dividend Paid</t>
  </si>
  <si>
    <t>Welfare Fund</t>
  </si>
  <si>
    <t>Provision of diminution value of securities</t>
  </si>
  <si>
    <t>Investment in Shares</t>
  </si>
  <si>
    <t>Short Term Investment (PISL)</t>
  </si>
  <si>
    <t>Bangladesh Govt. Islami Investment Bond (BGIIB)</t>
  </si>
  <si>
    <t>Short Term Investment (PFI)</t>
  </si>
  <si>
    <t>Prime Islami Life Insurance Limited</t>
  </si>
  <si>
    <t>Disposal of Investment</t>
  </si>
  <si>
    <t>Loan against Policies realised</t>
  </si>
  <si>
    <t>Advance against Land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</si>
  <si>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</si>
  <si>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</si>
  <si>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</si>
  <si>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</si>
  <si>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</si>
  <si>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</si>
  <si>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</si>
  <si>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</si>
  <si>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</si>
  <si>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</si>
  <si>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</si>
  <si>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</si>
  <si>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</si>
  <si>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</si>
  <si>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</si>
  <si>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</si>
  <si>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</si>
  <si>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</si>
  <si>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</si>
  <si>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</si>
  <si>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</si>
  <si>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</si>
  <si>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</si>
  <si>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Quarter 3</t>
  </si>
  <si>
    <t>Quarter 1</t>
  </si>
  <si>
    <t>Quarter 2</t>
  </si>
  <si>
    <t>As at quarter end</t>
  </si>
  <si>
    <t>General reserve</t>
  </si>
  <si>
    <t>Exceptional loss reserve</t>
  </si>
  <si>
    <t>profit &amp; loss appropriation account</t>
  </si>
  <si>
    <t xml:space="preserve">Income tax provision </t>
  </si>
  <si>
    <t>Other expense</t>
  </si>
  <si>
    <t>Receipts from brokerage commision</t>
  </si>
  <si>
    <t>Direct charge hawla,laga charges</t>
  </si>
  <si>
    <t>Increse/decrese in operating assest</t>
  </si>
  <si>
    <t>Increse/decrese in operating liabilities</t>
  </si>
  <si>
    <t>Payment for management exp.commission</t>
  </si>
  <si>
    <t xml:space="preserve">Term finance </t>
  </si>
  <si>
    <t>Increse/decrese debit balance to the clients</t>
  </si>
  <si>
    <t>Increse/decrese clients balance to the clients</t>
  </si>
  <si>
    <t>Trem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</si>
</sst>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164" fontId="4" fillId="0" borderId="1" xfId="1" applyNumberFormat="1" applyFont="1" applyBorder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Fill="1" applyBorder="1"/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Border="1"/>
    <xf numFmtId="0" fontId="0" fillId="0" borderId="0" xfId="0" applyFont="1" applyBorder="1"/>
    <xf numFmtId="0" fontId="2" fillId="0" borderId="0" xfId="0" applyFont="1" applyFill="1" applyAlignment="1">
      <alignment horizontal="center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J35" sqref="J35"/>
    </sheetView>
  </sheetViews>
  <sheetFormatPr defaultRowHeight="15" x14ac:dyDescent="0.25"/>
  <cols>
    <col min="1" max="1" width="42.75" customWidth="1"/>
    <col min="2" max="2" width="18" style="20" bestFit="1" customWidth="1"/>
    <col min="3" max="3" width="18" bestFit="1" customWidth="1"/>
    <col min="4" max="4" width="13.875" bestFit="1" customWidth="1"/>
    <col min="5" max="5" width="14.625" customWidth="1"/>
    <col min="6" max="6" width="14.625" bestFit="1" customWidth="1"/>
    <col min="7" max="7" width="14.25" bestFit="1" customWidth="1"/>
    <col min="8" max="8" width="15.25" bestFit="1" customWidth="1"/>
  </cols>
  <sheetData>
    <row r="1" spans="1:8" ht="15.75" x14ac:dyDescent="0.25">
      <c r="A1" s="1" t="s">
        <v>58</v>
      </c>
    </row>
    <row r="2" spans="1:8" ht="15.75" x14ac:dyDescent="0.25">
      <c r="A2" s="1" t="s">
        <v>0</v>
      </c>
    </row>
    <row r="3" spans="1:8" ht="15.75" x14ac:dyDescent="0.25">
      <c r="A3" s="1" t="s">
        <v>88</v>
      </c>
      <c r="B3" s="40" t="s">
        <v>85</v>
      </c>
      <c r="C3" s="41" t="s">
        <v>86</v>
      </c>
      <c r="D3" s="41" t="s">
        <v>87</v>
      </c>
      <c r="E3" s="41" t="s">
        <v>85</v>
      </c>
      <c r="F3" s="41" t="s">
        <v>86</v>
      </c>
      <c r="G3" s="41" t="s">
        <v>87</v>
      </c>
      <c r="H3" s="41" t="s">
        <v>85</v>
      </c>
    </row>
    <row r="4" spans="1:8" ht="15.75" x14ac:dyDescent="0.25">
      <c r="B4" s="39">
        <v>43008</v>
      </c>
      <c r="C4" s="39">
        <v>43190</v>
      </c>
      <c r="D4" s="39">
        <v>43281</v>
      </c>
      <c r="E4" s="39">
        <v>43373</v>
      </c>
      <c r="F4" s="39">
        <v>43555</v>
      </c>
      <c r="G4" s="29">
        <v>43646</v>
      </c>
      <c r="H4" s="29">
        <v>43738</v>
      </c>
    </row>
    <row r="5" spans="1:8" x14ac:dyDescent="0.25">
      <c r="A5" s="32" t="s">
        <v>62</v>
      </c>
    </row>
    <row r="6" spans="1:8" x14ac:dyDescent="0.25">
      <c r="A6" s="33" t="s">
        <v>63</v>
      </c>
      <c r="B6" s="21">
        <f t="shared" ref="B6:H6" si="0">SUM(B7:B18)</f>
        <v>1133356271</v>
      </c>
      <c r="C6" s="3">
        <f t="shared" si="0"/>
        <v>2509685941</v>
      </c>
      <c r="D6" s="3">
        <f t="shared" si="0"/>
        <v>2553994882</v>
      </c>
      <c r="E6" s="3">
        <f t="shared" si="0"/>
        <v>3088029466</v>
      </c>
      <c r="F6" s="3">
        <f t="shared" si="0"/>
        <v>3194581343</v>
      </c>
      <c r="G6" s="3">
        <f t="shared" si="0"/>
        <v>3457070707</v>
      </c>
      <c r="H6" s="3">
        <f t="shared" si="0"/>
        <v>3267899054</v>
      </c>
    </row>
    <row r="7" spans="1:8" x14ac:dyDescent="0.25">
      <c r="A7" t="s">
        <v>22</v>
      </c>
      <c r="B7" s="22"/>
      <c r="C7" s="4"/>
      <c r="D7" s="4"/>
      <c r="E7" s="4"/>
      <c r="F7" s="4"/>
    </row>
    <row r="8" spans="1:8" x14ac:dyDescent="0.25">
      <c r="A8" t="s">
        <v>23</v>
      </c>
      <c r="B8" s="22"/>
      <c r="C8" s="4"/>
      <c r="D8" s="4"/>
      <c r="E8" s="4"/>
      <c r="F8" s="4"/>
    </row>
    <row r="9" spans="1:8" x14ac:dyDescent="0.25">
      <c r="A9" t="s">
        <v>56</v>
      </c>
      <c r="B9" s="23"/>
      <c r="C9" s="5"/>
      <c r="D9" s="4"/>
      <c r="E9" s="4"/>
      <c r="F9" s="4"/>
    </row>
    <row r="10" spans="1:8" x14ac:dyDescent="0.25">
      <c r="A10" t="s">
        <v>24</v>
      </c>
      <c r="B10" s="24"/>
      <c r="C10" s="7"/>
      <c r="D10" s="7"/>
      <c r="E10" s="6"/>
      <c r="F10" s="6"/>
    </row>
    <row r="11" spans="1:8" s="20" customFormat="1" x14ac:dyDescent="0.25">
      <c r="A11" s="20" t="s">
        <v>54</v>
      </c>
      <c r="B11" s="24">
        <v>1133356271</v>
      </c>
      <c r="C11" s="24">
        <v>2509685941</v>
      </c>
      <c r="D11" s="24">
        <v>2553994882</v>
      </c>
      <c r="E11" s="31">
        <v>3088029466</v>
      </c>
      <c r="F11" s="31">
        <v>3194581343</v>
      </c>
      <c r="G11" s="31">
        <v>3457070707</v>
      </c>
      <c r="H11" s="31">
        <v>3267899054</v>
      </c>
    </row>
    <row r="12" spans="1:8" x14ac:dyDescent="0.25">
      <c r="A12" t="s">
        <v>25</v>
      </c>
      <c r="B12" s="23"/>
      <c r="C12" s="5"/>
      <c r="D12" s="5"/>
      <c r="E12" s="6"/>
      <c r="F12" s="6"/>
    </row>
    <row r="13" spans="1:8" x14ac:dyDescent="0.25">
      <c r="A13" t="s">
        <v>26</v>
      </c>
      <c r="B13" s="23"/>
      <c r="C13" s="5"/>
      <c r="D13" s="5"/>
      <c r="E13" s="5"/>
      <c r="F13" s="4"/>
    </row>
    <row r="14" spans="1:8" x14ac:dyDescent="0.25">
      <c r="A14" t="s">
        <v>27</v>
      </c>
      <c r="B14" s="23"/>
      <c r="C14" s="5"/>
      <c r="D14" s="5"/>
      <c r="E14" s="5"/>
      <c r="F14" s="5"/>
    </row>
    <row r="15" spans="1:8" x14ac:dyDescent="0.25">
      <c r="A15" t="s">
        <v>28</v>
      </c>
      <c r="B15" s="23"/>
      <c r="C15" s="5"/>
      <c r="D15" s="5"/>
      <c r="E15" s="5"/>
      <c r="F15" s="4"/>
    </row>
    <row r="16" spans="1:8" x14ac:dyDescent="0.25">
      <c r="A16" t="s">
        <v>55</v>
      </c>
      <c r="B16" s="23"/>
      <c r="C16" s="5"/>
      <c r="D16" s="5"/>
      <c r="E16" s="5"/>
      <c r="F16" s="4"/>
    </row>
    <row r="17" spans="1:8" x14ac:dyDescent="0.25">
      <c r="A17" t="s">
        <v>57</v>
      </c>
      <c r="B17" s="23"/>
      <c r="C17" s="5"/>
      <c r="D17" s="5"/>
      <c r="E17" s="5"/>
      <c r="F17" s="4"/>
    </row>
    <row r="18" spans="1:8" x14ac:dyDescent="0.25">
      <c r="A18" t="s">
        <v>29</v>
      </c>
      <c r="B18" s="23"/>
      <c r="C18" s="5"/>
      <c r="D18" s="5">
        <v>0</v>
      </c>
      <c r="E18" s="5">
        <v>0</v>
      </c>
      <c r="F18" s="4"/>
    </row>
    <row r="19" spans="1:8" x14ac:dyDescent="0.25">
      <c r="C19" s="5"/>
      <c r="D19" s="5"/>
      <c r="E19" s="5"/>
      <c r="F19" s="5"/>
    </row>
    <row r="20" spans="1:8" x14ac:dyDescent="0.25">
      <c r="A20" s="33" t="s">
        <v>30</v>
      </c>
      <c r="B20" s="25">
        <v>95461966</v>
      </c>
      <c r="C20" s="3">
        <v>115018528</v>
      </c>
      <c r="D20" s="3">
        <v>102177225</v>
      </c>
      <c r="E20" s="3">
        <v>102821973</v>
      </c>
      <c r="F20" s="3">
        <v>98334167</v>
      </c>
      <c r="G20" s="3">
        <v>99831254</v>
      </c>
      <c r="H20" s="3">
        <v>102005374</v>
      </c>
    </row>
    <row r="21" spans="1:8" x14ac:dyDescent="0.25">
      <c r="C21" s="5"/>
      <c r="D21" s="5"/>
      <c r="E21" s="5"/>
      <c r="F21" s="5"/>
    </row>
    <row r="22" spans="1:8" x14ac:dyDescent="0.25">
      <c r="A22" s="33" t="s">
        <v>64</v>
      </c>
      <c r="B22" s="25">
        <v>393287999</v>
      </c>
      <c r="C22" s="3">
        <v>2353145104</v>
      </c>
      <c r="D22" s="3">
        <v>2355202988</v>
      </c>
      <c r="E22" s="3">
        <v>2359729249</v>
      </c>
      <c r="F22" s="3">
        <v>2865984790</v>
      </c>
      <c r="G22" s="3">
        <v>2863244985</v>
      </c>
      <c r="H22" s="3">
        <v>2872909177</v>
      </c>
    </row>
    <row r="23" spans="1:8" x14ac:dyDescent="0.25">
      <c r="A23" s="33" t="s">
        <v>39</v>
      </c>
      <c r="B23" s="25">
        <v>5328584</v>
      </c>
      <c r="C23" s="3">
        <v>5407340</v>
      </c>
      <c r="D23" s="3">
        <v>6021704</v>
      </c>
      <c r="E23" s="3">
        <v>6369789</v>
      </c>
      <c r="F23" s="3">
        <v>5468377</v>
      </c>
      <c r="G23" s="3">
        <v>5359026</v>
      </c>
      <c r="H23" s="3">
        <v>5879380</v>
      </c>
    </row>
    <row r="24" spans="1:8" x14ac:dyDescent="0.25">
      <c r="C24" s="5"/>
      <c r="D24" s="5"/>
      <c r="E24" s="5"/>
      <c r="F24" s="5"/>
    </row>
    <row r="25" spans="1:8" x14ac:dyDescent="0.25">
      <c r="A25" s="33" t="s">
        <v>65</v>
      </c>
      <c r="B25" s="3">
        <f t="shared" ref="B25:H25" si="1">SUM(B28:B33)</f>
        <v>7008697542</v>
      </c>
      <c r="C25" s="3">
        <f t="shared" si="1"/>
        <v>4007346879</v>
      </c>
      <c r="D25" s="3">
        <f t="shared" si="1"/>
        <v>3973797662</v>
      </c>
      <c r="E25" s="3">
        <f t="shared" si="1"/>
        <v>3587479903</v>
      </c>
      <c r="F25" s="3">
        <f t="shared" si="1"/>
        <v>2968846540</v>
      </c>
      <c r="G25" s="3">
        <f t="shared" si="1"/>
        <v>2646438408</v>
      </c>
      <c r="H25" s="3">
        <f t="shared" si="1"/>
        <v>3562942492</v>
      </c>
    </row>
    <row r="26" spans="1:8" x14ac:dyDescent="0.25">
      <c r="A26" t="s">
        <v>31</v>
      </c>
      <c r="C26" s="24"/>
      <c r="D26" s="7"/>
      <c r="E26" s="5"/>
      <c r="F26" s="5"/>
      <c r="G26" s="5"/>
    </row>
    <row r="27" spans="1:8" x14ac:dyDescent="0.25">
      <c r="A27" t="s">
        <v>32</v>
      </c>
      <c r="B27" s="26"/>
      <c r="C27" s="26"/>
      <c r="D27" s="5"/>
      <c r="E27" s="5"/>
      <c r="F27" s="5"/>
      <c r="G27" s="5"/>
    </row>
    <row r="28" spans="1:8" x14ac:dyDescent="0.25">
      <c r="A28" t="s">
        <v>33</v>
      </c>
      <c r="B28" s="26">
        <v>888391</v>
      </c>
      <c r="C28" s="26">
        <v>412480</v>
      </c>
      <c r="D28" s="5">
        <v>948704</v>
      </c>
      <c r="E28" s="5">
        <v>1419560</v>
      </c>
      <c r="F28" s="5">
        <v>338450</v>
      </c>
      <c r="G28" s="5">
        <v>463155</v>
      </c>
      <c r="H28" s="5">
        <v>846250</v>
      </c>
    </row>
    <row r="29" spans="1:8" x14ac:dyDescent="0.25">
      <c r="A29" t="s">
        <v>34</v>
      </c>
      <c r="B29" s="26">
        <v>309036983</v>
      </c>
      <c r="C29" s="26">
        <v>363928754</v>
      </c>
      <c r="D29" s="5">
        <v>326949038</v>
      </c>
      <c r="E29" s="5">
        <v>300928488</v>
      </c>
      <c r="F29" s="5">
        <v>81246847</v>
      </c>
      <c r="G29" s="5">
        <v>121783591</v>
      </c>
      <c r="H29" s="5">
        <v>89315550</v>
      </c>
    </row>
    <row r="30" spans="1:8" x14ac:dyDescent="0.25">
      <c r="A30" t="s">
        <v>35</v>
      </c>
      <c r="B30" s="26">
        <v>215010951</v>
      </c>
      <c r="C30" s="26">
        <v>152670612</v>
      </c>
      <c r="D30" s="5">
        <v>173087982</v>
      </c>
      <c r="E30" s="5">
        <v>184641416</v>
      </c>
      <c r="F30" s="5">
        <v>434618581</v>
      </c>
      <c r="G30" s="5">
        <v>217176105</v>
      </c>
      <c r="H30" s="5">
        <v>234947299</v>
      </c>
    </row>
    <row r="31" spans="1:8" x14ac:dyDescent="0.25">
      <c r="A31" t="s">
        <v>36</v>
      </c>
      <c r="B31" s="26">
        <v>1906457466</v>
      </c>
      <c r="C31" s="26">
        <v>1067225370</v>
      </c>
      <c r="D31" s="5">
        <v>1075126213</v>
      </c>
      <c r="E31" s="5">
        <v>1081989898</v>
      </c>
      <c r="F31" s="5">
        <v>410295111</v>
      </c>
      <c r="G31" s="5">
        <v>413824779</v>
      </c>
      <c r="H31" s="5">
        <v>421471717</v>
      </c>
    </row>
    <row r="32" spans="1:8" x14ac:dyDescent="0.25">
      <c r="A32" t="s">
        <v>37</v>
      </c>
      <c r="B32" s="26">
        <v>73808197</v>
      </c>
      <c r="C32" s="26">
        <v>89094525</v>
      </c>
      <c r="D32" s="5">
        <v>120081812</v>
      </c>
      <c r="E32" s="5">
        <v>71330752</v>
      </c>
      <c r="F32" s="5">
        <v>178156165</v>
      </c>
      <c r="G32" s="5">
        <v>180952180</v>
      </c>
      <c r="H32" s="5">
        <v>1340282177</v>
      </c>
    </row>
    <row r="33" spans="1:10" x14ac:dyDescent="0.25">
      <c r="A33" t="s">
        <v>38</v>
      </c>
      <c r="B33" s="26">
        <v>4503495554</v>
      </c>
      <c r="C33" s="26">
        <v>2334015138</v>
      </c>
      <c r="D33" s="5">
        <v>2277603913</v>
      </c>
      <c r="E33" s="5">
        <v>1947169789</v>
      </c>
      <c r="F33" s="5">
        <v>1864191386</v>
      </c>
      <c r="G33" s="5">
        <f>489373952+1222864646</f>
        <v>1712238598</v>
      </c>
      <c r="H33" s="5">
        <v>1476079499</v>
      </c>
    </row>
    <row r="34" spans="1:10" x14ac:dyDescent="0.25">
      <c r="B34" s="26"/>
      <c r="C34" s="5"/>
      <c r="D34" s="5"/>
      <c r="E34" s="5"/>
      <c r="F34" s="5"/>
    </row>
    <row r="35" spans="1:10" x14ac:dyDescent="0.25">
      <c r="A35" s="2"/>
      <c r="B35" s="21">
        <f t="shared" ref="B35:H35" si="2">B25+B6+B20+B22+B23</f>
        <v>8636132362</v>
      </c>
      <c r="C35" s="3">
        <f t="shared" si="2"/>
        <v>8990603792</v>
      </c>
      <c r="D35" s="3">
        <f t="shared" si="2"/>
        <v>8991194461</v>
      </c>
      <c r="E35" s="3">
        <f t="shared" si="2"/>
        <v>9144430380</v>
      </c>
      <c r="F35" s="3">
        <f t="shared" si="2"/>
        <v>9133215217</v>
      </c>
      <c r="G35" s="3">
        <f t="shared" si="2"/>
        <v>9071944380</v>
      </c>
      <c r="H35" s="3">
        <f t="shared" si="2"/>
        <v>9811635477</v>
      </c>
      <c r="J35" s="5"/>
    </row>
    <row r="36" spans="1:10" x14ac:dyDescent="0.25">
      <c r="F36" s="5"/>
    </row>
    <row r="37" spans="1:10" ht="15.75" x14ac:dyDescent="0.25">
      <c r="A37" s="34" t="s">
        <v>66</v>
      </c>
    </row>
    <row r="38" spans="1:10" ht="15.75" x14ac:dyDescent="0.25">
      <c r="A38" s="35" t="s">
        <v>67</v>
      </c>
      <c r="B38" s="21">
        <f t="shared" ref="B38:G38" si="3">SUM(B39:B47)</f>
        <v>704789181</v>
      </c>
      <c r="C38" s="3">
        <f t="shared" si="3"/>
        <v>624175240</v>
      </c>
      <c r="D38" s="3">
        <f t="shared" si="3"/>
        <v>628339926</v>
      </c>
      <c r="E38" s="3">
        <f t="shared" si="3"/>
        <v>635028424</v>
      </c>
      <c r="F38" s="3">
        <f t="shared" si="3"/>
        <v>469720156</v>
      </c>
      <c r="G38" s="3">
        <f t="shared" si="3"/>
        <v>492720434</v>
      </c>
      <c r="H38" s="3">
        <f>SUM(H39:H47)</f>
        <v>891262736</v>
      </c>
    </row>
    <row r="39" spans="1:10" x14ac:dyDescent="0.25">
      <c r="A39" s="8" t="s">
        <v>17</v>
      </c>
      <c r="B39" s="22">
        <v>11153114</v>
      </c>
      <c r="C39" s="4">
        <v>12336897</v>
      </c>
      <c r="D39" s="4">
        <v>12411889</v>
      </c>
      <c r="E39" s="4">
        <v>11846213</v>
      </c>
      <c r="F39" s="4">
        <v>95213912</v>
      </c>
      <c r="G39" s="4">
        <v>88516872</v>
      </c>
      <c r="H39" s="4">
        <v>99741696</v>
      </c>
    </row>
    <row r="40" spans="1:10" ht="30" x14ac:dyDescent="0.25">
      <c r="A40" s="19" t="s">
        <v>18</v>
      </c>
      <c r="B40" s="22">
        <v>7320302</v>
      </c>
      <c r="C40" s="4">
        <v>12282851</v>
      </c>
      <c r="D40" s="4">
        <v>10137016</v>
      </c>
      <c r="E40" s="4">
        <v>12005899</v>
      </c>
      <c r="F40" s="4">
        <v>16392938</v>
      </c>
      <c r="G40" s="4">
        <v>10696899</v>
      </c>
      <c r="H40" s="4">
        <v>6294546</v>
      </c>
    </row>
    <row r="41" spans="1:10" x14ac:dyDescent="0.25">
      <c r="A41" s="19" t="s">
        <v>19</v>
      </c>
      <c r="B41" s="22">
        <v>405725427</v>
      </c>
      <c r="C41" s="4">
        <v>502078999</v>
      </c>
      <c r="D41" s="4">
        <v>508297375</v>
      </c>
      <c r="E41" s="4">
        <v>513823731</v>
      </c>
      <c r="F41" s="4">
        <v>356475063</v>
      </c>
      <c r="G41" s="4">
        <v>391047042</v>
      </c>
      <c r="H41" s="4">
        <v>553955979</v>
      </c>
    </row>
    <row r="42" spans="1:10" x14ac:dyDescent="0.25">
      <c r="A42" s="19" t="s">
        <v>20</v>
      </c>
      <c r="B42" s="22"/>
      <c r="C42" s="4"/>
      <c r="D42" s="4">
        <v>91389446</v>
      </c>
      <c r="E42" s="4"/>
      <c r="F42" s="4"/>
    </row>
    <row r="43" spans="1:10" x14ac:dyDescent="0.25">
      <c r="A43" s="19" t="s">
        <v>53</v>
      </c>
      <c r="B43" s="22">
        <v>274095821</v>
      </c>
      <c r="C43" s="4">
        <v>91389446</v>
      </c>
      <c r="D43" s="4"/>
      <c r="E43" s="4">
        <v>91389446</v>
      </c>
      <c r="F43" s="4"/>
    </row>
    <row r="44" spans="1:10" x14ac:dyDescent="0.25">
      <c r="A44" s="19" t="s">
        <v>10</v>
      </c>
      <c r="B44" s="22"/>
      <c r="C44" s="4"/>
      <c r="D44" s="4"/>
      <c r="E44" s="4"/>
      <c r="F44" s="4"/>
      <c r="G44" s="13"/>
    </row>
    <row r="45" spans="1:10" x14ac:dyDescent="0.25">
      <c r="A45" s="19" t="s">
        <v>92</v>
      </c>
      <c r="B45" s="22"/>
      <c r="C45" s="4"/>
      <c r="D45" s="4"/>
      <c r="E45" s="4"/>
      <c r="F45" s="4"/>
      <c r="G45" s="13"/>
    </row>
    <row r="46" spans="1:10" x14ac:dyDescent="0.25">
      <c r="A46" s="19" t="s">
        <v>102</v>
      </c>
      <c r="B46" s="22"/>
      <c r="C46" s="4"/>
      <c r="D46" s="4"/>
      <c r="E46" s="4"/>
      <c r="F46" s="4"/>
      <c r="G46" s="13"/>
      <c r="H46" s="13">
        <v>228057257</v>
      </c>
    </row>
    <row r="47" spans="1:10" x14ac:dyDescent="0.25">
      <c r="A47" s="19" t="s">
        <v>21</v>
      </c>
      <c r="B47" s="22">
        <v>6494517</v>
      </c>
      <c r="C47" s="4">
        <v>6087047</v>
      </c>
      <c r="D47" s="4">
        <v>6104200</v>
      </c>
      <c r="E47" s="4">
        <v>5963135</v>
      </c>
      <c r="F47" s="4">
        <v>1638243</v>
      </c>
      <c r="G47" s="4">
        <v>2459621</v>
      </c>
      <c r="H47" s="4">
        <v>3213258</v>
      </c>
    </row>
    <row r="48" spans="1:10" x14ac:dyDescent="0.25">
      <c r="A48" s="2"/>
      <c r="B48" s="27"/>
      <c r="C48" s="2"/>
      <c r="D48" s="2"/>
      <c r="E48" s="2"/>
    </row>
    <row r="49" spans="1:8" x14ac:dyDescent="0.25">
      <c r="A49" s="33" t="s">
        <v>68</v>
      </c>
      <c r="B49" s="21">
        <f t="shared" ref="B49:G49" si="4">SUM(B50:B60)</f>
        <v>7931343181</v>
      </c>
      <c r="C49" s="3">
        <f t="shared" si="4"/>
        <v>8366428552</v>
      </c>
      <c r="D49" s="3">
        <f t="shared" si="4"/>
        <v>8362854535</v>
      </c>
      <c r="E49" s="3">
        <f t="shared" si="4"/>
        <v>8509401956</v>
      </c>
      <c r="F49" s="3">
        <f t="shared" si="4"/>
        <v>8663495061</v>
      </c>
      <c r="G49" s="3">
        <f t="shared" si="4"/>
        <v>8579223946</v>
      </c>
      <c r="H49" s="3">
        <f>SUM(H50:H60)</f>
        <v>8920372741</v>
      </c>
    </row>
    <row r="50" spans="1:8" x14ac:dyDescent="0.25">
      <c r="A50" t="s">
        <v>13</v>
      </c>
      <c r="B50" s="23">
        <v>305202300</v>
      </c>
      <c r="C50" s="5">
        <v>305202300</v>
      </c>
      <c r="D50" s="5">
        <v>305202300</v>
      </c>
      <c r="E50" s="5">
        <v>305202300</v>
      </c>
      <c r="F50" s="5">
        <v>305202300</v>
      </c>
      <c r="G50" s="5">
        <v>305202300</v>
      </c>
      <c r="H50" s="5">
        <v>305202300</v>
      </c>
    </row>
    <row r="51" spans="1:8" x14ac:dyDescent="0.25">
      <c r="A51" t="s">
        <v>14</v>
      </c>
      <c r="B51" s="23"/>
      <c r="C51" s="5"/>
      <c r="D51" s="5"/>
      <c r="E51" s="5"/>
      <c r="F51" s="5"/>
    </row>
    <row r="52" spans="1:8" x14ac:dyDescent="0.25">
      <c r="A52" t="s">
        <v>89</v>
      </c>
      <c r="B52" s="23"/>
      <c r="C52" s="5"/>
      <c r="D52" s="5"/>
      <c r="E52" s="5"/>
      <c r="F52" s="5"/>
      <c r="G52" s="13"/>
    </row>
    <row r="53" spans="1:8" x14ac:dyDescent="0.25">
      <c r="A53" t="s">
        <v>15</v>
      </c>
      <c r="B53" s="23"/>
      <c r="C53" s="5"/>
      <c r="D53" s="5"/>
      <c r="E53" s="5"/>
      <c r="F53" s="5"/>
    </row>
    <row r="54" spans="1:8" x14ac:dyDescent="0.25">
      <c r="A54" t="s">
        <v>90</v>
      </c>
      <c r="B54" s="23"/>
      <c r="C54" s="5"/>
      <c r="D54" s="5"/>
      <c r="E54" s="5"/>
      <c r="F54" s="5"/>
      <c r="G54" s="13"/>
    </row>
    <row r="55" spans="1:8" x14ac:dyDescent="0.25">
      <c r="A55" t="s">
        <v>91</v>
      </c>
      <c r="B55" s="23"/>
      <c r="C55" s="5"/>
      <c r="D55" s="5"/>
      <c r="E55" s="5"/>
      <c r="F55" s="5"/>
      <c r="G55" s="13"/>
    </row>
    <row r="56" spans="1:8" x14ac:dyDescent="0.25">
      <c r="A56" t="s">
        <v>16</v>
      </c>
      <c r="D56" s="5"/>
      <c r="E56" s="5"/>
      <c r="F56" s="5"/>
      <c r="G56" s="13"/>
      <c r="H56" s="13">
        <v>46386846</v>
      </c>
    </row>
    <row r="57" spans="1:8" x14ac:dyDescent="0.25">
      <c r="A57" t="s">
        <v>40</v>
      </c>
      <c r="B57" s="26">
        <v>7626016780</v>
      </c>
      <c r="C57" s="13">
        <v>8061220001</v>
      </c>
      <c r="D57">
        <v>8057652235</v>
      </c>
      <c r="E57" s="5">
        <v>8204199656</v>
      </c>
      <c r="F57" s="5">
        <v>8358003861</v>
      </c>
      <c r="G57" s="13">
        <v>8273767690</v>
      </c>
      <c r="H57" s="13">
        <v>7911907783</v>
      </c>
    </row>
    <row r="58" spans="1:8" x14ac:dyDescent="0.25">
      <c r="A58" t="s">
        <v>52</v>
      </c>
      <c r="B58" s="26">
        <v>124101</v>
      </c>
      <c r="C58" s="13">
        <v>6251</v>
      </c>
      <c r="D58" s="5"/>
      <c r="E58" s="5"/>
      <c r="F58" s="5">
        <v>288900</v>
      </c>
      <c r="G58" s="13">
        <v>253956</v>
      </c>
      <c r="H58" s="13">
        <v>201521</v>
      </c>
    </row>
    <row r="59" spans="1:8" x14ac:dyDescent="0.25">
      <c r="B59" s="26"/>
      <c r="C59" s="13"/>
      <c r="D59" s="5"/>
      <c r="E59" s="5"/>
      <c r="F59" s="5"/>
      <c r="G59" s="13"/>
    </row>
    <row r="60" spans="1:8" x14ac:dyDescent="0.25">
      <c r="A60" s="33" t="s">
        <v>69</v>
      </c>
      <c r="B60" s="23"/>
      <c r="C60" s="5"/>
      <c r="D60" s="5"/>
      <c r="E60" s="5"/>
      <c r="F60" s="5"/>
      <c r="G60" s="13"/>
      <c r="H60" s="13">
        <v>656674291</v>
      </c>
    </row>
    <row r="61" spans="1:8" x14ac:dyDescent="0.25">
      <c r="A61" s="2"/>
      <c r="B61" s="27"/>
      <c r="C61" s="2"/>
      <c r="D61" s="2"/>
      <c r="E61" s="2"/>
      <c r="G61" s="13"/>
    </row>
    <row r="62" spans="1:8" x14ac:dyDescent="0.25">
      <c r="A62" s="2"/>
      <c r="B62" s="27"/>
      <c r="C62" s="2"/>
      <c r="D62" s="2"/>
      <c r="E62" s="2"/>
    </row>
    <row r="63" spans="1:8" x14ac:dyDescent="0.25">
      <c r="A63" s="2"/>
      <c r="B63" s="21">
        <f t="shared" ref="B63:G63" si="5">B38+B49</f>
        <v>8636132362</v>
      </c>
      <c r="C63" s="3">
        <f t="shared" si="5"/>
        <v>8990603792</v>
      </c>
      <c r="D63" s="3">
        <f t="shared" si="5"/>
        <v>8991194461</v>
      </c>
      <c r="E63" s="3">
        <f t="shared" si="5"/>
        <v>9144430380</v>
      </c>
      <c r="F63" s="3">
        <f t="shared" si="5"/>
        <v>9133215217</v>
      </c>
      <c r="G63" s="3">
        <f t="shared" si="5"/>
        <v>9071944380</v>
      </c>
      <c r="H63" s="3">
        <f>H38+H49</f>
        <v>9811635477</v>
      </c>
    </row>
    <row r="65" spans="1:8" x14ac:dyDescent="0.25">
      <c r="A65" s="36" t="s">
        <v>70</v>
      </c>
      <c r="B65" s="28">
        <f t="shared" ref="B65:H65" si="6">B49/(B50/10)</f>
        <v>259.8716713799339</v>
      </c>
      <c r="C65" s="9">
        <f t="shared" si="6"/>
        <v>274.12731004976041</v>
      </c>
      <c r="D65" s="9">
        <f t="shared" si="6"/>
        <v>274.01020683658021</v>
      </c>
      <c r="E65" s="9">
        <f t="shared" si="6"/>
        <v>278.81185548077457</v>
      </c>
      <c r="F65" s="9">
        <f t="shared" si="6"/>
        <v>283.86073961434761</v>
      </c>
      <c r="G65" s="9">
        <f t="shared" si="6"/>
        <v>281.09958365320313</v>
      </c>
      <c r="H65" s="9">
        <f t="shared" si="6"/>
        <v>292.2773760551608</v>
      </c>
    </row>
    <row r="66" spans="1:8" x14ac:dyDescent="0.25">
      <c r="A66" s="36" t="s">
        <v>71</v>
      </c>
      <c r="B66" s="20">
        <f>B50/10</f>
        <v>30520230</v>
      </c>
      <c r="C66" s="20">
        <f t="shared" ref="C66:H66" si="7">C50/10</f>
        <v>30520230</v>
      </c>
      <c r="D66" s="20">
        <f t="shared" si="7"/>
        <v>30520230</v>
      </c>
      <c r="E66" s="20">
        <f t="shared" si="7"/>
        <v>30520230</v>
      </c>
      <c r="F66" s="20">
        <f t="shared" si="7"/>
        <v>30520230</v>
      </c>
      <c r="G66" s="20">
        <f t="shared" si="7"/>
        <v>30520230</v>
      </c>
      <c r="H66" s="20">
        <f t="shared" si="7"/>
        <v>30520230</v>
      </c>
    </row>
    <row r="67" spans="1:8" x14ac:dyDescent="0.25">
      <c r="B67" s="23"/>
      <c r="C67" s="5"/>
      <c r="D67" s="5"/>
      <c r="F67" s="5"/>
    </row>
    <row r="68" spans="1:8" x14ac:dyDescent="0.25">
      <c r="E68" s="5"/>
      <c r="F6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4" topLeftCell="G11" activePane="bottomRight" state="frozen"/>
      <selection pane="topRight" activeCell="B1" sqref="B1"/>
      <selection pane="bottomLeft" activeCell="A6" sqref="A6"/>
      <selection pane="bottomRight" activeCell="H19" sqref="H19"/>
    </sheetView>
  </sheetViews>
  <sheetFormatPr defaultRowHeight="15" x14ac:dyDescent="0.25"/>
  <cols>
    <col min="1" max="1" width="46.625" customWidth="1"/>
    <col min="2" max="2" width="18" style="8" customWidth="1"/>
    <col min="3" max="6" width="18.75" style="8" bestFit="1" customWidth="1"/>
    <col min="7" max="8" width="16.875" bestFit="1" customWidth="1"/>
  </cols>
  <sheetData>
    <row r="1" spans="1:8" ht="15.75" x14ac:dyDescent="0.25">
      <c r="A1" s="1" t="s">
        <v>58</v>
      </c>
      <c r="B1" s="2"/>
      <c r="C1" s="2"/>
      <c r="D1" s="2"/>
      <c r="E1" s="2"/>
      <c r="F1" s="2"/>
    </row>
    <row r="2" spans="1:8" ht="15.75" x14ac:dyDescent="0.25">
      <c r="A2" s="1" t="s">
        <v>72</v>
      </c>
      <c r="B2" s="2"/>
      <c r="C2" s="2"/>
      <c r="D2" s="2"/>
      <c r="E2" s="2"/>
      <c r="F2" s="44"/>
      <c r="G2" s="45"/>
    </row>
    <row r="3" spans="1:8" ht="15.75" x14ac:dyDescent="0.25">
      <c r="A3" s="1" t="s">
        <v>88</v>
      </c>
      <c r="B3" s="40" t="s">
        <v>85</v>
      </c>
      <c r="C3" s="41" t="s">
        <v>86</v>
      </c>
      <c r="D3" s="41" t="s">
        <v>87</v>
      </c>
      <c r="E3" s="41" t="s">
        <v>85</v>
      </c>
      <c r="F3" s="41" t="s">
        <v>86</v>
      </c>
      <c r="G3" s="41" t="s">
        <v>87</v>
      </c>
      <c r="H3" s="41" t="s">
        <v>85</v>
      </c>
    </row>
    <row r="4" spans="1:8" ht="15.75" x14ac:dyDescent="0.25">
      <c r="A4" s="1"/>
      <c r="B4" s="39">
        <v>43008</v>
      </c>
      <c r="C4" s="39">
        <v>43190</v>
      </c>
      <c r="D4" s="39">
        <v>43281</v>
      </c>
      <c r="E4" s="39">
        <v>43373</v>
      </c>
      <c r="F4" s="39">
        <v>43555</v>
      </c>
      <c r="G4" s="29">
        <v>43646</v>
      </c>
      <c r="H4" s="29">
        <v>43738</v>
      </c>
    </row>
    <row r="5" spans="1:8" ht="15.75" x14ac:dyDescent="0.25">
      <c r="A5" s="1"/>
      <c r="B5" s="29"/>
      <c r="C5" s="29"/>
      <c r="D5" s="29"/>
      <c r="E5" s="29"/>
      <c r="F5" s="29"/>
    </row>
    <row r="6" spans="1:8" ht="15.75" x14ac:dyDescent="0.25">
      <c r="A6" s="37" t="s">
        <v>73</v>
      </c>
      <c r="B6" s="17"/>
      <c r="C6" s="17"/>
      <c r="D6" s="17"/>
      <c r="E6" s="17"/>
      <c r="F6" s="17"/>
    </row>
    <row r="7" spans="1:8" ht="15.75" x14ac:dyDescent="0.25">
      <c r="A7" s="18" t="s">
        <v>3</v>
      </c>
      <c r="B7" s="13">
        <v>1460903717</v>
      </c>
      <c r="C7" s="13">
        <v>377653214</v>
      </c>
      <c r="D7" s="13">
        <v>831359599</v>
      </c>
      <c r="E7" s="13">
        <v>1409920724</v>
      </c>
      <c r="F7" s="13">
        <v>380467362</v>
      </c>
      <c r="G7" s="13">
        <v>848322502</v>
      </c>
      <c r="H7" s="13">
        <v>1482591292</v>
      </c>
    </row>
    <row r="8" spans="1:8" ht="15.75" x14ac:dyDescent="0.25">
      <c r="A8" s="37" t="s">
        <v>4</v>
      </c>
      <c r="B8" s="30">
        <f t="shared" ref="B8:E8" si="0">B6-B7</f>
        <v>-1460903717</v>
      </c>
      <c r="C8" s="30">
        <f t="shared" si="0"/>
        <v>-377653214</v>
      </c>
      <c r="D8" s="30">
        <f t="shared" si="0"/>
        <v>-831359599</v>
      </c>
      <c r="E8" s="30">
        <f t="shared" si="0"/>
        <v>-1409920724</v>
      </c>
      <c r="F8" s="30">
        <f>F6-F7</f>
        <v>-380467362</v>
      </c>
      <c r="G8" s="30">
        <f>G6-G7</f>
        <v>-848322502</v>
      </c>
      <c r="H8" s="30">
        <f>H6-H7</f>
        <v>-1482591292</v>
      </c>
    </row>
    <row r="9" spans="1:8" ht="15.75" x14ac:dyDescent="0.25">
      <c r="A9" s="18" t="s">
        <v>5</v>
      </c>
      <c r="B9" s="13">
        <v>216996356</v>
      </c>
      <c r="C9" s="13">
        <v>68079472</v>
      </c>
      <c r="D9" s="13">
        <v>88005515</v>
      </c>
      <c r="E9" s="13">
        <v>146994015</v>
      </c>
      <c r="F9" s="13">
        <v>65853272</v>
      </c>
      <c r="G9" s="13">
        <v>79442474</v>
      </c>
      <c r="H9" s="13">
        <v>158020616</v>
      </c>
    </row>
    <row r="10" spans="1:8" ht="15.75" x14ac:dyDescent="0.25">
      <c r="A10" s="18" t="s">
        <v>6</v>
      </c>
      <c r="B10" s="13">
        <v>619440</v>
      </c>
      <c r="C10" s="13">
        <v>326525</v>
      </c>
      <c r="D10" s="13">
        <v>1148314</v>
      </c>
      <c r="E10" s="13">
        <v>1242878</v>
      </c>
      <c r="F10" s="13">
        <v>269458</v>
      </c>
      <c r="G10" s="13">
        <v>551958</v>
      </c>
      <c r="H10" s="13">
        <v>84305341</v>
      </c>
    </row>
    <row r="11" spans="1:8" ht="15.75" x14ac:dyDescent="0.25">
      <c r="A11" s="1"/>
      <c r="B11" s="17">
        <f t="shared" ref="B11:E11" si="1">B8+B9+B10</f>
        <v>-1243287921</v>
      </c>
      <c r="C11" s="17">
        <f t="shared" si="1"/>
        <v>-309247217</v>
      </c>
      <c r="D11" s="17">
        <f t="shared" si="1"/>
        <v>-742205770</v>
      </c>
      <c r="E11" s="17">
        <f t="shared" si="1"/>
        <v>-1261683831</v>
      </c>
      <c r="F11" s="17">
        <f>F8+F9+F10</f>
        <v>-314344632</v>
      </c>
      <c r="G11" s="17">
        <f>G8+G9+G10</f>
        <v>-768328070</v>
      </c>
      <c r="H11" s="17">
        <f>H8+H9+H10</f>
        <v>-1240265335</v>
      </c>
    </row>
    <row r="12" spans="1:8" ht="15.75" x14ac:dyDescent="0.25">
      <c r="A12" s="1"/>
      <c r="B12" s="29"/>
      <c r="C12" s="29"/>
      <c r="D12" s="29"/>
      <c r="E12" s="29"/>
      <c r="F12" s="29"/>
    </row>
    <row r="13" spans="1:8" ht="15.75" x14ac:dyDescent="0.25">
      <c r="A13" s="37" t="s">
        <v>7</v>
      </c>
      <c r="B13" s="29"/>
      <c r="C13" s="29"/>
      <c r="D13" s="29"/>
      <c r="E13" s="29"/>
      <c r="F13" s="29"/>
    </row>
    <row r="14" spans="1:8" ht="15.75" x14ac:dyDescent="0.25">
      <c r="A14" s="18" t="s">
        <v>8</v>
      </c>
      <c r="B14" s="13">
        <v>1375256874</v>
      </c>
      <c r="C14" s="13">
        <v>671980226</v>
      </c>
      <c r="D14" s="13">
        <v>946326247</v>
      </c>
      <c r="E14" s="13">
        <v>1195082836</v>
      </c>
      <c r="F14" s="13">
        <v>715621558</v>
      </c>
      <c r="G14" s="13">
        <v>1131684596</v>
      </c>
      <c r="H14" s="13">
        <v>1755802768</v>
      </c>
    </row>
    <row r="15" spans="1:8" ht="15.75" x14ac:dyDescent="0.25">
      <c r="A15" s="18" t="s">
        <v>9</v>
      </c>
      <c r="B15" s="13"/>
      <c r="C15" s="13"/>
      <c r="D15" s="13"/>
      <c r="E15" s="13">
        <v>625469117</v>
      </c>
      <c r="F15" s="13"/>
      <c r="H15" s="13">
        <v>751237837</v>
      </c>
    </row>
    <row r="16" spans="1:8" ht="15.75" x14ac:dyDescent="0.25">
      <c r="A16" s="18" t="s">
        <v>1</v>
      </c>
      <c r="B16" s="13">
        <v>632720241</v>
      </c>
      <c r="C16" s="13">
        <v>179452976</v>
      </c>
      <c r="D16" s="13">
        <v>383128938</v>
      </c>
      <c r="E16" s="13"/>
      <c r="F16" s="13">
        <v>182852614</v>
      </c>
      <c r="G16" s="13">
        <v>332752589</v>
      </c>
    </row>
    <row r="17" spans="1:8" ht="15.75" x14ac:dyDescent="0.25">
      <c r="A17" s="18" t="s">
        <v>93</v>
      </c>
      <c r="B17" s="13"/>
      <c r="C17" s="13"/>
      <c r="D17" s="13"/>
      <c r="E17" s="13"/>
      <c r="F17" s="13"/>
      <c r="H17" s="13">
        <v>36624276</v>
      </c>
    </row>
    <row r="18" spans="1:8" ht="15.75" x14ac:dyDescent="0.25">
      <c r="A18" s="18" t="s">
        <v>10</v>
      </c>
      <c r="B18" s="13"/>
      <c r="C18" s="13"/>
      <c r="D18" s="13"/>
      <c r="E18" s="13"/>
      <c r="F18" s="13"/>
    </row>
    <row r="19" spans="1:8" ht="15.75" x14ac:dyDescent="0.25">
      <c r="A19" s="18" t="s">
        <v>11</v>
      </c>
      <c r="B19" s="13"/>
      <c r="C19" s="13"/>
      <c r="D19" s="13"/>
      <c r="E19" s="13"/>
      <c r="F19" s="13"/>
    </row>
    <row r="20" spans="1:8" x14ac:dyDescent="0.25">
      <c r="A20" s="36" t="s">
        <v>74</v>
      </c>
      <c r="B20" s="30">
        <f t="shared" ref="B20:H20" si="2">B11-B14-B15-B16-B18+B19</f>
        <v>-3251265036</v>
      </c>
      <c r="C20" s="30">
        <f t="shared" si="2"/>
        <v>-1160680419</v>
      </c>
      <c r="D20" s="30">
        <f t="shared" si="2"/>
        <v>-2071660955</v>
      </c>
      <c r="E20" s="30">
        <f t="shared" si="2"/>
        <v>-3082235784</v>
      </c>
      <c r="F20" s="30">
        <f t="shared" si="2"/>
        <v>-1212818804</v>
      </c>
      <c r="G20" s="30">
        <f t="shared" si="2"/>
        <v>-2232765255</v>
      </c>
      <c r="H20" s="30">
        <f t="shared" si="2"/>
        <v>-3747305940</v>
      </c>
    </row>
    <row r="21" spans="1:8" x14ac:dyDescent="0.25">
      <c r="A21" s="33" t="s">
        <v>75</v>
      </c>
      <c r="B21" s="30"/>
      <c r="C21" s="30"/>
      <c r="D21" s="30"/>
      <c r="E21" s="30"/>
      <c r="F21" s="30"/>
    </row>
    <row r="22" spans="1:8" ht="15.75" x14ac:dyDescent="0.25">
      <c r="A22" s="18" t="s">
        <v>12</v>
      </c>
      <c r="B22" s="13"/>
      <c r="C22" s="13"/>
      <c r="D22" s="13"/>
      <c r="E22" s="13"/>
      <c r="F22" s="13"/>
    </row>
    <row r="23" spans="1:8" x14ac:dyDescent="0.25">
      <c r="A23" s="36" t="s">
        <v>76</v>
      </c>
      <c r="B23" s="30">
        <f t="shared" ref="B23:H23" si="3">B20-B22</f>
        <v>-3251265036</v>
      </c>
      <c r="C23" s="30">
        <f t="shared" si="3"/>
        <v>-1160680419</v>
      </c>
      <c r="D23" s="30">
        <f t="shared" si="3"/>
        <v>-2071660955</v>
      </c>
      <c r="E23" s="30">
        <f t="shared" si="3"/>
        <v>-3082235784</v>
      </c>
      <c r="F23" s="30">
        <f t="shared" si="3"/>
        <v>-1212818804</v>
      </c>
      <c r="G23" s="30">
        <f t="shared" si="3"/>
        <v>-2232765255</v>
      </c>
      <c r="H23" s="30">
        <f t="shared" si="3"/>
        <v>-3747305940</v>
      </c>
    </row>
    <row r="24" spans="1:8" x14ac:dyDescent="0.25">
      <c r="A24" s="2"/>
      <c r="B24" s="11"/>
      <c r="C24" s="10"/>
      <c r="D24" s="10"/>
      <c r="E24" s="10"/>
      <c r="F24" s="10"/>
    </row>
    <row r="25" spans="1:8" s="12" customFormat="1" x14ac:dyDescent="0.25">
      <c r="A25" s="11"/>
      <c r="B25" s="42"/>
      <c r="C25" s="42"/>
      <c r="D25" s="42"/>
      <c r="E25" s="42"/>
      <c r="F25" s="42"/>
    </row>
    <row r="26" spans="1:8" s="12" customFormat="1" x14ac:dyDescent="0.25">
      <c r="A26" s="11"/>
      <c r="B26" s="43"/>
      <c r="C26" s="43"/>
      <c r="D26" s="43"/>
      <c r="E26" s="43"/>
      <c r="F26" s="43"/>
    </row>
    <row r="49" spans="1:1" x14ac:dyDescent="0.25">
      <c r="A4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1" ySplit="4" topLeftCell="G29" activePane="bottomRight" state="frozen"/>
      <selection pane="topRight" activeCell="B1" sqref="B1"/>
      <selection pane="bottomLeft" activeCell="A6" sqref="A6"/>
      <selection pane="bottomRight" activeCell="K43" sqref="K43"/>
    </sheetView>
  </sheetViews>
  <sheetFormatPr defaultRowHeight="15" x14ac:dyDescent="0.25"/>
  <cols>
    <col min="1" max="1" width="38.25" customWidth="1"/>
    <col min="2" max="3" width="17.75" bestFit="1" customWidth="1"/>
    <col min="4" max="5" width="17.875" bestFit="1" customWidth="1"/>
    <col min="6" max="8" width="17.75" bestFit="1" customWidth="1"/>
  </cols>
  <sheetData>
    <row r="1" spans="1:8" ht="15.75" x14ac:dyDescent="0.25">
      <c r="A1" s="1" t="s">
        <v>58</v>
      </c>
      <c r="B1" s="1"/>
      <c r="C1" s="1"/>
      <c r="D1" s="1"/>
      <c r="E1" s="1"/>
    </row>
    <row r="2" spans="1:8" ht="15.75" x14ac:dyDescent="0.25">
      <c r="A2" s="1" t="s">
        <v>77</v>
      </c>
      <c r="B2" s="1"/>
      <c r="C2" s="1"/>
      <c r="D2" s="1"/>
      <c r="E2" s="1"/>
    </row>
    <row r="3" spans="1:8" ht="15.75" x14ac:dyDescent="0.25">
      <c r="A3" s="1" t="s">
        <v>88</v>
      </c>
      <c r="B3" s="40" t="s">
        <v>85</v>
      </c>
      <c r="C3" s="41" t="s">
        <v>86</v>
      </c>
      <c r="D3" s="41" t="s">
        <v>87</v>
      </c>
      <c r="E3" s="41" t="s">
        <v>85</v>
      </c>
      <c r="F3" s="41" t="s">
        <v>86</v>
      </c>
      <c r="G3" s="41" t="s">
        <v>87</v>
      </c>
      <c r="H3" s="41" t="s">
        <v>85</v>
      </c>
    </row>
    <row r="4" spans="1:8" ht="15.75" x14ac:dyDescent="0.25">
      <c r="A4" s="1"/>
      <c r="B4" s="39">
        <v>43008</v>
      </c>
      <c r="C4" s="39">
        <v>43190</v>
      </c>
      <c r="D4" s="39">
        <v>43281</v>
      </c>
      <c r="E4" s="39">
        <v>43373</v>
      </c>
      <c r="F4" s="39">
        <v>43555</v>
      </c>
      <c r="G4" s="29">
        <v>43646</v>
      </c>
      <c r="H4" s="29">
        <v>43738</v>
      </c>
    </row>
    <row r="5" spans="1:8" x14ac:dyDescent="0.25">
      <c r="A5" s="36" t="s">
        <v>78</v>
      </c>
      <c r="F5" s="5"/>
      <c r="H5" s="13"/>
    </row>
    <row r="6" spans="1:8" x14ac:dyDescent="0.25">
      <c r="A6" t="s">
        <v>41</v>
      </c>
      <c r="B6" s="13">
        <v>1553325684</v>
      </c>
      <c r="C6" s="13">
        <v>416804338</v>
      </c>
      <c r="D6" s="13">
        <v>909034758</v>
      </c>
      <c r="E6" s="13">
        <v>1515485315</v>
      </c>
      <c r="F6" s="5">
        <v>853168367</v>
      </c>
      <c r="G6" s="13">
        <v>1282667743</v>
      </c>
      <c r="H6" s="13">
        <v>1952382143</v>
      </c>
    </row>
    <row r="7" spans="1:8" x14ac:dyDescent="0.25">
      <c r="A7" s="8" t="s">
        <v>42</v>
      </c>
      <c r="B7" s="13">
        <v>619440</v>
      </c>
      <c r="C7" s="13">
        <v>326525</v>
      </c>
      <c r="D7" s="13">
        <v>1148314</v>
      </c>
      <c r="E7" s="13">
        <v>1242878</v>
      </c>
      <c r="F7" s="13">
        <v>269458</v>
      </c>
      <c r="G7" s="13">
        <v>551958</v>
      </c>
      <c r="H7" s="13">
        <v>84305341</v>
      </c>
    </row>
    <row r="8" spans="1:8" x14ac:dyDescent="0.25">
      <c r="A8" s="8" t="s">
        <v>43</v>
      </c>
      <c r="B8" s="13"/>
      <c r="C8" s="13">
        <v>-239405814</v>
      </c>
      <c r="D8" s="13">
        <v>-473005464</v>
      </c>
      <c r="E8" s="13"/>
      <c r="F8" s="13">
        <v>-177480810</v>
      </c>
      <c r="G8" s="13">
        <v>-304874826</v>
      </c>
      <c r="H8" s="13"/>
    </row>
    <row r="9" spans="1:8" x14ac:dyDescent="0.25">
      <c r="A9" s="8" t="s">
        <v>44</v>
      </c>
      <c r="B9" s="13">
        <v>-600165209</v>
      </c>
      <c r="C9" s="13"/>
      <c r="D9" s="13"/>
      <c r="E9" s="13"/>
      <c r="F9" s="13"/>
      <c r="H9" s="13"/>
    </row>
    <row r="10" spans="1:8" x14ac:dyDescent="0.25">
      <c r="A10" s="8" t="s">
        <v>98</v>
      </c>
      <c r="B10" s="13"/>
      <c r="C10" s="13"/>
      <c r="D10" s="13"/>
      <c r="E10" s="13"/>
      <c r="F10" s="13"/>
      <c r="H10" s="13">
        <v>-694030378</v>
      </c>
    </row>
    <row r="11" spans="1:8" x14ac:dyDescent="0.25">
      <c r="A11" s="8" t="s">
        <v>94</v>
      </c>
      <c r="B11" s="13"/>
      <c r="C11" s="13"/>
      <c r="D11" s="13"/>
      <c r="E11" s="13"/>
      <c r="F11" s="13"/>
      <c r="H11" s="13">
        <v>19661414</v>
      </c>
    </row>
    <row r="12" spans="1:8" x14ac:dyDescent="0.25">
      <c r="A12" s="8" t="s">
        <v>95</v>
      </c>
      <c r="B12" s="13"/>
      <c r="C12" s="13"/>
      <c r="D12" s="13"/>
      <c r="E12" s="13"/>
      <c r="F12" s="13"/>
      <c r="H12" s="13">
        <v>-1706792</v>
      </c>
    </row>
    <row r="13" spans="1:8" x14ac:dyDescent="0.25">
      <c r="A13" s="8" t="s">
        <v>96</v>
      </c>
      <c r="B13" s="13"/>
      <c r="C13" s="13"/>
      <c r="D13" s="13"/>
      <c r="E13" s="13"/>
      <c r="F13" s="13"/>
      <c r="H13" s="13">
        <v>39252158</v>
      </c>
    </row>
    <row r="14" spans="1:8" x14ac:dyDescent="0.25">
      <c r="A14" s="8" t="s">
        <v>97</v>
      </c>
      <c r="B14" s="13"/>
      <c r="C14" s="13"/>
      <c r="D14" s="13"/>
      <c r="E14" s="13"/>
      <c r="F14" s="13"/>
      <c r="H14" s="13">
        <v>-23294730</v>
      </c>
    </row>
    <row r="15" spans="1:8" x14ac:dyDescent="0.25">
      <c r="A15" s="8" t="s">
        <v>45</v>
      </c>
      <c r="B15" s="13">
        <v>-1376269639</v>
      </c>
      <c r="C15" s="13">
        <v>-671873929</v>
      </c>
      <c r="D15" s="13">
        <v>-946144958</v>
      </c>
      <c r="E15" s="13">
        <v>-1195467223</v>
      </c>
      <c r="F15" s="13">
        <v>-1026001030</v>
      </c>
      <c r="G15" s="13">
        <v>-1429308136</v>
      </c>
      <c r="H15" s="13">
        <v>-2042201484</v>
      </c>
    </row>
    <row r="16" spans="1:8" x14ac:dyDescent="0.25">
      <c r="A16" s="8" t="s">
        <v>46</v>
      </c>
      <c r="B16" s="13">
        <v>-17706241</v>
      </c>
      <c r="C16" s="13">
        <v>-4253874</v>
      </c>
      <c r="D16" s="13">
        <v>-5212265</v>
      </c>
      <c r="E16" s="13">
        <v>-6959922</v>
      </c>
      <c r="F16" s="13">
        <v>-1971190</v>
      </c>
      <c r="G16" s="13">
        <v>-2506155</v>
      </c>
      <c r="H16" s="13">
        <v>-20831883</v>
      </c>
    </row>
    <row r="17" spans="1:8" x14ac:dyDescent="0.25">
      <c r="A17" s="2"/>
      <c r="B17" s="14">
        <f t="shared" ref="B17:D17" si="0">SUM(B5:B16)</f>
        <v>-440195965</v>
      </c>
      <c r="C17" s="14">
        <f t="shared" si="0"/>
        <v>-498402754</v>
      </c>
      <c r="D17" s="14">
        <f t="shared" si="0"/>
        <v>-514179615</v>
      </c>
      <c r="E17" s="14">
        <f>SUM(E5:E16)</f>
        <v>314301048</v>
      </c>
      <c r="F17" s="14">
        <f>SUM(F5:F16)</f>
        <v>-352015205</v>
      </c>
      <c r="G17" s="14">
        <f>SUM(G5:G16)</f>
        <v>-453469416</v>
      </c>
      <c r="H17" s="14">
        <f>SUM(H5:H16)</f>
        <v>-686464211</v>
      </c>
    </row>
    <row r="18" spans="1:8" x14ac:dyDescent="0.25">
      <c r="B18" s="13"/>
      <c r="C18" s="13"/>
      <c r="D18" s="13"/>
      <c r="E18" s="13"/>
      <c r="F18" s="13"/>
    </row>
    <row r="19" spans="1:8" x14ac:dyDescent="0.25">
      <c r="A19" s="36" t="s">
        <v>79</v>
      </c>
      <c r="B19" s="13"/>
      <c r="C19" s="13"/>
      <c r="D19" s="13"/>
      <c r="E19" s="13"/>
      <c r="F19" s="13"/>
    </row>
    <row r="20" spans="1:8" x14ac:dyDescent="0.25">
      <c r="A20" s="15" t="s">
        <v>2</v>
      </c>
      <c r="B20" s="13">
        <v>-10146253</v>
      </c>
      <c r="C20" s="13">
        <v>-15338609</v>
      </c>
      <c r="D20" s="13">
        <v>-23958927</v>
      </c>
      <c r="E20" s="13">
        <v>-28070949</v>
      </c>
      <c r="F20" s="13">
        <v>-2392688</v>
      </c>
      <c r="G20" s="13">
        <v>-3755108</v>
      </c>
      <c r="H20" s="13">
        <v>-14640554</v>
      </c>
    </row>
    <row r="21" spans="1:8" x14ac:dyDescent="0.25">
      <c r="A21" s="15" t="s">
        <v>47</v>
      </c>
      <c r="B21" s="13">
        <v>924266305</v>
      </c>
      <c r="C21" s="13"/>
      <c r="D21" s="13"/>
      <c r="E21" s="13">
        <v>-1601306174</v>
      </c>
      <c r="F21" s="13"/>
    </row>
    <row r="22" spans="1:8" x14ac:dyDescent="0.25">
      <c r="A22" s="15" t="s">
        <v>59</v>
      </c>
      <c r="B22" s="13"/>
      <c r="C22" s="13">
        <v>-1022962649</v>
      </c>
      <c r="D22" s="13">
        <v>-1067271590</v>
      </c>
      <c r="E22" s="13"/>
      <c r="F22" s="13">
        <v>-307639085</v>
      </c>
      <c r="G22" s="13">
        <v>-371852843</v>
      </c>
      <c r="H22" s="13">
        <v>-261135407</v>
      </c>
    </row>
    <row r="23" spans="1:8" x14ac:dyDescent="0.25">
      <c r="A23" s="15" t="s">
        <v>48</v>
      </c>
      <c r="B23" s="13"/>
      <c r="C23" s="13"/>
      <c r="D23" s="13"/>
      <c r="E23" s="13"/>
      <c r="F23" s="13"/>
    </row>
    <row r="24" spans="1:8" x14ac:dyDescent="0.25">
      <c r="A24" s="15" t="s">
        <v>61</v>
      </c>
      <c r="B24" s="13">
        <v>-975600000</v>
      </c>
      <c r="C24" s="13"/>
      <c r="D24" s="13"/>
      <c r="E24" s="13"/>
      <c r="F24" s="13"/>
    </row>
    <row r="25" spans="1:8" x14ac:dyDescent="0.25">
      <c r="A25" s="15" t="s">
        <v>49</v>
      </c>
      <c r="B25" s="13">
        <v>-6629124</v>
      </c>
      <c r="C25" s="13">
        <v>-18602856</v>
      </c>
      <c r="D25" s="13">
        <v>-5761553</v>
      </c>
      <c r="E25" s="13">
        <v>-6406301</v>
      </c>
      <c r="F25" s="13">
        <v>2247994</v>
      </c>
      <c r="G25" s="13">
        <v>750907</v>
      </c>
      <c r="H25" s="13">
        <v>-1423213</v>
      </c>
    </row>
    <row r="26" spans="1:8" x14ac:dyDescent="0.25">
      <c r="A26" s="15" t="s">
        <v>60</v>
      </c>
      <c r="B26" s="13"/>
      <c r="C26" s="13"/>
      <c r="D26" s="13"/>
      <c r="E26" s="13">
        <v>92835467</v>
      </c>
      <c r="F26" s="13"/>
    </row>
    <row r="27" spans="1:8" x14ac:dyDescent="0.25">
      <c r="A27" s="15" t="s">
        <v>50</v>
      </c>
      <c r="B27" s="13">
        <v>198544584</v>
      </c>
      <c r="C27" s="13">
        <v>45891728</v>
      </c>
      <c r="D27" s="13">
        <v>45400401</v>
      </c>
      <c r="E27" s="13"/>
      <c r="F27" s="13">
        <v>103001042</v>
      </c>
      <c r="G27" s="13">
        <v>119832720</v>
      </c>
      <c r="H27" s="13">
        <v>160978254</v>
      </c>
    </row>
    <row r="28" spans="1:8" x14ac:dyDescent="0.25">
      <c r="A28" s="2"/>
      <c r="B28" s="14">
        <f t="shared" ref="B28:H28" si="1">SUM(B20:B27)</f>
        <v>130435512</v>
      </c>
      <c r="C28" s="14">
        <f t="shared" si="1"/>
        <v>-1011012386</v>
      </c>
      <c r="D28" s="14">
        <f t="shared" si="1"/>
        <v>-1051591669</v>
      </c>
      <c r="E28" s="14">
        <f t="shared" si="1"/>
        <v>-1542947957</v>
      </c>
      <c r="F28" s="14">
        <f t="shared" si="1"/>
        <v>-204782737</v>
      </c>
      <c r="G28" s="14">
        <f t="shared" si="1"/>
        <v>-255024324</v>
      </c>
      <c r="H28" s="14">
        <f t="shared" si="1"/>
        <v>-116220920</v>
      </c>
    </row>
    <row r="29" spans="1:8" x14ac:dyDescent="0.25">
      <c r="B29" s="13"/>
      <c r="C29" s="13"/>
      <c r="D29" s="13"/>
      <c r="E29" s="13"/>
      <c r="F29" s="13"/>
    </row>
    <row r="30" spans="1:8" x14ac:dyDescent="0.25">
      <c r="A30" s="36" t="s">
        <v>80</v>
      </c>
      <c r="B30" s="13"/>
      <c r="C30" s="13"/>
      <c r="D30" s="13"/>
      <c r="E30" s="13"/>
      <c r="F30" s="13"/>
    </row>
    <row r="31" spans="1:8" x14ac:dyDescent="0.25">
      <c r="A31" s="43" t="s">
        <v>99</v>
      </c>
      <c r="B31" s="13"/>
      <c r="C31" s="13"/>
      <c r="D31" s="13"/>
      <c r="E31" s="13"/>
      <c r="F31" s="13"/>
      <c r="H31">
        <v>-86772395</v>
      </c>
    </row>
    <row r="32" spans="1:8" x14ac:dyDescent="0.25">
      <c r="A32" s="43" t="s">
        <v>100</v>
      </c>
      <c r="B32" s="13"/>
      <c r="C32" s="13"/>
      <c r="D32" s="13"/>
      <c r="E32" s="13"/>
      <c r="F32" s="13"/>
      <c r="H32">
        <v>11211194</v>
      </c>
    </row>
    <row r="33" spans="1:9" x14ac:dyDescent="0.25">
      <c r="A33" s="43" t="s">
        <v>101</v>
      </c>
      <c r="B33" s="13"/>
      <c r="C33" s="13"/>
      <c r="D33" s="13"/>
      <c r="E33" s="13"/>
      <c r="F33" s="13"/>
      <c r="H33">
        <v>-150483699</v>
      </c>
    </row>
    <row r="34" spans="1:9" x14ac:dyDescent="0.25">
      <c r="A34" t="s">
        <v>51</v>
      </c>
      <c r="B34" s="13">
        <v>-83543</v>
      </c>
      <c r="C34" s="13">
        <v>-307303</v>
      </c>
      <c r="D34" s="13">
        <v>-362384</v>
      </c>
      <c r="E34" s="13">
        <v>362384</v>
      </c>
      <c r="F34" s="13">
        <v>-37182701</v>
      </c>
      <c r="G34" s="13">
        <v>-37439691</v>
      </c>
      <c r="H34" s="13">
        <v>-106282936</v>
      </c>
    </row>
    <row r="35" spans="1:9" x14ac:dyDescent="0.25">
      <c r="A35" s="2"/>
      <c r="B35" s="16">
        <f t="shared" ref="B35:G35" si="2">SUM(B34:B34)</f>
        <v>-83543</v>
      </c>
      <c r="C35" s="16">
        <f t="shared" si="2"/>
        <v>-307303</v>
      </c>
      <c r="D35" s="16">
        <f t="shared" si="2"/>
        <v>-362384</v>
      </c>
      <c r="E35" s="16">
        <f t="shared" si="2"/>
        <v>362384</v>
      </c>
      <c r="F35" s="16">
        <f t="shared" si="2"/>
        <v>-37182701</v>
      </c>
      <c r="G35" s="16">
        <f t="shared" si="2"/>
        <v>-37439691</v>
      </c>
      <c r="H35" s="16">
        <f>SUM(H31:H34)</f>
        <v>-332327836</v>
      </c>
    </row>
    <row r="36" spans="1:9" x14ac:dyDescent="0.25">
      <c r="B36" s="13"/>
      <c r="C36" s="13"/>
      <c r="D36" s="13"/>
      <c r="E36" s="13"/>
      <c r="F36" s="13"/>
    </row>
    <row r="37" spans="1:9" x14ac:dyDescent="0.25">
      <c r="A37" s="2" t="s">
        <v>81</v>
      </c>
      <c r="B37" s="17">
        <f t="shared" ref="B37:H37" si="3">B17+B28+B35</f>
        <v>-309843996</v>
      </c>
      <c r="C37" s="17">
        <f t="shared" si="3"/>
        <v>-1509722443</v>
      </c>
      <c r="D37" s="17">
        <f t="shared" si="3"/>
        <v>-1566133668</v>
      </c>
      <c r="E37" s="17">
        <f t="shared" si="3"/>
        <v>-1228284525</v>
      </c>
      <c r="F37" s="17">
        <f t="shared" si="3"/>
        <v>-593980643</v>
      </c>
      <c r="G37" s="17">
        <f t="shared" si="3"/>
        <v>-745933431</v>
      </c>
      <c r="H37" s="17">
        <f t="shared" si="3"/>
        <v>-1135012967</v>
      </c>
    </row>
    <row r="38" spans="1:9" x14ac:dyDescent="0.25">
      <c r="A38" s="38" t="s">
        <v>82</v>
      </c>
      <c r="B38" s="13">
        <v>4813339550</v>
      </c>
      <c r="C38" s="13">
        <v>3843737581</v>
      </c>
      <c r="D38" s="13">
        <v>3843737581</v>
      </c>
      <c r="E38" s="13">
        <v>3843737581</v>
      </c>
      <c r="F38" s="13">
        <v>2458172029</v>
      </c>
      <c r="G38" s="13">
        <v>2458172029</v>
      </c>
      <c r="H38" s="13">
        <v>2611092466</v>
      </c>
    </row>
    <row r="39" spans="1:9" x14ac:dyDescent="0.25">
      <c r="A39" s="36" t="s">
        <v>83</v>
      </c>
      <c r="B39" s="17">
        <f t="shared" ref="B39:H39" si="4">B37+B38</f>
        <v>4503495554</v>
      </c>
      <c r="C39" s="17">
        <f t="shared" si="4"/>
        <v>2334015138</v>
      </c>
      <c r="D39" s="17">
        <f t="shared" si="4"/>
        <v>2277603913</v>
      </c>
      <c r="E39" s="17">
        <f t="shared" si="4"/>
        <v>2615453056</v>
      </c>
      <c r="F39" s="17">
        <f t="shared" si="4"/>
        <v>1864191386</v>
      </c>
      <c r="G39" s="17">
        <f t="shared" si="4"/>
        <v>1712238598</v>
      </c>
      <c r="H39" s="17">
        <f t="shared" si="4"/>
        <v>1476079499</v>
      </c>
    </row>
    <row r="40" spans="1:9" x14ac:dyDescent="0.25">
      <c r="B40" s="2"/>
      <c r="C40" s="2"/>
      <c r="D40" s="2"/>
      <c r="E40" s="2"/>
      <c r="F40" s="2"/>
    </row>
    <row r="42" spans="1:9" x14ac:dyDescent="0.25">
      <c r="A42" s="36" t="s">
        <v>84</v>
      </c>
      <c r="B42" s="9">
        <f>B17/('1'!B50/10)</f>
        <v>-14.423088063228882</v>
      </c>
      <c r="C42" s="9">
        <f>C17/('1'!C50/10)</f>
        <v>-16.330242399877065</v>
      </c>
      <c r="D42" s="9">
        <f>D17/('1'!D50/10)</f>
        <v>-16.847173661535315</v>
      </c>
      <c r="E42" s="9">
        <f>E17/('1'!E50/10)</f>
        <v>10.298121868675302</v>
      </c>
      <c r="F42" s="9">
        <f>F17/('1'!F50/10)</f>
        <v>-11.533831986194075</v>
      </c>
      <c r="G42" s="9">
        <f>G17/('1'!G50/10)</f>
        <v>-14.857994713670244</v>
      </c>
      <c r="H42" s="9">
        <f>H17/('1'!H50/10)</f>
        <v>-22.492104777716289</v>
      </c>
      <c r="I42" s="9" t="e">
        <f>I17/('1'!I50/10)</f>
        <v>#DIV/0!</v>
      </c>
    </row>
    <row r="43" spans="1:9" x14ac:dyDescent="0.25">
      <c r="A4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2020-04-12T14:19:36Z</dcterms:modified>
</cp:coreProperties>
</file>