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46" i="1" l="1"/>
  <c r="D46" i="1"/>
  <c r="E46" i="1"/>
  <c r="F46" i="1"/>
  <c r="C46" i="1"/>
  <c r="C9" i="1"/>
  <c r="D9" i="1"/>
  <c r="E9" i="1"/>
  <c r="F9" i="1"/>
  <c r="C49" i="1" l="1"/>
  <c r="D49" i="1"/>
  <c r="E49" i="1"/>
  <c r="F49" i="1"/>
  <c r="B49" i="1"/>
  <c r="C24" i="1" l="1"/>
  <c r="D24" i="1"/>
  <c r="E24" i="1"/>
  <c r="F24" i="1"/>
  <c r="E14" i="1"/>
  <c r="F14" i="1"/>
  <c r="C14" i="1"/>
  <c r="D14" i="1"/>
  <c r="E20" i="3"/>
  <c r="F20" i="3"/>
  <c r="C17" i="3"/>
  <c r="D17" i="3"/>
  <c r="E17" i="3"/>
  <c r="F17" i="3"/>
  <c r="C10" i="3"/>
  <c r="D10" i="3"/>
  <c r="E10" i="3"/>
  <c r="F10" i="3"/>
  <c r="D18" i="2"/>
  <c r="E18" i="2"/>
  <c r="F18" i="2"/>
  <c r="F16" i="2"/>
  <c r="E16" i="2"/>
  <c r="C16" i="2"/>
  <c r="D16" i="2"/>
  <c r="E31" i="1" l="1"/>
  <c r="F29" i="2"/>
  <c r="F31" i="2" s="1"/>
  <c r="F31" i="1"/>
  <c r="D21" i="3"/>
  <c r="D23" i="3" s="1"/>
  <c r="C21" i="3"/>
  <c r="C23" i="3" s="1"/>
  <c r="F21" i="3"/>
  <c r="F23" i="3" s="1"/>
  <c r="E21" i="3"/>
  <c r="E23" i="3" s="1"/>
  <c r="D29" i="2"/>
  <c r="D31" i="2" s="1"/>
  <c r="E29" i="2"/>
  <c r="E31" i="2" s="1"/>
  <c r="D31" i="1"/>
  <c r="B18" i="2"/>
  <c r="B10" i="2"/>
  <c r="B16" i="2" s="1"/>
  <c r="B17" i="3"/>
  <c r="C18" i="2" l="1"/>
  <c r="C29" i="2" s="1"/>
  <c r="B29" i="2"/>
  <c r="C25" i="3"/>
  <c r="B10" i="3"/>
  <c r="B25" i="3" s="1"/>
  <c r="B24" i="1"/>
  <c r="C31" i="1"/>
  <c r="B16" i="1"/>
  <c r="B9" i="1"/>
  <c r="B14" i="1" s="1"/>
  <c r="B48" i="1" s="1"/>
  <c r="C48" i="1"/>
  <c r="B31" i="2" l="1"/>
  <c r="B33" i="2" s="1"/>
  <c r="C31" i="2"/>
  <c r="C33" i="2" s="1"/>
  <c r="B21" i="3"/>
  <c r="B23" i="3" s="1"/>
  <c r="B31" i="1"/>
  <c r="E25" i="3"/>
  <c r="F25" i="3"/>
  <c r="D25" i="3"/>
  <c r="E33" i="2"/>
  <c r="F33" i="2"/>
  <c r="D33" i="2"/>
  <c r="E48" i="1"/>
  <c r="F48" i="1"/>
  <c r="D48" i="1"/>
</calcChain>
</file>

<file path=xl/sharedStrings.xml><?xml version="1.0" encoding="utf-8"?>
<sst xmlns="http://schemas.openxmlformats.org/spreadsheetml/2006/main" count="108" uniqueCount="92">
  <si>
    <t>Reserve For Exceptional Losses</t>
  </si>
  <si>
    <t>Investment Fluctuation Fund</t>
  </si>
  <si>
    <t>-</t>
  </si>
  <si>
    <t>Depreciation Fund</t>
  </si>
  <si>
    <t>Profit &amp; Loss Appropriation Account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</si>
  <si>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</si>
  <si>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</si>
  <si>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</si>
  <si>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</si>
  <si>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</si>
  <si>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</si>
  <si>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</si>
  <si>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</si>
  <si>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</si>
  <si>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Loan From Bank (Secured)</t>
  </si>
  <si>
    <t>Provision For Income Tax</t>
  </si>
  <si>
    <t>Sundry Creditors</t>
  </si>
  <si>
    <t>Unclaimed Dividend</t>
  </si>
  <si>
    <t>Investment (At cost)</t>
  </si>
  <si>
    <t>Statutory Deposits with banks</t>
  </si>
  <si>
    <t>Share &amp; Debenture/ Investment in Shares</t>
  </si>
  <si>
    <t>Outstanding Premium</t>
  </si>
  <si>
    <t>Advance,Deposit &amp; Prepayments</t>
  </si>
  <si>
    <t>Interest, Dividend &amp; Rent Outstanding</t>
  </si>
  <si>
    <t>Amount Due From Other Persons Or Bodies Carrying On Insurance Business</t>
  </si>
  <si>
    <t>Cash &amp; Bank Balances</t>
  </si>
  <si>
    <t>Fixed Assets</t>
  </si>
  <si>
    <t>Stock Of Stationary</t>
  </si>
  <si>
    <t>Insurance Stamps In Hand</t>
  </si>
  <si>
    <t>Deferred Tax Assets</t>
  </si>
  <si>
    <t>Income Statement</t>
  </si>
  <si>
    <t>Profit/(Loss) on Sale of Shares</t>
  </si>
  <si>
    <t>Dividend Income</t>
  </si>
  <si>
    <t>Capital Gain/(Loss) On Sale Of Share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</si>
  <si>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</si>
  <si>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</si>
  <si>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</si>
  <si>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</si>
  <si>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</si>
  <si>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</si>
  <si>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</si>
  <si>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</si>
  <si>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</si>
  <si>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Interest Expense</t>
  </si>
  <si>
    <t>Donation &amp; Subscription</t>
  </si>
  <si>
    <t>Depreciation</t>
  </si>
  <si>
    <t>Legal Expenses</t>
  </si>
  <si>
    <t>Registration &amp; Renewal</t>
  </si>
  <si>
    <t>VAT Paid</t>
  </si>
  <si>
    <t>Collection From Premium &amp; Other Income</t>
  </si>
  <si>
    <t>Income Tax Paid</t>
  </si>
  <si>
    <t>Payment For Management Exp. Re-Insurance &amp; Claim</t>
  </si>
  <si>
    <t>Acquisition Of Fixed Asset</t>
  </si>
  <si>
    <t>Other Receivable</t>
  </si>
  <si>
    <t>Sales Of Share</t>
  </si>
  <si>
    <t>Advance For Share Investment</t>
  </si>
  <si>
    <t>Investment In Share/ Purchase of Share</t>
  </si>
  <si>
    <t>Loan Repayment To Bank</t>
  </si>
  <si>
    <t>Purabi Insurance Limited</t>
  </si>
  <si>
    <t xml:space="preserve"> Purabi Insurance Limited</t>
  </si>
  <si>
    <t>Other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</si>
  <si>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</si>
  <si>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</si>
  <si>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</si>
  <si>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</si>
  <si>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</si>
  <si>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</si>
  <si>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</si>
  <si>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</si>
  <si>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</si>
  <si>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</si>
  <si>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</si>
  <si>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</si>
  <si>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</si>
  <si>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</si>
  <si>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</si>
  <si>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</si>
  <si>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</si>
  <si>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</si>
  <si>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</si>
  <si>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</si>
  <si>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</si>
  <si>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</si>
  <si>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</si>
  <si>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</si>
  <si>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</si>
  <si>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</si>
  <si>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</si>
  <si>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2</t>
  </si>
  <si>
    <t>Quarter 3</t>
  </si>
  <si>
    <t>Investment Income</t>
  </si>
  <si>
    <t>Management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</si>
</sst>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4" fontId="8" fillId="0" borderId="0" xfId="0" applyNumberFormat="1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3" fontId="9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1" fillId="0" borderId="0" xfId="0" applyFont="1"/>
    <xf numFmtId="0" fontId="12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0" fontId="3" fillId="0" borderId="10" xfId="0" applyFont="1" applyBorder="1" applyAlignment="1">
      <alignment horizontal="left"/>
    </xf>
    <xf numFmtId="0" fontId="13" fillId="0" borderId="4" xfId="0" applyFont="1" applyFill="1" applyBorder="1" applyAlignment="1">
      <alignment vertical="top" wrapText="1"/>
    </xf>
    <xf numFmtId="0" fontId="3" fillId="0" borderId="10" xfId="0" applyFont="1" applyBorder="1"/>
    <xf numFmtId="164" fontId="6" fillId="0" borderId="0" xfId="0" applyNumberFormat="1" applyFont="1" applyFill="1" applyBorder="1" applyAlignment="1">
      <alignment vertical="top" wrapText="1"/>
    </xf>
    <xf numFmtId="0" fontId="9" fillId="0" borderId="0" xfId="0" applyFont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right" wrapText="1"/>
    </xf>
    <xf numFmtId="0" fontId="7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5" fontId="6" fillId="0" borderId="3" xfId="0" applyNumberFormat="1" applyFont="1" applyFill="1" applyBorder="1" applyAlignment="1">
      <alignment horizontal="right" wrapText="1"/>
    </xf>
    <xf numFmtId="15" fontId="6" fillId="0" borderId="2" xfId="0" applyNumberFormat="1" applyFont="1" applyFill="1" applyBorder="1" applyAlignment="1">
      <alignment horizontal="right" wrapText="1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164" fontId="6" fillId="0" borderId="0" xfId="1" applyNumberFormat="1" applyFont="1" applyFill="1" applyAlignment="1">
      <alignment horizontal="left" vertical="center" wrapText="1"/>
    </xf>
    <xf numFmtId="164" fontId="6" fillId="0" borderId="0" xfId="1" applyNumberFormat="1" applyFont="1" applyFill="1"/>
    <xf numFmtId="164" fontId="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xSplit="1" ySplit="4" topLeftCell="C35" activePane="bottomRight" state="frozen"/>
      <selection pane="topRight" activeCell="B1" sqref="B1"/>
      <selection pane="bottomLeft" activeCell="A5" sqref="A5"/>
      <selection pane="bottomRight" activeCell="A50" sqref="A50"/>
    </sheetView>
  </sheetViews>
  <sheetFormatPr defaultRowHeight="15" x14ac:dyDescent="0.25"/>
  <cols>
    <col min="1" max="1" width="49.85546875" style="2" customWidth="1"/>
    <col min="2" max="2" width="16.7109375" style="2" customWidth="1"/>
    <col min="3" max="3" width="16.5703125" style="2" customWidth="1"/>
    <col min="4" max="6" width="19.28515625" style="2" bestFit="1" customWidth="1"/>
    <col min="7" max="16384" width="9.140625" style="2"/>
  </cols>
  <sheetData>
    <row r="1" spans="1:6" ht="18.75" x14ac:dyDescent="0.3">
      <c r="A1" s="46" t="s">
        <v>59</v>
      </c>
      <c r="B1" s="3"/>
      <c r="C1" s="3"/>
    </row>
    <row r="2" spans="1:6" ht="18.75" x14ac:dyDescent="0.3">
      <c r="A2" s="47" t="s">
        <v>61</v>
      </c>
      <c r="B2" s="3"/>
      <c r="C2" s="3"/>
    </row>
    <row r="3" spans="1:6" ht="16.5" thickBot="1" x14ac:dyDescent="0.3">
      <c r="A3" s="47" t="s">
        <v>62</v>
      </c>
      <c r="B3" s="70" t="s">
        <v>87</v>
      </c>
      <c r="C3" s="70" t="s">
        <v>88</v>
      </c>
      <c r="D3" s="69" t="s">
        <v>89</v>
      </c>
      <c r="E3" s="69" t="s">
        <v>87</v>
      </c>
      <c r="F3" s="69" t="s">
        <v>88</v>
      </c>
    </row>
    <row r="4" spans="1:6" ht="15.75" x14ac:dyDescent="0.25">
      <c r="A4" s="4"/>
      <c r="B4" s="68">
        <v>43190</v>
      </c>
      <c r="C4" s="68">
        <v>43281</v>
      </c>
      <c r="D4" s="68">
        <v>43373</v>
      </c>
      <c r="E4" s="68">
        <v>43555</v>
      </c>
      <c r="F4" s="67">
        <v>43646</v>
      </c>
    </row>
    <row r="5" spans="1:6" ht="15.75" x14ac:dyDescent="0.25">
      <c r="A5" s="51" t="s">
        <v>63</v>
      </c>
      <c r="B5" s="48"/>
      <c r="C5" s="48"/>
      <c r="D5" s="49"/>
      <c r="E5" s="49"/>
      <c r="F5" s="50"/>
    </row>
    <row r="6" spans="1:6" ht="15.75" x14ac:dyDescent="0.25">
      <c r="A6" s="52"/>
      <c r="B6" s="48"/>
      <c r="C6" s="48"/>
      <c r="D6" s="49"/>
      <c r="E6" s="49"/>
      <c r="F6" s="50"/>
    </row>
    <row r="7" spans="1:6" ht="15.75" x14ac:dyDescent="0.25">
      <c r="A7" s="53" t="s">
        <v>64</v>
      </c>
      <c r="B7" s="48"/>
      <c r="C7" s="48"/>
      <c r="D7" s="49"/>
      <c r="E7" s="49"/>
      <c r="F7" s="50"/>
    </row>
    <row r="8" spans="1:6" ht="15.75" x14ac:dyDescent="0.25">
      <c r="A8" s="54" t="s">
        <v>65</v>
      </c>
      <c r="B8" s="6"/>
      <c r="C8" s="6">
        <v>493795880</v>
      </c>
      <c r="D8" s="7">
        <v>553051380</v>
      </c>
      <c r="E8" s="7">
        <v>553051380</v>
      </c>
      <c r="F8" s="8">
        <v>553051380</v>
      </c>
    </row>
    <row r="9" spans="1:6" ht="15.75" x14ac:dyDescent="0.25">
      <c r="A9" s="54" t="s">
        <v>66</v>
      </c>
      <c r="B9" s="10">
        <f>SUM(B10:B13)</f>
        <v>0</v>
      </c>
      <c r="C9" s="10">
        <f t="shared" ref="C9:F9" si="0">SUM(C10:C13)</f>
        <v>253923296</v>
      </c>
      <c r="D9" s="10">
        <f t="shared" si="0"/>
        <v>210746819</v>
      </c>
      <c r="E9" s="10">
        <f t="shared" si="0"/>
        <v>237002549</v>
      </c>
      <c r="F9" s="10">
        <f t="shared" si="0"/>
        <v>253703412</v>
      </c>
    </row>
    <row r="10" spans="1:6" ht="15.75" x14ac:dyDescent="0.25">
      <c r="A10" s="5" t="s">
        <v>0</v>
      </c>
      <c r="B10" s="6"/>
      <c r="C10" s="6">
        <v>17054040</v>
      </c>
      <c r="D10" s="7">
        <v>17537408</v>
      </c>
      <c r="E10" s="7">
        <v>18442837</v>
      </c>
      <c r="F10" s="8">
        <v>18612303</v>
      </c>
    </row>
    <row r="11" spans="1:6" ht="15.75" x14ac:dyDescent="0.25">
      <c r="A11" s="5" t="s">
        <v>1</v>
      </c>
      <c r="B11" s="6"/>
      <c r="C11" s="6"/>
      <c r="D11" s="7"/>
      <c r="E11" s="7"/>
      <c r="F11" s="8"/>
    </row>
    <row r="12" spans="1:6" ht="15.75" x14ac:dyDescent="0.25">
      <c r="A12" s="5" t="s">
        <v>3</v>
      </c>
      <c r="B12" s="6"/>
      <c r="C12" s="6">
        <v>61515320</v>
      </c>
      <c r="D12" s="7">
        <v>61516393</v>
      </c>
      <c r="E12" s="7">
        <v>61544264</v>
      </c>
      <c r="F12" s="8">
        <v>61583686</v>
      </c>
    </row>
    <row r="13" spans="1:6" ht="15.75" x14ac:dyDescent="0.25">
      <c r="A13" s="5" t="s">
        <v>4</v>
      </c>
      <c r="B13" s="6"/>
      <c r="C13" s="6">
        <v>175353936</v>
      </c>
      <c r="D13" s="7">
        <v>131693018</v>
      </c>
      <c r="E13" s="7">
        <v>157015448</v>
      </c>
      <c r="F13" s="8">
        <v>173507423</v>
      </c>
    </row>
    <row r="14" spans="1:6" ht="15.75" x14ac:dyDescent="0.25">
      <c r="A14" s="9"/>
      <c r="B14" s="10">
        <f>B9+B8</f>
        <v>0</v>
      </c>
      <c r="C14" s="10">
        <f t="shared" ref="C14:F14" si="1">C9+C8</f>
        <v>747719176</v>
      </c>
      <c r="D14" s="10">
        <f t="shared" si="1"/>
        <v>763798199</v>
      </c>
      <c r="E14" s="10">
        <f t="shared" si="1"/>
        <v>790053929</v>
      </c>
      <c r="F14" s="10">
        <f t="shared" si="1"/>
        <v>806754792</v>
      </c>
    </row>
    <row r="15" spans="1:6" ht="15.75" x14ac:dyDescent="0.25">
      <c r="A15" s="9"/>
      <c r="B15" s="10"/>
      <c r="C15" s="10"/>
      <c r="D15" s="10"/>
      <c r="E15" s="10"/>
      <c r="F15" s="10"/>
    </row>
    <row r="16" spans="1:6" ht="15.75" x14ac:dyDescent="0.25">
      <c r="A16" s="54" t="s">
        <v>67</v>
      </c>
      <c r="B16" s="10">
        <f>SUM(B17:B21)</f>
        <v>0</v>
      </c>
      <c r="C16" s="10">
        <v>6947298</v>
      </c>
      <c r="D16" s="10">
        <v>6973424</v>
      </c>
      <c r="E16" s="10">
        <v>7001006</v>
      </c>
      <c r="F16" s="10">
        <v>7451676</v>
      </c>
    </row>
    <row r="17" spans="1:6" ht="15.75" x14ac:dyDescent="0.25">
      <c r="A17" s="5" t="s">
        <v>5</v>
      </c>
      <c r="B17" s="6"/>
      <c r="C17" s="6"/>
      <c r="D17" s="7"/>
      <c r="E17" s="7"/>
      <c r="F17" s="8"/>
    </row>
    <row r="18" spans="1:6" ht="15.75" x14ac:dyDescent="0.25">
      <c r="A18" s="5" t="s">
        <v>6</v>
      </c>
      <c r="B18" s="6"/>
      <c r="C18" s="6"/>
      <c r="D18" s="7"/>
      <c r="E18" s="7"/>
      <c r="F18" s="8"/>
    </row>
    <row r="19" spans="1:6" ht="15.75" x14ac:dyDescent="0.25">
      <c r="A19" s="5" t="s">
        <v>7</v>
      </c>
      <c r="B19" s="6"/>
      <c r="C19" s="6"/>
      <c r="D19" s="7"/>
      <c r="E19" s="7"/>
      <c r="F19" s="8"/>
    </row>
    <row r="20" spans="1:6" ht="15.75" x14ac:dyDescent="0.25">
      <c r="A20" s="5" t="s">
        <v>8</v>
      </c>
      <c r="B20" s="6"/>
      <c r="C20" s="6"/>
      <c r="D20" s="7"/>
      <c r="E20" s="7"/>
      <c r="F20" s="8"/>
    </row>
    <row r="21" spans="1:6" ht="15.75" x14ac:dyDescent="0.25">
      <c r="A21" s="5" t="s">
        <v>9</v>
      </c>
      <c r="B21" s="6"/>
      <c r="C21" s="6"/>
      <c r="D21" s="7"/>
      <c r="E21" s="7"/>
      <c r="F21" s="8"/>
    </row>
    <row r="22" spans="1:6" ht="15.75" x14ac:dyDescent="0.25">
      <c r="A22" s="54" t="s">
        <v>10</v>
      </c>
      <c r="B22" s="10"/>
      <c r="C22" s="10">
        <v>104287</v>
      </c>
      <c r="D22" s="11">
        <v>122103</v>
      </c>
      <c r="E22" s="11">
        <v>125745</v>
      </c>
      <c r="F22" s="12">
        <v>140117</v>
      </c>
    </row>
    <row r="23" spans="1:6" ht="15.75" x14ac:dyDescent="0.25">
      <c r="A23" s="54"/>
      <c r="B23" s="10"/>
      <c r="C23" s="10"/>
      <c r="D23" s="11"/>
      <c r="E23" s="11"/>
      <c r="F23" s="55"/>
    </row>
    <row r="24" spans="1:6" ht="15.75" x14ac:dyDescent="0.25">
      <c r="A24" s="54" t="s">
        <v>11</v>
      </c>
      <c r="B24" s="10">
        <f>SUM(B25:B30)</f>
        <v>0</v>
      </c>
      <c r="C24" s="10">
        <f t="shared" ref="C24:F24" si="2">SUM(C25:C30)</f>
        <v>252800001</v>
      </c>
      <c r="D24" s="10">
        <f t="shared" si="2"/>
        <v>241120212</v>
      </c>
      <c r="E24" s="10">
        <f t="shared" si="2"/>
        <v>244226069</v>
      </c>
      <c r="F24" s="10">
        <f t="shared" si="2"/>
        <v>249876594</v>
      </c>
    </row>
    <row r="25" spans="1:6" ht="31.5" x14ac:dyDescent="0.25">
      <c r="A25" s="5" t="s">
        <v>12</v>
      </c>
      <c r="B25" s="6"/>
      <c r="C25" s="6">
        <v>49081702</v>
      </c>
      <c r="D25" s="7">
        <v>49081702</v>
      </c>
      <c r="E25" s="7">
        <v>49081702</v>
      </c>
      <c r="F25" s="8">
        <v>49081702</v>
      </c>
    </row>
    <row r="26" spans="1:6" ht="31.5" x14ac:dyDescent="0.25">
      <c r="A26" s="5" t="s">
        <v>13</v>
      </c>
      <c r="B26" s="6"/>
      <c r="C26" s="6">
        <v>73659849</v>
      </c>
      <c r="D26" s="7">
        <v>74399063</v>
      </c>
      <c r="E26" s="7">
        <v>75260809</v>
      </c>
      <c r="F26" s="8">
        <v>75783829</v>
      </c>
    </row>
    <row r="27" spans="1:6" ht="15.75" x14ac:dyDescent="0.25">
      <c r="A27" s="5" t="s">
        <v>14</v>
      </c>
      <c r="B27" s="6"/>
      <c r="C27" s="6">
        <v>12297149</v>
      </c>
      <c r="D27" s="7">
        <v>12658548</v>
      </c>
      <c r="E27" s="7"/>
      <c r="F27" s="8"/>
    </row>
    <row r="28" spans="1:6" ht="15.75" x14ac:dyDescent="0.25">
      <c r="A28" s="5" t="s">
        <v>15</v>
      </c>
      <c r="B28" s="6"/>
      <c r="C28" s="6">
        <v>103585701</v>
      </c>
      <c r="D28" s="7">
        <v>93476970</v>
      </c>
      <c r="E28" s="7">
        <v>106532006</v>
      </c>
      <c r="F28" s="8">
        <v>114032810</v>
      </c>
    </row>
    <row r="29" spans="1:6" ht="15.75" x14ac:dyDescent="0.25">
      <c r="A29" s="5" t="s">
        <v>16</v>
      </c>
      <c r="B29" s="6"/>
      <c r="C29" s="6">
        <v>12651130</v>
      </c>
      <c r="D29" s="7">
        <v>9979459</v>
      </c>
      <c r="E29" s="7">
        <v>11827082</v>
      </c>
      <c r="F29" s="8">
        <v>9453783</v>
      </c>
    </row>
    <row r="30" spans="1:6" ht="15.75" x14ac:dyDescent="0.25">
      <c r="A30" s="5" t="s">
        <v>17</v>
      </c>
      <c r="B30" s="6"/>
      <c r="C30" s="6">
        <v>1524470</v>
      </c>
      <c r="D30" s="7">
        <v>1524470</v>
      </c>
      <c r="E30" s="7">
        <v>1524470</v>
      </c>
      <c r="F30" s="8">
        <v>1524470</v>
      </c>
    </row>
    <row r="31" spans="1:6" ht="15.75" x14ac:dyDescent="0.25">
      <c r="A31" s="9"/>
      <c r="B31" s="10">
        <f>B24+B22+B16+B14</f>
        <v>0</v>
      </c>
      <c r="C31" s="10">
        <f t="shared" ref="C31:F31" si="3">C24+C22+C16+C14</f>
        <v>1007570762</v>
      </c>
      <c r="D31" s="10">
        <f t="shared" si="3"/>
        <v>1012013938</v>
      </c>
      <c r="E31" s="10">
        <f t="shared" si="3"/>
        <v>1041406749</v>
      </c>
      <c r="F31" s="10">
        <f t="shared" si="3"/>
        <v>1064223179</v>
      </c>
    </row>
    <row r="32" spans="1:6" ht="15.75" x14ac:dyDescent="0.25">
      <c r="A32" s="56" t="s">
        <v>68</v>
      </c>
      <c r="B32" s="10"/>
      <c r="C32" s="10"/>
      <c r="D32" s="10"/>
      <c r="E32" s="10"/>
      <c r="F32" s="10"/>
    </row>
    <row r="33" spans="1:6" ht="15.75" x14ac:dyDescent="0.25">
      <c r="A33" s="57" t="s">
        <v>18</v>
      </c>
      <c r="B33" s="10"/>
      <c r="C33" s="10">
        <v>69045412</v>
      </c>
      <c r="D33" s="11">
        <v>73478963</v>
      </c>
      <c r="E33" s="11">
        <v>39943670</v>
      </c>
      <c r="F33" s="12">
        <v>28377678</v>
      </c>
    </row>
    <row r="34" spans="1:6" ht="15.75" x14ac:dyDescent="0.25">
      <c r="A34" s="5" t="s">
        <v>19</v>
      </c>
      <c r="B34" s="6"/>
      <c r="C34" s="6"/>
      <c r="D34" s="7"/>
      <c r="E34" s="7"/>
      <c r="F34" s="8"/>
    </row>
    <row r="35" spans="1:6" ht="15.75" x14ac:dyDescent="0.25">
      <c r="A35" s="5" t="s">
        <v>20</v>
      </c>
      <c r="B35" s="6"/>
      <c r="C35" s="6"/>
      <c r="D35" s="7"/>
      <c r="E35" s="7"/>
      <c r="F35" s="8"/>
    </row>
    <row r="36" spans="1:6" ht="15.75" x14ac:dyDescent="0.25">
      <c r="A36" s="5" t="s">
        <v>21</v>
      </c>
      <c r="B36" s="6"/>
      <c r="C36" s="6">
        <v>31184457</v>
      </c>
      <c r="D36" s="7">
        <v>33165935</v>
      </c>
      <c r="E36" s="7">
        <v>30724198</v>
      </c>
      <c r="F36" s="8">
        <v>30741412</v>
      </c>
    </row>
    <row r="37" spans="1:6" ht="15.75" x14ac:dyDescent="0.25">
      <c r="A37" s="5" t="s">
        <v>22</v>
      </c>
      <c r="B37" s="6"/>
      <c r="C37" s="6">
        <v>89645107</v>
      </c>
      <c r="D37" s="7">
        <v>91196848</v>
      </c>
      <c r="E37" s="7">
        <v>99400679</v>
      </c>
      <c r="F37" s="8">
        <v>105580505</v>
      </c>
    </row>
    <row r="38" spans="1:6" ht="15.75" x14ac:dyDescent="0.25">
      <c r="A38" s="5" t="s">
        <v>23</v>
      </c>
      <c r="B38" s="6"/>
      <c r="C38" s="6">
        <v>84073432</v>
      </c>
      <c r="D38" s="7">
        <v>70469262</v>
      </c>
      <c r="E38" s="7">
        <v>77994418</v>
      </c>
      <c r="F38" s="8">
        <v>84550606</v>
      </c>
    </row>
    <row r="39" spans="1:6" ht="31.5" x14ac:dyDescent="0.25">
      <c r="A39" s="5" t="s">
        <v>24</v>
      </c>
      <c r="B39" s="6"/>
      <c r="C39" s="6">
        <v>103559741</v>
      </c>
      <c r="D39" s="7">
        <v>106408925</v>
      </c>
      <c r="E39" s="7">
        <v>114483666</v>
      </c>
      <c r="F39" s="8">
        <v>119284281</v>
      </c>
    </row>
    <row r="40" spans="1:6" ht="15.75" x14ac:dyDescent="0.25">
      <c r="A40" s="5" t="s">
        <v>25</v>
      </c>
      <c r="B40" s="6"/>
      <c r="C40" s="6">
        <v>566316279</v>
      </c>
      <c r="D40" s="7">
        <v>573736574</v>
      </c>
      <c r="E40" s="7">
        <v>613980692</v>
      </c>
      <c r="F40" s="8">
        <v>630879359</v>
      </c>
    </row>
    <row r="41" spans="1:6" ht="15.75" x14ac:dyDescent="0.25">
      <c r="A41" s="5" t="s">
        <v>26</v>
      </c>
      <c r="B41" s="6"/>
      <c r="C41" s="6"/>
      <c r="D41" s="7"/>
      <c r="E41" s="7"/>
      <c r="F41" s="8"/>
    </row>
    <row r="42" spans="1:6" ht="15.75" x14ac:dyDescent="0.25">
      <c r="A42" s="5" t="s">
        <v>27</v>
      </c>
      <c r="B42" s="6"/>
      <c r="C42" s="6"/>
      <c r="D42" s="7"/>
      <c r="E42" s="7"/>
      <c r="F42" s="8"/>
    </row>
    <row r="43" spans="1:6" ht="15.75" x14ac:dyDescent="0.25">
      <c r="A43" s="5" t="s">
        <v>28</v>
      </c>
      <c r="B43" s="6"/>
      <c r="C43" s="6"/>
      <c r="D43" s="7"/>
      <c r="E43" s="7"/>
      <c r="F43" s="8"/>
    </row>
    <row r="44" spans="1:6" ht="15.75" x14ac:dyDescent="0.25">
      <c r="A44" s="5" t="s">
        <v>60</v>
      </c>
      <c r="B44" s="6"/>
      <c r="C44" s="6">
        <v>61702288</v>
      </c>
      <c r="D44" s="7">
        <v>61695006</v>
      </c>
      <c r="E44" s="7">
        <v>63121749</v>
      </c>
      <c r="F44" s="8">
        <v>63104402</v>
      </c>
    </row>
    <row r="45" spans="1:6" ht="15.75" x14ac:dyDescent="0.25">
      <c r="A45" s="5" t="s">
        <v>29</v>
      </c>
      <c r="B45" s="6"/>
      <c r="C45" s="6">
        <v>2044046</v>
      </c>
      <c r="D45" s="7">
        <v>1862425</v>
      </c>
      <c r="E45" s="7">
        <v>1757677</v>
      </c>
      <c r="F45" s="8">
        <v>1704936</v>
      </c>
    </row>
    <row r="46" spans="1:6" ht="15.75" x14ac:dyDescent="0.25">
      <c r="A46" s="9"/>
      <c r="B46" s="10">
        <f>SUM(B33:B45)</f>
        <v>0</v>
      </c>
      <c r="C46" s="10">
        <f>SUM(C33:C45)</f>
        <v>1007570762</v>
      </c>
      <c r="D46" s="10">
        <f t="shared" ref="D46:F46" si="4">SUM(D33:D45)</f>
        <v>1012013938</v>
      </c>
      <c r="E46" s="10">
        <f t="shared" si="4"/>
        <v>1041406749</v>
      </c>
      <c r="F46" s="10">
        <f t="shared" si="4"/>
        <v>1064223179</v>
      </c>
    </row>
    <row r="47" spans="1:6" ht="15.75" x14ac:dyDescent="0.25">
      <c r="A47" s="9"/>
      <c r="B47" s="10"/>
      <c r="C47" s="10"/>
      <c r="D47" s="10"/>
      <c r="E47" s="10"/>
      <c r="F47" s="10"/>
    </row>
    <row r="48" spans="1:6" ht="16.5" thickBot="1" x14ac:dyDescent="0.3">
      <c r="A48" s="58" t="s">
        <v>69</v>
      </c>
      <c r="B48" s="14" t="e">
        <f t="shared" ref="B48:C48" si="5">B14/(B8/10)</f>
        <v>#DIV/0!</v>
      </c>
      <c r="C48" s="14">
        <f t="shared" si="5"/>
        <v>15.142272470965128</v>
      </c>
      <c r="D48" s="14">
        <f>D14/(D8/10)</f>
        <v>13.810619168873604</v>
      </c>
      <c r="E48" s="14">
        <f t="shared" ref="E48:F48" si="6">E14/(E8/10)</f>
        <v>14.285362220775943</v>
      </c>
      <c r="F48" s="14">
        <f t="shared" si="6"/>
        <v>14.587338919577418</v>
      </c>
    </row>
    <row r="49" spans="1:6" ht="15.75" x14ac:dyDescent="0.25">
      <c r="A49" s="58" t="s">
        <v>70</v>
      </c>
      <c r="B49" s="59">
        <f>B8/10</f>
        <v>0</v>
      </c>
      <c r="C49" s="59">
        <f t="shared" ref="C49:F49" si="7">C8/10</f>
        <v>49379588</v>
      </c>
      <c r="D49" s="59">
        <f t="shared" si="7"/>
        <v>55305138</v>
      </c>
      <c r="E49" s="59">
        <f t="shared" si="7"/>
        <v>55305138</v>
      </c>
      <c r="F49" s="59">
        <f t="shared" si="7"/>
        <v>55305138</v>
      </c>
    </row>
    <row r="50" spans="1:6" ht="16.5" thickBot="1" x14ac:dyDescent="0.3">
      <c r="A50" s="13"/>
      <c r="B50" s="18"/>
      <c r="C50" s="18"/>
      <c r="D50" s="14"/>
      <c r="E50" s="14"/>
      <c r="F5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xSplit="1" ySplit="4" topLeftCell="C29" activePane="bottomRight" state="frozen"/>
      <selection pane="topRight" activeCell="B1" sqref="B1"/>
      <selection pane="bottomLeft" activeCell="A5" sqref="A5"/>
      <selection pane="bottomRight" activeCell="C31" sqref="C31"/>
    </sheetView>
  </sheetViews>
  <sheetFormatPr defaultRowHeight="15" x14ac:dyDescent="0.25"/>
  <cols>
    <col min="1" max="1" width="51.28515625" style="2" customWidth="1"/>
    <col min="2" max="3" width="14" style="2" customWidth="1"/>
    <col min="4" max="6" width="17.28515625" style="2" bestFit="1" customWidth="1"/>
    <col min="7" max="16384" width="9.140625" style="2"/>
  </cols>
  <sheetData>
    <row r="1" spans="1:6" ht="18.75" x14ac:dyDescent="0.3">
      <c r="A1" s="3" t="s">
        <v>58</v>
      </c>
      <c r="B1" s="3"/>
      <c r="C1" s="3"/>
    </row>
    <row r="2" spans="1:6" ht="18.75" x14ac:dyDescent="0.3">
      <c r="A2" s="60" t="s">
        <v>30</v>
      </c>
      <c r="B2" s="3"/>
      <c r="C2" s="3"/>
    </row>
    <row r="3" spans="1:6" ht="16.5" thickBot="1" x14ac:dyDescent="0.3">
      <c r="A3" s="47" t="s">
        <v>62</v>
      </c>
      <c r="B3" s="70" t="s">
        <v>87</v>
      </c>
      <c r="C3" s="70" t="s">
        <v>88</v>
      </c>
      <c r="D3" s="69" t="s">
        <v>89</v>
      </c>
      <c r="E3" s="69" t="s">
        <v>87</v>
      </c>
      <c r="F3" s="69" t="s">
        <v>88</v>
      </c>
    </row>
    <row r="4" spans="1:6" ht="15.75" x14ac:dyDescent="0.25">
      <c r="A4" s="19"/>
      <c r="B4" s="68">
        <v>43190</v>
      </c>
      <c r="C4" s="68">
        <v>43281</v>
      </c>
      <c r="D4" s="68">
        <v>43373</v>
      </c>
      <c r="E4" s="68">
        <v>43555</v>
      </c>
      <c r="F4" s="67">
        <v>43646</v>
      </c>
    </row>
    <row r="5" spans="1:6" x14ac:dyDescent="0.25">
      <c r="A5" s="64" t="s">
        <v>71</v>
      </c>
      <c r="B5" s="61"/>
      <c r="C5" s="61"/>
      <c r="D5" s="62"/>
      <c r="E5" s="62"/>
      <c r="F5" s="63"/>
    </row>
    <row r="6" spans="1:6" x14ac:dyDescent="0.25">
      <c r="A6" s="20" t="s">
        <v>31</v>
      </c>
      <c r="B6" s="21"/>
      <c r="C6" s="21"/>
      <c r="D6" s="22"/>
      <c r="E6" s="22"/>
      <c r="F6" s="23"/>
    </row>
    <row r="7" spans="1:6" x14ac:dyDescent="0.25">
      <c r="A7" s="20" t="s">
        <v>32</v>
      </c>
      <c r="B7" s="21"/>
      <c r="C7" s="21"/>
      <c r="D7" s="22"/>
      <c r="E7" s="22"/>
      <c r="F7" s="23"/>
    </row>
    <row r="8" spans="1:6" x14ac:dyDescent="0.25">
      <c r="A8" s="20" t="s">
        <v>90</v>
      </c>
      <c r="B8" s="21"/>
      <c r="C8" s="21">
        <v>28898755</v>
      </c>
      <c r="D8" s="22">
        <v>48260164</v>
      </c>
      <c r="E8" s="22">
        <v>16700867</v>
      </c>
      <c r="F8" s="23">
        <v>34609150</v>
      </c>
    </row>
    <row r="9" spans="1:6" x14ac:dyDescent="0.25">
      <c r="A9" s="20" t="s">
        <v>33</v>
      </c>
      <c r="B9" s="21"/>
      <c r="C9" s="21">
        <v>10211397</v>
      </c>
      <c r="D9" s="22">
        <v>12611806</v>
      </c>
      <c r="E9" s="22">
        <v>480192</v>
      </c>
      <c r="F9" s="23">
        <v>5993887</v>
      </c>
    </row>
    <row r="10" spans="1:6" x14ac:dyDescent="0.25">
      <c r="A10" s="64" t="s">
        <v>34</v>
      </c>
      <c r="B10" s="25">
        <f>SUM(B11:B15)</f>
        <v>0</v>
      </c>
      <c r="C10" s="25">
        <v>2910560</v>
      </c>
      <c r="D10" s="25">
        <v>3521721</v>
      </c>
      <c r="E10" s="25">
        <v>1004818</v>
      </c>
      <c r="F10" s="25">
        <v>2196565</v>
      </c>
    </row>
    <row r="11" spans="1:6" x14ac:dyDescent="0.25">
      <c r="A11" s="20" t="s">
        <v>35</v>
      </c>
      <c r="B11" s="21"/>
      <c r="C11" s="21"/>
      <c r="D11" s="22"/>
      <c r="E11" s="22"/>
      <c r="F11" s="23"/>
    </row>
    <row r="12" spans="1:6" x14ac:dyDescent="0.25">
      <c r="A12" s="20" t="s">
        <v>36</v>
      </c>
      <c r="B12" s="21"/>
      <c r="C12" s="21"/>
      <c r="D12" s="22"/>
      <c r="E12" s="22"/>
      <c r="F12" s="23"/>
    </row>
    <row r="13" spans="1:6" x14ac:dyDescent="0.25">
      <c r="A13" s="20" t="s">
        <v>37</v>
      </c>
      <c r="B13" s="21"/>
      <c r="C13" s="21"/>
      <c r="D13" s="22"/>
      <c r="E13" s="22"/>
      <c r="F13" s="23"/>
    </row>
    <row r="14" spans="1:6" x14ac:dyDescent="0.25">
      <c r="A14" s="20" t="s">
        <v>38</v>
      </c>
      <c r="B14" s="21"/>
      <c r="C14" s="21"/>
      <c r="D14" s="22"/>
      <c r="E14" s="22"/>
      <c r="F14" s="23"/>
    </row>
    <row r="15" spans="1:6" x14ac:dyDescent="0.25">
      <c r="A15" s="20" t="s">
        <v>39</v>
      </c>
      <c r="B15" s="21"/>
      <c r="C15" s="21"/>
      <c r="D15" s="22"/>
      <c r="E15" s="22"/>
      <c r="F15" s="23"/>
    </row>
    <row r="16" spans="1:6" x14ac:dyDescent="0.25">
      <c r="A16" s="24"/>
      <c r="B16" s="25">
        <f>SUM(B6:B10)</f>
        <v>0</v>
      </c>
      <c r="C16" s="25">
        <f t="shared" ref="C16:F16" si="0">SUM(C6:C10)</f>
        <v>42020712</v>
      </c>
      <c r="D16" s="25">
        <f t="shared" si="0"/>
        <v>64393691</v>
      </c>
      <c r="E16" s="25">
        <f t="shared" si="0"/>
        <v>18185877</v>
      </c>
      <c r="F16" s="25">
        <f t="shared" si="0"/>
        <v>42799602</v>
      </c>
    </row>
    <row r="17" spans="1:6" x14ac:dyDescent="0.25">
      <c r="A17" s="24"/>
      <c r="B17" s="25"/>
      <c r="C17" s="25"/>
      <c r="D17" s="25"/>
      <c r="E17" s="25"/>
      <c r="F17" s="25"/>
    </row>
    <row r="18" spans="1:6" x14ac:dyDescent="0.25">
      <c r="A18" s="64" t="s">
        <v>72</v>
      </c>
      <c r="B18" s="25">
        <f>SUM(B19:B28)</f>
        <v>0</v>
      </c>
      <c r="C18" s="25">
        <f t="shared" ref="C18:F18" si="1">SUM(C19:C28)</f>
        <v>1832696</v>
      </c>
      <c r="D18" s="25">
        <f t="shared" si="1"/>
        <v>2547886</v>
      </c>
      <c r="E18" s="25">
        <f t="shared" si="1"/>
        <v>262494</v>
      </c>
      <c r="F18" s="25">
        <f t="shared" si="1"/>
        <v>664233</v>
      </c>
    </row>
    <row r="19" spans="1:6" x14ac:dyDescent="0.25">
      <c r="A19" s="20" t="s">
        <v>91</v>
      </c>
      <c r="B19" s="21"/>
      <c r="C19" s="21">
        <v>1832696</v>
      </c>
      <c r="D19" s="22">
        <v>2547886</v>
      </c>
      <c r="E19" s="22">
        <v>262494</v>
      </c>
      <c r="F19" s="23">
        <v>664233</v>
      </c>
    </row>
    <row r="20" spans="1:6" x14ac:dyDescent="0.25">
      <c r="A20" s="20" t="s">
        <v>40</v>
      </c>
      <c r="B20" s="21"/>
      <c r="C20" s="21"/>
      <c r="D20" s="22"/>
      <c r="E20" s="22"/>
      <c r="F20" s="23"/>
    </row>
    <row r="21" spans="1:6" x14ac:dyDescent="0.25">
      <c r="A21" s="20" t="s">
        <v>41</v>
      </c>
      <c r="B21" s="21"/>
      <c r="C21" s="21"/>
      <c r="D21" s="22"/>
      <c r="E21" s="22"/>
      <c r="F21" s="23"/>
    </row>
    <row r="22" spans="1:6" x14ac:dyDescent="0.25">
      <c r="A22" s="20" t="s">
        <v>42</v>
      </c>
      <c r="B22" s="21"/>
      <c r="C22" s="21"/>
      <c r="D22" s="22"/>
      <c r="E22" s="22"/>
      <c r="F22" s="23"/>
    </row>
    <row r="23" spans="1:6" x14ac:dyDescent="0.25">
      <c r="A23" s="20" t="s">
        <v>43</v>
      </c>
      <c r="B23" s="21"/>
      <c r="C23" s="21"/>
      <c r="D23" s="22"/>
      <c r="E23" s="22"/>
      <c r="F23" s="23"/>
    </row>
    <row r="24" spans="1:6" x14ac:dyDescent="0.25">
      <c r="A24" s="20" t="s">
        <v>44</v>
      </c>
      <c r="B24" s="21"/>
      <c r="C24" s="21"/>
      <c r="D24" s="22"/>
      <c r="E24" s="22"/>
      <c r="F24" s="23"/>
    </row>
    <row r="25" spans="1:6" x14ac:dyDescent="0.25">
      <c r="A25" s="20" t="s">
        <v>60</v>
      </c>
      <c r="B25" s="21"/>
      <c r="C25" s="21"/>
      <c r="D25" s="22"/>
      <c r="E25" s="22"/>
      <c r="F25" s="23"/>
    </row>
    <row r="26" spans="1:6" x14ac:dyDescent="0.25">
      <c r="A26" s="20" t="s">
        <v>45</v>
      </c>
      <c r="B26" s="21"/>
      <c r="C26" s="21"/>
      <c r="D26" s="22"/>
      <c r="E26" s="22"/>
      <c r="F26" s="23"/>
    </row>
    <row r="27" spans="1:6" x14ac:dyDescent="0.25">
      <c r="A27" s="20" t="s">
        <v>46</v>
      </c>
      <c r="B27" s="21"/>
      <c r="C27" s="21"/>
      <c r="D27" s="22"/>
      <c r="E27" s="22"/>
      <c r="F27" s="23"/>
    </row>
    <row r="28" spans="1:6" x14ac:dyDescent="0.25">
      <c r="A28" s="20" t="s">
        <v>47</v>
      </c>
      <c r="B28" s="21"/>
      <c r="C28" s="21"/>
      <c r="D28" s="22"/>
      <c r="E28" s="22"/>
      <c r="F28" s="23"/>
    </row>
    <row r="29" spans="1:6" x14ac:dyDescent="0.25">
      <c r="A29" s="58" t="s">
        <v>73</v>
      </c>
      <c r="B29" s="25">
        <f>B16-B18</f>
        <v>0</v>
      </c>
      <c r="C29" s="25">
        <f t="shared" ref="C29:F29" si="2">C16-C18</f>
        <v>40188016</v>
      </c>
      <c r="D29" s="25">
        <f t="shared" si="2"/>
        <v>61845805</v>
      </c>
      <c r="E29" s="25">
        <f t="shared" si="2"/>
        <v>17923383</v>
      </c>
      <c r="F29" s="25">
        <f t="shared" si="2"/>
        <v>42135369</v>
      </c>
    </row>
    <row r="30" spans="1:6" x14ac:dyDescent="0.25">
      <c r="A30" s="53" t="s">
        <v>74</v>
      </c>
      <c r="B30" s="21"/>
      <c r="C30" s="21">
        <v>12667363</v>
      </c>
      <c r="D30" s="22">
        <v>18065581</v>
      </c>
      <c r="E30" s="23">
        <v>6320123</v>
      </c>
      <c r="F30" s="23">
        <v>13890927</v>
      </c>
    </row>
    <row r="31" spans="1:6" x14ac:dyDescent="0.25">
      <c r="A31" s="58" t="s">
        <v>75</v>
      </c>
      <c r="B31" s="25">
        <f>B29-B30</f>
        <v>0</v>
      </c>
      <c r="C31" s="25">
        <f>C29-C30</f>
        <v>27520653</v>
      </c>
      <c r="D31" s="25">
        <f>D29-D30</f>
        <v>43780224</v>
      </c>
      <c r="E31" s="25">
        <f>E29-E30</f>
        <v>11603260</v>
      </c>
      <c r="F31" s="25">
        <f>F29-F30</f>
        <v>28244442</v>
      </c>
    </row>
    <row r="32" spans="1:6" x14ac:dyDescent="0.25">
      <c r="A32" s="65"/>
      <c r="B32" s="25"/>
      <c r="C32" s="25"/>
      <c r="D32" s="25"/>
      <c r="E32" s="25"/>
      <c r="F32" s="25"/>
    </row>
    <row r="33" spans="1:6" ht="15.75" thickBot="1" x14ac:dyDescent="0.3">
      <c r="A33" s="58" t="s">
        <v>76</v>
      </c>
      <c r="B33" s="26" t="e">
        <f>B31/('1'!B8/10)</f>
        <v>#DIV/0!</v>
      </c>
      <c r="C33" s="26">
        <f>C31/('1'!C8/10)</f>
        <v>0.55732852611082939</v>
      </c>
      <c r="D33" s="26">
        <f>D31/('1'!D8/10)</f>
        <v>0.79161223682327675</v>
      </c>
      <c r="E33" s="26">
        <f>E31/('1'!E8/10)</f>
        <v>0.20980437658432385</v>
      </c>
      <c r="F33" s="26">
        <f>F31/('1'!F8/10)</f>
        <v>0.51070195322539469</v>
      </c>
    </row>
    <row r="34" spans="1:6" ht="15.75" x14ac:dyDescent="0.25">
      <c r="A34" s="66" t="s">
        <v>77</v>
      </c>
      <c r="B34" s="71">
        <v>30306870</v>
      </c>
      <c r="C34" s="71">
        <v>34852900.5</v>
      </c>
      <c r="D34" s="72">
        <v>40080835.5</v>
      </c>
      <c r="E34" s="72">
        <v>44890535</v>
      </c>
      <c r="F34" s="72">
        <v>49379588</v>
      </c>
    </row>
    <row r="35" spans="1:6" ht="15.75" x14ac:dyDescent="0.25">
      <c r="A35" s="9"/>
      <c r="B35" s="15"/>
      <c r="C35" s="15"/>
      <c r="D35" s="16"/>
      <c r="E35" s="16"/>
      <c r="F35" s="17"/>
    </row>
    <row r="36" spans="1:6" ht="15.75" x14ac:dyDescent="0.25">
      <c r="A36" s="5"/>
      <c r="B36" s="27"/>
      <c r="C36" s="27"/>
      <c r="D36" s="28"/>
      <c r="E36" s="28"/>
      <c r="F36" s="29"/>
    </row>
    <row r="37" spans="1:6" ht="15.75" x14ac:dyDescent="0.25">
      <c r="A37" s="5"/>
      <c r="B37" s="27"/>
      <c r="C37" s="27"/>
      <c r="D37" s="28"/>
      <c r="E37" s="28"/>
      <c r="F37" s="29"/>
    </row>
    <row r="38" spans="1:6" ht="15.75" x14ac:dyDescent="0.25">
      <c r="A38" s="9"/>
      <c r="B38" s="15"/>
      <c r="C38" s="15"/>
      <c r="D38" s="16"/>
      <c r="E38" s="16"/>
      <c r="F38" s="17"/>
    </row>
    <row r="39" spans="1:6" ht="16.5" thickBot="1" x14ac:dyDescent="0.3">
      <c r="A39" s="13"/>
      <c r="B39" s="18"/>
      <c r="C39" s="18"/>
      <c r="D39" s="14"/>
      <c r="E39" s="14"/>
      <c r="F39" s="14"/>
    </row>
    <row r="40" spans="1:6" ht="15.75" x14ac:dyDescent="0.25">
      <c r="A40" s="30"/>
      <c r="B40" s="31"/>
      <c r="C40" s="31"/>
      <c r="D40" s="32"/>
      <c r="E40" s="32"/>
      <c r="F40" s="33"/>
    </row>
    <row r="41" spans="1:6" ht="15.75" x14ac:dyDescent="0.25">
      <c r="A41" s="30"/>
      <c r="B41" s="31"/>
      <c r="C41" s="31"/>
      <c r="D41" s="34"/>
      <c r="E41" s="34"/>
      <c r="F41" s="33"/>
    </row>
    <row r="42" spans="1:6" ht="15.75" x14ac:dyDescent="0.25">
      <c r="A42" s="30"/>
      <c r="B42" s="31"/>
      <c r="C42" s="31"/>
      <c r="D42" s="34"/>
      <c r="E42" s="34"/>
      <c r="F42" s="33"/>
    </row>
    <row r="43" spans="1:6" ht="15.75" x14ac:dyDescent="0.25">
      <c r="A43" s="30"/>
      <c r="B43" s="31"/>
      <c r="C43" s="31"/>
      <c r="D43" s="32"/>
      <c r="E43" s="32"/>
      <c r="F43" s="33"/>
    </row>
    <row r="44" spans="1:6" ht="15.75" x14ac:dyDescent="0.25">
      <c r="A44" s="30"/>
      <c r="B44" s="31"/>
      <c r="C44" s="31"/>
      <c r="D44" s="34"/>
      <c r="E44" s="32"/>
      <c r="F44" s="35"/>
    </row>
    <row r="45" spans="1:6" ht="15.75" x14ac:dyDescent="0.25">
      <c r="A45" s="30"/>
      <c r="B45" s="31"/>
      <c r="C45" s="31"/>
      <c r="D45" s="34"/>
      <c r="E45" s="34"/>
      <c r="F45" s="35"/>
    </row>
    <row r="46" spans="1:6" ht="15.75" x14ac:dyDescent="0.25">
      <c r="A46" s="30"/>
      <c r="B46" s="31"/>
      <c r="C46" s="31"/>
      <c r="D46" s="34"/>
      <c r="E46" s="34"/>
      <c r="F46" s="33"/>
    </row>
    <row r="47" spans="1:6" ht="15.75" x14ac:dyDescent="0.25">
      <c r="A47" s="30"/>
      <c r="B47" s="31"/>
      <c r="C47" s="31"/>
      <c r="D47" s="32"/>
      <c r="E47" s="34"/>
      <c r="F47" s="35"/>
    </row>
    <row r="48" spans="1:6" ht="15.75" x14ac:dyDescent="0.25">
      <c r="A48" s="30"/>
      <c r="B48" s="31"/>
      <c r="C48" s="31"/>
      <c r="D48" s="34"/>
      <c r="E48" s="32"/>
      <c r="F48" s="35"/>
    </row>
    <row r="49" spans="1:6" ht="15.75" x14ac:dyDescent="0.25">
      <c r="A49" s="36"/>
      <c r="B49" s="37"/>
      <c r="C49" s="37"/>
      <c r="D49" s="38"/>
      <c r="E49" s="38"/>
      <c r="F49" s="39"/>
    </row>
    <row r="50" spans="1:6" ht="15.75" x14ac:dyDescent="0.25">
      <c r="A50" s="36"/>
      <c r="B50" s="37"/>
      <c r="C50" s="37"/>
      <c r="D50" s="38"/>
      <c r="E50" s="38"/>
      <c r="F50" s="39"/>
    </row>
    <row r="51" spans="1:6" ht="15.75" x14ac:dyDescent="0.25">
      <c r="A51" s="30"/>
      <c r="B51" s="31"/>
      <c r="C51" s="31"/>
      <c r="D51" s="34"/>
      <c r="E51" s="34"/>
      <c r="F51" s="33"/>
    </row>
    <row r="52" spans="1:6" ht="15.75" x14ac:dyDescent="0.25">
      <c r="A52" s="30"/>
      <c r="B52" s="31"/>
      <c r="C52" s="31"/>
      <c r="D52" s="34"/>
      <c r="E52" s="34"/>
      <c r="F52" s="33"/>
    </row>
    <row r="53" spans="1:6" ht="15.75" x14ac:dyDescent="0.25">
      <c r="A53" s="30"/>
      <c r="B53" s="31"/>
      <c r="C53" s="31"/>
      <c r="D53" s="34"/>
      <c r="E53" s="34"/>
      <c r="F53" s="33"/>
    </row>
    <row r="54" spans="1:6" ht="15.75" x14ac:dyDescent="0.25">
      <c r="A54" s="36"/>
      <c r="B54" s="37"/>
      <c r="C54" s="37"/>
      <c r="D54" s="32"/>
      <c r="E54" s="38"/>
      <c r="F54" s="39"/>
    </row>
    <row r="55" spans="1:6" ht="16.5" thickBot="1" x14ac:dyDescent="0.3">
      <c r="A55" s="30"/>
      <c r="B55" s="31"/>
      <c r="C55" s="31"/>
      <c r="D55" s="34"/>
      <c r="E55" s="34"/>
      <c r="F55" s="33"/>
    </row>
    <row r="56" spans="1:6" ht="16.5" thickBot="1" x14ac:dyDescent="0.3">
      <c r="A56" s="36"/>
      <c r="B56" s="37"/>
      <c r="C56" s="37"/>
      <c r="D56" s="40"/>
      <c r="E56" s="41"/>
      <c r="F56" s="42"/>
    </row>
    <row r="57" spans="1:6" ht="16.5" thickBot="1" x14ac:dyDescent="0.3">
      <c r="A57" s="43"/>
      <c r="B57" s="44"/>
      <c r="C57" s="44"/>
      <c r="D57" s="45"/>
      <c r="E57" s="45"/>
      <c r="F5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A16" sqref="A16"/>
    </sheetView>
  </sheetViews>
  <sheetFormatPr defaultRowHeight="15" x14ac:dyDescent="0.25"/>
  <cols>
    <col min="1" max="1" width="50.85546875" style="1" customWidth="1"/>
    <col min="2" max="2" width="16.85546875" style="1" customWidth="1"/>
    <col min="3" max="3" width="19" style="1" customWidth="1"/>
    <col min="4" max="6" width="18.140625" style="1" bestFit="1" customWidth="1"/>
    <col min="7" max="16384" width="9.140625" style="1"/>
  </cols>
  <sheetData>
    <row r="1" spans="1:7" ht="18.75" x14ac:dyDescent="0.3">
      <c r="A1" s="3" t="s">
        <v>58</v>
      </c>
      <c r="B1" s="3"/>
      <c r="C1" s="3"/>
    </row>
    <row r="2" spans="1:7" ht="15.75" x14ac:dyDescent="0.25">
      <c r="A2" s="60" t="s">
        <v>78</v>
      </c>
    </row>
    <row r="3" spans="1:7" ht="16.5" thickBot="1" x14ac:dyDescent="0.3">
      <c r="A3" s="47" t="s">
        <v>62</v>
      </c>
      <c r="B3" s="70" t="s">
        <v>87</v>
      </c>
      <c r="C3" s="70" t="s">
        <v>88</v>
      </c>
      <c r="D3" s="69" t="s">
        <v>89</v>
      </c>
      <c r="E3" s="69" t="s">
        <v>87</v>
      </c>
      <c r="F3" s="69" t="s">
        <v>88</v>
      </c>
      <c r="G3" s="2"/>
    </row>
    <row r="4" spans="1:7" ht="15.75" x14ac:dyDescent="0.25">
      <c r="A4" s="19"/>
      <c r="B4" s="68">
        <v>43190</v>
      </c>
      <c r="C4" s="68">
        <v>43281</v>
      </c>
      <c r="D4" s="68">
        <v>43373</v>
      </c>
      <c r="E4" s="68">
        <v>43555</v>
      </c>
      <c r="F4" s="67">
        <v>43646</v>
      </c>
      <c r="G4" s="2"/>
    </row>
    <row r="5" spans="1:7" x14ac:dyDescent="0.25">
      <c r="A5" s="58" t="s">
        <v>79</v>
      </c>
      <c r="B5" s="61"/>
      <c r="C5" s="61"/>
      <c r="D5" s="62"/>
      <c r="E5" s="62"/>
      <c r="F5" s="63"/>
    </row>
    <row r="6" spans="1:7" x14ac:dyDescent="0.25">
      <c r="A6" s="20" t="s">
        <v>48</v>
      </c>
      <c r="B6" s="21"/>
      <c r="C6" s="21">
        <v>-632008</v>
      </c>
      <c r="D6" s="22">
        <v>-1104712</v>
      </c>
      <c r="E6" s="21">
        <v>-225923</v>
      </c>
      <c r="F6" s="23">
        <v>-645937</v>
      </c>
    </row>
    <row r="7" spans="1:7" x14ac:dyDescent="0.25">
      <c r="A7" s="20" t="s">
        <v>49</v>
      </c>
      <c r="B7" s="21"/>
      <c r="C7" s="21">
        <v>5717149</v>
      </c>
      <c r="D7" s="22">
        <v>37857681</v>
      </c>
      <c r="E7" s="21">
        <v>16599607</v>
      </c>
      <c r="F7" s="23">
        <v>30590581</v>
      </c>
    </row>
    <row r="8" spans="1:7" x14ac:dyDescent="0.25">
      <c r="A8" s="20" t="s">
        <v>50</v>
      </c>
      <c r="B8" s="73"/>
      <c r="C8" s="21">
        <v>-17313141</v>
      </c>
      <c r="D8" s="22">
        <v>-35914286</v>
      </c>
      <c r="E8" s="73">
        <v>-3790237</v>
      </c>
      <c r="F8" s="23">
        <v>-9975563</v>
      </c>
    </row>
    <row r="9" spans="1:7" x14ac:dyDescent="0.25">
      <c r="A9" s="20" t="s">
        <v>51</v>
      </c>
      <c r="B9" s="21"/>
      <c r="C9" s="21">
        <v>-8048473</v>
      </c>
      <c r="D9" s="22">
        <v>-16558649</v>
      </c>
      <c r="E9" s="21">
        <v>-5495542</v>
      </c>
      <c r="F9" s="23">
        <v>-13062197</v>
      </c>
    </row>
    <row r="10" spans="1:7" x14ac:dyDescent="0.25">
      <c r="A10" s="24"/>
      <c r="B10" s="25">
        <f>SUM(B6:B9)</f>
        <v>0</v>
      </c>
      <c r="C10" s="25">
        <f t="shared" ref="C10:F10" si="0">SUM(C6:C9)</f>
        <v>-20276473</v>
      </c>
      <c r="D10" s="25">
        <f t="shared" si="0"/>
        <v>-15719966</v>
      </c>
      <c r="E10" s="25">
        <f t="shared" si="0"/>
        <v>7087905</v>
      </c>
      <c r="F10" s="25">
        <f t="shared" si="0"/>
        <v>6906884</v>
      </c>
    </row>
    <row r="11" spans="1:7" x14ac:dyDescent="0.25">
      <c r="A11" s="58" t="s">
        <v>80</v>
      </c>
      <c r="B11" s="25"/>
      <c r="C11" s="25"/>
      <c r="D11" s="25"/>
      <c r="E11" s="25"/>
      <c r="F11" s="25"/>
    </row>
    <row r="12" spans="1:7" x14ac:dyDescent="0.25">
      <c r="A12" s="20" t="s">
        <v>52</v>
      </c>
      <c r="B12" s="21"/>
      <c r="C12" s="21"/>
      <c r="D12" s="22"/>
      <c r="E12" s="22">
        <v>-1420500</v>
      </c>
      <c r="F12" s="23">
        <v>-1420500</v>
      </c>
    </row>
    <row r="13" spans="1:7" x14ac:dyDescent="0.25">
      <c r="A13" s="20" t="s">
        <v>53</v>
      </c>
      <c r="B13" s="21"/>
      <c r="C13" s="21"/>
      <c r="D13" s="22"/>
      <c r="E13" s="22"/>
      <c r="F13" s="23"/>
    </row>
    <row r="14" spans="1:7" x14ac:dyDescent="0.25">
      <c r="A14" s="20" t="s">
        <v>54</v>
      </c>
      <c r="B14" s="21"/>
      <c r="C14" s="21">
        <v>55451260</v>
      </c>
      <c r="D14" s="22"/>
      <c r="E14" s="22">
        <v>200286</v>
      </c>
      <c r="F14" s="23">
        <v>17279974</v>
      </c>
    </row>
    <row r="15" spans="1:7" x14ac:dyDescent="0.25">
      <c r="A15" s="20" t="s">
        <v>55</v>
      </c>
      <c r="B15" s="21"/>
      <c r="C15" s="21">
        <v>-2200000</v>
      </c>
      <c r="D15" s="22"/>
      <c r="E15" s="22"/>
      <c r="F15" s="23"/>
    </row>
    <row r="16" spans="1:7" x14ac:dyDescent="0.25">
      <c r="A16" s="20" t="s">
        <v>56</v>
      </c>
      <c r="B16" s="21"/>
      <c r="C16" s="21"/>
      <c r="D16" s="22">
        <v>56115048</v>
      </c>
      <c r="E16" s="22"/>
      <c r="F16" s="23"/>
    </row>
    <row r="17" spans="1:6" x14ac:dyDescent="0.25">
      <c r="A17" s="24"/>
      <c r="B17" s="25">
        <f>SUM(B12:B16)</f>
        <v>0</v>
      </c>
      <c r="C17" s="25">
        <f t="shared" ref="C17:F17" si="1">SUM(C12:C16)</f>
        <v>53251260</v>
      </c>
      <c r="D17" s="25">
        <f t="shared" si="1"/>
        <v>56115048</v>
      </c>
      <c r="E17" s="25">
        <f t="shared" si="1"/>
        <v>-1220214</v>
      </c>
      <c r="F17" s="25">
        <f t="shared" si="1"/>
        <v>15859474</v>
      </c>
    </row>
    <row r="18" spans="1:6" x14ac:dyDescent="0.25">
      <c r="A18" s="58" t="s">
        <v>81</v>
      </c>
      <c r="B18" s="25"/>
      <c r="C18" s="25"/>
      <c r="D18" s="25"/>
      <c r="E18" s="25"/>
      <c r="F18" s="25"/>
    </row>
    <row r="19" spans="1:6" x14ac:dyDescent="0.25">
      <c r="A19" s="20" t="s">
        <v>57</v>
      </c>
      <c r="B19" s="21"/>
      <c r="C19" s="21">
        <v>0</v>
      </c>
      <c r="D19" s="22" t="s">
        <v>2</v>
      </c>
      <c r="E19" s="22"/>
      <c r="F19" s="23"/>
    </row>
    <row r="20" spans="1:6" x14ac:dyDescent="0.25">
      <c r="A20" s="24"/>
      <c r="B20" s="25">
        <v>0</v>
      </c>
      <c r="C20" s="25">
        <v>0</v>
      </c>
      <c r="D20" s="25">
        <v>0</v>
      </c>
      <c r="E20" s="25">
        <f t="shared" ref="E20:F20" si="2">E19</f>
        <v>0</v>
      </c>
      <c r="F20" s="25">
        <f t="shared" si="2"/>
        <v>0</v>
      </c>
    </row>
    <row r="21" spans="1:6" x14ac:dyDescent="0.25">
      <c r="A21" s="47" t="s">
        <v>82</v>
      </c>
      <c r="B21" s="25">
        <f>B20+B17+B10</f>
        <v>0</v>
      </c>
      <c r="C21" s="25">
        <f t="shared" ref="C21:D21" si="3">C20+C17+C10</f>
        <v>32974787</v>
      </c>
      <c r="D21" s="25">
        <f t="shared" si="3"/>
        <v>40395082</v>
      </c>
      <c r="E21" s="25">
        <f>E20+E17+E10</f>
        <v>5867691</v>
      </c>
      <c r="F21" s="25">
        <f t="shared" ref="F21" si="4">F20+F17+F10</f>
        <v>22766358</v>
      </c>
    </row>
    <row r="22" spans="1:6" x14ac:dyDescent="0.25">
      <c r="A22" s="66" t="s">
        <v>83</v>
      </c>
      <c r="B22" s="21"/>
      <c r="C22" s="21">
        <v>533341492</v>
      </c>
      <c r="D22" s="22">
        <v>533341492</v>
      </c>
      <c r="E22" s="21">
        <v>608113001</v>
      </c>
      <c r="F22" s="23">
        <v>608113001</v>
      </c>
    </row>
    <row r="23" spans="1:6" x14ac:dyDescent="0.25">
      <c r="A23" s="58" t="s">
        <v>84</v>
      </c>
      <c r="B23" s="25">
        <f>B21+B22</f>
        <v>0</v>
      </c>
      <c r="C23" s="25">
        <f t="shared" ref="C23:F23" si="5">C21+C22</f>
        <v>566316279</v>
      </c>
      <c r="D23" s="25">
        <f t="shared" si="5"/>
        <v>573736574</v>
      </c>
      <c r="E23" s="25">
        <f t="shared" si="5"/>
        <v>613980692</v>
      </c>
      <c r="F23" s="25">
        <f t="shared" si="5"/>
        <v>630879359</v>
      </c>
    </row>
    <row r="24" spans="1:6" x14ac:dyDescent="0.25">
      <c r="A24" s="65"/>
      <c r="B24" s="25"/>
      <c r="C24" s="25"/>
      <c r="D24" s="25"/>
      <c r="E24" s="25"/>
      <c r="F24" s="25"/>
    </row>
    <row r="25" spans="1:6" ht="15.75" thickBot="1" x14ac:dyDescent="0.3">
      <c r="A25" s="58" t="s">
        <v>85</v>
      </c>
      <c r="B25" s="26" t="e">
        <f>B10/('1'!B8/10)</f>
        <v>#DIV/0!</v>
      </c>
      <c r="C25" s="26">
        <f>C10/('1'!C8/10)</f>
        <v>-0.41062458844330574</v>
      </c>
      <c r="D25" s="26">
        <f>D10/('1'!D8/10)</f>
        <v>-0.28424060708428212</v>
      </c>
      <c r="E25" s="26">
        <f>E10/('1'!E8/10)</f>
        <v>0.12815997312944052</v>
      </c>
      <c r="F25" s="26">
        <f>F10/('1'!F8/10)</f>
        <v>0.12488684143596206</v>
      </c>
    </row>
    <row r="26" spans="1:6" ht="15.75" x14ac:dyDescent="0.25">
      <c r="A26" s="58" t="s">
        <v>86</v>
      </c>
      <c r="B26" s="10">
        <v>30306870</v>
      </c>
      <c r="C26" s="10">
        <v>34852900.5</v>
      </c>
      <c r="D26" s="11">
        <v>40080835.5</v>
      </c>
      <c r="E26" s="11">
        <v>44890535</v>
      </c>
      <c r="F26" s="12">
        <v>49379588</v>
      </c>
    </row>
    <row r="27" spans="1:6" ht="15.75" x14ac:dyDescent="0.25">
      <c r="A27" s="5"/>
      <c r="B27" s="27"/>
      <c r="C27" s="27"/>
      <c r="D27" s="28"/>
      <c r="E27" s="28"/>
      <c r="F27" s="29"/>
    </row>
    <row r="28" spans="1:6" ht="15.75" x14ac:dyDescent="0.25">
      <c r="A28" s="9"/>
      <c r="B28" s="15"/>
      <c r="C28" s="15"/>
      <c r="D28" s="16"/>
      <c r="E28" s="16"/>
      <c r="F28" s="17"/>
    </row>
    <row r="29" spans="1:6" ht="15.75" x14ac:dyDescent="0.25">
      <c r="A29" s="9"/>
      <c r="B29" s="15"/>
      <c r="C29" s="15"/>
      <c r="D29" s="16"/>
      <c r="E29" s="16"/>
      <c r="F29" s="17"/>
    </row>
    <row r="30" spans="1:6" ht="15.75" x14ac:dyDescent="0.25">
      <c r="A30" s="5"/>
      <c r="B30" s="27"/>
      <c r="C30" s="27"/>
      <c r="D30" s="28"/>
      <c r="E30" s="28"/>
      <c r="F30" s="29"/>
    </row>
    <row r="31" spans="1:6" ht="15.75" x14ac:dyDescent="0.25">
      <c r="A31" s="9"/>
      <c r="B31" s="15"/>
      <c r="C31" s="15"/>
      <c r="D31" s="16"/>
      <c r="E31" s="16"/>
      <c r="F31" s="17"/>
    </row>
    <row r="32" spans="1:6" ht="16.5" thickBot="1" x14ac:dyDescent="0.3">
      <c r="A32" s="13"/>
      <c r="B32" s="18"/>
      <c r="C32" s="18"/>
      <c r="D32" s="14"/>
      <c r="E32" s="14"/>
      <c r="F3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2020-04-12T06:08:38Z</dcterms:modified>
</cp:coreProperties>
</file>