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9540" windowHeight="730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1" i="2"/>
  <c r="E28" i="3"/>
  <c r="E31" i="3"/>
  <c r="B28" i="3"/>
  <c r="C28" i="3"/>
  <c r="D28" i="3"/>
  <c r="F31" i="3"/>
  <c r="F28" i="3"/>
  <c r="G11" i="1" l="1"/>
  <c r="F11" i="1"/>
  <c r="F35" i="3"/>
  <c r="G35" i="3"/>
  <c r="F26" i="3"/>
  <c r="G26" i="3"/>
  <c r="F17" i="3"/>
  <c r="G17" i="3"/>
  <c r="F11" i="3"/>
  <c r="F34" i="3" s="1"/>
  <c r="G11" i="3"/>
  <c r="G34" i="3" s="1"/>
  <c r="F31" i="2"/>
  <c r="G31" i="2"/>
  <c r="F24" i="2"/>
  <c r="G24" i="2"/>
  <c r="F12" i="2"/>
  <c r="G12" i="2"/>
  <c r="F10" i="2"/>
  <c r="G10" i="2"/>
  <c r="F48" i="1"/>
  <c r="G48" i="1"/>
  <c r="F43" i="1"/>
  <c r="G43" i="1"/>
  <c r="F37" i="1"/>
  <c r="G37" i="1"/>
  <c r="F27" i="1"/>
  <c r="G27" i="1"/>
  <c r="F19" i="1"/>
  <c r="G19" i="1"/>
  <c r="G20" i="1" s="1"/>
  <c r="G31" i="3" l="1"/>
  <c r="F38" i="1"/>
  <c r="F20" i="1"/>
  <c r="G38" i="1"/>
  <c r="G45" i="1" s="1"/>
  <c r="G16" i="2"/>
  <c r="G23" i="2" s="1"/>
  <c r="G27" i="2" s="1"/>
  <c r="G30" i="2" s="1"/>
  <c r="F16" i="2"/>
  <c r="F21" i="2" s="1"/>
  <c r="F23" i="2" s="1"/>
  <c r="F27" i="2" s="1"/>
  <c r="F30" i="2" s="1"/>
  <c r="F45" i="1"/>
  <c r="G47" i="1"/>
  <c r="F47" i="1"/>
  <c r="E17" i="3"/>
  <c r="B35" i="3" l="1"/>
  <c r="C35" i="3"/>
  <c r="D35" i="3"/>
  <c r="E35" i="3"/>
  <c r="B31" i="2"/>
  <c r="C31" i="2"/>
  <c r="D31" i="2"/>
  <c r="E31" i="2"/>
  <c r="B48" i="1"/>
  <c r="C48" i="1"/>
  <c r="D48" i="1"/>
  <c r="E48" i="1"/>
  <c r="C26" i="3" l="1"/>
  <c r="D26" i="3"/>
  <c r="E26" i="3"/>
  <c r="B26" i="3"/>
  <c r="B17" i="3"/>
  <c r="C17" i="3"/>
  <c r="D17" i="3"/>
  <c r="B11" i="3"/>
  <c r="C11" i="3"/>
  <c r="D11" i="3"/>
  <c r="E11" i="3"/>
  <c r="B24" i="2"/>
  <c r="C24" i="2"/>
  <c r="D24" i="2"/>
  <c r="E24" i="2"/>
  <c r="B12" i="2"/>
  <c r="C12" i="2"/>
  <c r="D12" i="2"/>
  <c r="E12" i="2"/>
  <c r="B10" i="2"/>
  <c r="B16" i="2" s="1"/>
  <c r="B21" i="2" s="1"/>
  <c r="C10" i="2"/>
  <c r="D10" i="2"/>
  <c r="E10" i="2"/>
  <c r="C16" i="2" l="1"/>
  <c r="C21" i="2" s="1"/>
  <c r="E16" i="2"/>
  <c r="E21" i="2" s="1"/>
  <c r="E23" i="2" s="1"/>
  <c r="E27" i="2" s="1"/>
  <c r="D16" i="2"/>
  <c r="D21" i="2" s="1"/>
  <c r="D23" i="2" s="1"/>
  <c r="D27" i="2" s="1"/>
  <c r="B23" i="2"/>
  <c r="B27" i="2" s="1"/>
  <c r="B30" i="2" s="1"/>
  <c r="C23" i="2"/>
  <c r="C27" i="2" s="1"/>
  <c r="B11" i="4" l="1"/>
  <c r="C11" i="4"/>
  <c r="F11" i="4"/>
  <c r="E11" i="4"/>
  <c r="D11" i="4"/>
  <c r="E37" i="1"/>
  <c r="E27" i="1"/>
  <c r="E43" i="1"/>
  <c r="E19" i="1"/>
  <c r="E11" i="1"/>
  <c r="F9" i="4" l="1"/>
  <c r="C31" i="3"/>
  <c r="E47" i="1"/>
  <c r="F8" i="4"/>
  <c r="C34" i="3"/>
  <c r="E38" i="1"/>
  <c r="E45" i="1" s="1"/>
  <c r="E20" i="1"/>
  <c r="E34" i="3"/>
  <c r="B43" i="1" l="1"/>
  <c r="D43" i="1"/>
  <c r="C43" i="1"/>
  <c r="C8" i="4" l="1"/>
  <c r="D8" i="4"/>
  <c r="E8" i="4"/>
  <c r="C10" i="4"/>
  <c r="E30" i="2" l="1"/>
  <c r="F10" i="4"/>
  <c r="F12" i="4"/>
  <c r="F7" i="4"/>
  <c r="F6" i="4"/>
  <c r="C7" i="4"/>
  <c r="C12" i="4"/>
  <c r="B8" i="4"/>
  <c r="B10" i="4"/>
  <c r="B7" i="4" l="1"/>
  <c r="B12" i="4"/>
  <c r="B34" i="3" l="1"/>
  <c r="E10" i="4" l="1"/>
  <c r="E7" i="4"/>
  <c r="E12" i="4"/>
  <c r="B37" i="1"/>
  <c r="B27" i="1"/>
  <c r="B19" i="1"/>
  <c r="B11" i="1"/>
  <c r="D34" i="3"/>
  <c r="C37" i="1"/>
  <c r="C27" i="1"/>
  <c r="C19" i="1"/>
  <c r="C11" i="1"/>
  <c r="D37" i="1"/>
  <c r="D27" i="1"/>
  <c r="D19" i="1"/>
  <c r="D11" i="1"/>
  <c r="D10" i="4" l="1"/>
  <c r="D7" i="4"/>
  <c r="D12" i="4"/>
  <c r="C9" i="4"/>
  <c r="B9" i="4"/>
  <c r="E9" i="4"/>
  <c r="D9" i="4"/>
  <c r="C20" i="1"/>
  <c r="D6" i="4" s="1"/>
  <c r="D20" i="1"/>
  <c r="E6" i="4" s="1"/>
  <c r="B20" i="1"/>
  <c r="C6" i="4" s="1"/>
  <c r="B38" i="1"/>
  <c r="B45" i="1" s="1"/>
  <c r="D47" i="1"/>
  <c r="C47" i="1"/>
  <c r="B31" i="3"/>
  <c r="B47" i="1"/>
  <c r="D38" i="1"/>
  <c r="D45" i="1" s="1"/>
  <c r="B6" i="4"/>
  <c r="D31" i="3"/>
  <c r="C38" i="1"/>
  <c r="C45" i="1" s="1"/>
  <c r="C30" i="2" l="1"/>
  <c r="D30" i="2"/>
</calcChain>
</file>

<file path=xl/sharedStrings.xml><?xml version="1.0" encoding="utf-8"?>
<sst xmlns="http://schemas.openxmlformats.org/spreadsheetml/2006/main" count="106" uniqueCount="86">
  <si>
    <t>Inventories</t>
  </si>
  <si>
    <t>Advances,deposit and repayments</t>
  </si>
  <si>
    <t>Retained earning</t>
  </si>
  <si>
    <t>Deferred tax liability</t>
  </si>
  <si>
    <t>Current tax</t>
  </si>
  <si>
    <t>Deferred tax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</si>
  <si>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</si>
  <si>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</si>
  <si>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</si>
  <si>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</si>
  <si>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</si>
  <si>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</si>
  <si>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</si>
  <si>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</si>
  <si>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Dividend payable</t>
  </si>
  <si>
    <t>Acquisition of property, plant &amp; equipment</t>
  </si>
  <si>
    <t>Other Income</t>
  </si>
  <si>
    <t>Cash received from customers &amp; other</t>
  </si>
  <si>
    <t>Long Term Loan (Current Portion)</t>
  </si>
  <si>
    <t>Long term Debt</t>
  </si>
  <si>
    <t>Short term loan from bank</t>
  </si>
  <si>
    <t xml:space="preserve">Income Tax Payable </t>
  </si>
  <si>
    <t>Distribution Expenses</t>
  </si>
  <si>
    <t>Financial Expenses</t>
  </si>
  <si>
    <t>Contribution to WPPF &amp; WF</t>
  </si>
  <si>
    <t>Income tax Paid</t>
  </si>
  <si>
    <t>Cash &amp; Cash equivalents</t>
  </si>
  <si>
    <t>Non Current Liabilities</t>
  </si>
  <si>
    <t>ASSETS</t>
  </si>
  <si>
    <t>Property, plant &amp; equipment</t>
  </si>
  <si>
    <t>Trade and other receivables</t>
  </si>
  <si>
    <t>Investments-FDR</t>
  </si>
  <si>
    <t>Trade &amp; other payables</t>
  </si>
  <si>
    <t>Liabilities for expenses</t>
  </si>
  <si>
    <t>Outstanding IPO subscription</t>
  </si>
  <si>
    <t>Gross Profit</t>
  </si>
  <si>
    <t>Foreign Curreny gain/(loss)</t>
  </si>
  <si>
    <t>Administrative expenses</t>
  </si>
  <si>
    <t>Cash paid to suppliers &amp; employees</t>
  </si>
  <si>
    <t>Addition in capital work in progress</t>
  </si>
  <si>
    <t>Investment-FDR</t>
  </si>
  <si>
    <t>Proceeds from issuance of shares</t>
  </si>
  <si>
    <t>Financial expenses</t>
  </si>
  <si>
    <t>Short term bank loan paid/received</t>
  </si>
  <si>
    <t>Long term bank loan paid/received</t>
  </si>
  <si>
    <t>Outstanding IPO subscription paid</t>
  </si>
  <si>
    <t>QUEEN SOUTH TEXTILE MILLS LIMITED</t>
  </si>
  <si>
    <t>Balance Sheet</t>
  </si>
  <si>
    <t>As at year end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</si>
  <si>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</si>
  <si>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</si>
  <si>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</si>
  <si>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</si>
  <si>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</si>
  <si>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</si>
  <si>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</si>
  <si>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</si>
  <si>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</si>
  <si>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</si>
  <si>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</si>
  <si>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</si>
  <si>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</si>
  <si>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</si>
  <si>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</si>
  <si>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</si>
  <si>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</si>
  <si>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</si>
  <si>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</si>
  <si>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</si>
  <si>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</si>
  <si>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</si>
  <si>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</si>
  <si>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</si>
  <si>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</si>
  <si>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</si>
  <si>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</si>
  <si>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</si>
  <si>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</si>
  <si>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</si>
  <si>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</si>
  <si>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As at quarter end</t>
  </si>
  <si>
    <t>Return on Asset (ROA)</t>
  </si>
  <si>
    <t>Return on Equity (ROE)</t>
  </si>
  <si>
    <t>Return on Invested Capital (ROIC)</t>
  </si>
  <si>
    <t>Dividend payment</t>
  </si>
  <si>
    <t>Capital work-in-progress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</si>
</sst>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3" xfId="1" applyNumberFormat="1" applyFont="1" applyBorder="1"/>
    <xf numFmtId="43" fontId="2" fillId="0" borderId="4" xfId="1" applyNumberFormat="1" applyFont="1" applyBorder="1"/>
    <xf numFmtId="43" fontId="2" fillId="0" borderId="4" xfId="0" applyNumberFormat="1" applyFont="1" applyBorder="1"/>
    <xf numFmtId="164" fontId="2" fillId="0" borderId="0" xfId="1" applyNumberFormat="1" applyFont="1" applyBorder="1"/>
    <xf numFmtId="2" fontId="2" fillId="0" borderId="4" xfId="0" applyNumberFormat="1" applyFont="1" applyBorder="1"/>
    <xf numFmtId="164" fontId="2" fillId="0" borderId="5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1" fillId="0" borderId="0" xfId="1" applyNumberFormat="1" applyFont="1" applyBorder="1"/>
    <xf numFmtId="0" fontId="2" fillId="0" borderId="3" xfId="0" applyFont="1" applyBorder="1"/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64" fontId="0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xSplit="1" ySplit="6" topLeftCell="E35" activePane="bottomRight" state="frozen"/>
      <selection pane="topRight" activeCell="B1" sqref="B1"/>
      <selection pane="bottomLeft" activeCell="A5" sqref="A5"/>
      <selection pane="bottomRight" activeCell="G47" sqref="G47"/>
    </sheetView>
  </sheetViews>
  <sheetFormatPr defaultRowHeight="15" x14ac:dyDescent="0.25"/>
  <cols>
    <col min="1" max="1" width="37.42578125" bestFit="1" customWidth="1"/>
    <col min="2" max="6" width="14.28515625" bestFit="1" customWidth="1"/>
    <col min="7" max="7" width="14.140625" customWidth="1"/>
  </cols>
  <sheetData>
    <row r="1" spans="1:12" x14ac:dyDescent="0.25">
      <c r="A1" s="24" t="s">
        <v>46</v>
      </c>
    </row>
    <row r="2" spans="1:12" x14ac:dyDescent="0.25">
      <c r="A2" s="24" t="s">
        <v>47</v>
      </c>
    </row>
    <row r="3" spans="1:12" x14ac:dyDescent="0.25">
      <c r="A3" t="s">
        <v>48</v>
      </c>
    </row>
    <row r="4" spans="1:12" x14ac:dyDescent="0.25">
      <c r="B4" s="22"/>
      <c r="C4" s="22"/>
      <c r="D4" s="22"/>
      <c r="E4" s="22"/>
    </row>
    <row r="5" spans="1:12" x14ac:dyDescent="0.25">
      <c r="B5" s="8" t="s">
        <v>11</v>
      </c>
      <c r="C5" s="8" t="s">
        <v>13</v>
      </c>
      <c r="D5" s="8" t="s">
        <v>12</v>
      </c>
      <c r="E5" s="8" t="s">
        <v>11</v>
      </c>
      <c r="F5" s="8" t="s">
        <v>13</v>
      </c>
      <c r="G5" s="8" t="s">
        <v>12</v>
      </c>
    </row>
    <row r="6" spans="1:12" x14ac:dyDescent="0.25">
      <c r="B6" s="9">
        <v>43190</v>
      </c>
      <c r="C6" s="9">
        <v>43373</v>
      </c>
      <c r="D6" s="9">
        <v>43465</v>
      </c>
      <c r="E6" s="9">
        <v>43555</v>
      </c>
      <c r="F6" s="9">
        <v>43738</v>
      </c>
      <c r="G6" s="9">
        <v>43830</v>
      </c>
    </row>
    <row r="7" spans="1:12" x14ac:dyDescent="0.25">
      <c r="A7" s="25" t="s">
        <v>28</v>
      </c>
      <c r="B7" s="4"/>
      <c r="C7" s="4"/>
      <c r="D7" s="4"/>
      <c r="E7" s="4"/>
      <c r="F7" s="4"/>
    </row>
    <row r="8" spans="1:12" x14ac:dyDescent="0.25">
      <c r="A8" s="26" t="s">
        <v>49</v>
      </c>
      <c r="B8" s="4"/>
      <c r="C8" s="4"/>
      <c r="D8" s="4"/>
      <c r="E8" s="4"/>
      <c r="F8" s="4"/>
    </row>
    <row r="9" spans="1:12" x14ac:dyDescent="0.25">
      <c r="A9" t="s">
        <v>29</v>
      </c>
      <c r="B9" s="4">
        <v>754162210</v>
      </c>
      <c r="C9" s="4">
        <v>726623292</v>
      </c>
      <c r="D9" s="4">
        <v>705754195</v>
      </c>
      <c r="E9" s="4">
        <v>717802062</v>
      </c>
      <c r="F9" s="4">
        <v>674534504</v>
      </c>
      <c r="G9" s="4">
        <v>654138840</v>
      </c>
      <c r="H9" s="4"/>
      <c r="I9" s="4"/>
      <c r="J9" s="4"/>
      <c r="K9" s="4"/>
      <c r="L9" s="4"/>
    </row>
    <row r="10" spans="1:12" x14ac:dyDescent="0.25">
      <c r="A10" t="s">
        <v>85</v>
      </c>
      <c r="B10" s="4"/>
      <c r="C10" s="4"/>
      <c r="D10" s="4"/>
      <c r="E10" s="4"/>
      <c r="F10" s="4">
        <v>122039483</v>
      </c>
      <c r="G10" s="4">
        <v>177058928</v>
      </c>
      <c r="H10" s="4"/>
      <c r="I10" s="4"/>
      <c r="J10" s="4"/>
      <c r="K10" s="4"/>
      <c r="L10" s="4"/>
    </row>
    <row r="11" spans="1:12" x14ac:dyDescent="0.25">
      <c r="A11" s="1"/>
      <c r="B11" s="16">
        <f>SUM(B9:B9)</f>
        <v>754162210</v>
      </c>
      <c r="C11" s="16">
        <f>SUM(C9:C9)</f>
        <v>726623292</v>
      </c>
      <c r="D11" s="16">
        <f>SUM(D9:D9)</f>
        <v>705754195</v>
      </c>
      <c r="E11" s="16">
        <f>SUM(E9:E9)</f>
        <v>717802062</v>
      </c>
      <c r="F11" s="16">
        <f>SUM(F9:F10)</f>
        <v>796573987</v>
      </c>
      <c r="G11" s="16">
        <f>SUM(G9:G10)</f>
        <v>831197768</v>
      </c>
      <c r="H11" s="4"/>
      <c r="I11" s="4"/>
      <c r="J11" s="4"/>
      <c r="K11" s="4"/>
      <c r="L11" s="4"/>
    </row>
    <row r="12" spans="1:12" x14ac:dyDescent="0.25">
      <c r="A12" s="1"/>
      <c r="B12" s="5"/>
      <c r="C12" s="5"/>
      <c r="D12" s="5"/>
      <c r="E12" s="5"/>
      <c r="F12" s="4"/>
      <c r="G12" s="4"/>
      <c r="H12" s="4"/>
      <c r="I12" s="4"/>
      <c r="J12" s="4"/>
      <c r="K12" s="4"/>
      <c r="L12" s="4"/>
    </row>
    <row r="13" spans="1:12" x14ac:dyDescent="0.25">
      <c r="A13" s="26" t="s">
        <v>50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t="s">
        <v>0</v>
      </c>
      <c r="B14" s="4">
        <v>1469892199</v>
      </c>
      <c r="C14" s="4">
        <v>1491591385</v>
      </c>
      <c r="D14" s="4">
        <v>1530434002</v>
      </c>
      <c r="E14" s="4">
        <v>1552106888</v>
      </c>
      <c r="F14" s="4">
        <v>1482464148</v>
      </c>
      <c r="G14" s="4">
        <v>1488604347</v>
      </c>
      <c r="H14" s="4"/>
      <c r="I14" s="4"/>
      <c r="J14" s="4"/>
      <c r="K14" s="4"/>
      <c r="L14" s="4"/>
    </row>
    <row r="15" spans="1:12" x14ac:dyDescent="0.25">
      <c r="A15" t="s">
        <v>30</v>
      </c>
      <c r="B15" s="4">
        <v>1016616779</v>
      </c>
      <c r="C15" s="4">
        <v>1094638858</v>
      </c>
      <c r="D15" s="4">
        <v>1072178477</v>
      </c>
      <c r="E15" s="4">
        <v>1199865285</v>
      </c>
      <c r="F15" s="4">
        <v>1291163200</v>
      </c>
      <c r="G15" s="4">
        <v>1190999583</v>
      </c>
      <c r="H15" s="4"/>
      <c r="I15" s="4"/>
      <c r="J15" s="4"/>
      <c r="K15" s="4"/>
      <c r="L15" s="4"/>
    </row>
    <row r="16" spans="1:12" x14ac:dyDescent="0.25">
      <c r="A16" t="s">
        <v>1</v>
      </c>
      <c r="B16" s="4">
        <v>121826057</v>
      </c>
      <c r="C16" s="4">
        <v>109063280</v>
      </c>
      <c r="D16" s="4">
        <v>116479197</v>
      </c>
      <c r="E16" s="4">
        <v>119588278</v>
      </c>
      <c r="F16" s="4">
        <v>129147929</v>
      </c>
      <c r="G16" s="4">
        <v>227127184</v>
      </c>
      <c r="H16" s="4"/>
      <c r="I16" s="4"/>
      <c r="J16" s="4"/>
      <c r="K16" s="4"/>
      <c r="L16" s="4"/>
    </row>
    <row r="17" spans="1:12" x14ac:dyDescent="0.25">
      <c r="A17" t="s">
        <v>31</v>
      </c>
      <c r="B17" s="4">
        <v>23818249</v>
      </c>
      <c r="C17" s="4">
        <v>24199543</v>
      </c>
      <c r="D17" s="4">
        <v>24433821</v>
      </c>
      <c r="E17" s="4">
        <v>8826225</v>
      </c>
      <c r="F17" s="4">
        <v>8867151</v>
      </c>
      <c r="G17" s="4">
        <v>8909126</v>
      </c>
      <c r="H17" s="4"/>
      <c r="I17" s="4"/>
      <c r="J17" s="4"/>
      <c r="K17" s="4"/>
      <c r="L17" s="4"/>
    </row>
    <row r="18" spans="1:12" x14ac:dyDescent="0.25">
      <c r="A18" t="s">
        <v>26</v>
      </c>
      <c r="B18" s="4">
        <v>216294583</v>
      </c>
      <c r="C18" s="4">
        <v>143390327</v>
      </c>
      <c r="D18" s="4">
        <v>153648521</v>
      </c>
      <c r="E18" s="4">
        <v>138856794</v>
      </c>
      <c r="F18" s="4">
        <v>145749102</v>
      </c>
      <c r="G18" s="4">
        <v>89036582</v>
      </c>
      <c r="H18" s="4"/>
      <c r="I18" s="4"/>
      <c r="J18" s="4"/>
      <c r="K18" s="4"/>
      <c r="L18" s="4"/>
    </row>
    <row r="19" spans="1:12" x14ac:dyDescent="0.25">
      <c r="A19" s="1"/>
      <c r="B19" s="15">
        <f t="shared" ref="B19:G19" si="0">SUM(B14:B18)</f>
        <v>2848447867</v>
      </c>
      <c r="C19" s="15">
        <f t="shared" si="0"/>
        <v>2862883393</v>
      </c>
      <c r="D19" s="15">
        <f t="shared" si="0"/>
        <v>2897174018</v>
      </c>
      <c r="E19" s="15">
        <f t="shared" si="0"/>
        <v>3019243470</v>
      </c>
      <c r="F19" s="15">
        <f t="shared" si="0"/>
        <v>3057391530</v>
      </c>
      <c r="G19" s="15">
        <f t="shared" si="0"/>
        <v>3004676822</v>
      </c>
      <c r="H19" s="4"/>
      <c r="I19" s="4"/>
      <c r="J19" s="4"/>
      <c r="K19" s="4"/>
      <c r="L19" s="4"/>
    </row>
    <row r="20" spans="1:12" ht="15.75" thickBot="1" x14ac:dyDescent="0.3">
      <c r="A20" s="1"/>
      <c r="B20" s="21">
        <f t="shared" ref="B20:G20" si="1">B11+B19</f>
        <v>3602610077</v>
      </c>
      <c r="C20" s="21">
        <f t="shared" si="1"/>
        <v>3589506685</v>
      </c>
      <c r="D20" s="21">
        <f t="shared" si="1"/>
        <v>3602928213</v>
      </c>
      <c r="E20" s="21">
        <f t="shared" si="1"/>
        <v>3737045532</v>
      </c>
      <c r="F20" s="21">
        <f t="shared" si="1"/>
        <v>3853965517</v>
      </c>
      <c r="G20" s="21">
        <f t="shared" si="1"/>
        <v>3835874590</v>
      </c>
      <c r="H20" s="4"/>
      <c r="I20" s="4"/>
      <c r="J20" s="4"/>
      <c r="K20" s="4"/>
      <c r="L20" s="4"/>
    </row>
    <row r="21" spans="1:12" x14ac:dyDescent="0.25">
      <c r="A21" s="1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</row>
    <row r="22" spans="1:12" ht="15.75" x14ac:dyDescent="0.25">
      <c r="A22" s="27" t="s">
        <v>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.75" x14ac:dyDescent="0.25">
      <c r="A23" s="28" t="s">
        <v>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26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t="s">
        <v>3</v>
      </c>
      <c r="B25" s="4">
        <v>44308802</v>
      </c>
      <c r="C25" s="4">
        <v>45188548</v>
      </c>
      <c r="D25" s="4">
        <v>45028251</v>
      </c>
      <c r="E25" s="4">
        <v>44582573</v>
      </c>
      <c r="F25" s="4">
        <v>45831627</v>
      </c>
      <c r="G25" s="4">
        <v>45488079</v>
      </c>
      <c r="H25" s="4"/>
      <c r="I25" s="4"/>
      <c r="J25" s="4"/>
      <c r="K25" s="4"/>
      <c r="L25" s="4"/>
    </row>
    <row r="26" spans="1:12" x14ac:dyDescent="0.25">
      <c r="A26" s="2" t="s">
        <v>19</v>
      </c>
      <c r="B26" s="4">
        <v>445513647</v>
      </c>
      <c r="C26" s="4">
        <v>445682674</v>
      </c>
      <c r="D26" s="4">
        <v>446480912</v>
      </c>
      <c r="E26" s="4">
        <v>447598445</v>
      </c>
      <c r="F26" s="4">
        <v>449673863</v>
      </c>
      <c r="G26" s="4">
        <v>451802497</v>
      </c>
      <c r="H26" s="4"/>
      <c r="I26" s="4"/>
      <c r="J26" s="4"/>
      <c r="K26" s="4"/>
      <c r="L26" s="4"/>
    </row>
    <row r="27" spans="1:12" x14ac:dyDescent="0.25">
      <c r="A27" s="1"/>
      <c r="B27" s="16">
        <f t="shared" ref="B27:G27" si="2">SUM(B25:B26)</f>
        <v>489822449</v>
      </c>
      <c r="C27" s="16">
        <f t="shared" si="2"/>
        <v>490871222</v>
      </c>
      <c r="D27" s="16">
        <f t="shared" si="2"/>
        <v>491509163</v>
      </c>
      <c r="E27" s="16">
        <f t="shared" si="2"/>
        <v>492181018</v>
      </c>
      <c r="F27" s="16">
        <f t="shared" si="2"/>
        <v>495505490</v>
      </c>
      <c r="G27" s="16">
        <f t="shared" si="2"/>
        <v>497290576</v>
      </c>
      <c r="H27" s="4"/>
      <c r="I27" s="4"/>
      <c r="J27" s="4"/>
      <c r="K27" s="4"/>
      <c r="L27" s="4"/>
    </row>
    <row r="28" spans="1:12" x14ac:dyDescent="0.25">
      <c r="A28" s="1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</row>
    <row r="29" spans="1:12" x14ac:dyDescent="0.25">
      <c r="A29" s="26" t="s">
        <v>54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t="s">
        <v>18</v>
      </c>
      <c r="B30" s="4">
        <v>12099546</v>
      </c>
      <c r="C30" s="4">
        <v>4889139</v>
      </c>
      <c r="D30" s="4">
        <v>0</v>
      </c>
      <c r="E30" s="4"/>
      <c r="F30" s="4"/>
      <c r="G30" s="4">
        <v>0</v>
      </c>
      <c r="H30" s="4"/>
      <c r="I30" s="4"/>
      <c r="J30" s="4"/>
      <c r="K30" s="4"/>
      <c r="L30" s="4"/>
    </row>
    <row r="31" spans="1:12" x14ac:dyDescent="0.25">
      <c r="A31" t="s">
        <v>20</v>
      </c>
      <c r="B31" s="4">
        <v>584347309</v>
      </c>
      <c r="C31" s="4">
        <v>573150031</v>
      </c>
      <c r="D31" s="4">
        <v>636862134</v>
      </c>
      <c r="E31" s="4">
        <v>689131269</v>
      </c>
      <c r="F31" s="4">
        <v>810359004</v>
      </c>
      <c r="G31" s="4">
        <v>820756381</v>
      </c>
      <c r="H31" s="4"/>
      <c r="I31" s="4"/>
      <c r="J31" s="4"/>
      <c r="K31" s="4"/>
      <c r="L31" s="4"/>
    </row>
    <row r="32" spans="1:12" x14ac:dyDescent="0.25">
      <c r="A32" t="s">
        <v>32</v>
      </c>
      <c r="B32" s="4">
        <v>688911541</v>
      </c>
      <c r="C32" s="4">
        <v>600250575</v>
      </c>
      <c r="D32" s="4">
        <v>511068195</v>
      </c>
      <c r="E32" s="4">
        <v>572307692</v>
      </c>
      <c r="F32" s="4">
        <v>449259046</v>
      </c>
      <c r="G32" s="4">
        <v>400601728</v>
      </c>
      <c r="H32" s="4"/>
      <c r="I32" s="4"/>
      <c r="J32" s="4"/>
      <c r="K32" s="4"/>
      <c r="L32" s="4"/>
    </row>
    <row r="33" spans="1:12" x14ac:dyDescent="0.25">
      <c r="A33" t="s">
        <v>33</v>
      </c>
      <c r="B33" s="4">
        <v>60800667</v>
      </c>
      <c r="C33" s="4">
        <v>54690452</v>
      </c>
      <c r="D33" s="4">
        <v>50859123</v>
      </c>
      <c r="E33" s="4">
        <v>64021878</v>
      </c>
      <c r="F33" s="4">
        <v>65779186</v>
      </c>
      <c r="G33" s="4">
        <v>53976265</v>
      </c>
      <c r="H33" s="4"/>
      <c r="I33" s="4"/>
      <c r="J33" s="4"/>
      <c r="K33" s="4"/>
      <c r="L33" s="4"/>
    </row>
    <row r="34" spans="1:12" x14ac:dyDescent="0.25">
      <c r="A34" t="s">
        <v>34</v>
      </c>
      <c r="B34" s="4">
        <v>1000000</v>
      </c>
      <c r="C34" s="4">
        <v>105000</v>
      </c>
      <c r="D34" s="4">
        <v>105000</v>
      </c>
      <c r="E34" s="4">
        <v>105000</v>
      </c>
      <c r="F34" s="4">
        <v>100000</v>
      </c>
      <c r="G34" s="4">
        <v>100000</v>
      </c>
      <c r="H34" s="4"/>
      <c r="I34" s="4"/>
      <c r="J34" s="4"/>
      <c r="K34" s="4"/>
      <c r="L34" s="4"/>
    </row>
    <row r="35" spans="1:12" x14ac:dyDescent="0.25">
      <c r="A35" t="s">
        <v>21</v>
      </c>
      <c r="B35" s="4">
        <v>52801525</v>
      </c>
      <c r="C35" s="4">
        <v>37919937</v>
      </c>
      <c r="D35" s="4">
        <v>45515431</v>
      </c>
      <c r="E35" s="4">
        <v>22683723</v>
      </c>
      <c r="F35" s="4">
        <v>40760958</v>
      </c>
      <c r="G35" s="4">
        <v>45902055</v>
      </c>
      <c r="H35" s="4"/>
      <c r="I35" s="4"/>
      <c r="J35" s="4"/>
      <c r="K35" s="4"/>
      <c r="L35" s="4"/>
    </row>
    <row r="36" spans="1:12" x14ac:dyDescent="0.25">
      <c r="A36" t="s">
        <v>14</v>
      </c>
      <c r="B36" s="4">
        <v>0</v>
      </c>
      <c r="C36" s="4">
        <v>0</v>
      </c>
      <c r="D36" s="4">
        <v>32785200</v>
      </c>
      <c r="E36" s="4">
        <v>15230488</v>
      </c>
      <c r="F36" s="4">
        <v>8341455</v>
      </c>
      <c r="G36" s="4">
        <v>49536771</v>
      </c>
      <c r="H36" s="4"/>
      <c r="I36" s="4"/>
      <c r="J36" s="4"/>
      <c r="K36" s="4"/>
      <c r="L36" s="4"/>
    </row>
    <row r="37" spans="1:12" x14ac:dyDescent="0.25">
      <c r="A37" s="1"/>
      <c r="B37" s="15">
        <f t="shared" ref="B37:G37" si="3">SUM(B30:B36)</f>
        <v>1399960588</v>
      </c>
      <c r="C37" s="15">
        <f t="shared" si="3"/>
        <v>1271005134</v>
      </c>
      <c r="D37" s="15">
        <f t="shared" si="3"/>
        <v>1277195083</v>
      </c>
      <c r="E37" s="15">
        <f t="shared" si="3"/>
        <v>1363480050</v>
      </c>
      <c r="F37" s="15">
        <f t="shared" si="3"/>
        <v>1374599649</v>
      </c>
      <c r="G37" s="15">
        <f t="shared" si="3"/>
        <v>1370873200</v>
      </c>
      <c r="H37" s="4"/>
      <c r="I37" s="4"/>
      <c r="J37" s="4"/>
      <c r="K37" s="4"/>
      <c r="L37" s="4"/>
    </row>
    <row r="38" spans="1:12" x14ac:dyDescent="0.25">
      <c r="A38" s="1"/>
      <c r="B38" s="16">
        <f t="shared" ref="B38:G38" si="4">B27+B37</f>
        <v>1889783037</v>
      </c>
      <c r="C38" s="16">
        <f t="shared" si="4"/>
        <v>1761876356</v>
      </c>
      <c r="D38" s="16">
        <f t="shared" si="4"/>
        <v>1768704246</v>
      </c>
      <c r="E38" s="16">
        <f t="shared" si="4"/>
        <v>1855661068</v>
      </c>
      <c r="F38" s="16">
        <f t="shared" si="4"/>
        <v>1870105139</v>
      </c>
      <c r="G38" s="16">
        <f t="shared" si="4"/>
        <v>1868163776</v>
      </c>
      <c r="H38" s="4"/>
      <c r="I38" s="4"/>
      <c r="J38" s="4"/>
      <c r="K38" s="4"/>
      <c r="L38" s="4"/>
    </row>
    <row r="39" spans="1:12" x14ac:dyDescent="0.25">
      <c r="A39" s="1"/>
      <c r="B39" s="19"/>
      <c r="C39" s="19"/>
      <c r="D39" s="19"/>
      <c r="E39" s="19"/>
      <c r="F39" s="4"/>
      <c r="G39" s="4"/>
      <c r="H39" s="4"/>
      <c r="I39" s="4"/>
      <c r="J39" s="4"/>
      <c r="K39" s="4"/>
      <c r="L39" s="4"/>
    </row>
    <row r="40" spans="1:12" x14ac:dyDescent="0.25">
      <c r="A40" s="26" t="s">
        <v>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t="s">
        <v>10</v>
      </c>
      <c r="B41" s="4">
        <v>1001500000</v>
      </c>
      <c r="C41" s="4">
        <v>1001500000</v>
      </c>
      <c r="D41" s="4">
        <v>1101650000</v>
      </c>
      <c r="E41" s="4">
        <v>1101650000</v>
      </c>
      <c r="F41" s="4">
        <v>1101650000</v>
      </c>
      <c r="G41" s="4">
        <v>1211815000</v>
      </c>
      <c r="H41" s="4"/>
      <c r="I41" s="4"/>
      <c r="J41" s="4"/>
      <c r="K41" s="4"/>
      <c r="L41" s="4"/>
    </row>
    <row r="42" spans="1:12" x14ac:dyDescent="0.25">
      <c r="A42" t="s">
        <v>2</v>
      </c>
      <c r="B42" s="4">
        <v>711327040</v>
      </c>
      <c r="C42" s="4">
        <v>826130329</v>
      </c>
      <c r="D42" s="4">
        <v>732573967</v>
      </c>
      <c r="E42" s="4">
        <v>779734464</v>
      </c>
      <c r="F42" s="4">
        <v>882210378</v>
      </c>
      <c r="G42" s="4">
        <v>755895814</v>
      </c>
      <c r="H42" s="4"/>
      <c r="I42" s="4"/>
      <c r="J42" s="4"/>
      <c r="K42" s="4"/>
      <c r="L42" s="4"/>
    </row>
    <row r="43" spans="1:12" x14ac:dyDescent="0.25">
      <c r="A43" s="1"/>
      <c r="B43" s="16">
        <f>SUM(B41:B42)</f>
        <v>1712827040</v>
      </c>
      <c r="C43" s="16">
        <f>SUM(C41:C42)</f>
        <v>1827630329</v>
      </c>
      <c r="D43" s="16">
        <f>SUM(D41:D42)</f>
        <v>1834223967</v>
      </c>
      <c r="E43" s="16">
        <f>SUM(E41:E42)</f>
        <v>1881384464</v>
      </c>
      <c r="F43" s="16">
        <f t="shared" ref="F43:G43" si="5">SUM(F41:F42)</f>
        <v>1983860378</v>
      </c>
      <c r="G43" s="16">
        <f t="shared" si="5"/>
        <v>1967710814</v>
      </c>
      <c r="H43" s="4"/>
      <c r="I43" s="4"/>
      <c r="J43" s="4"/>
      <c r="K43" s="4"/>
      <c r="L43" s="4"/>
    </row>
    <row r="44" spans="1:12" x14ac:dyDescent="0.25">
      <c r="A44" s="1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</row>
    <row r="45" spans="1:12" ht="15.75" thickBot="1" x14ac:dyDescent="0.3">
      <c r="A45" s="1"/>
      <c r="B45" s="21">
        <f>B43+B38</f>
        <v>3602610077</v>
      </c>
      <c r="C45" s="21">
        <f>C43+C38</f>
        <v>3589506685</v>
      </c>
      <c r="D45" s="21">
        <f>D43+D38</f>
        <v>3602928213</v>
      </c>
      <c r="E45" s="21">
        <f>E43+E38</f>
        <v>3737045532</v>
      </c>
      <c r="F45" s="21">
        <f t="shared" ref="F45:G45" si="6">F43+F38</f>
        <v>3853965517</v>
      </c>
      <c r="G45" s="21">
        <f t="shared" si="6"/>
        <v>3835874590</v>
      </c>
      <c r="H45" s="4"/>
      <c r="I45" s="4"/>
      <c r="J45" s="4"/>
      <c r="K45" s="4"/>
      <c r="L45" s="4"/>
    </row>
    <row r="46" spans="1:12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1" customFormat="1" x14ac:dyDescent="0.25">
      <c r="A47" s="13" t="s">
        <v>55</v>
      </c>
      <c r="B47" s="18">
        <f>B43/(B41/10)</f>
        <v>17.102616475287068</v>
      </c>
      <c r="C47" s="18">
        <f>C43/(C41/10)</f>
        <v>18.248929895157264</v>
      </c>
      <c r="D47" s="18">
        <f>D43/(D41/10)</f>
        <v>16.64978865338356</v>
      </c>
      <c r="E47" s="18">
        <f>E43/(E41/10)</f>
        <v>17.077878309808014</v>
      </c>
      <c r="F47" s="18">
        <f t="shared" ref="F47:G47" si="7">F43/(F41/10)</f>
        <v>18.008082222121363</v>
      </c>
      <c r="G47" s="18">
        <f t="shared" si="7"/>
        <v>16.237716268572349</v>
      </c>
      <c r="H47" s="4"/>
      <c r="I47" s="4"/>
      <c r="J47" s="4"/>
      <c r="K47" s="4"/>
      <c r="L47" s="4"/>
    </row>
    <row r="48" spans="1:12" x14ac:dyDescent="0.25">
      <c r="A48" s="13" t="s">
        <v>56</v>
      </c>
      <c r="B48" s="29">
        <f t="shared" ref="B48:G48" si="8">B41/10</f>
        <v>100150000</v>
      </c>
      <c r="C48" s="29">
        <f t="shared" si="8"/>
        <v>100150000</v>
      </c>
      <c r="D48" s="29">
        <f t="shared" si="8"/>
        <v>110165000</v>
      </c>
      <c r="E48" s="29">
        <f t="shared" si="8"/>
        <v>110165000</v>
      </c>
      <c r="F48" s="29">
        <f t="shared" si="8"/>
        <v>110165000</v>
      </c>
      <c r="G48" s="29">
        <f t="shared" si="8"/>
        <v>121181500</v>
      </c>
      <c r="H48" s="4"/>
      <c r="I48" s="4"/>
      <c r="J48" s="4"/>
      <c r="K48" s="4"/>
      <c r="L48" s="4"/>
    </row>
    <row r="49" spans="6:12" x14ac:dyDescent="0.25">
      <c r="F49" s="4"/>
      <c r="G49" s="4"/>
      <c r="H49" s="4"/>
      <c r="I49" s="4"/>
      <c r="J49" s="4"/>
      <c r="K49" s="4"/>
      <c r="L49" s="4"/>
    </row>
    <row r="50" spans="6:12" x14ac:dyDescent="0.25">
      <c r="F50" s="4"/>
      <c r="G50" s="4"/>
      <c r="H50" s="4"/>
      <c r="I50" s="4"/>
      <c r="J50" s="4"/>
      <c r="K50" s="4"/>
      <c r="L50" s="4"/>
    </row>
    <row r="51" spans="6:12" x14ac:dyDescent="0.25">
      <c r="F51" s="4"/>
      <c r="G51" s="4"/>
      <c r="H51" s="4"/>
      <c r="I51" s="4"/>
      <c r="J51" s="4"/>
      <c r="K51" s="4"/>
      <c r="L51" s="4"/>
    </row>
    <row r="52" spans="6:12" x14ac:dyDescent="0.25">
      <c r="F52" s="4"/>
      <c r="G52" s="4"/>
      <c r="H52" s="4"/>
      <c r="I52" s="4"/>
      <c r="J52" s="4"/>
      <c r="K52" s="4"/>
      <c r="L52" s="4"/>
    </row>
    <row r="53" spans="6:12" x14ac:dyDescent="0.25">
      <c r="F53" s="4"/>
      <c r="G53" s="4"/>
      <c r="H53" s="4"/>
      <c r="I53" s="4"/>
      <c r="J53" s="4"/>
      <c r="K53" s="4"/>
      <c r="L53" s="4"/>
    </row>
    <row r="54" spans="6:12" x14ac:dyDescent="0.25">
      <c r="F54" s="4"/>
      <c r="G54" s="4"/>
      <c r="H54" s="4"/>
      <c r="I54" s="4"/>
      <c r="J54" s="4"/>
      <c r="K54" s="4"/>
      <c r="L54" s="4"/>
    </row>
    <row r="55" spans="6:12" x14ac:dyDescent="0.25">
      <c r="F55" s="4"/>
      <c r="G55" s="4"/>
      <c r="H55" s="4"/>
      <c r="I55" s="4"/>
      <c r="J55" s="4"/>
      <c r="K55" s="4"/>
      <c r="L55" s="4"/>
    </row>
    <row r="56" spans="6:12" x14ac:dyDescent="0.25">
      <c r="F56" s="4"/>
      <c r="G56" s="4"/>
      <c r="H56" s="4"/>
      <c r="I56" s="4"/>
      <c r="J56" s="4"/>
      <c r="K56" s="4"/>
      <c r="L56" s="4"/>
    </row>
    <row r="57" spans="6:12" x14ac:dyDescent="0.25">
      <c r="F57" s="4"/>
      <c r="G57" s="4"/>
      <c r="H57" s="4"/>
      <c r="I57" s="4"/>
      <c r="J57" s="4"/>
      <c r="K57" s="4"/>
      <c r="L57" s="4"/>
    </row>
    <row r="58" spans="6:12" x14ac:dyDescent="0.25">
      <c r="F58" s="4"/>
      <c r="G58" s="4"/>
      <c r="H58" s="4"/>
      <c r="I58" s="4"/>
      <c r="J58" s="4"/>
      <c r="K58" s="4"/>
      <c r="L58" s="4"/>
    </row>
    <row r="59" spans="6:12" x14ac:dyDescent="0.25">
      <c r="F59" s="4"/>
      <c r="G59" s="4"/>
      <c r="H59" s="4"/>
      <c r="I59" s="4"/>
      <c r="J59" s="4"/>
      <c r="K59" s="4"/>
      <c r="L59" s="4"/>
    </row>
    <row r="60" spans="6:12" x14ac:dyDescent="0.25">
      <c r="F60" s="4"/>
      <c r="G60" s="4"/>
      <c r="H60" s="4"/>
      <c r="I60" s="4"/>
      <c r="J60" s="4"/>
      <c r="K60" s="4"/>
      <c r="L60" s="4"/>
    </row>
    <row r="61" spans="6:12" x14ac:dyDescent="0.25">
      <c r="F61" s="4"/>
      <c r="G61" s="4"/>
      <c r="H61" s="4"/>
      <c r="I61" s="4"/>
      <c r="J61" s="4"/>
      <c r="K61" s="4"/>
      <c r="L61" s="4"/>
    </row>
    <row r="62" spans="6:12" x14ac:dyDescent="0.25">
      <c r="F62" s="4"/>
      <c r="G62" s="4"/>
      <c r="H62" s="4"/>
      <c r="I62" s="4"/>
      <c r="J62" s="4"/>
      <c r="K62" s="4"/>
      <c r="L62" s="4"/>
    </row>
    <row r="63" spans="6:12" x14ac:dyDescent="0.25">
      <c r="F63" s="4"/>
      <c r="G63" s="4"/>
      <c r="H63" s="4"/>
      <c r="I63" s="4"/>
      <c r="J63" s="4"/>
      <c r="K63" s="4"/>
      <c r="L63" s="4"/>
    </row>
    <row r="64" spans="6:12" x14ac:dyDescent="0.25">
      <c r="F64" s="4"/>
      <c r="G64" s="4"/>
      <c r="H64" s="4"/>
      <c r="I64" s="4"/>
      <c r="J64" s="4"/>
      <c r="K64" s="4"/>
      <c r="L64" s="4"/>
    </row>
    <row r="65" spans="6:12" x14ac:dyDescent="0.25">
      <c r="F65" s="4"/>
      <c r="G65" s="4"/>
      <c r="H65" s="4"/>
      <c r="I65" s="4"/>
      <c r="J65" s="4"/>
      <c r="K65" s="4"/>
      <c r="L65" s="4"/>
    </row>
    <row r="66" spans="6:12" x14ac:dyDescent="0.25">
      <c r="F66" s="4"/>
      <c r="G66" s="4"/>
      <c r="H66" s="4"/>
      <c r="I66" s="4"/>
      <c r="J66" s="4"/>
      <c r="K66" s="4"/>
      <c r="L66" s="4"/>
    </row>
    <row r="67" spans="6:12" x14ac:dyDescent="0.25">
      <c r="F67" s="4"/>
      <c r="G67" s="4"/>
      <c r="H67" s="4"/>
      <c r="I67" s="4"/>
      <c r="J67" s="4"/>
      <c r="K67" s="4"/>
      <c r="L67" s="4"/>
    </row>
    <row r="68" spans="6:12" x14ac:dyDescent="0.25">
      <c r="F68" s="4"/>
      <c r="G68" s="4"/>
      <c r="H68" s="4"/>
      <c r="I68" s="4"/>
      <c r="J68" s="4"/>
      <c r="K68" s="4"/>
      <c r="L68" s="4"/>
    </row>
    <row r="69" spans="6:12" x14ac:dyDescent="0.25">
      <c r="F69" s="4"/>
      <c r="G69" s="4"/>
      <c r="H69" s="4"/>
      <c r="I69" s="4"/>
      <c r="J69" s="4"/>
      <c r="K69" s="4"/>
      <c r="L69" s="4"/>
    </row>
    <row r="70" spans="6:12" x14ac:dyDescent="0.25">
      <c r="F70" s="4"/>
      <c r="G70" s="4"/>
      <c r="H70" s="4"/>
      <c r="I70" s="4"/>
      <c r="J70" s="4"/>
      <c r="K70" s="4"/>
      <c r="L70" s="4"/>
    </row>
    <row r="71" spans="6:12" x14ac:dyDescent="0.25">
      <c r="F71" s="4"/>
      <c r="G71" s="4"/>
      <c r="H71" s="4"/>
      <c r="I71" s="4"/>
      <c r="J71" s="4"/>
      <c r="K71" s="4"/>
      <c r="L71" s="4"/>
    </row>
    <row r="72" spans="6:12" x14ac:dyDescent="0.25">
      <c r="F72" s="4"/>
      <c r="G72" s="4"/>
      <c r="H72" s="4"/>
      <c r="I72" s="4"/>
      <c r="J72" s="4"/>
      <c r="K72" s="4"/>
      <c r="L72" s="4"/>
    </row>
    <row r="73" spans="6:12" x14ac:dyDescent="0.25">
      <c r="F73" s="4"/>
      <c r="G73" s="4"/>
      <c r="H73" s="4"/>
      <c r="I73" s="4"/>
      <c r="J73" s="4"/>
      <c r="K73" s="4"/>
      <c r="L73" s="4"/>
    </row>
    <row r="74" spans="6:12" x14ac:dyDescent="0.25">
      <c r="F74" s="4"/>
      <c r="G74" s="4"/>
      <c r="H74" s="4"/>
      <c r="I74" s="4"/>
      <c r="J74" s="4"/>
      <c r="K74" s="4"/>
      <c r="L74" s="4"/>
    </row>
    <row r="75" spans="6:12" x14ac:dyDescent="0.25">
      <c r="F75" s="4"/>
      <c r="G75" s="4"/>
      <c r="H75" s="4"/>
      <c r="I75" s="4"/>
      <c r="J75" s="4"/>
      <c r="K75" s="4"/>
      <c r="L75" s="4"/>
    </row>
    <row r="76" spans="6:12" x14ac:dyDescent="0.25">
      <c r="F76" s="4"/>
      <c r="G76" s="4"/>
      <c r="H76" s="4"/>
      <c r="I76" s="4"/>
      <c r="J76" s="4"/>
      <c r="K76" s="4"/>
      <c r="L76" s="4"/>
    </row>
    <row r="77" spans="6:12" x14ac:dyDescent="0.25">
      <c r="F77" s="4"/>
      <c r="G77" s="4"/>
      <c r="H77" s="4"/>
      <c r="I77" s="4"/>
      <c r="J77" s="4"/>
      <c r="K77" s="4"/>
      <c r="L77" s="4"/>
    </row>
    <row r="78" spans="6:12" x14ac:dyDescent="0.25">
      <c r="F78" s="4"/>
      <c r="G78" s="4"/>
      <c r="H78" s="4"/>
      <c r="I78" s="4"/>
      <c r="J78" s="4"/>
      <c r="K78" s="4"/>
      <c r="L78" s="4"/>
    </row>
    <row r="79" spans="6:12" x14ac:dyDescent="0.25">
      <c r="F79" s="4"/>
      <c r="G79" s="4"/>
      <c r="H79" s="4"/>
      <c r="I79" s="4"/>
      <c r="J79" s="4"/>
      <c r="K79" s="4"/>
      <c r="L79" s="4"/>
    </row>
    <row r="80" spans="6:12" x14ac:dyDescent="0.25">
      <c r="F80" s="4"/>
      <c r="G80" s="4"/>
      <c r="H80" s="4"/>
      <c r="I80" s="4"/>
      <c r="J80" s="4"/>
      <c r="K80" s="4"/>
      <c r="L80" s="4"/>
    </row>
    <row r="81" spans="6:12" x14ac:dyDescent="0.25">
      <c r="F81" s="4"/>
      <c r="G81" s="4"/>
      <c r="H81" s="4"/>
      <c r="I81" s="4"/>
      <c r="J81" s="4"/>
      <c r="K81" s="4"/>
      <c r="L81" s="4"/>
    </row>
    <row r="82" spans="6:12" x14ac:dyDescent="0.25">
      <c r="F82" s="4"/>
      <c r="G82" s="4"/>
      <c r="H82" s="4"/>
      <c r="I82" s="4"/>
      <c r="J82" s="4"/>
      <c r="K82" s="4"/>
      <c r="L82" s="4"/>
    </row>
    <row r="83" spans="6:12" x14ac:dyDescent="0.25">
      <c r="F83" s="4"/>
      <c r="G83" s="4"/>
      <c r="H83" s="4"/>
      <c r="I83" s="4"/>
      <c r="J83" s="4"/>
      <c r="K83" s="4"/>
      <c r="L83" s="4"/>
    </row>
    <row r="84" spans="6:12" x14ac:dyDescent="0.25">
      <c r="F84" s="4"/>
      <c r="G84" s="4"/>
      <c r="H84" s="4"/>
      <c r="I84" s="4"/>
      <c r="J84" s="4"/>
      <c r="K84" s="4"/>
      <c r="L84" s="4"/>
    </row>
    <row r="85" spans="6:12" x14ac:dyDescent="0.25">
      <c r="F85" s="4"/>
      <c r="G85" s="4"/>
      <c r="H85" s="4"/>
      <c r="I85" s="4"/>
      <c r="J85" s="4"/>
      <c r="K85" s="4"/>
      <c r="L85" s="4"/>
    </row>
    <row r="86" spans="6:12" x14ac:dyDescent="0.25">
      <c r="F86" s="4"/>
      <c r="G86" s="4"/>
      <c r="H86" s="4"/>
      <c r="I86" s="4"/>
      <c r="J86" s="4"/>
      <c r="K86" s="4"/>
      <c r="L86" s="4"/>
    </row>
    <row r="87" spans="6:12" x14ac:dyDescent="0.25">
      <c r="F87" s="4"/>
      <c r="G87" s="4"/>
      <c r="H87" s="4"/>
      <c r="I87" s="4"/>
      <c r="J87" s="4"/>
      <c r="K87" s="4"/>
      <c r="L87" s="4"/>
    </row>
    <row r="88" spans="6:12" x14ac:dyDescent="0.25">
      <c r="F88" s="4"/>
      <c r="G88" s="4"/>
      <c r="H88" s="4"/>
      <c r="I88" s="4"/>
      <c r="J88" s="4"/>
      <c r="K88" s="4"/>
      <c r="L88" s="4"/>
    </row>
    <row r="89" spans="6:12" x14ac:dyDescent="0.25">
      <c r="F89" s="4"/>
      <c r="G89" s="4"/>
      <c r="H89" s="4"/>
      <c r="I89" s="4"/>
      <c r="J89" s="4"/>
      <c r="K89" s="4"/>
      <c r="L89" s="4"/>
    </row>
    <row r="90" spans="6:12" x14ac:dyDescent="0.25">
      <c r="F90" s="4"/>
      <c r="G90" s="4"/>
      <c r="H90" s="4"/>
      <c r="I90" s="4"/>
      <c r="J90" s="4"/>
      <c r="K90" s="4"/>
      <c r="L9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pane xSplit="1" ySplit="6" topLeftCell="F19" activePane="bottomRight" state="frozen"/>
      <selection pane="topRight" activeCell="B1" sqref="B1"/>
      <selection pane="bottomLeft" activeCell="A4" sqref="A4"/>
      <selection pane="bottomRight" activeCell="G33" sqref="G33"/>
    </sheetView>
  </sheetViews>
  <sheetFormatPr defaultRowHeight="15" x14ac:dyDescent="0.25"/>
  <cols>
    <col min="1" max="1" width="42.28515625" customWidth="1"/>
    <col min="2" max="2" width="15" bestFit="1" customWidth="1"/>
    <col min="3" max="3" width="15.140625" customWidth="1"/>
    <col min="4" max="5" width="14.28515625" bestFit="1" customWidth="1"/>
    <col min="6" max="7" width="14.28515625" customWidth="1"/>
  </cols>
  <sheetData>
    <row r="1" spans="1:10" x14ac:dyDescent="0.25">
      <c r="A1" s="24" t="s">
        <v>46</v>
      </c>
    </row>
    <row r="2" spans="1:10" ht="17.25" customHeight="1" x14ac:dyDescent="0.25">
      <c r="A2" s="24" t="s">
        <v>57</v>
      </c>
    </row>
    <row r="3" spans="1:10" ht="17.25" customHeight="1" x14ac:dyDescent="0.25">
      <c r="A3" t="s">
        <v>48</v>
      </c>
    </row>
    <row r="4" spans="1:10" ht="17.25" customHeight="1" x14ac:dyDescent="0.25">
      <c r="B4" s="22"/>
      <c r="C4" s="22"/>
      <c r="D4" s="22"/>
      <c r="E4" s="22"/>
    </row>
    <row r="5" spans="1:10" x14ac:dyDescent="0.25">
      <c r="B5" s="8" t="s">
        <v>11</v>
      </c>
      <c r="C5" s="8" t="s">
        <v>13</v>
      </c>
      <c r="D5" s="8" t="s">
        <v>12</v>
      </c>
      <c r="E5" s="8" t="s">
        <v>11</v>
      </c>
      <c r="F5" s="8" t="s">
        <v>13</v>
      </c>
      <c r="G5" s="8" t="s">
        <v>12</v>
      </c>
    </row>
    <row r="6" spans="1:10" x14ac:dyDescent="0.25">
      <c r="B6" s="9">
        <v>43190</v>
      </c>
      <c r="C6" s="9">
        <v>43373</v>
      </c>
      <c r="D6" s="9">
        <v>43465</v>
      </c>
      <c r="E6" s="9">
        <v>43555</v>
      </c>
      <c r="F6" s="9">
        <v>43738</v>
      </c>
      <c r="G6" s="9">
        <v>43830</v>
      </c>
    </row>
    <row r="7" spans="1:10" x14ac:dyDescent="0.25">
      <c r="B7" s="32"/>
      <c r="C7" s="32"/>
      <c r="D7" s="32"/>
      <c r="E7" s="32"/>
      <c r="F7" s="33"/>
    </row>
    <row r="8" spans="1:10" x14ac:dyDescent="0.25">
      <c r="A8" s="13" t="s">
        <v>58</v>
      </c>
      <c r="B8" s="34">
        <v>2791448914</v>
      </c>
      <c r="C8" s="34">
        <v>1183088081</v>
      </c>
      <c r="D8" s="34">
        <v>2194678766</v>
      </c>
      <c r="E8" s="34">
        <v>3228911214</v>
      </c>
      <c r="F8" s="34">
        <v>948734339</v>
      </c>
      <c r="G8" s="34">
        <v>1669390598</v>
      </c>
      <c r="H8" s="34"/>
      <c r="I8" s="34"/>
      <c r="J8" s="34"/>
    </row>
    <row r="9" spans="1:10" x14ac:dyDescent="0.25">
      <c r="A9" t="s">
        <v>59</v>
      </c>
      <c r="B9" s="34">
        <v>2506194518</v>
      </c>
      <c r="C9" s="34">
        <v>1058226804</v>
      </c>
      <c r="D9" s="34">
        <v>1955535095</v>
      </c>
      <c r="E9" s="34">
        <v>2866423811</v>
      </c>
      <c r="F9" s="34">
        <v>839308085</v>
      </c>
      <c r="G9" s="34">
        <v>1476957229</v>
      </c>
      <c r="H9" s="34"/>
      <c r="I9" s="34"/>
      <c r="J9" s="34"/>
    </row>
    <row r="10" spans="1:10" s="2" customFormat="1" x14ac:dyDescent="0.25">
      <c r="A10" s="13" t="s">
        <v>35</v>
      </c>
      <c r="B10" s="19">
        <f t="shared" ref="B10:G10" si="0">B8-B9</f>
        <v>285254396</v>
      </c>
      <c r="C10" s="19">
        <f t="shared" si="0"/>
        <v>124861277</v>
      </c>
      <c r="D10" s="19">
        <f t="shared" si="0"/>
        <v>239143671</v>
      </c>
      <c r="E10" s="19">
        <f t="shared" si="0"/>
        <v>362487403</v>
      </c>
      <c r="F10" s="19">
        <f t="shared" si="0"/>
        <v>109426254</v>
      </c>
      <c r="G10" s="19">
        <f t="shared" si="0"/>
        <v>192433369</v>
      </c>
      <c r="H10" s="34"/>
      <c r="I10" s="34"/>
      <c r="J10" s="34"/>
    </row>
    <row r="11" spans="1:10" s="2" customFormat="1" x14ac:dyDescent="0.25">
      <c r="A11" s="13"/>
      <c r="B11" s="19"/>
      <c r="C11" s="19"/>
      <c r="D11" s="19"/>
      <c r="E11" s="19"/>
      <c r="F11" s="34"/>
      <c r="G11" s="34"/>
      <c r="H11" s="34"/>
      <c r="I11" s="34"/>
      <c r="J11" s="34"/>
    </row>
    <row r="12" spans="1:10" s="2" customFormat="1" x14ac:dyDescent="0.25">
      <c r="A12" s="13" t="s">
        <v>60</v>
      </c>
      <c r="B12" s="19">
        <f t="shared" ref="B12:G12" si="1">SUM(B13:B14)</f>
        <v>101204979</v>
      </c>
      <c r="C12" s="19">
        <f t="shared" si="1"/>
        <v>32891190</v>
      </c>
      <c r="D12" s="19">
        <f t="shared" si="1"/>
        <v>65496833</v>
      </c>
      <c r="E12" s="19">
        <f t="shared" si="1"/>
        <v>97608116</v>
      </c>
      <c r="F12" s="19">
        <f t="shared" si="1"/>
        <v>27621556</v>
      </c>
      <c r="G12" s="19">
        <f t="shared" si="1"/>
        <v>60594623</v>
      </c>
      <c r="H12" s="34"/>
      <c r="I12" s="34"/>
      <c r="J12" s="34"/>
    </row>
    <row r="13" spans="1:10" s="2" customFormat="1" x14ac:dyDescent="0.25">
      <c r="A13" s="11" t="s">
        <v>22</v>
      </c>
      <c r="B13" s="30">
        <v>12243699</v>
      </c>
      <c r="C13" s="30">
        <v>5934704</v>
      </c>
      <c r="D13" s="30">
        <v>12390324</v>
      </c>
      <c r="E13" s="30">
        <v>17900629</v>
      </c>
      <c r="F13" s="34">
        <v>5309859</v>
      </c>
      <c r="G13" s="34">
        <v>11944562</v>
      </c>
      <c r="H13" s="34"/>
      <c r="I13" s="34"/>
      <c r="J13" s="34"/>
    </row>
    <row r="14" spans="1:10" s="2" customFormat="1" x14ac:dyDescent="0.25">
      <c r="A14" s="11" t="s">
        <v>37</v>
      </c>
      <c r="B14" s="30">
        <v>88961280</v>
      </c>
      <c r="C14" s="30">
        <v>26956486</v>
      </c>
      <c r="D14" s="30">
        <v>53106509</v>
      </c>
      <c r="E14" s="30">
        <v>79707487</v>
      </c>
      <c r="F14" s="34">
        <v>22311697</v>
      </c>
      <c r="G14" s="34">
        <v>48650061</v>
      </c>
      <c r="H14" s="34"/>
      <c r="I14" s="34"/>
      <c r="J14" s="34"/>
    </row>
    <row r="15" spans="1:10" s="2" customFormat="1" x14ac:dyDescent="0.25">
      <c r="A15" s="11"/>
      <c r="B15" s="30"/>
      <c r="C15" s="30"/>
      <c r="D15" s="30"/>
      <c r="E15" s="30"/>
      <c r="F15" s="34"/>
      <c r="G15" s="34"/>
      <c r="H15" s="34"/>
      <c r="I15" s="34"/>
      <c r="J15" s="34"/>
    </row>
    <row r="16" spans="1:10" s="2" customFormat="1" x14ac:dyDescent="0.25">
      <c r="A16" s="13" t="s">
        <v>61</v>
      </c>
      <c r="B16" s="19">
        <f>B10-B12</f>
        <v>184049417</v>
      </c>
      <c r="C16" s="19">
        <f t="shared" ref="C16:G16" si="2">C10-C12</f>
        <v>91970087</v>
      </c>
      <c r="D16" s="19">
        <f t="shared" si="2"/>
        <v>173646838</v>
      </c>
      <c r="E16" s="19">
        <f t="shared" si="2"/>
        <v>264879287</v>
      </c>
      <c r="F16" s="19">
        <f t="shared" si="2"/>
        <v>81804698</v>
      </c>
      <c r="G16" s="19">
        <f t="shared" si="2"/>
        <v>131838746</v>
      </c>
      <c r="H16" s="34"/>
      <c r="I16" s="34"/>
      <c r="J16" s="34"/>
    </row>
    <row r="17" spans="1:10" s="2" customFormat="1" x14ac:dyDescent="0.25">
      <c r="A17" s="31" t="s">
        <v>62</v>
      </c>
      <c r="B17" s="19"/>
      <c r="C17" s="19"/>
      <c r="D17" s="19"/>
      <c r="E17" s="19"/>
      <c r="F17" s="34"/>
      <c r="G17" s="34"/>
      <c r="H17" s="34"/>
      <c r="I17" s="34"/>
      <c r="J17" s="34"/>
    </row>
    <row r="18" spans="1:10" s="2" customFormat="1" x14ac:dyDescent="0.25">
      <c r="A18" s="11" t="s">
        <v>23</v>
      </c>
      <c r="B18" s="30">
        <v>67817337</v>
      </c>
      <c r="C18" s="30">
        <v>29869120</v>
      </c>
      <c r="D18" s="30">
        <v>65466439</v>
      </c>
      <c r="E18" s="30">
        <v>98908077</v>
      </c>
      <c r="F18" s="34">
        <v>30666614</v>
      </c>
      <c r="G18" s="34">
        <v>50901496</v>
      </c>
      <c r="H18" s="34"/>
      <c r="I18" s="34"/>
      <c r="J18" s="34"/>
    </row>
    <row r="19" spans="1:10" s="2" customFormat="1" x14ac:dyDescent="0.25">
      <c r="A19" s="11" t="s">
        <v>36</v>
      </c>
      <c r="B19" s="30">
        <v>5421915</v>
      </c>
      <c r="C19" s="30">
        <v>-2131713</v>
      </c>
      <c r="D19" s="30">
        <v>-3462573</v>
      </c>
      <c r="E19" s="30">
        <v>-6153337</v>
      </c>
      <c r="F19" s="34">
        <v>-1982889</v>
      </c>
      <c r="G19" s="34">
        <v>-3508383</v>
      </c>
      <c r="H19" s="34"/>
      <c r="I19" s="34"/>
      <c r="J19" s="34"/>
    </row>
    <row r="20" spans="1:10" s="2" customFormat="1" x14ac:dyDescent="0.25">
      <c r="A20" s="11" t="s">
        <v>16</v>
      </c>
      <c r="B20" s="30">
        <v>306197</v>
      </c>
      <c r="C20" s="30">
        <v>2248005</v>
      </c>
      <c r="D20" s="30">
        <v>4313468</v>
      </c>
      <c r="E20" s="30">
        <v>6543077</v>
      </c>
      <c r="F20" s="34">
        <v>1216305</v>
      </c>
      <c r="G20" s="34">
        <v>2806299</v>
      </c>
      <c r="H20" s="34"/>
      <c r="I20" s="34"/>
      <c r="J20" s="34"/>
    </row>
    <row r="21" spans="1:10" x14ac:dyDescent="0.25">
      <c r="A21" s="13" t="s">
        <v>63</v>
      </c>
      <c r="B21" s="19">
        <f>B16-B18+B19+B20</f>
        <v>121960192</v>
      </c>
      <c r="C21" s="19">
        <f t="shared" ref="C21:D21" si="3">C16-C18+C19+C20</f>
        <v>62217259</v>
      </c>
      <c r="D21" s="19">
        <f t="shared" si="3"/>
        <v>109031294</v>
      </c>
      <c r="E21" s="19">
        <f>E16-E18+E19+E20</f>
        <v>166360950</v>
      </c>
      <c r="F21" s="19">
        <f t="shared" ref="F21" si="4">F16-F18+F19+F20</f>
        <v>50371500</v>
      </c>
      <c r="G21" s="19">
        <f>G16-G18+G19+G20-1</f>
        <v>80235165</v>
      </c>
      <c r="H21" s="34"/>
      <c r="I21" s="34"/>
      <c r="J21" s="34"/>
    </row>
    <row r="22" spans="1:10" x14ac:dyDescent="0.25">
      <c r="A22" s="11" t="s">
        <v>24</v>
      </c>
      <c r="B22" s="34">
        <v>0</v>
      </c>
      <c r="C22" s="34">
        <v>0</v>
      </c>
      <c r="D22" s="34">
        <v>0</v>
      </c>
      <c r="E22" s="34"/>
      <c r="F22" s="34"/>
      <c r="G22" s="34"/>
      <c r="H22" s="34"/>
      <c r="I22" s="34"/>
      <c r="J22" s="34"/>
    </row>
    <row r="23" spans="1:10" x14ac:dyDescent="0.25">
      <c r="A23" s="13" t="s">
        <v>64</v>
      </c>
      <c r="B23" s="19">
        <f t="shared" ref="B23:G23" si="5">B21-B22</f>
        <v>121960192</v>
      </c>
      <c r="C23" s="19">
        <f t="shared" si="5"/>
        <v>62217259</v>
      </c>
      <c r="D23" s="19">
        <f t="shared" si="5"/>
        <v>109031294</v>
      </c>
      <c r="E23" s="19">
        <f t="shared" si="5"/>
        <v>166360950</v>
      </c>
      <c r="F23" s="19">
        <f t="shared" si="5"/>
        <v>50371500</v>
      </c>
      <c r="G23" s="19">
        <f t="shared" si="5"/>
        <v>80235165</v>
      </c>
      <c r="H23" s="34"/>
      <c r="I23" s="34"/>
      <c r="J23" s="34"/>
    </row>
    <row r="24" spans="1:10" x14ac:dyDescent="0.25">
      <c r="A24" s="26" t="s">
        <v>65</v>
      </c>
      <c r="B24" s="19">
        <f t="shared" ref="B24:G24" si="6">SUM(B25:B26)</f>
        <v>-22234431</v>
      </c>
      <c r="C24" s="19">
        <f t="shared" si="6"/>
        <v>-9782190</v>
      </c>
      <c r="D24" s="19">
        <f t="shared" si="6"/>
        <v>-17217387</v>
      </c>
      <c r="E24" s="19">
        <f t="shared" si="6"/>
        <v>-27386546</v>
      </c>
      <c r="F24" s="19">
        <f t="shared" si="6"/>
        <v>-7798986</v>
      </c>
      <c r="G24" s="19">
        <f t="shared" si="6"/>
        <v>-12596535</v>
      </c>
      <c r="H24" s="34"/>
      <c r="I24" s="34"/>
      <c r="J24" s="34"/>
    </row>
    <row r="25" spans="1:10" x14ac:dyDescent="0.25">
      <c r="A25" s="11" t="s">
        <v>4</v>
      </c>
      <c r="B25" s="34">
        <v>-22234431</v>
      </c>
      <c r="C25" s="34">
        <v>-9782190</v>
      </c>
      <c r="D25" s="34">
        <v>-17217387</v>
      </c>
      <c r="E25" s="34">
        <v>-27386546</v>
      </c>
      <c r="F25" s="34">
        <v>-7798986</v>
      </c>
      <c r="G25" s="34">
        <v>-12596535</v>
      </c>
      <c r="H25" s="34"/>
      <c r="I25" s="34"/>
      <c r="J25" s="34"/>
    </row>
    <row r="26" spans="1:10" x14ac:dyDescent="0.25">
      <c r="A26" s="11" t="s">
        <v>5</v>
      </c>
      <c r="B26" s="34">
        <v>0</v>
      </c>
      <c r="C26" s="34">
        <v>0</v>
      </c>
      <c r="D26" s="34">
        <v>0</v>
      </c>
      <c r="E26" s="34"/>
      <c r="F26" s="34"/>
      <c r="G26" s="34"/>
      <c r="H26" s="34"/>
      <c r="I26" s="34"/>
      <c r="J26" s="34"/>
    </row>
    <row r="27" spans="1:10" x14ac:dyDescent="0.25">
      <c r="A27" s="13" t="s">
        <v>66</v>
      </c>
      <c r="B27" s="19">
        <f t="shared" ref="B27:G27" si="7">SUM(B23:B24)</f>
        <v>99725761</v>
      </c>
      <c r="C27" s="19">
        <f t="shared" si="7"/>
        <v>52435069</v>
      </c>
      <c r="D27" s="19">
        <f t="shared" si="7"/>
        <v>91813907</v>
      </c>
      <c r="E27" s="19">
        <f t="shared" si="7"/>
        <v>138974404</v>
      </c>
      <c r="F27" s="19">
        <f t="shared" si="7"/>
        <v>42572514</v>
      </c>
      <c r="G27" s="19">
        <f t="shared" si="7"/>
        <v>67638630</v>
      </c>
      <c r="H27" s="34"/>
      <c r="I27" s="34"/>
      <c r="J27" s="34"/>
    </row>
    <row r="28" spans="1:10" x14ac:dyDescent="0.25">
      <c r="A28" s="24"/>
      <c r="B28" s="34"/>
      <c r="C28" s="34"/>
      <c r="D28" s="34"/>
      <c r="E28" s="34"/>
      <c r="F28" s="34"/>
      <c r="G28" s="34"/>
      <c r="H28" s="34"/>
      <c r="I28" s="34"/>
      <c r="J28" s="34"/>
    </row>
    <row r="29" spans="1:10" x14ac:dyDescent="0.25">
      <c r="A29" s="1"/>
      <c r="B29" s="4"/>
      <c r="C29" s="4"/>
      <c r="D29" s="3"/>
      <c r="E29" s="4"/>
      <c r="F29" s="34"/>
      <c r="G29" s="34"/>
      <c r="H29" s="34"/>
      <c r="I29" s="34"/>
      <c r="J29" s="34"/>
    </row>
    <row r="30" spans="1:10" s="1" customFormat="1" x14ac:dyDescent="0.25">
      <c r="A30" s="13" t="s">
        <v>67</v>
      </c>
      <c r="B30" s="17">
        <f>B27/('1'!B41/10)</f>
        <v>0.99576396405391909</v>
      </c>
      <c r="C30" s="17">
        <f>C27/('1'!C41/10)</f>
        <v>0.52356534198701943</v>
      </c>
      <c r="D30" s="17">
        <f>D27/('1'!D41/10)</f>
        <v>0.83342174919439027</v>
      </c>
      <c r="E30" s="17">
        <f>E27/('1'!E41/10)</f>
        <v>1.2615114056188446</v>
      </c>
      <c r="F30" s="17">
        <f>F27/('1'!F41/10)</f>
        <v>0.38644318976081332</v>
      </c>
      <c r="G30" s="17">
        <f>G27/('1'!G41/10)</f>
        <v>0.55815970259486802</v>
      </c>
      <c r="H30" s="34"/>
      <c r="I30" s="34"/>
      <c r="J30" s="34"/>
    </row>
    <row r="31" spans="1:10" x14ac:dyDescent="0.25">
      <c r="A31" s="31" t="s">
        <v>68</v>
      </c>
      <c r="B31" s="4">
        <f>'1'!B41/10</f>
        <v>100150000</v>
      </c>
      <c r="C31" s="4">
        <f>'1'!C41/10</f>
        <v>100150000</v>
      </c>
      <c r="D31" s="4">
        <f>'1'!D41/10</f>
        <v>110165000</v>
      </c>
      <c r="E31" s="4">
        <f>'1'!E41/10</f>
        <v>110165000</v>
      </c>
      <c r="F31" s="4">
        <f>'1'!F41/10</f>
        <v>110165000</v>
      </c>
      <c r="G31" s="4">
        <f>'1'!G41/10</f>
        <v>121181500</v>
      </c>
      <c r="H31" s="34"/>
      <c r="I31" s="34"/>
      <c r="J31" s="34"/>
    </row>
    <row r="32" spans="1:10" x14ac:dyDescent="0.25">
      <c r="F32" s="34"/>
      <c r="G32" s="34"/>
      <c r="H32" s="34"/>
      <c r="I32" s="34"/>
      <c r="J32" s="34"/>
    </row>
    <row r="33" spans="6:10" x14ac:dyDescent="0.25">
      <c r="F33" s="34"/>
      <c r="G33" s="34"/>
      <c r="H33" s="34"/>
      <c r="I33" s="34"/>
      <c r="J33" s="34"/>
    </row>
    <row r="34" spans="6:10" x14ac:dyDescent="0.25">
      <c r="F34" s="34"/>
      <c r="G34" s="34"/>
      <c r="H34" s="34"/>
      <c r="I34" s="34"/>
      <c r="J34" s="34"/>
    </row>
    <row r="35" spans="6:10" x14ac:dyDescent="0.25">
      <c r="F35" s="34"/>
      <c r="G35" s="34"/>
      <c r="H35" s="34"/>
      <c r="I35" s="34"/>
      <c r="J35" s="34"/>
    </row>
    <row r="36" spans="6:10" x14ac:dyDescent="0.25">
      <c r="F36" s="34"/>
      <c r="G36" s="34"/>
      <c r="H36" s="34"/>
      <c r="I36" s="34"/>
      <c r="J36" s="34"/>
    </row>
    <row r="37" spans="6:10" x14ac:dyDescent="0.25">
      <c r="F37" s="34"/>
      <c r="G37" s="34"/>
      <c r="H37" s="34"/>
      <c r="I37" s="34"/>
      <c r="J37" s="34"/>
    </row>
    <row r="38" spans="6:10" x14ac:dyDescent="0.25">
      <c r="F38" s="34"/>
      <c r="G38" s="34"/>
      <c r="H38" s="34"/>
      <c r="I38" s="34"/>
      <c r="J38" s="34"/>
    </row>
    <row r="39" spans="6:10" x14ac:dyDescent="0.25">
      <c r="F39" s="34"/>
      <c r="G39" s="34"/>
      <c r="H39" s="34"/>
      <c r="I39" s="34"/>
      <c r="J39" s="34"/>
    </row>
    <row r="40" spans="6:10" x14ac:dyDescent="0.25">
      <c r="F40" s="34"/>
      <c r="G40" s="34"/>
      <c r="H40" s="34"/>
      <c r="I40" s="34"/>
      <c r="J40" s="34"/>
    </row>
    <row r="41" spans="6:10" x14ac:dyDescent="0.25">
      <c r="F41" s="34"/>
      <c r="G41" s="34"/>
      <c r="H41" s="34"/>
      <c r="I41" s="34"/>
      <c r="J41" s="34"/>
    </row>
    <row r="42" spans="6:10" x14ac:dyDescent="0.25">
      <c r="F42" s="34"/>
      <c r="G42" s="34"/>
      <c r="H42" s="34"/>
      <c r="I42" s="34"/>
      <c r="J42" s="34"/>
    </row>
    <row r="43" spans="6:10" x14ac:dyDescent="0.25">
      <c r="F43" s="34"/>
      <c r="G43" s="34"/>
      <c r="H43" s="34"/>
      <c r="I43" s="34"/>
      <c r="J43" s="34"/>
    </row>
    <row r="44" spans="6:10" x14ac:dyDescent="0.25">
      <c r="F44" s="34"/>
      <c r="G44" s="34"/>
      <c r="H44" s="34"/>
      <c r="I44" s="34"/>
      <c r="J44" s="34"/>
    </row>
    <row r="45" spans="6:10" x14ac:dyDescent="0.25">
      <c r="F45" s="34"/>
      <c r="G45" s="34"/>
      <c r="H45" s="34"/>
      <c r="I45" s="34"/>
      <c r="J45" s="34"/>
    </row>
    <row r="46" spans="6:10" x14ac:dyDescent="0.25">
      <c r="F46" s="34"/>
      <c r="G46" s="34"/>
      <c r="H46" s="34"/>
      <c r="I46" s="34"/>
      <c r="J46" s="34"/>
    </row>
    <row r="47" spans="6:10" x14ac:dyDescent="0.25">
      <c r="F47" s="34"/>
      <c r="G47" s="34"/>
      <c r="H47" s="34"/>
      <c r="I47" s="34"/>
      <c r="J47" s="34"/>
    </row>
    <row r="48" spans="6:10" x14ac:dyDescent="0.25">
      <c r="F48" s="34"/>
      <c r="G48" s="34"/>
      <c r="H48" s="34"/>
      <c r="I48" s="34"/>
      <c r="J48" s="34"/>
    </row>
    <row r="49" spans="6:10" x14ac:dyDescent="0.25">
      <c r="F49" s="34"/>
      <c r="G49" s="34"/>
      <c r="H49" s="34"/>
      <c r="I49" s="34"/>
      <c r="J49" s="34"/>
    </row>
    <row r="50" spans="6:10" x14ac:dyDescent="0.25">
      <c r="F50" s="34"/>
      <c r="G50" s="34"/>
      <c r="H50" s="34"/>
      <c r="I50" s="34"/>
      <c r="J50" s="34"/>
    </row>
    <row r="51" spans="6:10" x14ac:dyDescent="0.25">
      <c r="F51" s="34"/>
      <c r="G51" s="34"/>
      <c r="H51" s="34"/>
      <c r="I51" s="34"/>
      <c r="J51" s="34"/>
    </row>
    <row r="52" spans="6:10" x14ac:dyDescent="0.25">
      <c r="F52" s="34"/>
      <c r="G52" s="34"/>
      <c r="H52" s="34"/>
      <c r="I52" s="34"/>
      <c r="J52" s="34"/>
    </row>
    <row r="53" spans="6:10" x14ac:dyDescent="0.25">
      <c r="F53" s="34"/>
      <c r="G53" s="34"/>
      <c r="H53" s="34"/>
      <c r="I53" s="34"/>
      <c r="J53" s="34"/>
    </row>
    <row r="54" spans="6:10" x14ac:dyDescent="0.25">
      <c r="F54" s="34"/>
      <c r="G54" s="34"/>
      <c r="H54" s="34"/>
      <c r="I54" s="34"/>
      <c r="J54" s="34"/>
    </row>
    <row r="55" spans="6:10" x14ac:dyDescent="0.25">
      <c r="F55" s="34"/>
      <c r="G55" s="34"/>
      <c r="H55" s="34"/>
      <c r="I55" s="34"/>
      <c r="J55" s="34"/>
    </row>
    <row r="56" spans="6:10" x14ac:dyDescent="0.25">
      <c r="F56" s="34"/>
      <c r="G56" s="34"/>
      <c r="H56" s="34"/>
      <c r="I56" s="34"/>
      <c r="J56" s="34"/>
    </row>
    <row r="57" spans="6:10" x14ac:dyDescent="0.25">
      <c r="F57" s="34"/>
      <c r="G57" s="34"/>
      <c r="H57" s="34"/>
      <c r="I57" s="34"/>
      <c r="J57" s="34"/>
    </row>
    <row r="58" spans="6:10" x14ac:dyDescent="0.25">
      <c r="F58" s="34"/>
      <c r="G58" s="34"/>
      <c r="H58" s="34"/>
      <c r="I58" s="34"/>
      <c r="J58" s="34"/>
    </row>
    <row r="59" spans="6:10" x14ac:dyDescent="0.25">
      <c r="F59" s="34"/>
      <c r="G59" s="34"/>
      <c r="H59" s="34"/>
      <c r="I59" s="34"/>
      <c r="J59" s="34"/>
    </row>
    <row r="60" spans="6:10" x14ac:dyDescent="0.25">
      <c r="F60" s="34"/>
      <c r="G60" s="34"/>
      <c r="H60" s="34"/>
      <c r="I60" s="34"/>
      <c r="J60" s="34"/>
    </row>
    <row r="61" spans="6:10" x14ac:dyDescent="0.25">
      <c r="F61" s="34"/>
      <c r="G61" s="34"/>
      <c r="H61" s="34"/>
      <c r="I61" s="34"/>
      <c r="J61" s="34"/>
    </row>
    <row r="62" spans="6:10" x14ac:dyDescent="0.25">
      <c r="F62" s="34"/>
      <c r="G62" s="34"/>
      <c r="H62" s="34"/>
      <c r="I62" s="34"/>
      <c r="J62" s="34"/>
    </row>
    <row r="63" spans="6:10" x14ac:dyDescent="0.25">
      <c r="F63" s="34"/>
      <c r="G63" s="34"/>
      <c r="H63" s="34"/>
      <c r="I63" s="34"/>
      <c r="J63" s="34"/>
    </row>
    <row r="64" spans="6:10" x14ac:dyDescent="0.25">
      <c r="F64" s="34"/>
      <c r="G64" s="34"/>
      <c r="H64" s="34"/>
      <c r="I64" s="34"/>
      <c r="J64" s="34"/>
    </row>
    <row r="65" spans="6:10" x14ac:dyDescent="0.25">
      <c r="F65" s="34"/>
      <c r="G65" s="34"/>
      <c r="H65" s="34"/>
      <c r="I65" s="34"/>
      <c r="J65" s="34"/>
    </row>
    <row r="66" spans="6:10" x14ac:dyDescent="0.25">
      <c r="F66" s="34"/>
      <c r="G66" s="34"/>
      <c r="H66" s="34"/>
      <c r="I66" s="34"/>
      <c r="J66" s="34"/>
    </row>
    <row r="67" spans="6:10" x14ac:dyDescent="0.25">
      <c r="F67" s="34"/>
      <c r="G67" s="34"/>
      <c r="H67" s="34"/>
      <c r="I67" s="34"/>
      <c r="J67" s="34"/>
    </row>
    <row r="68" spans="6:10" x14ac:dyDescent="0.25">
      <c r="F68" s="34"/>
      <c r="G68" s="34"/>
      <c r="H68" s="34"/>
      <c r="I68" s="34"/>
      <c r="J68" s="34"/>
    </row>
    <row r="69" spans="6:10" x14ac:dyDescent="0.25">
      <c r="F69" s="34"/>
      <c r="G69" s="34"/>
      <c r="H69" s="34"/>
      <c r="I69" s="34"/>
      <c r="J69" s="34"/>
    </row>
    <row r="70" spans="6:10" x14ac:dyDescent="0.25">
      <c r="F70" s="34"/>
      <c r="G70" s="34"/>
      <c r="H70" s="34"/>
      <c r="I70" s="34"/>
      <c r="J70" s="34"/>
    </row>
    <row r="71" spans="6:10" x14ac:dyDescent="0.25">
      <c r="F71" s="34"/>
      <c r="G71" s="34"/>
      <c r="H71" s="34"/>
      <c r="I71" s="34"/>
      <c r="J71" s="34"/>
    </row>
    <row r="72" spans="6:10" x14ac:dyDescent="0.25">
      <c r="F72" s="34"/>
      <c r="G72" s="34"/>
      <c r="H72" s="34"/>
      <c r="I72" s="34"/>
      <c r="J72" s="34"/>
    </row>
    <row r="73" spans="6:10" x14ac:dyDescent="0.25">
      <c r="F73" s="34"/>
      <c r="G73" s="34"/>
      <c r="H73" s="34"/>
      <c r="I73" s="34"/>
      <c r="J73" s="34"/>
    </row>
    <row r="74" spans="6:10" x14ac:dyDescent="0.25">
      <c r="F74" s="34"/>
      <c r="G74" s="34"/>
      <c r="H74" s="34"/>
      <c r="I74" s="34"/>
      <c r="J74" s="34"/>
    </row>
    <row r="75" spans="6:10" x14ac:dyDescent="0.25">
      <c r="F75" s="34"/>
      <c r="G75" s="34"/>
      <c r="H75" s="34"/>
      <c r="I75" s="34"/>
      <c r="J75" s="34"/>
    </row>
    <row r="76" spans="6:10" x14ac:dyDescent="0.25">
      <c r="F76" s="34"/>
      <c r="G76" s="34"/>
      <c r="H76" s="34"/>
      <c r="I76" s="34"/>
      <c r="J76" s="34"/>
    </row>
    <row r="77" spans="6:10" x14ac:dyDescent="0.25">
      <c r="F77" s="34"/>
      <c r="G77" s="34"/>
      <c r="H77" s="34"/>
      <c r="I77" s="34"/>
      <c r="J77" s="34"/>
    </row>
    <row r="78" spans="6:10" x14ac:dyDescent="0.25">
      <c r="F78" s="34"/>
      <c r="G78" s="34"/>
      <c r="H78" s="34"/>
      <c r="I78" s="34"/>
      <c r="J78" s="34"/>
    </row>
    <row r="79" spans="6:10" x14ac:dyDescent="0.25">
      <c r="F79" s="34"/>
      <c r="G79" s="34"/>
      <c r="H79" s="34"/>
      <c r="I79" s="34"/>
      <c r="J79" s="34"/>
    </row>
    <row r="80" spans="6:10" x14ac:dyDescent="0.25">
      <c r="F80" s="34"/>
      <c r="G80" s="34"/>
      <c r="H80" s="34"/>
      <c r="I80" s="34"/>
      <c r="J80" s="34"/>
    </row>
    <row r="81" spans="6:10" x14ac:dyDescent="0.25">
      <c r="F81" s="34"/>
      <c r="G81" s="34"/>
      <c r="H81" s="34"/>
      <c r="I81" s="34"/>
      <c r="J81" s="34"/>
    </row>
    <row r="82" spans="6:10" x14ac:dyDescent="0.25">
      <c r="F82" s="34"/>
      <c r="G82" s="34"/>
      <c r="H82" s="34"/>
      <c r="I82" s="34"/>
      <c r="J82" s="34"/>
    </row>
    <row r="83" spans="6:10" x14ac:dyDescent="0.25">
      <c r="F83" s="34"/>
      <c r="G83" s="34"/>
      <c r="H83" s="34"/>
      <c r="I83" s="34"/>
      <c r="J83" s="34"/>
    </row>
    <row r="84" spans="6:10" x14ac:dyDescent="0.25">
      <c r="F84" s="34"/>
      <c r="G84" s="34"/>
      <c r="H84" s="34"/>
      <c r="I84" s="34"/>
      <c r="J84" s="34"/>
    </row>
    <row r="85" spans="6:10" x14ac:dyDescent="0.25">
      <c r="F85" s="34"/>
      <c r="G85" s="34"/>
      <c r="H85" s="34"/>
      <c r="I85" s="34"/>
      <c r="J85" s="34"/>
    </row>
    <row r="86" spans="6:10" x14ac:dyDescent="0.25">
      <c r="F86" s="34"/>
      <c r="G86" s="34"/>
      <c r="H86" s="34"/>
      <c r="I86" s="34"/>
      <c r="J86" s="34"/>
    </row>
    <row r="87" spans="6:10" x14ac:dyDescent="0.25">
      <c r="F87" s="34"/>
      <c r="G87" s="34"/>
      <c r="H87" s="34"/>
      <c r="I87" s="34"/>
      <c r="J87" s="34"/>
    </row>
    <row r="88" spans="6:10" x14ac:dyDescent="0.25">
      <c r="F88" s="34"/>
      <c r="G88" s="34"/>
      <c r="H88" s="34"/>
      <c r="I88" s="34"/>
      <c r="J88" s="34"/>
    </row>
    <row r="89" spans="6:10" x14ac:dyDescent="0.25">
      <c r="F89" s="34"/>
      <c r="G89" s="34"/>
      <c r="H89" s="34"/>
      <c r="I89" s="34"/>
      <c r="J89" s="34"/>
    </row>
    <row r="90" spans="6:10" x14ac:dyDescent="0.25">
      <c r="F90" s="34"/>
      <c r="G90" s="34"/>
      <c r="H90" s="34"/>
      <c r="I90" s="34"/>
      <c r="J90" s="34"/>
    </row>
    <row r="91" spans="6:10" x14ac:dyDescent="0.25">
      <c r="F91" s="34"/>
      <c r="G91" s="34"/>
      <c r="H91" s="34"/>
      <c r="I91" s="34"/>
      <c r="J91" s="34"/>
    </row>
    <row r="92" spans="6:10" x14ac:dyDescent="0.25">
      <c r="F92" s="34"/>
      <c r="G92" s="34"/>
      <c r="H92" s="34"/>
      <c r="I92" s="34"/>
      <c r="J92" s="34"/>
    </row>
    <row r="93" spans="6:10" x14ac:dyDescent="0.25">
      <c r="F93" s="34"/>
      <c r="G93" s="34"/>
      <c r="H93" s="34"/>
      <c r="I93" s="34"/>
      <c r="J93" s="34"/>
    </row>
  </sheetData>
  <conditionalFormatting sqref="A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workbookViewId="0">
      <pane xSplit="1" ySplit="6" topLeftCell="E24" activePane="bottomRight" state="frozen"/>
      <selection pane="topRight" activeCell="B1" sqref="B1"/>
      <selection pane="bottomLeft" activeCell="A4" sqref="A4"/>
      <selection pane="bottomRight" activeCell="L36" sqref="L36"/>
    </sheetView>
  </sheetViews>
  <sheetFormatPr defaultRowHeight="15" x14ac:dyDescent="0.25"/>
  <cols>
    <col min="1" max="1" width="43.28515625" customWidth="1"/>
    <col min="2" max="3" width="17.7109375" customWidth="1"/>
    <col min="4" max="4" width="17.140625" customWidth="1"/>
    <col min="5" max="5" width="16.140625" customWidth="1"/>
    <col min="6" max="6" width="13.28515625" customWidth="1"/>
    <col min="7" max="7" width="15.28515625" customWidth="1"/>
  </cols>
  <sheetData>
    <row r="1" spans="1:10" x14ac:dyDescent="0.25">
      <c r="A1" s="24" t="s">
        <v>46</v>
      </c>
    </row>
    <row r="2" spans="1:10" x14ac:dyDescent="0.25">
      <c r="A2" s="24" t="s">
        <v>69</v>
      </c>
    </row>
    <row r="3" spans="1:10" x14ac:dyDescent="0.25">
      <c r="A3" t="s">
        <v>48</v>
      </c>
    </row>
    <row r="4" spans="1:10" x14ac:dyDescent="0.25">
      <c r="B4" s="23"/>
      <c r="C4" s="23"/>
      <c r="D4" s="23"/>
      <c r="E4" s="23"/>
    </row>
    <row r="5" spans="1:10" x14ac:dyDescent="0.25">
      <c r="B5" s="8" t="s">
        <v>11</v>
      </c>
      <c r="C5" s="8" t="s">
        <v>13</v>
      </c>
      <c r="D5" s="8" t="s">
        <v>12</v>
      </c>
      <c r="E5" s="8" t="s">
        <v>11</v>
      </c>
      <c r="F5" s="8" t="s">
        <v>13</v>
      </c>
      <c r="G5" s="8" t="s">
        <v>12</v>
      </c>
    </row>
    <row r="6" spans="1:10" x14ac:dyDescent="0.25">
      <c r="B6" s="9">
        <v>43190</v>
      </c>
      <c r="C6" s="9">
        <v>43373</v>
      </c>
      <c r="D6" s="9">
        <v>43465</v>
      </c>
      <c r="E6" s="9">
        <v>43555</v>
      </c>
      <c r="F6" s="9">
        <v>43738</v>
      </c>
      <c r="G6" s="9">
        <v>43830</v>
      </c>
    </row>
    <row r="7" spans="1:10" x14ac:dyDescent="0.25">
      <c r="A7" s="13" t="s">
        <v>70</v>
      </c>
      <c r="B7" s="4"/>
      <c r="C7" s="4"/>
      <c r="D7" s="4"/>
      <c r="E7" s="4"/>
    </row>
    <row r="8" spans="1:10" x14ac:dyDescent="0.25">
      <c r="A8" t="s">
        <v>17</v>
      </c>
      <c r="B8" s="4">
        <v>2637573177</v>
      </c>
      <c r="C8" s="4">
        <v>1065724151</v>
      </c>
      <c r="D8" s="4">
        <v>2103210247</v>
      </c>
      <c r="E8" s="4">
        <v>3013109142</v>
      </c>
      <c r="F8" s="4">
        <v>846835642</v>
      </c>
      <c r="G8" s="4">
        <v>1675410470</v>
      </c>
      <c r="H8" s="4"/>
      <c r="I8" s="4"/>
      <c r="J8" s="4"/>
    </row>
    <row r="9" spans="1:10" x14ac:dyDescent="0.25">
      <c r="A9" t="s">
        <v>38</v>
      </c>
      <c r="B9" s="4">
        <v>-2583792316</v>
      </c>
      <c r="C9" s="4">
        <v>-1035717038</v>
      </c>
      <c r="D9" s="4">
        <v>-2079333519</v>
      </c>
      <c r="E9" s="4">
        <v>-2975383031</v>
      </c>
      <c r="F9" s="4">
        <v>-805867005</v>
      </c>
      <c r="G9" s="4">
        <v>-1618587978</v>
      </c>
      <c r="H9" s="4"/>
      <c r="I9" s="4"/>
      <c r="J9" s="4"/>
    </row>
    <row r="10" spans="1:10" x14ac:dyDescent="0.25">
      <c r="A10" t="s">
        <v>25</v>
      </c>
      <c r="B10" s="4">
        <v>-27234492</v>
      </c>
      <c r="C10" s="4">
        <v>-7154570</v>
      </c>
      <c r="D10" s="4">
        <v>-11485110</v>
      </c>
      <c r="E10" s="4">
        <v>-20680476</v>
      </c>
      <c r="F10" s="4">
        <v>-8779824</v>
      </c>
      <c r="G10" s="4">
        <v>-12797920</v>
      </c>
      <c r="H10" s="4"/>
      <c r="I10" s="4"/>
      <c r="J10" s="4"/>
    </row>
    <row r="11" spans="1:10" ht="15.75" x14ac:dyDescent="0.25">
      <c r="A11" s="10"/>
      <c r="B11" s="15">
        <f t="shared" ref="B11:G11" si="0">SUM(B8:B10)</f>
        <v>26546369</v>
      </c>
      <c r="C11" s="15">
        <f t="shared" si="0"/>
        <v>22852543</v>
      </c>
      <c r="D11" s="15">
        <f t="shared" si="0"/>
        <v>12391618</v>
      </c>
      <c r="E11" s="15">
        <f t="shared" si="0"/>
        <v>17045635</v>
      </c>
      <c r="F11" s="15">
        <f t="shared" si="0"/>
        <v>32188813</v>
      </c>
      <c r="G11" s="15">
        <f t="shared" si="0"/>
        <v>44024572</v>
      </c>
      <c r="H11" s="4"/>
      <c r="I11" s="4"/>
      <c r="J11" s="4"/>
    </row>
    <row r="12" spans="1:10" ht="15.75" x14ac:dyDescent="0.25">
      <c r="A12" s="10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13" t="s">
        <v>71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t="s">
        <v>15</v>
      </c>
      <c r="B14" s="4">
        <v>-131060473</v>
      </c>
      <c r="C14" s="4">
        <v>-697747</v>
      </c>
      <c r="D14" s="4">
        <v>-1998918</v>
      </c>
      <c r="E14" s="4">
        <v>-36827063</v>
      </c>
      <c r="F14" s="4">
        <v>0</v>
      </c>
      <c r="G14" s="4">
        <v>-67069</v>
      </c>
      <c r="H14" s="4"/>
      <c r="I14" s="4"/>
      <c r="J14" s="4"/>
    </row>
    <row r="15" spans="1:10" x14ac:dyDescent="0.25">
      <c r="A15" s="2" t="s">
        <v>39</v>
      </c>
      <c r="B15" s="12">
        <v>0</v>
      </c>
      <c r="C15" s="12">
        <v>0</v>
      </c>
      <c r="D15" s="12">
        <v>0</v>
      </c>
      <c r="E15" s="12">
        <v>0</v>
      </c>
      <c r="F15" s="4">
        <v>-56092368</v>
      </c>
      <c r="G15" s="4">
        <v>-111111813</v>
      </c>
      <c r="H15" s="4"/>
      <c r="I15" s="4"/>
      <c r="J15" s="4"/>
    </row>
    <row r="16" spans="1:10" x14ac:dyDescent="0.25">
      <c r="A16" s="2" t="s">
        <v>40</v>
      </c>
      <c r="B16" s="4">
        <v>-306198</v>
      </c>
      <c r="C16" s="4">
        <v>0</v>
      </c>
      <c r="D16" s="4">
        <v>-190935</v>
      </c>
      <c r="E16" s="4">
        <v>15477819</v>
      </c>
      <c r="F16" s="4">
        <v>0</v>
      </c>
      <c r="G16" s="4">
        <v>0</v>
      </c>
      <c r="H16" s="4"/>
      <c r="I16" s="4"/>
      <c r="J16" s="4"/>
    </row>
    <row r="17" spans="1:10" x14ac:dyDescent="0.25">
      <c r="A17" s="1"/>
      <c r="B17" s="15">
        <f t="shared" ref="B17:D17" si="1">SUM(B14:B16)</f>
        <v>-131366671</v>
      </c>
      <c r="C17" s="15">
        <f t="shared" si="1"/>
        <v>-697747</v>
      </c>
      <c r="D17" s="15">
        <f t="shared" si="1"/>
        <v>-2189853</v>
      </c>
      <c r="E17" s="15">
        <f>SUM(E14:E16)</f>
        <v>-21349244</v>
      </c>
      <c r="F17" s="15">
        <f t="shared" ref="F17:G17" si="2">SUM(F14:F16)</f>
        <v>-56092368</v>
      </c>
      <c r="G17" s="15">
        <f t="shared" si="2"/>
        <v>-111178882</v>
      </c>
      <c r="H17" s="4"/>
      <c r="I17" s="4"/>
      <c r="J17" s="4"/>
    </row>
    <row r="18" spans="1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13" t="s">
        <v>72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t="s">
        <v>41</v>
      </c>
      <c r="B20" s="4">
        <v>150000000</v>
      </c>
      <c r="C20" s="4">
        <v>0</v>
      </c>
      <c r="D20" s="4">
        <v>0</v>
      </c>
      <c r="E20" s="4">
        <v>-98908077</v>
      </c>
      <c r="F20" s="4">
        <v>0</v>
      </c>
      <c r="G20" s="4">
        <v>0</v>
      </c>
      <c r="H20" s="4"/>
      <c r="I20" s="4"/>
      <c r="J20" s="4"/>
    </row>
    <row r="21" spans="1:10" x14ac:dyDescent="0.25">
      <c r="A21" s="2" t="s">
        <v>42</v>
      </c>
      <c r="B21" s="4">
        <v>-67817337</v>
      </c>
      <c r="C21" s="4">
        <v>-29869120</v>
      </c>
      <c r="D21" s="4">
        <v>-65466439</v>
      </c>
      <c r="E21" s="4">
        <v>96068845</v>
      </c>
      <c r="F21" s="4">
        <v>-30666614</v>
      </c>
      <c r="G21" s="4">
        <v>-50901496</v>
      </c>
      <c r="H21" s="4"/>
      <c r="I21" s="4"/>
      <c r="J21" s="4"/>
    </row>
    <row r="22" spans="1:10" x14ac:dyDescent="0.25">
      <c r="A22" s="2" t="s">
        <v>84</v>
      </c>
      <c r="B22" s="4"/>
      <c r="C22" s="4"/>
      <c r="D22" s="4"/>
      <c r="E22" s="4">
        <v>-17554712</v>
      </c>
      <c r="F22" s="4">
        <v>-506</v>
      </c>
      <c r="G22" s="4">
        <v>-20870</v>
      </c>
      <c r="H22" s="4"/>
      <c r="I22" s="4"/>
      <c r="J22" s="4"/>
    </row>
    <row r="23" spans="1:10" x14ac:dyDescent="0.25">
      <c r="A23" t="s">
        <v>43</v>
      </c>
      <c r="B23" s="4">
        <v>243462422</v>
      </c>
      <c r="C23" s="4">
        <v>-17296802</v>
      </c>
      <c r="D23" s="4">
        <v>45393763</v>
      </c>
      <c r="E23" s="4"/>
      <c r="F23" s="4">
        <v>85301911</v>
      </c>
      <c r="G23" s="4">
        <v>92026122</v>
      </c>
      <c r="H23" s="4"/>
      <c r="I23" s="4"/>
      <c r="J23" s="4"/>
    </row>
    <row r="24" spans="1:10" x14ac:dyDescent="0.25">
      <c r="A24" s="2" t="s">
        <v>44</v>
      </c>
      <c r="B24" s="4">
        <v>-24618977</v>
      </c>
      <c r="C24" s="4">
        <v>-2784796</v>
      </c>
      <c r="D24" s="4">
        <v>-7682692</v>
      </c>
      <c r="E24" s="4">
        <v>-7682692</v>
      </c>
      <c r="F24" s="4">
        <v>0</v>
      </c>
      <c r="G24" s="4">
        <v>0</v>
      </c>
      <c r="H24" s="4"/>
      <c r="I24" s="4"/>
      <c r="J24" s="4"/>
    </row>
    <row r="25" spans="1:10" x14ac:dyDescent="0.25">
      <c r="A25" s="2" t="s">
        <v>45</v>
      </c>
      <c r="B25" s="4">
        <v>0</v>
      </c>
      <c r="C25" s="4">
        <v>0</v>
      </c>
      <c r="D25" s="4">
        <v>-5000</v>
      </c>
      <c r="E25" s="4">
        <v>-5000</v>
      </c>
      <c r="F25" s="4">
        <v>-5000</v>
      </c>
      <c r="G25" s="4">
        <v>-5000</v>
      </c>
      <c r="H25" s="4"/>
      <c r="I25" s="4"/>
      <c r="J25" s="4"/>
    </row>
    <row r="26" spans="1:10" x14ac:dyDescent="0.25">
      <c r="A26" s="2"/>
      <c r="B26" s="15">
        <f>SUM(B20:B25)</f>
        <v>301026108</v>
      </c>
      <c r="C26" s="15">
        <f t="shared" ref="C26:G26" si="3">SUM(C20:C25)</f>
        <v>-49950718</v>
      </c>
      <c r="D26" s="15">
        <f t="shared" si="3"/>
        <v>-27760368</v>
      </c>
      <c r="E26" s="15">
        <f t="shared" si="3"/>
        <v>-28081636</v>
      </c>
      <c r="F26" s="15">
        <f t="shared" si="3"/>
        <v>54629791</v>
      </c>
      <c r="G26" s="15">
        <f t="shared" si="3"/>
        <v>41098756</v>
      </c>
      <c r="H26" s="4"/>
      <c r="I26" s="4"/>
      <c r="J26" s="4"/>
    </row>
    <row r="27" spans="1:10" x14ac:dyDescent="0.25">
      <c r="A27" s="1"/>
      <c r="B27" s="19"/>
      <c r="C27" s="19"/>
      <c r="D27" s="19"/>
      <c r="E27" s="19"/>
      <c r="F27" s="4"/>
      <c r="G27" s="4"/>
      <c r="H27" s="4"/>
      <c r="I27" s="4"/>
      <c r="J27" s="4"/>
    </row>
    <row r="28" spans="1:10" x14ac:dyDescent="0.25">
      <c r="A28" s="1" t="s">
        <v>73</v>
      </c>
      <c r="B28" s="5">
        <f t="shared" ref="B28:D28" si="4">B11+B17+B26</f>
        <v>196205806</v>
      </c>
      <c r="C28" s="5">
        <f t="shared" si="4"/>
        <v>-27795922</v>
      </c>
      <c r="D28" s="5">
        <f t="shared" si="4"/>
        <v>-17558603</v>
      </c>
      <c r="E28" s="5">
        <f>E11+E17+E26</f>
        <v>-32385245</v>
      </c>
      <c r="F28" s="5">
        <f>F11+F17+F26</f>
        <v>30726236</v>
      </c>
      <c r="G28" s="5">
        <f>G11+G17+G26</f>
        <v>-26055554</v>
      </c>
      <c r="H28" s="4"/>
      <c r="I28" s="4"/>
      <c r="J28" s="4"/>
    </row>
    <row r="29" spans="1:10" x14ac:dyDescent="0.25">
      <c r="A29" s="31" t="s">
        <v>74</v>
      </c>
      <c r="B29" s="12">
        <v>1599688</v>
      </c>
      <c r="C29" s="12">
        <v>27107</v>
      </c>
      <c r="D29" s="12">
        <v>47982</v>
      </c>
      <c r="E29" s="12">
        <v>82897</v>
      </c>
      <c r="F29" s="4">
        <v>1490</v>
      </c>
      <c r="G29" s="4">
        <v>70761</v>
      </c>
      <c r="H29" s="4"/>
      <c r="I29" s="4"/>
      <c r="J29" s="4"/>
    </row>
    <row r="30" spans="1:10" x14ac:dyDescent="0.25">
      <c r="A30" s="31" t="s">
        <v>75</v>
      </c>
      <c r="B30" s="4">
        <v>18489089</v>
      </c>
      <c r="C30" s="4">
        <v>171159142</v>
      </c>
      <c r="D30" s="4">
        <v>171159142</v>
      </c>
      <c r="E30" s="4">
        <v>171159142</v>
      </c>
      <c r="F30" s="4">
        <v>115021375</v>
      </c>
      <c r="G30" s="4">
        <v>115021375</v>
      </c>
      <c r="H30" s="4"/>
      <c r="I30" s="4"/>
      <c r="J30" s="4"/>
    </row>
    <row r="31" spans="1:10" x14ac:dyDescent="0.25">
      <c r="A31" s="13" t="s">
        <v>76</v>
      </c>
      <c r="B31" s="16">
        <f>SUM(B28:B30)</f>
        <v>216294583</v>
      </c>
      <c r="C31" s="16">
        <f t="shared" ref="C31:D31" si="5">SUM(C28:C30)</f>
        <v>143390327</v>
      </c>
      <c r="D31" s="16">
        <f t="shared" si="5"/>
        <v>153648521</v>
      </c>
      <c r="E31" s="16">
        <f>SUM(E28:E30)</f>
        <v>138856794</v>
      </c>
      <c r="F31" s="16">
        <f>SUM(F28:F30)</f>
        <v>145749101</v>
      </c>
      <c r="G31" s="16">
        <f t="shared" ref="G31" si="6">SUM(G28:G30)</f>
        <v>89036582</v>
      </c>
      <c r="H31" s="4"/>
      <c r="I31" s="4"/>
      <c r="J31" s="4"/>
    </row>
    <row r="32" spans="1:10" x14ac:dyDescent="0.25">
      <c r="A32" s="2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F33" s="4"/>
      <c r="G33" s="4"/>
      <c r="H33" s="4"/>
      <c r="I33" s="4"/>
      <c r="J33" s="4"/>
    </row>
    <row r="34" spans="1:10" s="1" customFormat="1" x14ac:dyDescent="0.25">
      <c r="A34" s="13" t="s">
        <v>77</v>
      </c>
      <c r="B34" s="20">
        <f>B11/('1'!B41/10)</f>
        <v>0.26506609086370442</v>
      </c>
      <c r="C34" s="20">
        <f>C11/('1'!C41/10)</f>
        <v>0.22818315526709934</v>
      </c>
      <c r="D34" s="20">
        <f>D11/('1'!D41/10)</f>
        <v>0.11248234920346753</v>
      </c>
      <c r="E34" s="20">
        <f>E11/('1'!E41/10)</f>
        <v>0.1547282258430536</v>
      </c>
      <c r="F34" s="20">
        <f>F11/('1'!F41/10)</f>
        <v>0.29218729178958835</v>
      </c>
      <c r="G34" s="20">
        <f>G11/('1'!G41/10)</f>
        <v>0.36329449627212074</v>
      </c>
      <c r="H34" s="4"/>
      <c r="I34" s="4"/>
      <c r="J34" s="4"/>
    </row>
    <row r="35" spans="1:10" x14ac:dyDescent="0.25">
      <c r="A35" s="13" t="s">
        <v>78</v>
      </c>
      <c r="B35" s="4">
        <f>'1'!B41/10</f>
        <v>100150000</v>
      </c>
      <c r="C35" s="4">
        <f>'1'!C41/10</f>
        <v>100150000</v>
      </c>
      <c r="D35" s="4">
        <f>'1'!D41/10</f>
        <v>110165000</v>
      </c>
      <c r="E35" s="4">
        <f>'1'!E41/10</f>
        <v>110165000</v>
      </c>
      <c r="F35" s="4">
        <f>'1'!F41/10</f>
        <v>110165000</v>
      </c>
      <c r="G35" s="4">
        <f>'1'!G41/10</f>
        <v>121181500</v>
      </c>
      <c r="H35" s="4"/>
      <c r="I35" s="4"/>
      <c r="J35" s="4"/>
    </row>
    <row r="36" spans="1:10" x14ac:dyDescent="0.25">
      <c r="F36" s="4"/>
      <c r="G36" s="4"/>
      <c r="H36" s="4"/>
      <c r="I36" s="4"/>
      <c r="J36" s="4"/>
    </row>
    <row r="37" spans="1:10" x14ac:dyDescent="0.25">
      <c r="F37" s="4"/>
      <c r="G37" s="4"/>
      <c r="H37" s="4"/>
      <c r="I37" s="4"/>
      <c r="J37" s="4"/>
    </row>
    <row r="38" spans="1:10" x14ac:dyDescent="0.25">
      <c r="F38" s="4"/>
      <c r="G38" s="4"/>
      <c r="H38" s="4"/>
      <c r="I38" s="4"/>
      <c r="J38" s="4"/>
    </row>
    <row r="39" spans="1:10" x14ac:dyDescent="0.25">
      <c r="F39" s="4"/>
      <c r="G39" s="4"/>
      <c r="H39" s="4"/>
      <c r="I39" s="4"/>
      <c r="J39" s="4"/>
    </row>
    <row r="40" spans="1:10" x14ac:dyDescent="0.25">
      <c r="F40" s="4"/>
      <c r="G40" s="4"/>
      <c r="H40" s="4"/>
      <c r="I40" s="4"/>
      <c r="J40" s="4"/>
    </row>
    <row r="41" spans="1:10" x14ac:dyDescent="0.25">
      <c r="F41" s="4"/>
      <c r="G41" s="4"/>
      <c r="H41" s="4"/>
      <c r="I41" s="4"/>
      <c r="J41" s="4"/>
    </row>
    <row r="42" spans="1:10" x14ac:dyDescent="0.25">
      <c r="F42" s="4"/>
      <c r="G42" s="4"/>
      <c r="H42" s="4"/>
      <c r="I42" s="4"/>
      <c r="J42" s="4"/>
    </row>
    <row r="43" spans="1:10" x14ac:dyDescent="0.25">
      <c r="F43" s="4"/>
      <c r="G43" s="4"/>
      <c r="H43" s="4"/>
      <c r="I43" s="4"/>
      <c r="J43" s="4"/>
    </row>
    <row r="44" spans="1:10" x14ac:dyDescent="0.25">
      <c r="F44" s="4"/>
      <c r="G44" s="4"/>
      <c r="H44" s="4"/>
      <c r="I44" s="4"/>
      <c r="J44" s="4"/>
    </row>
    <row r="45" spans="1:10" x14ac:dyDescent="0.25">
      <c r="F45" s="4"/>
      <c r="G45" s="4"/>
      <c r="H45" s="4"/>
      <c r="I45" s="4"/>
      <c r="J45" s="4"/>
    </row>
    <row r="46" spans="1:10" x14ac:dyDescent="0.25">
      <c r="F46" s="4"/>
      <c r="G46" s="4"/>
      <c r="H46" s="4"/>
      <c r="I46" s="4"/>
      <c r="J46" s="4"/>
    </row>
    <row r="47" spans="1:10" x14ac:dyDescent="0.25">
      <c r="F47" s="4"/>
      <c r="G47" s="4"/>
      <c r="H47" s="4"/>
      <c r="I47" s="4"/>
      <c r="J47" s="4"/>
    </row>
    <row r="48" spans="1:10" x14ac:dyDescent="0.25">
      <c r="F48" s="4"/>
      <c r="G48" s="4"/>
      <c r="H48" s="4"/>
      <c r="I48" s="4"/>
      <c r="J48" s="4"/>
    </row>
    <row r="49" spans="6:10" x14ac:dyDescent="0.25">
      <c r="F49" s="4"/>
      <c r="G49" s="4"/>
      <c r="H49" s="4"/>
      <c r="I49" s="4"/>
      <c r="J49" s="4"/>
    </row>
    <row r="50" spans="6:10" x14ac:dyDescent="0.25">
      <c r="F50" s="4"/>
      <c r="G50" s="4"/>
      <c r="H50" s="4"/>
      <c r="I50" s="4"/>
      <c r="J50" s="4"/>
    </row>
    <row r="51" spans="6:10" x14ac:dyDescent="0.25">
      <c r="F51" s="4"/>
      <c r="G51" s="4"/>
      <c r="H51" s="4"/>
      <c r="I51" s="4"/>
      <c r="J51" s="4"/>
    </row>
    <row r="52" spans="6:10" x14ac:dyDescent="0.25">
      <c r="F52" s="4"/>
      <c r="G52" s="4"/>
      <c r="H52" s="4"/>
      <c r="I52" s="4"/>
      <c r="J52" s="4"/>
    </row>
    <row r="53" spans="6:10" x14ac:dyDescent="0.25">
      <c r="F53" s="4"/>
      <c r="G53" s="4"/>
      <c r="H53" s="4"/>
      <c r="I53" s="4"/>
      <c r="J53" s="4"/>
    </row>
    <row r="54" spans="6:10" x14ac:dyDescent="0.25">
      <c r="F54" s="4"/>
      <c r="G54" s="4"/>
      <c r="H54" s="4"/>
      <c r="I54" s="4"/>
      <c r="J54" s="4"/>
    </row>
    <row r="55" spans="6:10" x14ac:dyDescent="0.25">
      <c r="F55" s="4"/>
      <c r="G55" s="4"/>
      <c r="H55" s="4"/>
      <c r="I55" s="4"/>
      <c r="J55" s="4"/>
    </row>
    <row r="56" spans="6:10" x14ac:dyDescent="0.25">
      <c r="F56" s="4"/>
      <c r="G56" s="4"/>
      <c r="H56" s="4"/>
      <c r="I56" s="4"/>
      <c r="J56" s="4"/>
    </row>
    <row r="57" spans="6:10" x14ac:dyDescent="0.25">
      <c r="F57" s="4"/>
      <c r="G57" s="4"/>
      <c r="H57" s="4"/>
      <c r="I57" s="4"/>
      <c r="J57" s="4"/>
    </row>
    <row r="58" spans="6:10" x14ac:dyDescent="0.25">
      <c r="F58" s="4"/>
      <c r="G58" s="4"/>
      <c r="H58" s="4"/>
      <c r="I58" s="4"/>
      <c r="J58" s="4"/>
    </row>
    <row r="59" spans="6:10" x14ac:dyDescent="0.25">
      <c r="F59" s="4"/>
      <c r="G59" s="4"/>
      <c r="H59" s="4"/>
      <c r="I59" s="4"/>
      <c r="J59" s="4"/>
    </row>
    <row r="60" spans="6:10" x14ac:dyDescent="0.25">
      <c r="F60" s="4"/>
      <c r="G60" s="4"/>
      <c r="H60" s="4"/>
      <c r="I60" s="4"/>
      <c r="J60" s="4"/>
    </row>
    <row r="61" spans="6:10" x14ac:dyDescent="0.25">
      <c r="F61" s="4"/>
      <c r="G61" s="4"/>
      <c r="H61" s="4"/>
      <c r="I61" s="4"/>
      <c r="J61" s="4"/>
    </row>
    <row r="62" spans="6:10" x14ac:dyDescent="0.25">
      <c r="F62" s="4"/>
      <c r="G62" s="4"/>
      <c r="H62" s="4"/>
      <c r="I62" s="4"/>
      <c r="J62" s="4"/>
    </row>
    <row r="63" spans="6:10" x14ac:dyDescent="0.25">
      <c r="F63" s="4"/>
      <c r="G63" s="4"/>
      <c r="H63" s="4"/>
      <c r="I63" s="4"/>
      <c r="J63" s="4"/>
    </row>
    <row r="64" spans="6:10" x14ac:dyDescent="0.25">
      <c r="F64" s="4"/>
      <c r="G64" s="4"/>
      <c r="H64" s="4"/>
      <c r="I64" s="4"/>
      <c r="J64" s="4"/>
    </row>
    <row r="65" spans="6:10" x14ac:dyDescent="0.25">
      <c r="F65" s="4"/>
      <c r="G65" s="4"/>
      <c r="H65" s="4"/>
      <c r="I65" s="4"/>
      <c r="J65" s="4"/>
    </row>
    <row r="66" spans="6:10" x14ac:dyDescent="0.25">
      <c r="F66" s="4"/>
      <c r="G66" s="4"/>
      <c r="H66" s="4"/>
      <c r="I66" s="4"/>
      <c r="J66" s="4"/>
    </row>
    <row r="67" spans="6:10" x14ac:dyDescent="0.25">
      <c r="F67" s="4"/>
      <c r="G67" s="4"/>
      <c r="H67" s="4"/>
      <c r="I67" s="4"/>
      <c r="J67" s="4"/>
    </row>
    <row r="68" spans="6:10" x14ac:dyDescent="0.25">
      <c r="F68" s="4"/>
      <c r="G68" s="4"/>
      <c r="H68" s="4"/>
      <c r="I68" s="4"/>
      <c r="J68" s="4"/>
    </row>
    <row r="69" spans="6:10" x14ac:dyDescent="0.25">
      <c r="F69" s="4"/>
      <c r="G69" s="4"/>
      <c r="H69" s="4"/>
      <c r="I69" s="4"/>
      <c r="J69" s="4"/>
    </row>
    <row r="70" spans="6:10" x14ac:dyDescent="0.25">
      <c r="F70" s="4"/>
      <c r="G70" s="4"/>
      <c r="H70" s="4"/>
      <c r="I70" s="4"/>
      <c r="J70" s="4"/>
    </row>
    <row r="71" spans="6:10" x14ac:dyDescent="0.25">
      <c r="F71" s="4"/>
      <c r="G71" s="4"/>
      <c r="H71" s="4"/>
      <c r="I71" s="4"/>
      <c r="J71" s="4"/>
    </row>
    <row r="72" spans="6:10" x14ac:dyDescent="0.25">
      <c r="F72" s="4"/>
      <c r="G72" s="4"/>
      <c r="H72" s="4"/>
      <c r="I72" s="4"/>
      <c r="J72" s="4"/>
    </row>
    <row r="73" spans="6:10" x14ac:dyDescent="0.25">
      <c r="F73" s="4"/>
      <c r="G73" s="4"/>
      <c r="H73" s="4"/>
      <c r="I73" s="4"/>
      <c r="J73" s="4"/>
    </row>
    <row r="74" spans="6:10" x14ac:dyDescent="0.25">
      <c r="F74" s="4"/>
      <c r="G74" s="4"/>
      <c r="H74" s="4"/>
      <c r="I74" s="4"/>
      <c r="J74" s="4"/>
    </row>
    <row r="75" spans="6:10" x14ac:dyDescent="0.25">
      <c r="F75" s="4"/>
      <c r="G75" s="4"/>
      <c r="H75" s="4"/>
      <c r="I75" s="4"/>
      <c r="J75" s="4"/>
    </row>
    <row r="76" spans="6:10" x14ac:dyDescent="0.25">
      <c r="F76" s="4"/>
      <c r="G76" s="4"/>
      <c r="H76" s="4"/>
      <c r="I76" s="4"/>
      <c r="J76" s="4"/>
    </row>
    <row r="77" spans="6:10" x14ac:dyDescent="0.25">
      <c r="F77" s="4"/>
      <c r="G77" s="4"/>
      <c r="H77" s="4"/>
      <c r="I77" s="4"/>
      <c r="J77" s="4"/>
    </row>
    <row r="78" spans="6:10" x14ac:dyDescent="0.25">
      <c r="F78" s="4"/>
      <c r="G78" s="4"/>
      <c r="H78" s="4"/>
      <c r="I78" s="4"/>
      <c r="J78" s="4"/>
    </row>
    <row r="79" spans="6:10" x14ac:dyDescent="0.25">
      <c r="F79" s="4"/>
      <c r="G79" s="4"/>
      <c r="H79" s="4"/>
      <c r="I79" s="4"/>
      <c r="J79" s="4"/>
    </row>
    <row r="80" spans="6:10" x14ac:dyDescent="0.25">
      <c r="F80" s="4"/>
      <c r="G80" s="4"/>
      <c r="H80" s="4"/>
      <c r="I80" s="4"/>
      <c r="J80" s="4"/>
    </row>
    <row r="81" spans="6:10" x14ac:dyDescent="0.25">
      <c r="F81" s="4"/>
      <c r="G81" s="4"/>
      <c r="H81" s="4"/>
      <c r="I81" s="4"/>
      <c r="J81" s="4"/>
    </row>
    <row r="82" spans="6:10" x14ac:dyDescent="0.25">
      <c r="F82" s="4"/>
      <c r="G82" s="4"/>
      <c r="H82" s="4"/>
      <c r="I82" s="4"/>
      <c r="J82" s="4"/>
    </row>
    <row r="83" spans="6:10" x14ac:dyDescent="0.25">
      <c r="F83" s="4"/>
      <c r="G83" s="4"/>
      <c r="H83" s="4"/>
      <c r="I83" s="4"/>
      <c r="J83" s="4"/>
    </row>
    <row r="84" spans="6:10" x14ac:dyDescent="0.25">
      <c r="F84" s="4"/>
      <c r="G84" s="4"/>
      <c r="H84" s="4"/>
      <c r="I84" s="4"/>
      <c r="J84" s="4"/>
    </row>
    <row r="85" spans="6:10" x14ac:dyDescent="0.25">
      <c r="F85" s="4"/>
      <c r="G85" s="4"/>
      <c r="H85" s="4"/>
      <c r="I85" s="4"/>
      <c r="J85" s="4"/>
    </row>
    <row r="86" spans="6:10" x14ac:dyDescent="0.25">
      <c r="F86" s="4"/>
      <c r="G86" s="4"/>
      <c r="H86" s="4"/>
      <c r="I86" s="4"/>
      <c r="J86" s="4"/>
    </row>
    <row r="87" spans="6:10" x14ac:dyDescent="0.25">
      <c r="F87" s="4"/>
      <c r="G87" s="4"/>
      <c r="H87" s="4"/>
      <c r="I87" s="4"/>
      <c r="J87" s="4"/>
    </row>
    <row r="88" spans="6:10" x14ac:dyDescent="0.25">
      <c r="F88" s="4"/>
      <c r="G88" s="4"/>
      <c r="H88" s="4"/>
      <c r="I88" s="4"/>
      <c r="J88" s="4"/>
    </row>
    <row r="89" spans="6:10" x14ac:dyDescent="0.25">
      <c r="F89" s="4"/>
      <c r="G89" s="4"/>
      <c r="H89" s="4"/>
      <c r="I89" s="4"/>
      <c r="J89" s="4"/>
    </row>
    <row r="90" spans="6:10" x14ac:dyDescent="0.25">
      <c r="F90" s="4"/>
      <c r="G90" s="4"/>
      <c r="H90" s="4"/>
      <c r="I90" s="4"/>
      <c r="J90" s="4"/>
    </row>
    <row r="91" spans="6:10" x14ac:dyDescent="0.25">
      <c r="F91" s="4"/>
      <c r="G91" s="4"/>
      <c r="H91" s="4"/>
      <c r="I91" s="4"/>
      <c r="J91" s="4"/>
    </row>
    <row r="92" spans="6:10" x14ac:dyDescent="0.25">
      <c r="F92" s="4"/>
      <c r="G92" s="4"/>
      <c r="H92" s="4"/>
      <c r="I92" s="4"/>
      <c r="J92" s="4"/>
    </row>
    <row r="93" spans="6:10" x14ac:dyDescent="0.25">
      <c r="F93" s="4"/>
      <c r="G93" s="4"/>
      <c r="H93" s="4"/>
      <c r="I93" s="4"/>
      <c r="J93" s="4"/>
    </row>
    <row r="94" spans="6:10" x14ac:dyDescent="0.25">
      <c r="F94" s="4"/>
      <c r="G94" s="4"/>
      <c r="H94" s="4"/>
      <c r="I94" s="4"/>
      <c r="J94" s="4"/>
    </row>
    <row r="95" spans="6:10" x14ac:dyDescent="0.25">
      <c r="F95" s="4"/>
      <c r="G95" s="4"/>
      <c r="H95" s="4"/>
      <c r="I95" s="4"/>
      <c r="J95" s="4"/>
    </row>
    <row r="96" spans="6:10" x14ac:dyDescent="0.25">
      <c r="F96" s="4"/>
      <c r="G96" s="4"/>
      <c r="H96" s="4"/>
      <c r="I96" s="4"/>
      <c r="J96" s="4"/>
    </row>
    <row r="97" spans="6:10" x14ac:dyDescent="0.25">
      <c r="F97" s="4"/>
      <c r="G97" s="4"/>
      <c r="H97" s="4"/>
      <c r="I97" s="4"/>
      <c r="J97" s="4"/>
    </row>
    <row r="98" spans="6:10" x14ac:dyDescent="0.25">
      <c r="F98" s="4"/>
      <c r="G98" s="4"/>
      <c r="H98" s="4"/>
      <c r="I98" s="4"/>
      <c r="J98" s="4"/>
    </row>
    <row r="99" spans="6:10" x14ac:dyDescent="0.25">
      <c r="F99" s="4"/>
      <c r="G99" s="4"/>
      <c r="H99" s="4"/>
      <c r="I99" s="4"/>
      <c r="J99" s="4"/>
    </row>
    <row r="100" spans="6:10" x14ac:dyDescent="0.25">
      <c r="F100" s="4"/>
      <c r="G100" s="4"/>
      <c r="H100" s="4"/>
      <c r="I100" s="4"/>
      <c r="J100" s="4"/>
    </row>
    <row r="101" spans="6:10" x14ac:dyDescent="0.25">
      <c r="F101" s="4"/>
      <c r="G101" s="4"/>
      <c r="H101" s="4"/>
      <c r="I101" s="4"/>
      <c r="J101" s="4"/>
    </row>
    <row r="102" spans="6:10" x14ac:dyDescent="0.25">
      <c r="F102" s="4"/>
      <c r="G102" s="4"/>
      <c r="H102" s="4"/>
      <c r="I102" s="4"/>
      <c r="J102" s="4"/>
    </row>
    <row r="103" spans="6:10" x14ac:dyDescent="0.25">
      <c r="F103" s="4"/>
      <c r="G103" s="4"/>
      <c r="H103" s="4"/>
      <c r="I103" s="4"/>
      <c r="J103" s="4"/>
    </row>
    <row r="104" spans="6:10" x14ac:dyDescent="0.25">
      <c r="F104" s="4"/>
      <c r="G104" s="4"/>
      <c r="H104" s="4"/>
      <c r="I104" s="4"/>
      <c r="J104" s="4"/>
    </row>
    <row r="105" spans="6:10" x14ac:dyDescent="0.25">
      <c r="F105" s="4"/>
      <c r="G105" s="4"/>
      <c r="H105" s="4"/>
      <c r="I105" s="4"/>
      <c r="J105" s="4"/>
    </row>
    <row r="106" spans="6:10" x14ac:dyDescent="0.25">
      <c r="F106" s="4"/>
      <c r="G106" s="4"/>
      <c r="H106" s="4"/>
      <c r="I106" s="4"/>
      <c r="J106" s="4"/>
    </row>
    <row r="107" spans="6:10" x14ac:dyDescent="0.25">
      <c r="F107" s="4"/>
      <c r="G107" s="4"/>
      <c r="H107" s="4"/>
      <c r="I107" s="4"/>
      <c r="J107" s="4"/>
    </row>
    <row r="108" spans="6:10" x14ac:dyDescent="0.25">
      <c r="F108" s="4"/>
      <c r="G108" s="4"/>
      <c r="H108" s="4"/>
      <c r="I108" s="4"/>
      <c r="J108" s="4"/>
    </row>
    <row r="109" spans="6:10" x14ac:dyDescent="0.25">
      <c r="F109" s="4"/>
      <c r="G109" s="4"/>
      <c r="H109" s="4"/>
      <c r="I109" s="4"/>
      <c r="J109" s="4"/>
    </row>
    <row r="110" spans="6:10" x14ac:dyDescent="0.25">
      <c r="F110" s="4"/>
      <c r="G110" s="4"/>
      <c r="H110" s="4"/>
      <c r="I110" s="4"/>
      <c r="J110" s="4"/>
    </row>
    <row r="111" spans="6:10" x14ac:dyDescent="0.25">
      <c r="F111" s="4"/>
      <c r="G111" s="4"/>
      <c r="H111" s="4"/>
      <c r="I111" s="4"/>
      <c r="J111" s="4"/>
    </row>
    <row r="112" spans="6:10" x14ac:dyDescent="0.25">
      <c r="F112" s="4"/>
      <c r="G112" s="4"/>
      <c r="H112" s="4"/>
      <c r="I112" s="4"/>
      <c r="J112" s="4"/>
    </row>
    <row r="113" spans="6:10" x14ac:dyDescent="0.25">
      <c r="F113" s="4"/>
      <c r="G113" s="4"/>
      <c r="H113" s="4"/>
      <c r="I113" s="4"/>
      <c r="J113" s="4"/>
    </row>
    <row r="114" spans="6:10" x14ac:dyDescent="0.25">
      <c r="F114" s="4"/>
      <c r="G114" s="4"/>
      <c r="H114" s="4"/>
      <c r="I114" s="4"/>
      <c r="J114" s="4"/>
    </row>
    <row r="115" spans="6:10" x14ac:dyDescent="0.25">
      <c r="F115" s="4"/>
      <c r="G115" s="4"/>
      <c r="H115" s="4"/>
      <c r="I115" s="4"/>
      <c r="J115" s="4"/>
    </row>
    <row r="116" spans="6:10" x14ac:dyDescent="0.25">
      <c r="F116" s="4"/>
      <c r="G116" s="4"/>
      <c r="H116" s="4"/>
      <c r="I116" s="4"/>
      <c r="J116" s="4"/>
    </row>
    <row r="117" spans="6:10" x14ac:dyDescent="0.25">
      <c r="F117" s="4"/>
      <c r="G117" s="4"/>
      <c r="H117" s="4"/>
      <c r="I117" s="4"/>
      <c r="J117" s="4"/>
    </row>
    <row r="118" spans="6:10" x14ac:dyDescent="0.25">
      <c r="F118" s="4"/>
      <c r="G118" s="4"/>
      <c r="H118" s="4"/>
      <c r="I118" s="4"/>
      <c r="J118" s="4"/>
    </row>
    <row r="119" spans="6:10" x14ac:dyDescent="0.25">
      <c r="F119" s="4"/>
      <c r="G119" s="4"/>
      <c r="H119" s="4"/>
      <c r="I119" s="4"/>
      <c r="J119" s="4"/>
    </row>
    <row r="120" spans="6:10" x14ac:dyDescent="0.25">
      <c r="F120" s="4"/>
      <c r="G120" s="4"/>
      <c r="H120" s="4"/>
      <c r="I120" s="4"/>
      <c r="J120" s="4"/>
    </row>
    <row r="121" spans="6:10" x14ac:dyDescent="0.25">
      <c r="F121" s="4"/>
      <c r="G121" s="4"/>
      <c r="H121" s="4"/>
      <c r="I121" s="4"/>
      <c r="J121" s="4"/>
    </row>
    <row r="122" spans="6:10" x14ac:dyDescent="0.25">
      <c r="F122" s="4"/>
      <c r="G122" s="4"/>
      <c r="H122" s="4"/>
      <c r="I122" s="4"/>
      <c r="J122" s="4"/>
    </row>
    <row r="123" spans="6:10" x14ac:dyDescent="0.25">
      <c r="F123" s="4"/>
      <c r="G123" s="4"/>
      <c r="H123" s="4"/>
      <c r="I123" s="4"/>
      <c r="J123" s="4"/>
    </row>
    <row r="124" spans="6:10" x14ac:dyDescent="0.25">
      <c r="F124" s="4"/>
      <c r="G124" s="4"/>
      <c r="H124" s="4"/>
      <c r="I124" s="4"/>
      <c r="J124" s="4"/>
    </row>
    <row r="125" spans="6:10" x14ac:dyDescent="0.25">
      <c r="F125" s="4"/>
      <c r="G125" s="4"/>
      <c r="H125" s="4"/>
      <c r="I125" s="4"/>
      <c r="J125" s="4"/>
    </row>
    <row r="126" spans="6:10" x14ac:dyDescent="0.25">
      <c r="F126" s="4"/>
      <c r="G126" s="4"/>
      <c r="H126" s="4"/>
      <c r="I126" s="4"/>
      <c r="J126" s="4"/>
    </row>
    <row r="127" spans="6:10" x14ac:dyDescent="0.25">
      <c r="F127" s="4"/>
      <c r="G127" s="4"/>
      <c r="H127" s="4"/>
      <c r="I127" s="4"/>
      <c r="J127" s="4"/>
    </row>
    <row r="128" spans="6:10" x14ac:dyDescent="0.25">
      <c r="F128" s="4"/>
      <c r="G128" s="4"/>
      <c r="H128" s="4"/>
      <c r="I128" s="4"/>
      <c r="J128" s="4"/>
    </row>
    <row r="129" spans="6:10" x14ac:dyDescent="0.25">
      <c r="F129" s="4"/>
      <c r="G129" s="4"/>
      <c r="H129" s="4"/>
      <c r="I129" s="4"/>
      <c r="J129" s="4"/>
    </row>
    <row r="130" spans="6:10" x14ac:dyDescent="0.25">
      <c r="F130" s="4"/>
      <c r="G130" s="4"/>
      <c r="H130" s="4"/>
      <c r="I130" s="4"/>
      <c r="J130" s="4"/>
    </row>
    <row r="131" spans="6:10" x14ac:dyDescent="0.25">
      <c r="F131" s="4"/>
      <c r="G131" s="4"/>
      <c r="H131" s="4"/>
      <c r="I131" s="4"/>
      <c r="J131" s="4"/>
    </row>
    <row r="132" spans="6:10" x14ac:dyDescent="0.25">
      <c r="F132" s="4"/>
      <c r="G132" s="4"/>
      <c r="H132" s="4"/>
      <c r="I132" s="4"/>
      <c r="J132" s="4"/>
    </row>
    <row r="133" spans="6:10" x14ac:dyDescent="0.25">
      <c r="F133" s="4"/>
      <c r="G133" s="4"/>
      <c r="H133" s="4"/>
      <c r="I133" s="4"/>
      <c r="J133" s="4"/>
    </row>
    <row r="134" spans="6:10" x14ac:dyDescent="0.25">
      <c r="F134" s="4"/>
      <c r="G134" s="4"/>
      <c r="H134" s="4"/>
      <c r="I134" s="4"/>
      <c r="J134" s="4"/>
    </row>
    <row r="135" spans="6:10" x14ac:dyDescent="0.25">
      <c r="F135" s="4"/>
      <c r="G135" s="4"/>
      <c r="H135" s="4"/>
      <c r="I135" s="4"/>
      <c r="J135" s="4"/>
    </row>
    <row r="136" spans="6:10" x14ac:dyDescent="0.25">
      <c r="F136" s="4"/>
      <c r="G136" s="4"/>
      <c r="H136" s="4"/>
      <c r="I136" s="4"/>
      <c r="J136" s="4"/>
    </row>
    <row r="137" spans="6:10" x14ac:dyDescent="0.25">
      <c r="F137" s="4"/>
      <c r="G137" s="4"/>
      <c r="H137" s="4"/>
      <c r="I137" s="4"/>
      <c r="J137" s="4"/>
    </row>
    <row r="138" spans="6:10" x14ac:dyDescent="0.25">
      <c r="F138" s="4"/>
      <c r="G138" s="4"/>
      <c r="H138" s="4"/>
      <c r="I138" s="4"/>
      <c r="J138" s="4"/>
    </row>
    <row r="139" spans="6:10" x14ac:dyDescent="0.25">
      <c r="F139" s="4"/>
      <c r="G139" s="4"/>
      <c r="H139" s="4"/>
      <c r="I139" s="4"/>
      <c r="J139" s="4"/>
    </row>
    <row r="140" spans="6:10" x14ac:dyDescent="0.25">
      <c r="F140" s="4"/>
      <c r="G140" s="4"/>
      <c r="H140" s="4"/>
      <c r="I140" s="4"/>
      <c r="J140" s="4"/>
    </row>
    <row r="141" spans="6:10" x14ac:dyDescent="0.25">
      <c r="F141" s="4"/>
      <c r="G141" s="4"/>
      <c r="H141" s="4"/>
      <c r="I141" s="4"/>
      <c r="J141" s="4"/>
    </row>
    <row r="142" spans="6:10" x14ac:dyDescent="0.25">
      <c r="F142" s="4"/>
      <c r="G142" s="4"/>
      <c r="H142" s="4"/>
      <c r="I142" s="4"/>
      <c r="J142" s="4"/>
    </row>
    <row r="143" spans="6:10" x14ac:dyDescent="0.25">
      <c r="F143" s="4"/>
      <c r="G143" s="4"/>
      <c r="H143" s="4"/>
      <c r="I143" s="4"/>
      <c r="J143" s="4"/>
    </row>
    <row r="144" spans="6:10" x14ac:dyDescent="0.25">
      <c r="F144" s="4"/>
      <c r="G144" s="4"/>
      <c r="H144" s="4"/>
      <c r="I144" s="4"/>
      <c r="J144" s="4"/>
    </row>
    <row r="145" spans="6:10" x14ac:dyDescent="0.25">
      <c r="F145" s="4"/>
      <c r="G145" s="4"/>
      <c r="H145" s="4"/>
      <c r="I145" s="4"/>
      <c r="J145" s="4"/>
    </row>
    <row r="146" spans="6:10" x14ac:dyDescent="0.25">
      <c r="F146" s="4"/>
      <c r="G146" s="4"/>
      <c r="H146" s="4"/>
      <c r="I146" s="4"/>
      <c r="J146" s="4"/>
    </row>
    <row r="147" spans="6:10" x14ac:dyDescent="0.25">
      <c r="F147" s="4"/>
      <c r="G147" s="4"/>
      <c r="H147" s="4"/>
      <c r="I147" s="4"/>
      <c r="J147" s="4"/>
    </row>
    <row r="148" spans="6:10" x14ac:dyDescent="0.25">
      <c r="F148" s="4"/>
      <c r="G148" s="4"/>
      <c r="H148" s="4"/>
      <c r="I148" s="4"/>
      <c r="J148" s="4"/>
    </row>
    <row r="149" spans="6:10" x14ac:dyDescent="0.25">
      <c r="F149" s="4"/>
      <c r="G149" s="4"/>
      <c r="H149" s="4"/>
      <c r="I149" s="4"/>
      <c r="J149" s="4"/>
    </row>
    <row r="150" spans="6:10" x14ac:dyDescent="0.25">
      <c r="F150" s="4"/>
      <c r="G150" s="4"/>
      <c r="H150" s="4"/>
      <c r="I150" s="4"/>
      <c r="J150" s="4"/>
    </row>
    <row r="151" spans="6:10" x14ac:dyDescent="0.25">
      <c r="F151" s="4"/>
      <c r="G151" s="4"/>
      <c r="H151" s="4"/>
      <c r="I151" s="4"/>
      <c r="J151" s="4"/>
    </row>
    <row r="152" spans="6:10" x14ac:dyDescent="0.25">
      <c r="F152" s="4"/>
      <c r="G152" s="4"/>
      <c r="H152" s="4"/>
      <c r="I152" s="4"/>
      <c r="J152" s="4"/>
    </row>
    <row r="153" spans="6:10" x14ac:dyDescent="0.25">
      <c r="F153" s="4"/>
      <c r="G153" s="4"/>
      <c r="H153" s="4"/>
      <c r="I153" s="4"/>
      <c r="J153" s="4"/>
    </row>
    <row r="154" spans="6:10" x14ac:dyDescent="0.25">
      <c r="F154" s="4"/>
      <c r="G154" s="4"/>
      <c r="H154" s="4"/>
      <c r="I154" s="4"/>
      <c r="J154" s="4"/>
    </row>
    <row r="155" spans="6:10" x14ac:dyDescent="0.25">
      <c r="F155" s="4"/>
      <c r="G155" s="4"/>
      <c r="H155" s="4"/>
      <c r="I155" s="4"/>
      <c r="J155" s="4"/>
    </row>
    <row r="156" spans="6:10" x14ac:dyDescent="0.25">
      <c r="F156" s="4"/>
      <c r="G156" s="4"/>
      <c r="H156" s="4"/>
      <c r="I156" s="4"/>
      <c r="J156" s="4"/>
    </row>
    <row r="157" spans="6:10" x14ac:dyDescent="0.25">
      <c r="F157" s="4"/>
      <c r="G157" s="4"/>
      <c r="H157" s="4"/>
      <c r="I157" s="4"/>
      <c r="J15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4" sqref="B4:F4"/>
    </sheetView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s="24" t="s">
        <v>46</v>
      </c>
    </row>
    <row r="2" spans="1:6" x14ac:dyDescent="0.25">
      <c r="A2" s="24" t="s">
        <v>79</v>
      </c>
    </row>
    <row r="3" spans="1:6" x14ac:dyDescent="0.25">
      <c r="A3" t="s">
        <v>80</v>
      </c>
    </row>
    <row r="4" spans="1:6" x14ac:dyDescent="0.25">
      <c r="B4" s="22"/>
      <c r="C4" s="22"/>
      <c r="D4" s="22"/>
      <c r="E4" s="22"/>
      <c r="F4" s="22"/>
    </row>
    <row r="5" spans="1:6" s="13" customFormat="1" x14ac:dyDescent="0.25">
      <c r="A5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t="s">
        <v>81</v>
      </c>
      <c r="B6" s="7" t="e">
        <f>'2'!#REF!/'1'!#REF!</f>
        <v>#REF!</v>
      </c>
      <c r="C6" s="7">
        <f>'2'!B27/'1'!B20</f>
        <v>2.7681530576032971E-2</v>
      </c>
      <c r="D6" s="7">
        <f>'2'!C27/'1'!C20</f>
        <v>1.4607876123791089E-2</v>
      </c>
      <c r="E6" s="7">
        <f>'2'!D27/'1'!D20</f>
        <v>2.5483135264454962E-2</v>
      </c>
      <c r="F6" s="7">
        <f>'2'!E27/'1'!E20</f>
        <v>3.718830900238547E-2</v>
      </c>
    </row>
    <row r="7" spans="1:6" x14ac:dyDescent="0.25">
      <c r="A7" t="s">
        <v>82</v>
      </c>
      <c r="B7" s="7" t="e">
        <f>'2'!#REF!/'1'!#REF!</f>
        <v>#REF!</v>
      </c>
      <c r="C7" s="7">
        <f>'2'!B27/'1'!B43</f>
        <v>5.822290206254567E-2</v>
      </c>
      <c r="D7" s="7">
        <f>'2'!C27/'1'!C43</f>
        <v>2.8690194164533368E-2</v>
      </c>
      <c r="E7" s="7">
        <f>'2'!D27/'1'!D43</f>
        <v>5.005599569728008E-2</v>
      </c>
      <c r="F7" s="7">
        <f>'2'!E27/'1'!E43</f>
        <v>7.3868157550598335E-2</v>
      </c>
    </row>
    <row r="8" spans="1:6" x14ac:dyDescent="0.25">
      <c r="A8" t="s">
        <v>6</v>
      </c>
      <c r="B8" s="7" t="e">
        <f>('1'!#REF!)/'1'!#REF!</f>
        <v>#REF!</v>
      </c>
      <c r="C8" s="7">
        <f>('1'!B26)/'1'!B43</f>
        <v>0.26010428174931194</v>
      </c>
      <c r="D8" s="7">
        <f>('1'!C26)/'1'!C43</f>
        <v>0.24385821734740976</v>
      </c>
      <c r="E8" s="7">
        <f>('1'!D26)/'1'!D43</f>
        <v>0.24341679098777144</v>
      </c>
      <c r="F8" s="7">
        <f>('1'!E26)/'1'!E43</f>
        <v>0.23790907896005672</v>
      </c>
    </row>
    <row r="9" spans="1:6" x14ac:dyDescent="0.25">
      <c r="A9" t="s">
        <v>7</v>
      </c>
      <c r="B9" s="6" t="e">
        <f>'1'!#REF!/'1'!#REF!</f>
        <v>#REF!</v>
      </c>
      <c r="C9" s="6">
        <f>'1'!B19/'1'!B37</f>
        <v>2.0346628979529529</v>
      </c>
      <c r="D9" s="6">
        <f>'1'!C19/'1'!C37</f>
        <v>2.2524561989692167</v>
      </c>
      <c r="E9" s="6">
        <f>'1'!D19/'1'!D37</f>
        <v>2.2683880141433335</v>
      </c>
      <c r="F9" s="6">
        <f>'1'!E19/'1'!E37</f>
        <v>2.2143657107414221</v>
      </c>
    </row>
    <row r="10" spans="1:6" x14ac:dyDescent="0.25">
      <c r="A10" t="s">
        <v>9</v>
      </c>
      <c r="B10" s="7" t="e">
        <f>'2'!#REF!/'2'!#REF!</f>
        <v>#REF!</v>
      </c>
      <c r="C10" s="7">
        <f>'2'!B27/'2'!B8</f>
        <v>3.5725447275729724E-2</v>
      </c>
      <c r="D10" s="7">
        <f>'2'!C27/'2'!C8</f>
        <v>4.4320511584969642E-2</v>
      </c>
      <c r="E10" s="7">
        <f>'2'!D27/'2'!D8</f>
        <v>4.1834781664807891E-2</v>
      </c>
      <c r="F10" s="7">
        <f>'2'!E27/'2'!E8</f>
        <v>4.3040639642685452E-2</v>
      </c>
    </row>
    <row r="11" spans="1:6" x14ac:dyDescent="0.25">
      <c r="A11" t="s">
        <v>8</v>
      </c>
      <c r="B11" s="7" t="e">
        <f>'2'!#REF!/'2'!#REF!</f>
        <v>#REF!</v>
      </c>
      <c r="C11" s="7">
        <f>'2'!B21/'2'!B8</f>
        <v>4.3690640866945844E-2</v>
      </c>
      <c r="D11" s="7">
        <f>'2'!C21/'2'!C8</f>
        <v>5.258886468318668E-2</v>
      </c>
      <c r="E11" s="7">
        <f>'2'!D21/'2'!D8</f>
        <v>4.9679841847068751E-2</v>
      </c>
      <c r="F11" s="7">
        <f>'2'!E21/'2'!E8</f>
        <v>5.1522305499974025E-2</v>
      </c>
    </row>
    <row r="12" spans="1:6" x14ac:dyDescent="0.25">
      <c r="A12" t="s">
        <v>83</v>
      </c>
      <c r="B12" s="7" t="e">
        <f>'2'!#REF!/('1'!#REF!+'1'!#REF!)</f>
        <v>#REF!</v>
      </c>
      <c r="C12" s="7">
        <f>'2'!B27/('1'!B26+'1'!B43)</f>
        <v>4.6204828366838827E-2</v>
      </c>
      <c r="D12" s="7">
        <f>'2'!C27/('1'!C26+'1'!C43)</f>
        <v>2.3065485892529335E-2</v>
      </c>
      <c r="E12" s="7">
        <f>'2'!D27/('1'!D26+'1'!D43)</f>
        <v>4.0256811762623496E-2</v>
      </c>
      <c r="F12" s="7">
        <f>'2'!E27/('1'!E26+'1'!E43)</f>
        <v>5.9671714834383098E-2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2020-04-12T16:24:58Z</dcterms:modified>
</cp:coreProperties>
</file>