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Ceramic\Q\"/>
    </mc:Choice>
  </mc:AlternateContent>
  <bookViews>
    <workbookView xWindow="0" yWindow="0" windowWidth="20490" windowHeight="7650" activeTab="2"/>
  </bookViews>
  <sheets>
    <sheet name="1" sheetId="1" r:id="rId1"/>
    <sheet name="2" sheetId="17" r:id="rId2"/>
    <sheet name="3" sheetId="16" r:id="rId3"/>
    <sheet name="Ratio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8" l="1"/>
  <c r="H12" i="18"/>
  <c r="I12" i="18"/>
  <c r="G11" i="18"/>
  <c r="H11" i="18"/>
  <c r="I11" i="18"/>
  <c r="G10" i="18"/>
  <c r="H10" i="18"/>
  <c r="I10" i="18"/>
  <c r="G9" i="18"/>
  <c r="H9" i="18"/>
  <c r="I9" i="18"/>
  <c r="G8" i="18"/>
  <c r="H8" i="18"/>
  <c r="I8" i="18"/>
  <c r="G7" i="18"/>
  <c r="H7" i="18"/>
  <c r="I7" i="18"/>
  <c r="G6" i="18"/>
  <c r="H6" i="18"/>
  <c r="I6" i="18"/>
  <c r="I60" i="1" l="1"/>
  <c r="I59" i="1" s="1"/>
  <c r="I57" i="1"/>
  <c r="I55" i="1"/>
  <c r="I53" i="1"/>
  <c r="I47" i="1"/>
  <c r="I46" i="1"/>
  <c r="I27" i="1"/>
  <c r="I26" i="1"/>
  <c r="H28" i="17"/>
  <c r="I28" i="17"/>
  <c r="H20" i="17"/>
  <c r="I20" i="17"/>
  <c r="H15" i="17"/>
  <c r="I15" i="17"/>
  <c r="H9" i="17"/>
  <c r="I9" i="17"/>
  <c r="E9" i="17"/>
  <c r="F9" i="17"/>
  <c r="G9" i="17"/>
  <c r="G59" i="1"/>
  <c r="H59" i="1"/>
  <c r="G33" i="16"/>
  <c r="H33" i="16"/>
  <c r="I33" i="16"/>
  <c r="G22" i="16"/>
  <c r="H22" i="16"/>
  <c r="I22" i="16"/>
  <c r="G12" i="16"/>
  <c r="G39" i="16" s="1"/>
  <c r="H12" i="16"/>
  <c r="H39" i="16" s="1"/>
  <c r="I12" i="16"/>
  <c r="I39" i="16" s="1"/>
  <c r="I35" i="16" l="1"/>
  <c r="I37" i="16" s="1"/>
  <c r="H35" i="16"/>
  <c r="H37" i="16" s="1"/>
  <c r="G35" i="16"/>
  <c r="G37" i="16" s="1"/>
  <c r="G28" i="17"/>
  <c r="G20" i="17"/>
  <c r="G15" i="17"/>
  <c r="G16" i="17" l="1"/>
  <c r="G22" i="17" s="1"/>
  <c r="G24" i="17" s="1"/>
  <c r="G29" i="17" s="1"/>
  <c r="G31" i="17" s="1"/>
  <c r="H16" i="17"/>
  <c r="H22" i="17" s="1"/>
  <c r="H24" i="17" s="1"/>
  <c r="H29" i="17" s="1"/>
  <c r="H31" i="17" s="1"/>
  <c r="I16" i="17"/>
  <c r="I22" i="17" s="1"/>
  <c r="I24" i="17" s="1"/>
  <c r="I29" i="17" s="1"/>
  <c r="I31" i="17" s="1"/>
  <c r="H36" i="1" l="1"/>
  <c r="I36" i="1"/>
  <c r="C36" i="1"/>
  <c r="D36" i="1"/>
  <c r="E36" i="1"/>
  <c r="F36" i="1"/>
  <c r="G36" i="1"/>
  <c r="B36" i="1"/>
  <c r="B17" i="1"/>
  <c r="G53" i="1"/>
  <c r="G55" i="1" s="1"/>
  <c r="H53" i="1"/>
  <c r="H55" i="1" s="1"/>
  <c r="G46" i="1"/>
  <c r="G47" i="1" s="1"/>
  <c r="H46" i="1"/>
  <c r="G26" i="1"/>
  <c r="G27" i="1" s="1"/>
  <c r="H26" i="1"/>
  <c r="G17" i="1"/>
  <c r="H17" i="1"/>
  <c r="I17" i="1"/>
  <c r="J17" i="1"/>
  <c r="H47" i="1" l="1"/>
  <c r="H57" i="1" s="1"/>
  <c r="H27" i="1"/>
  <c r="G57" i="1"/>
  <c r="E39" i="16"/>
  <c r="C12" i="16"/>
  <c r="C39" i="16" s="1"/>
  <c r="D12" i="16"/>
  <c r="D39" i="16" s="1"/>
  <c r="E12" i="16"/>
  <c r="F12" i="16"/>
  <c r="F39" i="16" s="1"/>
  <c r="B12" i="16"/>
  <c r="B39" i="16" s="1"/>
  <c r="C60" i="1" l="1"/>
  <c r="D60" i="1"/>
  <c r="E60" i="1"/>
  <c r="F60" i="1"/>
  <c r="B60" i="1"/>
  <c r="D33" i="16" l="1"/>
  <c r="E33" i="16"/>
  <c r="E15" i="17" l="1"/>
  <c r="B46" i="1" l="1"/>
  <c r="D46" i="1"/>
  <c r="D22" i="16" l="1"/>
  <c r="C33" i="16"/>
  <c r="F33" i="16"/>
  <c r="C22" i="16"/>
  <c r="E22" i="16"/>
  <c r="F22" i="16"/>
  <c r="B22" i="16"/>
  <c r="B33" i="16"/>
  <c r="F15" i="17"/>
  <c r="F20" i="17"/>
  <c r="F28" i="17"/>
  <c r="B15" i="17"/>
  <c r="B20" i="17"/>
  <c r="C15" i="17"/>
  <c r="C20" i="17"/>
  <c r="D15" i="17"/>
  <c r="D20" i="17"/>
  <c r="E20" i="17"/>
  <c r="B28" i="17"/>
  <c r="C28" i="17"/>
  <c r="D28" i="17"/>
  <c r="E28" i="17"/>
  <c r="B9" i="17"/>
  <c r="C9" i="17"/>
  <c r="D9" i="17"/>
  <c r="E16" i="17"/>
  <c r="C46" i="1"/>
  <c r="E46" i="1"/>
  <c r="F46" i="1"/>
  <c r="B53" i="1"/>
  <c r="B59" i="1" s="1"/>
  <c r="C53" i="1"/>
  <c r="D53" i="1"/>
  <c r="E53" i="1"/>
  <c r="E59" i="1" s="1"/>
  <c r="F53" i="1"/>
  <c r="B26" i="1"/>
  <c r="C26" i="1"/>
  <c r="D26" i="1"/>
  <c r="E26" i="1"/>
  <c r="F26" i="1"/>
  <c r="C17" i="1"/>
  <c r="D17" i="1"/>
  <c r="E17" i="1"/>
  <c r="F17" i="1"/>
  <c r="F55" i="1" l="1"/>
  <c r="F59" i="1"/>
  <c r="C8" i="18"/>
  <c r="C59" i="1"/>
  <c r="D8" i="18"/>
  <c r="D59" i="1"/>
  <c r="C35" i="16"/>
  <c r="C37" i="16" s="1"/>
  <c r="F35" i="16"/>
  <c r="F37" i="16" s="1"/>
  <c r="D16" i="17"/>
  <c r="D11" i="18" s="1"/>
  <c r="C47" i="1"/>
  <c r="B47" i="1"/>
  <c r="D47" i="1"/>
  <c r="D35" i="16"/>
  <c r="D37" i="16" s="1"/>
  <c r="E22" i="17"/>
  <c r="E24" i="17" s="1"/>
  <c r="E29" i="17" s="1"/>
  <c r="E31" i="17" s="1"/>
  <c r="C16" i="17"/>
  <c r="C11" i="18" s="1"/>
  <c r="B16" i="17"/>
  <c r="B11" i="18" s="1"/>
  <c r="D27" i="1"/>
  <c r="E9" i="18"/>
  <c r="D9" i="18"/>
  <c r="F47" i="1"/>
  <c r="F57" i="1" s="1"/>
  <c r="B9" i="18"/>
  <c r="E47" i="1"/>
  <c r="C55" i="1"/>
  <c r="F16" i="17"/>
  <c r="F27" i="1"/>
  <c r="F9" i="18"/>
  <c r="E55" i="1"/>
  <c r="E8" i="18"/>
  <c r="D55" i="1"/>
  <c r="B35" i="16"/>
  <c r="B37" i="16" s="1"/>
  <c r="E27" i="1"/>
  <c r="C27" i="1"/>
  <c r="C9" i="18"/>
  <c r="F8" i="18"/>
  <c r="B55" i="1"/>
  <c r="B57" i="1" s="1"/>
  <c r="B8" i="18"/>
  <c r="E35" i="16"/>
  <c r="E37" i="16" s="1"/>
  <c r="C57" i="1" l="1"/>
  <c r="D22" i="17"/>
  <c r="D24" i="17" s="1"/>
  <c r="D29" i="17" s="1"/>
  <c r="D31" i="17" s="1"/>
  <c r="E11" i="18"/>
  <c r="D57" i="1"/>
  <c r="C22" i="17"/>
  <c r="C24" i="17" s="1"/>
  <c r="C29" i="17" s="1"/>
  <c r="B22" i="17"/>
  <c r="B24" i="17" s="1"/>
  <c r="B29" i="17" s="1"/>
  <c r="E57" i="1"/>
  <c r="F22" i="17"/>
  <c r="F24" i="17" s="1"/>
  <c r="F29" i="17" s="1"/>
  <c r="F31" i="17" s="1"/>
  <c r="F11" i="18"/>
  <c r="E10" i="18"/>
  <c r="E6" i="18"/>
  <c r="E12" i="18"/>
  <c r="E7" i="18"/>
  <c r="D12" i="18" l="1"/>
  <c r="B10" i="18"/>
  <c r="B31" i="17"/>
  <c r="C12" i="18"/>
  <c r="C31" i="17"/>
  <c r="D6" i="18"/>
  <c r="D10" i="18"/>
  <c r="D7" i="18"/>
  <c r="B7" i="18"/>
  <c r="C10" i="18"/>
  <c r="C7" i="18"/>
  <c r="B12" i="18"/>
  <c r="C6" i="18"/>
  <c r="F7" i="18"/>
  <c r="F10" i="18"/>
  <c r="F6" i="18"/>
  <c r="F12" i="18"/>
  <c r="B27" i="1"/>
  <c r="B6" i="18" s="1"/>
</calcChain>
</file>

<file path=xl/sharedStrings.xml><?xml version="1.0" encoding="utf-8"?>
<sst xmlns="http://schemas.openxmlformats.org/spreadsheetml/2006/main" count="143" uniqueCount="104">
  <si>
    <t>Property, plant and equipment</t>
  </si>
  <si>
    <t>Intangible assets</t>
  </si>
  <si>
    <t>Capital work-in-progress</t>
  </si>
  <si>
    <t>Trade and other receivables</t>
  </si>
  <si>
    <t>Inventories</t>
  </si>
  <si>
    <t xml:space="preserve">Loan to disposed subsidiary </t>
  </si>
  <si>
    <t>Advances, deposits and prepayments</t>
  </si>
  <si>
    <t>Advance income tax</t>
  </si>
  <si>
    <t>Cash and cash equivalents</t>
  </si>
  <si>
    <t>Share capital</t>
  </si>
  <si>
    <t>Share premium</t>
  </si>
  <si>
    <t>Retained earnings</t>
  </si>
  <si>
    <t>Liabilities</t>
  </si>
  <si>
    <t>Borrowings</t>
  </si>
  <si>
    <t>Deferred tax liability</t>
  </si>
  <si>
    <t>Employees benefit payable</t>
  </si>
  <si>
    <t>Trade and other payables</t>
  </si>
  <si>
    <t>Accrued expenses</t>
  </si>
  <si>
    <t>Provision for income tax</t>
  </si>
  <si>
    <t>Other income</t>
  </si>
  <si>
    <t>Administrative expenses</t>
  </si>
  <si>
    <t>Marketing and selling expenses</t>
  </si>
  <si>
    <t>Finance income</t>
  </si>
  <si>
    <t>Finance expenses</t>
  </si>
  <si>
    <t>Net finance income</t>
  </si>
  <si>
    <t>Share of profit/(loss) of equity-accounted investees</t>
  </si>
  <si>
    <t>Contribution to  WPPF</t>
  </si>
  <si>
    <t>Current tax</t>
  </si>
  <si>
    <t>Deferred tax</t>
  </si>
  <si>
    <t>Cash receipts from customers</t>
  </si>
  <si>
    <t>Cash payments to suppliers and employees</t>
  </si>
  <si>
    <t>Interest received from bank deposit</t>
  </si>
  <si>
    <t>Income tax paid</t>
  </si>
  <si>
    <t>Acquisition of property, plant and equipment</t>
  </si>
  <si>
    <t>Sale of property, plant and equipment</t>
  </si>
  <si>
    <t>Disposal proceeds of subsidiary and associate</t>
  </si>
  <si>
    <t>Interest received from FDR</t>
  </si>
  <si>
    <t>Income from rental</t>
  </si>
  <si>
    <t>Dividend received</t>
  </si>
  <si>
    <t>Finance charges</t>
  </si>
  <si>
    <t>Avail/(repayment) of term loan</t>
  </si>
  <si>
    <t>Avail/(repayment) of short-term loan</t>
  </si>
  <si>
    <t>Dividend paid</t>
  </si>
  <si>
    <t>Unclaimed share application refund</t>
  </si>
  <si>
    <t xml:space="preserve">Loan realized from associate </t>
  </si>
  <si>
    <t>Adjustment related with non-controlling interest</t>
  </si>
  <si>
    <t>Equity-accounted investees</t>
  </si>
  <si>
    <t>Loan to associate</t>
  </si>
  <si>
    <t>Assets held for sale</t>
  </si>
  <si>
    <t>Liabilities held for sale</t>
  </si>
  <si>
    <t>Investment in shares of listed companies</t>
  </si>
  <si>
    <t>Provision for royalty and technical know-how fee</t>
  </si>
  <si>
    <t>RAK Ceramics (Bangladesh) Limited</t>
  </si>
  <si>
    <t>Investment Property</t>
  </si>
  <si>
    <t>Debt to Equity</t>
  </si>
  <si>
    <t>Current Ratio</t>
  </si>
  <si>
    <t>Operating Margin</t>
  </si>
  <si>
    <t>Net Margin</t>
  </si>
  <si>
    <t>Quarter 3</t>
  </si>
  <si>
    <t>Quarter 2</t>
  </si>
  <si>
    <t>Quarter 1</t>
  </si>
  <si>
    <t>ASSETS</t>
  </si>
  <si>
    <t>NON CURRENT ASSETS</t>
  </si>
  <si>
    <t>CURRENT ASSETS</t>
  </si>
  <si>
    <t>Liabilities and Capital</t>
  </si>
  <si>
    <t>Non Current Liabilities</t>
  </si>
  <si>
    <t>Current Liabilities</t>
  </si>
  <si>
    <t>Shareholders’ Equity</t>
  </si>
  <si>
    <t>Non-controlling interest</t>
  </si>
  <si>
    <t>Net assets value per share</t>
  </si>
  <si>
    <t>Shares to calculate NAVPS</t>
  </si>
  <si>
    <t>As at quarter end</t>
  </si>
  <si>
    <t>Balance Sheet</t>
  </si>
  <si>
    <t>Income Statement</t>
  </si>
  <si>
    <t>Net Revenues</t>
  </si>
  <si>
    <t>Cost of goods sold</t>
  </si>
  <si>
    <t>Gross Profit</t>
  </si>
  <si>
    <t>Operating Incomes/Expenses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</si>
  <si>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</si>
  <si>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</si>
  <si>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</si>
  <si>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</si>
  <si>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</si>
  <si>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</si>
  <si>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</si>
  <si>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</si>
  <si>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</si>
  <si>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</si>
  <si>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</si>
  <si>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</si>
  <si>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Effects of exchange rate changes on cash and cash equivalents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</si>
  <si>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</si>
  <si>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</si>
  <si>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</si>
  <si>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</si>
  <si>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</si>
  <si>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</si>
  <si>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</si>
  <si>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</si>
  <si>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</si>
  <si>
    <t>Right of use assets</t>
  </si>
  <si>
    <t>Lease liability</t>
  </si>
  <si>
    <t>Impairment loss on trade receivable</t>
  </si>
  <si>
    <t>Payment of lease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</si>
</sst>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3" fontId="0" fillId="0" borderId="0" xfId="0" applyNumberFormat="1"/>
    <xf numFmtId="41" fontId="0" fillId="0" borderId="0" xfId="0" applyNumberFormat="1"/>
    <xf numFmtId="41" fontId="1" fillId="0" borderId="0" xfId="0" applyNumberFormat="1" applyFont="1"/>
    <xf numFmtId="0" fontId="0" fillId="2" borderId="0" xfId="0" applyFill="1"/>
    <xf numFmtId="41" fontId="0" fillId="0" borderId="1" xfId="0" applyNumberFormat="1" applyBorder="1"/>
    <xf numFmtId="41" fontId="0" fillId="0" borderId="2" xfId="0" applyNumberFormat="1" applyBorder="1"/>
    <xf numFmtId="41" fontId="0" fillId="0" borderId="3" xfId="0" applyNumberFormat="1" applyBorder="1"/>
    <xf numFmtId="41" fontId="0" fillId="0" borderId="4" xfId="0" applyNumberFormat="1" applyBorder="1"/>
    <xf numFmtId="164" fontId="1" fillId="0" borderId="0" xfId="0" applyNumberFormat="1" applyFont="1"/>
    <xf numFmtId="41" fontId="0" fillId="0" borderId="5" xfId="0" applyNumberFormat="1" applyBorder="1"/>
    <xf numFmtId="0" fontId="0" fillId="0" borderId="0" xfId="0" applyFont="1"/>
    <xf numFmtId="41" fontId="0" fillId="0" borderId="0" xfId="0" applyNumberFormat="1" applyFont="1"/>
    <xf numFmtId="9" fontId="0" fillId="0" borderId="0" xfId="1" applyFont="1"/>
    <xf numFmtId="9" fontId="0" fillId="0" borderId="0" xfId="0" applyNumberFormat="1"/>
    <xf numFmtId="0" fontId="3" fillId="0" borderId="0" xfId="0" applyFont="1"/>
    <xf numFmtId="165" fontId="1" fillId="0" borderId="0" xfId="0" applyNumberFormat="1" applyFont="1"/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1" fontId="0" fillId="0" borderId="0" xfId="0" applyNumberFormat="1" applyAlignment="1">
      <alignment horizontal="right"/>
    </xf>
    <xf numFmtId="0" fontId="0" fillId="0" borderId="0" xfId="1" applyNumberFormat="1" applyFont="1"/>
    <xf numFmtId="3" fontId="0" fillId="0" borderId="0" xfId="0" applyNumberFormat="1" applyFont="1" applyAlignment="1">
      <alignment horizontal="right"/>
    </xf>
    <xf numFmtId="41" fontId="0" fillId="0" borderId="0" xfId="0" applyNumberFormat="1" applyBorder="1"/>
    <xf numFmtId="0" fontId="0" fillId="0" borderId="0" xfId="0" applyBorder="1"/>
    <xf numFmtId="3" fontId="0" fillId="0" borderId="1" xfId="0" applyNumberFormat="1" applyBorder="1"/>
    <xf numFmtId="0" fontId="0" fillId="0" borderId="0" xfId="0" applyFill="1"/>
    <xf numFmtId="10" fontId="0" fillId="0" borderId="0" xfId="1" applyNumberFormat="1" applyFont="1"/>
    <xf numFmtId="2" fontId="0" fillId="0" borderId="0" xfId="0" applyNumberFormat="1"/>
    <xf numFmtId="41" fontId="0" fillId="0" borderId="0" xfId="0" applyNumberFormat="1" applyFill="1"/>
    <xf numFmtId="41" fontId="1" fillId="0" borderId="0" xfId="0" applyNumberFormat="1" applyFont="1" applyFill="1"/>
    <xf numFmtId="41" fontId="0" fillId="0" borderId="0" xfId="0" applyNumberFormat="1" applyFont="1" applyFill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4" fillId="0" borderId="0" xfId="0" applyFont="1"/>
    <xf numFmtId="0" fontId="3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5" xfId="0" applyFont="1" applyBorder="1"/>
    <xf numFmtId="43" fontId="0" fillId="0" borderId="0" xfId="0" applyNumberFormat="1"/>
    <xf numFmtId="0" fontId="1" fillId="0" borderId="4" xfId="0" applyFont="1" applyBorder="1"/>
    <xf numFmtId="3" fontId="0" fillId="0" borderId="0" xfId="1" applyNumberFormat="1" applyFont="1"/>
    <xf numFmtId="0" fontId="1" fillId="0" borderId="0" xfId="0" applyNumberFormat="1" applyFont="1"/>
    <xf numFmtId="0" fontId="1" fillId="3" borderId="0" xfId="0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10" fontId="0" fillId="3" borderId="0" xfId="1" applyNumberFormat="1" applyFont="1" applyFill="1"/>
    <xf numFmtId="2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60" sqref="E60"/>
    </sheetView>
  </sheetViews>
  <sheetFormatPr defaultRowHeight="15" x14ac:dyDescent="0.25"/>
  <cols>
    <col min="1" max="1" width="39" customWidth="1"/>
    <col min="2" max="3" width="15" bestFit="1" customWidth="1"/>
    <col min="4" max="5" width="16.28515625" bestFit="1" customWidth="1"/>
    <col min="6" max="6" width="16.28515625" style="19" bestFit="1" customWidth="1"/>
    <col min="7" max="11" width="16" bestFit="1" customWidth="1"/>
  </cols>
  <sheetData>
    <row r="1" spans="1:9" ht="15.75" x14ac:dyDescent="0.25">
      <c r="A1" s="17" t="s">
        <v>52</v>
      </c>
    </row>
    <row r="2" spans="1:9" ht="15.75" x14ac:dyDescent="0.25">
      <c r="A2" s="17" t="s">
        <v>72</v>
      </c>
    </row>
    <row r="3" spans="1:9" ht="15.75" x14ac:dyDescent="0.25">
      <c r="A3" s="17" t="s">
        <v>71</v>
      </c>
    </row>
    <row r="4" spans="1:9" ht="15.75" x14ac:dyDescent="0.25">
      <c r="A4" s="17"/>
      <c r="B4" s="34" t="s">
        <v>59</v>
      </c>
      <c r="C4" s="34" t="s">
        <v>58</v>
      </c>
      <c r="D4" s="34" t="s">
        <v>60</v>
      </c>
      <c r="E4" s="34" t="s">
        <v>59</v>
      </c>
      <c r="F4" s="34" t="s">
        <v>58</v>
      </c>
      <c r="G4" s="34" t="s">
        <v>60</v>
      </c>
      <c r="H4" s="34" t="s">
        <v>59</v>
      </c>
      <c r="I4" s="34" t="s">
        <v>58</v>
      </c>
    </row>
    <row r="5" spans="1:9" x14ac:dyDescent="0.25">
      <c r="A5" s="1"/>
      <c r="B5" s="20">
        <v>42916</v>
      </c>
      <c r="C5" s="20">
        <v>43008</v>
      </c>
      <c r="D5" s="20">
        <v>43190</v>
      </c>
      <c r="E5" s="20">
        <v>43281</v>
      </c>
      <c r="F5" s="20">
        <v>43373</v>
      </c>
      <c r="G5" s="20">
        <v>43555</v>
      </c>
      <c r="H5" s="20">
        <v>43646</v>
      </c>
      <c r="I5" s="20">
        <v>43738</v>
      </c>
    </row>
    <row r="6" spans="1:9" x14ac:dyDescent="0.25">
      <c r="A6" s="35" t="s">
        <v>61</v>
      </c>
      <c r="B6" s="4"/>
      <c r="C6" s="4"/>
      <c r="D6" s="4"/>
      <c r="E6" s="4"/>
    </row>
    <row r="7" spans="1:9" x14ac:dyDescent="0.25">
      <c r="A7" s="36" t="s">
        <v>62</v>
      </c>
      <c r="B7" s="4"/>
      <c r="C7" s="4"/>
      <c r="D7" s="4"/>
      <c r="E7" s="4"/>
    </row>
    <row r="8" spans="1:9" x14ac:dyDescent="0.25">
      <c r="A8" s="2" t="s">
        <v>0</v>
      </c>
      <c r="B8" s="4">
        <v>3453113268</v>
      </c>
      <c r="C8" s="4">
        <v>3410800080</v>
      </c>
      <c r="D8" s="4">
        <v>3351252032</v>
      </c>
      <c r="E8" s="4">
        <v>3292729634</v>
      </c>
      <c r="F8" s="21">
        <v>3230846103</v>
      </c>
      <c r="G8" s="3">
        <v>3132935511</v>
      </c>
      <c r="H8" s="3">
        <v>3101492349</v>
      </c>
      <c r="I8" s="3">
        <v>3059220870</v>
      </c>
    </row>
    <row r="9" spans="1:9" x14ac:dyDescent="0.25">
      <c r="A9" s="2" t="s">
        <v>53</v>
      </c>
      <c r="B9" s="4">
        <v>706991210</v>
      </c>
      <c r="C9" s="4">
        <v>704336544</v>
      </c>
      <c r="D9" s="4">
        <v>699084921</v>
      </c>
      <c r="E9" s="4">
        <v>696459109</v>
      </c>
      <c r="F9" s="21">
        <v>693804443</v>
      </c>
      <c r="G9" s="3">
        <v>688552820</v>
      </c>
      <c r="H9" s="3">
        <v>685927009</v>
      </c>
      <c r="I9" s="3">
        <v>683272342</v>
      </c>
    </row>
    <row r="10" spans="1:9" x14ac:dyDescent="0.25">
      <c r="A10" s="2" t="s">
        <v>100</v>
      </c>
      <c r="G10" s="3">
        <v>150188577</v>
      </c>
      <c r="H10" s="3">
        <v>88660756</v>
      </c>
      <c r="I10" s="3">
        <v>91800468</v>
      </c>
    </row>
    <row r="11" spans="1:9" x14ac:dyDescent="0.25">
      <c r="A11" s="2" t="s">
        <v>46</v>
      </c>
      <c r="B11" s="4">
        <v>5024972</v>
      </c>
      <c r="C11" s="4"/>
      <c r="D11" s="4"/>
      <c r="E11" s="4"/>
    </row>
    <row r="12" spans="1:9" x14ac:dyDescent="0.25">
      <c r="A12" s="2" t="s">
        <v>1</v>
      </c>
      <c r="B12" s="4"/>
      <c r="C12" s="3">
        <v>4525581</v>
      </c>
      <c r="D12" s="4">
        <v>15078230</v>
      </c>
      <c r="E12" s="4">
        <v>14895618</v>
      </c>
      <c r="F12" s="21">
        <v>13415178</v>
      </c>
      <c r="G12" s="3">
        <v>10551740</v>
      </c>
      <c r="H12" s="3">
        <v>9642664</v>
      </c>
      <c r="I12" s="3">
        <v>8068855</v>
      </c>
    </row>
    <row r="13" spans="1:9" x14ac:dyDescent="0.25">
      <c r="A13" s="2" t="s">
        <v>2</v>
      </c>
      <c r="B13" s="4">
        <v>62466478</v>
      </c>
      <c r="C13" s="4">
        <v>43166726</v>
      </c>
      <c r="D13" s="4">
        <v>50423235</v>
      </c>
      <c r="E13" s="4">
        <v>79714584</v>
      </c>
      <c r="F13" s="21">
        <v>75646956</v>
      </c>
      <c r="G13" s="3">
        <v>139114095</v>
      </c>
      <c r="H13" s="3">
        <v>110681041</v>
      </c>
      <c r="I13" s="3">
        <v>120258657</v>
      </c>
    </row>
    <row r="14" spans="1:9" x14ac:dyDescent="0.25">
      <c r="A14" s="2" t="s">
        <v>50</v>
      </c>
      <c r="B14" s="4"/>
      <c r="C14" s="4"/>
      <c r="D14" s="4"/>
      <c r="E14" s="4"/>
    </row>
    <row r="15" spans="1:9" x14ac:dyDescent="0.25">
      <c r="A15" s="2" t="s">
        <v>47</v>
      </c>
      <c r="B15" s="4"/>
      <c r="C15" s="4"/>
      <c r="D15" s="4"/>
      <c r="E15" s="4"/>
      <c r="G15" s="4"/>
    </row>
    <row r="16" spans="1:9" x14ac:dyDescent="0.25">
      <c r="A16" s="2" t="s">
        <v>3</v>
      </c>
      <c r="B16" s="4">
        <v>37012500</v>
      </c>
      <c r="C16" s="4"/>
      <c r="D16" s="4"/>
      <c r="E16" s="4"/>
    </row>
    <row r="17" spans="1:12" x14ac:dyDescent="0.25">
      <c r="A17" s="1"/>
      <c r="B17" s="5">
        <f>SUM(B8:B16)</f>
        <v>4264608428</v>
      </c>
      <c r="C17" s="5">
        <f>SUM(C8:C16)</f>
        <v>4162828931</v>
      </c>
      <c r="D17" s="5">
        <f>SUM(D8:D16)</f>
        <v>4115838418</v>
      </c>
      <c r="E17" s="5">
        <f>SUM(E8:E16)</f>
        <v>4083798945</v>
      </c>
      <c r="F17" s="5">
        <f>SUM(F8:F16)</f>
        <v>4013712680</v>
      </c>
      <c r="G17" s="5">
        <f t="shared" ref="G17:J17" si="0">SUM(G8:G16)</f>
        <v>4121342743</v>
      </c>
      <c r="H17" s="5">
        <f t="shared" si="0"/>
        <v>3996403819</v>
      </c>
      <c r="I17" s="5">
        <f t="shared" si="0"/>
        <v>3962621192</v>
      </c>
      <c r="J17" s="5">
        <f t="shared" si="0"/>
        <v>0</v>
      </c>
    </row>
    <row r="18" spans="1:12" x14ac:dyDescent="0.25">
      <c r="A18" s="36" t="s">
        <v>63</v>
      </c>
      <c r="B18" s="5"/>
      <c r="C18" s="5"/>
      <c r="D18" s="5"/>
      <c r="E18" s="5"/>
      <c r="F18" s="21"/>
      <c r="J18" s="23"/>
      <c r="K18" s="23"/>
      <c r="L18" s="16"/>
    </row>
    <row r="19" spans="1:12" x14ac:dyDescent="0.25">
      <c r="A19" s="2" t="s">
        <v>4</v>
      </c>
      <c r="B19" s="4">
        <v>2796946031</v>
      </c>
      <c r="C19" s="4">
        <v>2742878673</v>
      </c>
      <c r="D19" s="4">
        <v>2888670552</v>
      </c>
      <c r="E19" s="4">
        <v>3033376445</v>
      </c>
      <c r="F19" s="22">
        <v>3111227562</v>
      </c>
      <c r="G19" s="42">
        <v>3221895094</v>
      </c>
      <c r="H19" s="42">
        <v>3165998374</v>
      </c>
      <c r="I19" s="42">
        <v>2937618948</v>
      </c>
      <c r="J19" s="15"/>
      <c r="K19" s="15"/>
    </row>
    <row r="20" spans="1:12" x14ac:dyDescent="0.25">
      <c r="A20" s="2" t="s">
        <v>3</v>
      </c>
      <c r="B20" s="4">
        <v>612069183</v>
      </c>
      <c r="C20" s="4">
        <v>622343417</v>
      </c>
      <c r="D20" s="4">
        <v>803304415</v>
      </c>
      <c r="E20" s="4">
        <v>783627371</v>
      </c>
      <c r="F20" s="21">
        <v>733803165</v>
      </c>
      <c r="G20" s="42">
        <v>879518821</v>
      </c>
      <c r="H20" s="42">
        <v>822391906</v>
      </c>
      <c r="I20" s="42">
        <v>808762462</v>
      </c>
    </row>
    <row r="21" spans="1:12" x14ac:dyDescent="0.25">
      <c r="A21" s="2" t="s">
        <v>5</v>
      </c>
      <c r="B21" s="4"/>
      <c r="C21" s="4"/>
      <c r="D21" s="4"/>
      <c r="E21" s="4"/>
    </row>
    <row r="22" spans="1:12" x14ac:dyDescent="0.25">
      <c r="A22" s="2" t="s">
        <v>6</v>
      </c>
      <c r="B22" s="4">
        <v>335488935</v>
      </c>
      <c r="C22" s="4">
        <v>471169959</v>
      </c>
      <c r="D22" s="4">
        <v>403933532</v>
      </c>
      <c r="E22" s="4">
        <v>453046764</v>
      </c>
      <c r="F22" s="21">
        <v>346376707</v>
      </c>
      <c r="G22" s="3">
        <v>367561062</v>
      </c>
      <c r="H22" s="3">
        <v>388222486</v>
      </c>
      <c r="I22" s="3">
        <v>440889498</v>
      </c>
    </row>
    <row r="23" spans="1:12" x14ac:dyDescent="0.25">
      <c r="A23" s="2" t="s">
        <v>7</v>
      </c>
      <c r="B23" s="4">
        <v>2598020290</v>
      </c>
      <c r="C23" s="4">
        <v>2746360203</v>
      </c>
      <c r="D23" s="4">
        <v>2899334707</v>
      </c>
      <c r="E23" s="4">
        <v>2965358316</v>
      </c>
      <c r="F23" s="21">
        <v>3047377017</v>
      </c>
      <c r="G23" s="3">
        <v>3156969143</v>
      </c>
      <c r="H23" s="3">
        <v>3245415419</v>
      </c>
      <c r="I23" s="3">
        <v>3383562657</v>
      </c>
    </row>
    <row r="24" spans="1:12" x14ac:dyDescent="0.25">
      <c r="A24" s="2" t="s">
        <v>8</v>
      </c>
      <c r="B24" s="4">
        <v>556986789</v>
      </c>
      <c r="C24" s="4">
        <v>852030162</v>
      </c>
      <c r="D24" s="4">
        <v>1208220470</v>
      </c>
      <c r="E24" s="4">
        <v>570852200</v>
      </c>
      <c r="F24" s="21">
        <v>451198330</v>
      </c>
      <c r="G24" s="3">
        <v>877975167</v>
      </c>
      <c r="H24" s="3">
        <v>402385683</v>
      </c>
      <c r="I24" s="3">
        <v>895232334</v>
      </c>
    </row>
    <row r="25" spans="1:12" x14ac:dyDescent="0.25">
      <c r="A25" s="2" t="s">
        <v>48</v>
      </c>
      <c r="B25" s="4"/>
      <c r="C25" s="4"/>
      <c r="D25" s="4"/>
      <c r="E25" s="4"/>
    </row>
    <row r="26" spans="1:12" x14ac:dyDescent="0.25">
      <c r="A26" s="1"/>
      <c r="B26" s="5">
        <f t="shared" ref="B26:I26" si="1">SUM(B19:B25)</f>
        <v>6899511228</v>
      </c>
      <c r="C26" s="5">
        <f t="shared" si="1"/>
        <v>7434782414</v>
      </c>
      <c r="D26" s="5">
        <f t="shared" si="1"/>
        <v>8203463676</v>
      </c>
      <c r="E26" s="5">
        <f t="shared" si="1"/>
        <v>7806261096</v>
      </c>
      <c r="F26" s="5">
        <f t="shared" si="1"/>
        <v>7689982781</v>
      </c>
      <c r="G26" s="5">
        <f t="shared" si="1"/>
        <v>8503919287</v>
      </c>
      <c r="H26" s="5">
        <f t="shared" si="1"/>
        <v>8024413868</v>
      </c>
      <c r="I26" s="5">
        <f t="shared" si="1"/>
        <v>8466065899</v>
      </c>
    </row>
    <row r="27" spans="1:12" x14ac:dyDescent="0.25">
      <c r="A27" s="1"/>
      <c r="B27" s="5">
        <f t="shared" ref="B27:I27" si="2">SUM(B17,B26)</f>
        <v>11164119656</v>
      </c>
      <c r="C27" s="5">
        <f t="shared" si="2"/>
        <v>11597611345</v>
      </c>
      <c r="D27" s="5">
        <f t="shared" si="2"/>
        <v>12319302094</v>
      </c>
      <c r="E27" s="5">
        <f t="shared" si="2"/>
        <v>11890060041</v>
      </c>
      <c r="F27" s="5">
        <f t="shared" si="2"/>
        <v>11703695461</v>
      </c>
      <c r="G27" s="5">
        <f t="shared" si="2"/>
        <v>12625262030</v>
      </c>
      <c r="H27" s="5">
        <f t="shared" si="2"/>
        <v>12020817687</v>
      </c>
      <c r="I27" s="5">
        <f t="shared" si="2"/>
        <v>12428687091</v>
      </c>
    </row>
    <row r="28" spans="1:12" x14ac:dyDescent="0.25">
      <c r="B28" s="4"/>
      <c r="C28" s="4"/>
      <c r="D28" s="4"/>
      <c r="E28" s="4"/>
    </row>
    <row r="30" spans="1:12" ht="15.75" x14ac:dyDescent="0.25">
      <c r="A30" s="37" t="s">
        <v>64</v>
      </c>
    </row>
    <row r="31" spans="1:12" ht="15.75" x14ac:dyDescent="0.25">
      <c r="A31" s="38" t="s">
        <v>12</v>
      </c>
    </row>
    <row r="32" spans="1:12" x14ac:dyDescent="0.25">
      <c r="A32" s="36" t="s">
        <v>65</v>
      </c>
      <c r="B32" s="4"/>
      <c r="C32" s="4"/>
      <c r="D32" s="4"/>
      <c r="E32" s="4"/>
      <c r="H32" s="15"/>
    </row>
    <row r="33" spans="1:11" x14ac:dyDescent="0.25">
      <c r="A33" s="2" t="s">
        <v>13</v>
      </c>
      <c r="B33" s="4">
        <v>484934722</v>
      </c>
      <c r="C33" s="4">
        <v>421974581</v>
      </c>
      <c r="D33" s="4">
        <v>291811994</v>
      </c>
      <c r="E33" s="4">
        <v>223833796</v>
      </c>
      <c r="F33" s="21">
        <v>154981946</v>
      </c>
      <c r="G33" s="3">
        <v>29837131</v>
      </c>
      <c r="H33" s="3">
        <v>8113461</v>
      </c>
      <c r="I33" s="3">
        <v>1860620</v>
      </c>
    </row>
    <row r="34" spans="1:11" x14ac:dyDescent="0.25">
      <c r="A34" s="2" t="s">
        <v>14</v>
      </c>
      <c r="B34" s="4">
        <v>146292421</v>
      </c>
      <c r="C34" s="4">
        <v>165487068</v>
      </c>
      <c r="D34" s="4">
        <v>182797583</v>
      </c>
      <c r="E34" s="4">
        <v>187067499</v>
      </c>
      <c r="F34" s="21">
        <v>191967516</v>
      </c>
      <c r="G34" s="3">
        <v>192789373</v>
      </c>
      <c r="H34" s="3">
        <v>189390555</v>
      </c>
      <c r="I34" s="3">
        <v>188562182</v>
      </c>
    </row>
    <row r="35" spans="1:11" x14ac:dyDescent="0.25">
      <c r="A35" s="2" t="s">
        <v>101</v>
      </c>
      <c r="G35" s="3">
        <v>153071553</v>
      </c>
      <c r="H35" s="3">
        <v>84805954</v>
      </c>
      <c r="I35" s="3">
        <v>90521765</v>
      </c>
    </row>
    <row r="36" spans="1:11" x14ac:dyDescent="0.25">
      <c r="A36" s="1"/>
      <c r="B36" s="5">
        <f>SUM(B33:B35)</f>
        <v>631227143</v>
      </c>
      <c r="C36" s="5">
        <f t="shared" ref="C36:G36" si="3">SUM(C33:C35)</f>
        <v>587461649</v>
      </c>
      <c r="D36" s="5">
        <f t="shared" si="3"/>
        <v>474609577</v>
      </c>
      <c r="E36" s="5">
        <f t="shared" si="3"/>
        <v>410901295</v>
      </c>
      <c r="F36" s="5">
        <f t="shared" si="3"/>
        <v>346949462</v>
      </c>
      <c r="G36" s="5">
        <f t="shared" si="3"/>
        <v>375698057</v>
      </c>
      <c r="H36" s="5">
        <f t="shared" ref="H36" si="4">SUM(H33:H35)</f>
        <v>282309970</v>
      </c>
      <c r="I36" s="5">
        <f t="shared" ref="I36" si="5">SUM(I33:I35)</f>
        <v>280944567</v>
      </c>
    </row>
    <row r="37" spans="1:11" x14ac:dyDescent="0.25">
      <c r="A37" s="36" t="s">
        <v>66</v>
      </c>
      <c r="B37" s="5"/>
      <c r="C37" s="5"/>
      <c r="D37" s="5"/>
      <c r="E37" s="5"/>
      <c r="F37" s="5"/>
    </row>
    <row r="38" spans="1:11" x14ac:dyDescent="0.25">
      <c r="A38" s="2" t="s">
        <v>15</v>
      </c>
      <c r="B38" s="4">
        <v>26480526</v>
      </c>
      <c r="C38" s="4">
        <v>35139076</v>
      </c>
      <c r="D38" s="4">
        <v>14524369</v>
      </c>
      <c r="E38" s="4">
        <v>26805888</v>
      </c>
      <c r="F38" s="19">
        <v>30546463</v>
      </c>
      <c r="G38" s="3">
        <v>16079918</v>
      </c>
      <c r="H38" s="3">
        <v>27985439</v>
      </c>
      <c r="I38" s="3">
        <v>18065062</v>
      </c>
      <c r="J38" s="15"/>
      <c r="K38" s="15"/>
    </row>
    <row r="39" spans="1:11" x14ac:dyDescent="0.25">
      <c r="A39" s="2" t="s">
        <v>13</v>
      </c>
      <c r="B39" s="4">
        <v>590257843</v>
      </c>
      <c r="C39" s="4">
        <v>652375079</v>
      </c>
      <c r="D39" s="4">
        <v>663409838</v>
      </c>
      <c r="E39" s="4">
        <v>462631423</v>
      </c>
      <c r="F39" s="21">
        <v>275208632</v>
      </c>
      <c r="G39" s="3">
        <v>264570484</v>
      </c>
      <c r="H39" s="3">
        <v>217524160</v>
      </c>
      <c r="I39" s="3">
        <v>154506639</v>
      </c>
    </row>
    <row r="40" spans="1:11" x14ac:dyDescent="0.25">
      <c r="A40" s="2" t="s">
        <v>101</v>
      </c>
      <c r="G40" s="3">
        <v>12923787</v>
      </c>
      <c r="H40" s="3">
        <v>15039368</v>
      </c>
      <c r="I40" s="3">
        <v>14005256</v>
      </c>
    </row>
    <row r="41" spans="1:11" x14ac:dyDescent="0.25">
      <c r="A41" s="2" t="s">
        <v>16</v>
      </c>
      <c r="B41" s="4">
        <v>611205317</v>
      </c>
      <c r="C41" s="4">
        <v>591118224</v>
      </c>
      <c r="D41" s="4">
        <v>663176440</v>
      </c>
      <c r="E41" s="4">
        <v>714497427</v>
      </c>
      <c r="F41" s="21">
        <v>482044085</v>
      </c>
      <c r="G41" s="3">
        <v>613524674</v>
      </c>
      <c r="H41" s="3">
        <v>405853037</v>
      </c>
      <c r="I41" s="3">
        <v>582539955</v>
      </c>
    </row>
    <row r="42" spans="1:11" x14ac:dyDescent="0.25">
      <c r="A42" s="2" t="s">
        <v>17</v>
      </c>
      <c r="B42" s="4">
        <v>313507997</v>
      </c>
      <c r="C42" s="4">
        <v>386272478</v>
      </c>
      <c r="D42" s="4">
        <v>497373950</v>
      </c>
      <c r="E42" s="4">
        <v>412893228</v>
      </c>
      <c r="F42" s="21">
        <v>423056377</v>
      </c>
      <c r="G42" s="3">
        <v>568266228</v>
      </c>
      <c r="H42" s="3">
        <v>449704583</v>
      </c>
      <c r="I42" s="3">
        <v>496016873</v>
      </c>
    </row>
    <row r="43" spans="1:11" x14ac:dyDescent="0.25">
      <c r="A43" s="2" t="s">
        <v>18</v>
      </c>
      <c r="B43" s="4">
        <v>3064030539</v>
      </c>
      <c r="C43" s="4">
        <v>3150208224</v>
      </c>
      <c r="D43" s="4">
        <v>3308981280</v>
      </c>
      <c r="E43" s="4">
        <v>3373526084</v>
      </c>
      <c r="F43" s="21">
        <v>3443289397</v>
      </c>
      <c r="G43" s="3">
        <v>3609114027</v>
      </c>
      <c r="H43" s="3">
        <v>3690139078</v>
      </c>
      <c r="I43" s="3">
        <v>3758608648</v>
      </c>
    </row>
    <row r="44" spans="1:11" x14ac:dyDescent="0.25">
      <c r="A44" s="2" t="s">
        <v>51</v>
      </c>
      <c r="B44" s="4"/>
      <c r="C44" s="4"/>
      <c r="D44" s="4"/>
      <c r="E44" s="4"/>
    </row>
    <row r="45" spans="1:11" x14ac:dyDescent="0.25">
      <c r="A45" s="2" t="s">
        <v>49</v>
      </c>
      <c r="B45" s="4"/>
      <c r="C45" s="4"/>
      <c r="D45" s="4"/>
      <c r="E45" s="4"/>
    </row>
    <row r="46" spans="1:11" x14ac:dyDescent="0.25">
      <c r="A46" s="1"/>
      <c r="B46" s="5">
        <f t="shared" ref="B46:I46" si="6">SUM(B38:B45)</f>
        <v>4605482222</v>
      </c>
      <c r="C46" s="5">
        <f t="shared" si="6"/>
        <v>4815113081</v>
      </c>
      <c r="D46" s="5">
        <f t="shared" si="6"/>
        <v>5147465877</v>
      </c>
      <c r="E46" s="5">
        <f t="shared" si="6"/>
        <v>4990354050</v>
      </c>
      <c r="F46" s="5">
        <f t="shared" si="6"/>
        <v>4654144954</v>
      </c>
      <c r="G46" s="5">
        <f t="shared" si="6"/>
        <v>5084479118</v>
      </c>
      <c r="H46" s="5">
        <f t="shared" si="6"/>
        <v>4806245665</v>
      </c>
      <c r="I46" s="5">
        <f t="shared" si="6"/>
        <v>5023742433</v>
      </c>
    </row>
    <row r="47" spans="1:11" x14ac:dyDescent="0.25">
      <c r="A47" s="1"/>
      <c r="B47" s="5">
        <f t="shared" ref="B47:I47" si="7">B46+B36</f>
        <v>5236709365</v>
      </c>
      <c r="C47" s="5">
        <f t="shared" si="7"/>
        <v>5402574730</v>
      </c>
      <c r="D47" s="5">
        <f t="shared" si="7"/>
        <v>5622075454</v>
      </c>
      <c r="E47" s="5">
        <f t="shared" si="7"/>
        <v>5401255345</v>
      </c>
      <c r="F47" s="5">
        <f t="shared" si="7"/>
        <v>5001094416</v>
      </c>
      <c r="G47" s="5">
        <f t="shared" si="7"/>
        <v>5460177175</v>
      </c>
      <c r="H47" s="5">
        <f t="shared" si="7"/>
        <v>5088555635</v>
      </c>
      <c r="I47" s="5">
        <f t="shared" si="7"/>
        <v>5304687000</v>
      </c>
    </row>
    <row r="48" spans="1:11" x14ac:dyDescent="0.25">
      <c r="A48" s="1"/>
      <c r="B48" s="5"/>
      <c r="C48" s="5"/>
      <c r="D48" s="5"/>
      <c r="E48" s="5"/>
      <c r="F48" s="5"/>
    </row>
    <row r="49" spans="1:9" x14ac:dyDescent="0.25">
      <c r="A49" s="36" t="s">
        <v>67</v>
      </c>
      <c r="B49" s="4"/>
      <c r="C49" s="4"/>
      <c r="D49" s="4"/>
      <c r="E49" s="4"/>
    </row>
    <row r="50" spans="1:9" x14ac:dyDescent="0.25">
      <c r="A50" s="2" t="s">
        <v>9</v>
      </c>
      <c r="B50" s="4">
        <v>3536931410</v>
      </c>
      <c r="C50" s="4">
        <v>3536931410</v>
      </c>
      <c r="D50" s="4">
        <v>3536931410</v>
      </c>
      <c r="E50" s="4">
        <v>3890624560</v>
      </c>
      <c r="F50" s="21">
        <v>3890624560</v>
      </c>
      <c r="G50" s="21">
        <v>3890624560</v>
      </c>
      <c r="H50" s="3">
        <v>4279686970</v>
      </c>
      <c r="I50" s="3">
        <v>4279687010</v>
      </c>
    </row>
    <row r="51" spans="1:9" x14ac:dyDescent="0.25">
      <c r="A51" s="2" t="s">
        <v>10</v>
      </c>
      <c r="B51" s="4">
        <v>1473647979</v>
      </c>
      <c r="C51" s="4">
        <v>1473647979</v>
      </c>
      <c r="D51" s="4">
        <v>1473647979</v>
      </c>
      <c r="E51" s="4">
        <v>1473647979</v>
      </c>
      <c r="F51" s="21">
        <v>1473647979</v>
      </c>
      <c r="G51" s="21">
        <v>1473647979</v>
      </c>
      <c r="H51" s="21">
        <v>1473647979</v>
      </c>
      <c r="I51" s="21">
        <v>1473647979</v>
      </c>
    </row>
    <row r="52" spans="1:9" x14ac:dyDescent="0.25">
      <c r="A52" s="2" t="s">
        <v>11</v>
      </c>
      <c r="B52" s="4">
        <v>916829579</v>
      </c>
      <c r="C52" s="4">
        <v>1184455800</v>
      </c>
      <c r="D52" s="4">
        <v>1686645606</v>
      </c>
      <c r="E52" s="4">
        <v>1124530825</v>
      </c>
      <c r="F52" s="21">
        <v>1338327048</v>
      </c>
      <c r="G52" s="3">
        <v>1800810669</v>
      </c>
      <c r="H52" s="3">
        <v>1178925808</v>
      </c>
      <c r="I52" s="3">
        <v>1370663758</v>
      </c>
    </row>
    <row r="53" spans="1:9" x14ac:dyDescent="0.25">
      <c r="A53" s="1"/>
      <c r="B53" s="5">
        <f t="shared" ref="B53:I53" si="8">SUM(B50:B52)</f>
        <v>5927408968</v>
      </c>
      <c r="C53" s="5">
        <f t="shared" si="8"/>
        <v>6195035189</v>
      </c>
      <c r="D53" s="5">
        <f t="shared" si="8"/>
        <v>6697224995</v>
      </c>
      <c r="E53" s="5">
        <f t="shared" si="8"/>
        <v>6488803364</v>
      </c>
      <c r="F53" s="5">
        <f t="shared" si="8"/>
        <v>6702599587</v>
      </c>
      <c r="G53" s="5">
        <f t="shared" si="8"/>
        <v>7165083208</v>
      </c>
      <c r="H53" s="5">
        <f t="shared" si="8"/>
        <v>6932260757</v>
      </c>
      <c r="I53" s="5">
        <f t="shared" si="8"/>
        <v>7123998747</v>
      </c>
    </row>
    <row r="54" spans="1:9" x14ac:dyDescent="0.25">
      <c r="A54" s="36" t="s">
        <v>68</v>
      </c>
      <c r="B54" s="14">
        <v>1323</v>
      </c>
      <c r="C54" s="14">
        <v>1426</v>
      </c>
      <c r="D54" s="14">
        <v>1645</v>
      </c>
      <c r="E54" s="14">
        <v>1332</v>
      </c>
      <c r="F54" s="24">
        <v>1458</v>
      </c>
      <c r="G54" s="14">
        <v>1647</v>
      </c>
      <c r="H54" s="14">
        <v>1295</v>
      </c>
      <c r="I54" s="3">
        <v>1344</v>
      </c>
    </row>
    <row r="55" spans="1:9" x14ac:dyDescent="0.25">
      <c r="A55" s="1"/>
      <c r="B55" s="5">
        <f t="shared" ref="B55:E55" si="9">SUM(B53:B54)</f>
        <v>5927410291</v>
      </c>
      <c r="C55" s="5">
        <f t="shared" si="9"/>
        <v>6195036615</v>
      </c>
      <c r="D55" s="5">
        <f t="shared" si="9"/>
        <v>6697226640</v>
      </c>
      <c r="E55" s="5">
        <f t="shared" si="9"/>
        <v>6488804696</v>
      </c>
      <c r="F55" s="5">
        <f>SUM(F53:F54)</f>
        <v>6702601045</v>
      </c>
      <c r="G55" s="5">
        <f t="shared" ref="G55:I55" si="10">SUM(G53:G54)</f>
        <v>7165084855</v>
      </c>
      <c r="H55" s="5">
        <f t="shared" si="10"/>
        <v>6932262052</v>
      </c>
      <c r="I55" s="5">
        <f t="shared" si="10"/>
        <v>7124000091</v>
      </c>
    </row>
    <row r="56" spans="1:9" x14ac:dyDescent="0.25">
      <c r="A56" s="1"/>
      <c r="B56" s="5"/>
      <c r="C56" s="5"/>
      <c r="D56" s="5"/>
      <c r="E56" s="5"/>
      <c r="F56" s="5"/>
    </row>
    <row r="57" spans="1:9" x14ac:dyDescent="0.25">
      <c r="A57" s="1"/>
      <c r="B57" s="5">
        <f>SUM(B47,B55)</f>
        <v>11164119656</v>
      </c>
      <c r="C57" s="5">
        <f>SUM(C47,C55)</f>
        <v>11597611345</v>
      </c>
      <c r="D57" s="5">
        <f>SUM(D47,D55)</f>
        <v>12319302094</v>
      </c>
      <c r="E57" s="5">
        <f>SUM(E47,E55)</f>
        <v>11890060041</v>
      </c>
      <c r="F57" s="5">
        <f>SUM(F47,F55)</f>
        <v>11703695461</v>
      </c>
      <c r="G57" s="5">
        <f t="shared" ref="G57:I57" si="11">SUM(G47,G55)</f>
        <v>12625262030</v>
      </c>
      <c r="H57" s="5">
        <f t="shared" si="11"/>
        <v>12020817687</v>
      </c>
      <c r="I57" s="5">
        <f t="shared" si="11"/>
        <v>12428687091</v>
      </c>
    </row>
    <row r="58" spans="1:9" x14ac:dyDescent="0.25">
      <c r="D58" s="28"/>
      <c r="E58" s="28"/>
      <c r="F58"/>
    </row>
    <row r="59" spans="1:9" x14ac:dyDescent="0.25">
      <c r="A59" s="39" t="s">
        <v>69</v>
      </c>
      <c r="B59" s="40">
        <f>B53/B60</f>
        <v>16.758620060432555</v>
      </c>
      <c r="C59" s="40">
        <f t="shared" ref="C59:I59" si="12">C53/C60</f>
        <v>17.515282234438356</v>
      </c>
      <c r="D59" s="40">
        <f t="shared" si="12"/>
        <v>18.935128275501391</v>
      </c>
      <c r="E59" s="40">
        <f t="shared" si="12"/>
        <v>16.678050693228545</v>
      </c>
      <c r="F59" s="40">
        <f t="shared" si="12"/>
        <v>17.227567151840525</v>
      </c>
      <c r="G59" s="40">
        <f t="shared" si="12"/>
        <v>18.416280207720686</v>
      </c>
      <c r="H59" s="40">
        <f t="shared" si="12"/>
        <v>16.198055618539783</v>
      </c>
      <c r="I59" s="40">
        <f t="shared" si="12"/>
        <v>16.646074188028063</v>
      </c>
    </row>
    <row r="60" spans="1:9" x14ac:dyDescent="0.25">
      <c r="A60" s="39" t="s">
        <v>70</v>
      </c>
      <c r="B60" s="4">
        <f>B50/10</f>
        <v>353693141</v>
      </c>
      <c r="C60" s="4">
        <f t="shared" ref="C60:F60" si="13">C50/10</f>
        <v>353693141</v>
      </c>
      <c r="D60" s="4">
        <f t="shared" si="13"/>
        <v>353693141</v>
      </c>
      <c r="E60" s="4">
        <f t="shared" si="13"/>
        <v>389062456</v>
      </c>
      <c r="F60" s="4">
        <f t="shared" si="13"/>
        <v>389062456</v>
      </c>
      <c r="G60" s="4">
        <v>389062456</v>
      </c>
      <c r="H60" s="3">
        <v>427968697</v>
      </c>
      <c r="I60" s="3">
        <f>I50/10</f>
        <v>427968701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H32" sqref="H32"/>
    </sheetView>
  </sheetViews>
  <sheetFormatPr defaultRowHeight="15" x14ac:dyDescent="0.25"/>
  <cols>
    <col min="1" max="1" width="50.7109375" bestFit="1" customWidth="1"/>
    <col min="2" max="3" width="15.140625" bestFit="1" customWidth="1"/>
    <col min="4" max="4" width="15.85546875" customWidth="1"/>
    <col min="5" max="5" width="16" bestFit="1" customWidth="1"/>
    <col min="6" max="6" width="15" bestFit="1" customWidth="1"/>
    <col min="7" max="7" width="15" customWidth="1"/>
    <col min="8" max="8" width="15.85546875" customWidth="1"/>
    <col min="9" max="9" width="16" customWidth="1"/>
  </cols>
  <sheetData>
    <row r="1" spans="1:9" ht="15.75" x14ac:dyDescent="0.25">
      <c r="A1" s="17" t="s">
        <v>52</v>
      </c>
    </row>
    <row r="2" spans="1:9" ht="15.75" x14ac:dyDescent="0.25">
      <c r="A2" s="17" t="s">
        <v>73</v>
      </c>
    </row>
    <row r="3" spans="1:9" ht="15.75" x14ac:dyDescent="0.25">
      <c r="A3" s="17" t="s">
        <v>71</v>
      </c>
    </row>
    <row r="4" spans="1:9" ht="15.75" x14ac:dyDescent="0.25">
      <c r="A4" s="17"/>
      <c r="B4" s="34" t="s">
        <v>59</v>
      </c>
      <c r="C4" s="34" t="s">
        <v>58</v>
      </c>
      <c r="D4" s="34" t="s">
        <v>60</v>
      </c>
      <c r="E4" s="34" t="s">
        <v>59</v>
      </c>
      <c r="F4" s="34" t="s">
        <v>58</v>
      </c>
      <c r="G4" s="34" t="s">
        <v>60</v>
      </c>
      <c r="H4" s="34" t="s">
        <v>59</v>
      </c>
      <c r="I4" s="34" t="s">
        <v>58</v>
      </c>
    </row>
    <row r="5" spans="1:9" x14ac:dyDescent="0.25">
      <c r="A5" s="1"/>
      <c r="B5" s="18">
        <v>42916</v>
      </c>
      <c r="C5" s="18">
        <v>43008</v>
      </c>
      <c r="D5" s="18">
        <v>43190</v>
      </c>
      <c r="E5" s="18">
        <v>43281</v>
      </c>
      <c r="F5" s="20">
        <v>43373</v>
      </c>
      <c r="G5" s="20">
        <v>43555</v>
      </c>
      <c r="H5" s="20">
        <v>43646</v>
      </c>
      <c r="I5" s="20">
        <v>43738</v>
      </c>
    </row>
    <row r="7" spans="1:9" x14ac:dyDescent="0.25">
      <c r="A7" s="39" t="s">
        <v>74</v>
      </c>
      <c r="B7" s="4">
        <v>3265373093</v>
      </c>
      <c r="C7" s="4">
        <v>5041536285</v>
      </c>
      <c r="D7" s="4">
        <v>5003375972</v>
      </c>
      <c r="E7" s="4">
        <v>3298814726</v>
      </c>
      <c r="F7" s="3">
        <v>5003375972</v>
      </c>
      <c r="G7" s="3">
        <v>1603077901</v>
      </c>
      <c r="H7" s="3">
        <v>3170318045</v>
      </c>
      <c r="I7" s="3">
        <v>4947154827</v>
      </c>
    </row>
    <row r="8" spans="1:9" x14ac:dyDescent="0.25">
      <c r="A8" t="s">
        <v>75</v>
      </c>
      <c r="B8" s="12">
        <v>-1904067772</v>
      </c>
      <c r="C8" s="12">
        <v>-2949534721</v>
      </c>
      <c r="D8" s="12">
        <v>-3204803259</v>
      </c>
      <c r="E8" s="12">
        <v>-2110297937</v>
      </c>
      <c r="F8" s="12">
        <v>-3204803259</v>
      </c>
      <c r="G8" s="12">
        <v>-1013753062</v>
      </c>
      <c r="H8" s="12">
        <v>-2011005464</v>
      </c>
      <c r="I8" s="12">
        <v>-3199087315</v>
      </c>
    </row>
    <row r="9" spans="1:9" x14ac:dyDescent="0.25">
      <c r="A9" s="39" t="s">
        <v>76</v>
      </c>
      <c r="B9" s="5">
        <f t="shared" ref="B9:F9" si="0">SUM(B7:B8)</f>
        <v>1361305321</v>
      </c>
      <c r="C9" s="5">
        <f t="shared" si="0"/>
        <v>2092001564</v>
      </c>
      <c r="D9" s="5">
        <f t="shared" si="0"/>
        <v>1798572713</v>
      </c>
      <c r="E9" s="5">
        <f>SUM(E7:E8)</f>
        <v>1188516789</v>
      </c>
      <c r="F9" s="5">
        <f t="shared" si="0"/>
        <v>1798572713</v>
      </c>
      <c r="G9" s="5">
        <f>SUM(G7:G8)</f>
        <v>589324839</v>
      </c>
      <c r="H9" s="5">
        <f t="shared" ref="H9:I9" si="1">SUM(H7:H8)</f>
        <v>1159312581</v>
      </c>
      <c r="I9" s="5">
        <f t="shared" si="1"/>
        <v>1748067512</v>
      </c>
    </row>
    <row r="10" spans="1:9" x14ac:dyDescent="0.25">
      <c r="A10" s="39" t="s">
        <v>77</v>
      </c>
      <c r="B10" s="5"/>
      <c r="C10" s="5"/>
      <c r="D10" s="5"/>
      <c r="E10" s="5"/>
      <c r="F10" s="5"/>
    </row>
    <row r="11" spans="1:9" x14ac:dyDescent="0.25">
      <c r="A11" t="s">
        <v>19</v>
      </c>
      <c r="B11" s="7">
        <v>8048708</v>
      </c>
      <c r="C11" s="7">
        <v>10276079</v>
      </c>
      <c r="D11" s="7">
        <v>6494381</v>
      </c>
      <c r="E11" s="7">
        <v>4326887</v>
      </c>
      <c r="F11" s="27">
        <v>6494381</v>
      </c>
      <c r="G11" s="27">
        <v>2519690</v>
      </c>
      <c r="H11" s="27">
        <v>10720696</v>
      </c>
      <c r="I11" s="27">
        <v>11700036</v>
      </c>
    </row>
    <row r="12" spans="1:9" x14ac:dyDescent="0.25">
      <c r="A12" t="s">
        <v>20</v>
      </c>
      <c r="B12" s="8">
        <v>-186483114</v>
      </c>
      <c r="C12" s="8">
        <v>-278929531</v>
      </c>
      <c r="D12" s="8">
        <v>-286348066</v>
      </c>
      <c r="E12" s="8">
        <v>-195277765</v>
      </c>
      <c r="F12" s="8">
        <v>-286348066</v>
      </c>
      <c r="G12" s="8">
        <v>-95716788</v>
      </c>
      <c r="H12" s="8">
        <v>-196669632</v>
      </c>
      <c r="I12" s="8">
        <v>-287249757</v>
      </c>
    </row>
    <row r="13" spans="1:9" x14ac:dyDescent="0.25">
      <c r="A13" t="s">
        <v>102</v>
      </c>
      <c r="G13" s="8">
        <v>-881414</v>
      </c>
      <c r="H13" s="8">
        <v>-1997726</v>
      </c>
      <c r="I13" s="8">
        <v>-3172584</v>
      </c>
    </row>
    <row r="14" spans="1:9" x14ac:dyDescent="0.25">
      <c r="A14" t="s">
        <v>21</v>
      </c>
      <c r="B14" s="9">
        <v>-406063892</v>
      </c>
      <c r="C14" s="9">
        <v>-639281855</v>
      </c>
      <c r="D14" s="9">
        <v>-643235090</v>
      </c>
      <c r="E14" s="9">
        <v>-423532184</v>
      </c>
      <c r="F14" s="9">
        <v>-643235090</v>
      </c>
      <c r="G14" s="9">
        <v>-230405203</v>
      </c>
      <c r="H14" s="9">
        <v>-451043315</v>
      </c>
      <c r="I14" s="9">
        <v>-678878727</v>
      </c>
    </row>
    <row r="15" spans="1:9" x14ac:dyDescent="0.25">
      <c r="B15" s="10">
        <f t="shared" ref="B15:G15" si="2">SUM(B11:B14)</f>
        <v>-584498298</v>
      </c>
      <c r="C15" s="10">
        <f t="shared" si="2"/>
        <v>-907935307</v>
      </c>
      <c r="D15" s="10">
        <f t="shared" si="2"/>
        <v>-923088775</v>
      </c>
      <c r="E15" s="10">
        <f t="shared" si="2"/>
        <v>-614483062</v>
      </c>
      <c r="F15" s="10">
        <f t="shared" si="2"/>
        <v>-923088775</v>
      </c>
      <c r="G15" s="10">
        <f t="shared" si="2"/>
        <v>-324483715</v>
      </c>
      <c r="H15" s="10">
        <f t="shared" ref="H15" si="3">SUM(H11:H14)</f>
        <v>-638989977</v>
      </c>
      <c r="I15" s="10">
        <f t="shared" ref="I15" si="4">SUM(I11:I14)</f>
        <v>-957601032</v>
      </c>
    </row>
    <row r="16" spans="1:9" x14ac:dyDescent="0.25">
      <c r="A16" s="39" t="s">
        <v>78</v>
      </c>
      <c r="B16" s="5">
        <f t="shared" ref="B16:I16" si="5">SUM(B9,B15)</f>
        <v>776807023</v>
      </c>
      <c r="C16" s="5">
        <f t="shared" si="5"/>
        <v>1184066257</v>
      </c>
      <c r="D16" s="5">
        <f t="shared" si="5"/>
        <v>875483938</v>
      </c>
      <c r="E16" s="5">
        <f t="shared" si="5"/>
        <v>574033727</v>
      </c>
      <c r="F16" s="5">
        <f t="shared" si="5"/>
        <v>875483938</v>
      </c>
      <c r="G16" s="5">
        <f t="shared" si="5"/>
        <v>264841124</v>
      </c>
      <c r="H16" s="5">
        <f t="shared" si="5"/>
        <v>520322604</v>
      </c>
      <c r="I16" s="5">
        <f t="shared" si="5"/>
        <v>790466480</v>
      </c>
    </row>
    <row r="17" spans="1:10" x14ac:dyDescent="0.25">
      <c r="A17" s="41" t="s">
        <v>79</v>
      </c>
      <c r="B17" s="5"/>
      <c r="C17" s="5"/>
      <c r="D17" s="5"/>
      <c r="E17" s="5"/>
      <c r="F17" s="5"/>
    </row>
    <row r="18" spans="1:10" x14ac:dyDescent="0.25">
      <c r="A18" t="s">
        <v>22</v>
      </c>
      <c r="B18" s="7">
        <v>6431089</v>
      </c>
      <c r="C18" s="7">
        <v>8635228</v>
      </c>
      <c r="D18" s="7">
        <v>32830427</v>
      </c>
      <c r="E18" s="7">
        <v>26003447</v>
      </c>
      <c r="F18" s="27">
        <v>32830427</v>
      </c>
      <c r="G18" s="27">
        <v>8850378</v>
      </c>
      <c r="H18" s="27">
        <v>11331917</v>
      </c>
      <c r="I18" s="27">
        <v>18674490</v>
      </c>
      <c r="J18" s="26"/>
    </row>
    <row r="19" spans="1:10" x14ac:dyDescent="0.25">
      <c r="A19" t="s">
        <v>23</v>
      </c>
      <c r="B19" s="9">
        <v>-58751393</v>
      </c>
      <c r="C19" s="9">
        <v>-78082550</v>
      </c>
      <c r="D19" s="9">
        <v>-32545336</v>
      </c>
      <c r="E19" s="9">
        <v>-25029961</v>
      </c>
      <c r="F19" s="9">
        <v>-32545336</v>
      </c>
      <c r="G19" s="9">
        <v>-10516820</v>
      </c>
      <c r="H19" s="9">
        <v>-19287043</v>
      </c>
      <c r="I19" s="9">
        <v>-25180514</v>
      </c>
    </row>
    <row r="20" spans="1:10" x14ac:dyDescent="0.25">
      <c r="A20" t="s">
        <v>24</v>
      </c>
      <c r="B20" s="4">
        <f t="shared" ref="B20:E20" si="6">SUM(B18:B19)</f>
        <v>-52320304</v>
      </c>
      <c r="C20" s="4">
        <f t="shared" si="6"/>
        <v>-69447322</v>
      </c>
      <c r="D20" s="4">
        <f t="shared" si="6"/>
        <v>285091</v>
      </c>
      <c r="E20" s="4">
        <f t="shared" si="6"/>
        <v>973486</v>
      </c>
      <c r="F20" s="4">
        <f>SUM(F18:F19)</f>
        <v>285091</v>
      </c>
      <c r="G20" s="4">
        <f>SUM(G18:G19)</f>
        <v>-1666442</v>
      </c>
      <c r="H20" s="4">
        <f t="shared" ref="H20:I20" si="7">SUM(H18:H19)</f>
        <v>-7955126</v>
      </c>
      <c r="I20" s="4">
        <f t="shared" si="7"/>
        <v>-6506024</v>
      </c>
    </row>
    <row r="21" spans="1:10" x14ac:dyDescent="0.25">
      <c r="A21" t="s">
        <v>25</v>
      </c>
      <c r="B21" s="4"/>
      <c r="C21" s="4"/>
      <c r="D21" s="4"/>
      <c r="E21" s="4">
        <v>0</v>
      </c>
    </row>
    <row r="22" spans="1:10" x14ac:dyDescent="0.25">
      <c r="A22" s="39" t="s">
        <v>80</v>
      </c>
      <c r="B22" s="5">
        <f t="shared" ref="B22:I22" si="8">SUM(B16,B20,B21)</f>
        <v>724486719</v>
      </c>
      <c r="C22" s="5">
        <f t="shared" si="8"/>
        <v>1114618935</v>
      </c>
      <c r="D22" s="5">
        <f t="shared" si="8"/>
        <v>875769029</v>
      </c>
      <c r="E22" s="5">
        <f t="shared" si="8"/>
        <v>575007213</v>
      </c>
      <c r="F22" s="5">
        <f t="shared" si="8"/>
        <v>875769029</v>
      </c>
      <c r="G22" s="5">
        <f t="shared" si="8"/>
        <v>263174682</v>
      </c>
      <c r="H22" s="5">
        <f t="shared" si="8"/>
        <v>512367478</v>
      </c>
      <c r="I22" s="5">
        <f t="shared" si="8"/>
        <v>783960456</v>
      </c>
    </row>
    <row r="23" spans="1:10" x14ac:dyDescent="0.25">
      <c r="A23" t="s">
        <v>26</v>
      </c>
      <c r="B23" s="4">
        <v>-34809352</v>
      </c>
      <c r="C23" s="4">
        <v>-51942912</v>
      </c>
      <c r="D23" s="4">
        <v>-40720592</v>
      </c>
      <c r="E23" s="25">
        <v>-28418455</v>
      </c>
      <c r="F23" s="25">
        <v>-40720592</v>
      </c>
      <c r="G23" s="25">
        <v>-11096997</v>
      </c>
      <c r="H23" s="25">
        <v>-26423508</v>
      </c>
      <c r="I23" s="25">
        <v>-38637249</v>
      </c>
    </row>
    <row r="24" spans="1:10" x14ac:dyDescent="0.25">
      <c r="A24" s="39" t="s">
        <v>81</v>
      </c>
      <c r="B24" s="5">
        <f t="shared" ref="B24:I24" si="9">SUM(B22:B23)</f>
        <v>689677367</v>
      </c>
      <c r="C24" s="5">
        <f t="shared" si="9"/>
        <v>1062676023</v>
      </c>
      <c r="D24" s="5">
        <f t="shared" si="9"/>
        <v>835048437</v>
      </c>
      <c r="E24" s="5">
        <f t="shared" si="9"/>
        <v>546588758</v>
      </c>
      <c r="F24" s="5">
        <f t="shared" si="9"/>
        <v>835048437</v>
      </c>
      <c r="G24" s="5">
        <f t="shared" si="9"/>
        <v>252077685</v>
      </c>
      <c r="H24" s="5">
        <f t="shared" si="9"/>
        <v>485943970</v>
      </c>
      <c r="I24" s="5">
        <f t="shared" si="9"/>
        <v>745323207</v>
      </c>
    </row>
    <row r="25" spans="1:10" x14ac:dyDescent="0.25">
      <c r="A25" s="36" t="s">
        <v>82</v>
      </c>
      <c r="B25" s="4"/>
      <c r="C25" s="4"/>
      <c r="D25" s="4"/>
      <c r="E25" s="4"/>
    </row>
    <row r="26" spans="1:10" x14ac:dyDescent="0.25">
      <c r="A26" s="2" t="s">
        <v>27</v>
      </c>
      <c r="B26" s="7">
        <v>-182415639</v>
      </c>
      <c r="C26" s="7">
        <v>-268593324</v>
      </c>
      <c r="D26" s="7">
        <v>-221636978</v>
      </c>
      <c r="E26" s="7">
        <v>-151873665</v>
      </c>
      <c r="F26" s="7">
        <v>-221636978</v>
      </c>
      <c r="G26" s="7">
        <v>-71282174</v>
      </c>
      <c r="H26" s="7">
        <v>-152307224</v>
      </c>
      <c r="I26" s="7">
        <v>-220776795</v>
      </c>
    </row>
    <row r="27" spans="1:10" x14ac:dyDescent="0.25">
      <c r="A27" s="2" t="s">
        <v>28</v>
      </c>
      <c r="B27" s="9">
        <v>-17876198</v>
      </c>
      <c r="C27" s="9">
        <v>-37070845</v>
      </c>
      <c r="D27" s="9">
        <v>-13153756</v>
      </c>
      <c r="E27" s="9">
        <v>-8253739</v>
      </c>
      <c r="F27" s="9">
        <v>-13153756</v>
      </c>
      <c r="G27" s="9">
        <v>5145122</v>
      </c>
      <c r="H27" s="9">
        <v>8543940</v>
      </c>
      <c r="I27" s="9">
        <v>9372313</v>
      </c>
    </row>
    <row r="28" spans="1:10" ht="16.5" customHeight="1" x14ac:dyDescent="0.25">
      <c r="B28" s="4">
        <f t="shared" ref="B28:I28" si="10">SUM(B26:B27)</f>
        <v>-200291837</v>
      </c>
      <c r="C28" s="4">
        <f t="shared" si="10"/>
        <v>-305664169</v>
      </c>
      <c r="D28" s="4">
        <f t="shared" si="10"/>
        <v>-234790734</v>
      </c>
      <c r="E28" s="4">
        <f t="shared" si="10"/>
        <v>-160127404</v>
      </c>
      <c r="F28" s="4">
        <f t="shared" si="10"/>
        <v>-234790734</v>
      </c>
      <c r="G28" s="4">
        <f t="shared" si="10"/>
        <v>-66137052</v>
      </c>
      <c r="H28" s="4">
        <f t="shared" si="10"/>
        <v>-143763284</v>
      </c>
      <c r="I28" s="4">
        <f t="shared" si="10"/>
        <v>-211404482</v>
      </c>
    </row>
    <row r="29" spans="1:10" x14ac:dyDescent="0.25">
      <c r="A29" s="39" t="s">
        <v>83</v>
      </c>
      <c r="B29" s="5">
        <f t="shared" ref="B29:I29" si="11">SUM(B24,B28)</f>
        <v>489385530</v>
      </c>
      <c r="C29" s="5">
        <f t="shared" si="11"/>
        <v>757011854</v>
      </c>
      <c r="D29" s="5">
        <f>SUM(D24,D28)</f>
        <v>600257703</v>
      </c>
      <c r="E29" s="5">
        <f t="shared" si="11"/>
        <v>386461354</v>
      </c>
      <c r="F29" s="5">
        <f t="shared" si="11"/>
        <v>600257703</v>
      </c>
      <c r="G29" s="5">
        <f t="shared" si="11"/>
        <v>185940633</v>
      </c>
      <c r="H29" s="5">
        <f t="shared" si="11"/>
        <v>342180686</v>
      </c>
      <c r="I29" s="5">
        <f t="shared" si="11"/>
        <v>533918725</v>
      </c>
    </row>
    <row r="30" spans="1:10" x14ac:dyDescent="0.25">
      <c r="B30" s="4"/>
      <c r="C30" s="4"/>
      <c r="D30" s="4"/>
      <c r="E30" s="4"/>
    </row>
    <row r="31" spans="1:10" x14ac:dyDescent="0.25">
      <c r="A31" s="39" t="s">
        <v>84</v>
      </c>
      <c r="B31" s="11">
        <f>B29/('1'!B50/10)</f>
        <v>1.3836443890779324</v>
      </c>
      <c r="C31" s="11">
        <f>C29/('1'!C50/10)</f>
        <v>2.1403068542966177</v>
      </c>
      <c r="D31" s="43">
        <f>D29/('1'!D50/10)</f>
        <v>1.6971143440975012</v>
      </c>
      <c r="E31" s="11">
        <f>E29/('1'!E50/10)</f>
        <v>0.99331443587041979</v>
      </c>
      <c r="F31" s="11">
        <f>F29/('1'!F50/10)</f>
        <v>1.5428312183378599</v>
      </c>
      <c r="G31" s="11">
        <f>G29/('1'!G50/10)</f>
        <v>0.47791975332618575</v>
      </c>
      <c r="H31" s="11">
        <f>H29/('1'!H50/10)</f>
        <v>0.79954606119241478</v>
      </c>
      <c r="I31" s="11">
        <f>I29/('1'!I50/10)</f>
        <v>1.2475648890968782</v>
      </c>
    </row>
    <row r="32" spans="1:10" x14ac:dyDescent="0.25">
      <c r="A32" s="41" t="s">
        <v>85</v>
      </c>
      <c r="B32" s="4">
        <v>353693141</v>
      </c>
      <c r="C32" s="4">
        <v>353693141</v>
      </c>
      <c r="D32" s="4">
        <v>353693141</v>
      </c>
      <c r="E32" s="4">
        <v>389062456</v>
      </c>
      <c r="F32" s="4">
        <v>389062456</v>
      </c>
      <c r="G32" s="4">
        <v>389062456</v>
      </c>
      <c r="H32" s="3">
        <v>427968697</v>
      </c>
      <c r="I32" s="3">
        <v>427968701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5" sqref="L15"/>
    </sheetView>
  </sheetViews>
  <sheetFormatPr defaultRowHeight="15" x14ac:dyDescent="0.25"/>
  <cols>
    <col min="1" max="1" width="41.5703125" customWidth="1"/>
    <col min="2" max="2" width="15.140625" bestFit="1" customWidth="1"/>
    <col min="3" max="3" width="15.140625" style="6" bestFit="1" customWidth="1"/>
    <col min="4" max="6" width="15.140625" bestFit="1" customWidth="1"/>
    <col min="7" max="7" width="15.140625" customWidth="1"/>
    <col min="8" max="8" width="16.7109375" customWidth="1"/>
    <col min="9" max="9" width="14.85546875" customWidth="1"/>
  </cols>
  <sheetData>
    <row r="1" spans="1:9" ht="15.75" x14ac:dyDescent="0.25">
      <c r="A1" s="17" t="s">
        <v>52</v>
      </c>
      <c r="C1" s="28"/>
    </row>
    <row r="2" spans="1:9" ht="15.75" x14ac:dyDescent="0.25">
      <c r="A2" s="17" t="s">
        <v>86</v>
      </c>
      <c r="C2" s="28"/>
    </row>
    <row r="3" spans="1:9" ht="15.75" x14ac:dyDescent="0.25">
      <c r="A3" s="17" t="s">
        <v>71</v>
      </c>
      <c r="C3" s="28"/>
    </row>
    <row r="4" spans="1:9" x14ac:dyDescent="0.25">
      <c r="A4" s="1"/>
      <c r="B4" s="34" t="s">
        <v>59</v>
      </c>
      <c r="C4" s="34" t="s">
        <v>58</v>
      </c>
      <c r="D4" s="34" t="s">
        <v>60</v>
      </c>
      <c r="E4" s="34" t="s">
        <v>59</v>
      </c>
      <c r="F4" s="34" t="s">
        <v>58</v>
      </c>
      <c r="G4" s="34" t="s">
        <v>60</v>
      </c>
      <c r="H4" s="34" t="s">
        <v>59</v>
      </c>
      <c r="I4" s="34" t="s">
        <v>58</v>
      </c>
    </row>
    <row r="5" spans="1:9" x14ac:dyDescent="0.25">
      <c r="A5" s="1"/>
      <c r="B5" s="20">
        <v>42916</v>
      </c>
      <c r="C5" s="20">
        <v>43008</v>
      </c>
      <c r="D5" s="20">
        <v>43190</v>
      </c>
      <c r="E5" s="20">
        <v>43281</v>
      </c>
      <c r="F5" s="20">
        <v>43373</v>
      </c>
      <c r="G5" s="20">
        <v>43555</v>
      </c>
      <c r="H5" s="20">
        <v>43646</v>
      </c>
      <c r="I5" s="20">
        <v>43738</v>
      </c>
    </row>
    <row r="6" spans="1:9" x14ac:dyDescent="0.25">
      <c r="C6" s="28"/>
    </row>
    <row r="7" spans="1:9" x14ac:dyDescent="0.25">
      <c r="A7" s="39" t="s">
        <v>87</v>
      </c>
      <c r="B7" s="4"/>
      <c r="C7" s="31"/>
      <c r="D7" s="4"/>
      <c r="E7" s="4"/>
      <c r="F7" s="4"/>
    </row>
    <row r="8" spans="1:9" x14ac:dyDescent="0.25">
      <c r="A8" s="2" t="s">
        <v>29</v>
      </c>
      <c r="B8" s="4">
        <v>3348753389</v>
      </c>
      <c r="C8" s="31">
        <v>4974259373</v>
      </c>
      <c r="D8" s="4">
        <v>1404697077</v>
      </c>
      <c r="E8" s="4">
        <v>2961471348</v>
      </c>
      <c r="F8" s="4">
        <v>4752553609</v>
      </c>
      <c r="G8" s="3">
        <v>1550133438</v>
      </c>
      <c r="H8" s="3">
        <v>3215819546</v>
      </c>
      <c r="I8" s="3">
        <v>5013675343</v>
      </c>
    </row>
    <row r="9" spans="1:9" x14ac:dyDescent="0.25">
      <c r="A9" s="2" t="s">
        <v>30</v>
      </c>
      <c r="B9" s="4">
        <v>-2535029446</v>
      </c>
      <c r="C9" s="31">
        <v>-3717332027</v>
      </c>
      <c r="D9" s="4">
        <v>-1484607748</v>
      </c>
      <c r="E9" s="4">
        <v>-2922896914</v>
      </c>
      <c r="F9" s="4">
        <v>-4515656118</v>
      </c>
      <c r="G9" s="4">
        <v>-1320530023</v>
      </c>
      <c r="H9" s="4">
        <v>-2871267888</v>
      </c>
      <c r="I9" s="4">
        <v>-3889786697</v>
      </c>
    </row>
    <row r="10" spans="1:9" x14ac:dyDescent="0.25">
      <c r="A10" s="2" t="s">
        <v>31</v>
      </c>
      <c r="B10" s="4">
        <v>1521217</v>
      </c>
      <c r="C10" s="31">
        <v>2973855</v>
      </c>
      <c r="D10" s="4">
        <v>1442086</v>
      </c>
      <c r="E10" s="4">
        <v>3448479</v>
      </c>
      <c r="F10" s="4">
        <v>4090085</v>
      </c>
      <c r="G10" s="3">
        <v>1186954</v>
      </c>
      <c r="H10" s="3">
        <v>2982894</v>
      </c>
      <c r="I10" s="3">
        <v>4513769</v>
      </c>
    </row>
    <row r="11" spans="1:9" x14ac:dyDescent="0.25">
      <c r="A11" s="2" t="s">
        <v>32</v>
      </c>
      <c r="B11" s="4">
        <v>-112178531</v>
      </c>
      <c r="C11" s="31">
        <v>-260518444</v>
      </c>
      <c r="D11" s="4">
        <v>-67710704</v>
      </c>
      <c r="E11" s="4">
        <v>-133734314</v>
      </c>
      <c r="F11" s="4">
        <v>-215753014</v>
      </c>
      <c r="G11" s="4">
        <v>-31652132</v>
      </c>
      <c r="H11" s="4">
        <v>-120098408</v>
      </c>
      <c r="I11" s="4">
        <v>-258245646</v>
      </c>
    </row>
    <row r="12" spans="1:9" x14ac:dyDescent="0.25">
      <c r="A12" s="1"/>
      <c r="B12" s="5">
        <f>SUM(B8:B11)</f>
        <v>703066629</v>
      </c>
      <c r="C12" s="5">
        <f t="shared" ref="C12:I12" si="0">SUM(C8:C11)</f>
        <v>999382757</v>
      </c>
      <c r="D12" s="5">
        <f t="shared" si="0"/>
        <v>-146179289</v>
      </c>
      <c r="E12" s="5">
        <f t="shared" si="0"/>
        <v>-91711401</v>
      </c>
      <c r="F12" s="5">
        <f t="shared" si="0"/>
        <v>25234562</v>
      </c>
      <c r="G12" s="5">
        <f t="shared" si="0"/>
        <v>199138237</v>
      </c>
      <c r="H12" s="5">
        <f t="shared" si="0"/>
        <v>227436144</v>
      </c>
      <c r="I12" s="5">
        <f t="shared" si="0"/>
        <v>870156769</v>
      </c>
    </row>
    <row r="13" spans="1:9" x14ac:dyDescent="0.25">
      <c r="B13" s="4"/>
      <c r="C13" s="31"/>
      <c r="D13" s="4"/>
      <c r="E13" s="4"/>
      <c r="F13" s="4"/>
    </row>
    <row r="14" spans="1:9" x14ac:dyDescent="0.25">
      <c r="A14" s="39" t="s">
        <v>88</v>
      </c>
      <c r="B14" s="4"/>
      <c r="C14" s="31"/>
      <c r="D14" s="4"/>
      <c r="E14" s="4"/>
      <c r="F14" s="4"/>
    </row>
    <row r="15" spans="1:9" x14ac:dyDescent="0.25">
      <c r="A15" s="2" t="s">
        <v>33</v>
      </c>
      <c r="B15" s="4">
        <v>-204659863</v>
      </c>
      <c r="C15" s="31">
        <v>-244643989</v>
      </c>
      <c r="D15" s="4">
        <v>-65624007</v>
      </c>
      <c r="E15" s="4">
        <v>-139640524</v>
      </c>
      <c r="F15" s="4">
        <v>-179328445</v>
      </c>
      <c r="G15" s="4">
        <v>-47828270</v>
      </c>
      <c r="H15" s="4">
        <v>-90683420</v>
      </c>
      <c r="I15" s="4">
        <v>-162015747</v>
      </c>
    </row>
    <row r="16" spans="1:9" x14ac:dyDescent="0.25">
      <c r="A16" s="2" t="s">
        <v>34</v>
      </c>
      <c r="B16" s="4"/>
      <c r="C16" s="31"/>
      <c r="D16" s="4"/>
      <c r="E16" s="4"/>
      <c r="F16" s="4">
        <v>11550</v>
      </c>
      <c r="H16" s="3">
        <v>121500</v>
      </c>
      <c r="I16" s="3">
        <v>121500</v>
      </c>
    </row>
    <row r="17" spans="1:9" x14ac:dyDescent="0.25">
      <c r="A17" s="2" t="s">
        <v>35</v>
      </c>
      <c r="B17" s="4">
        <v>37012500</v>
      </c>
      <c r="C17" s="31">
        <v>74025000</v>
      </c>
      <c r="D17" s="4"/>
      <c r="E17" s="4"/>
      <c r="F17" s="4">
        <v>74025000</v>
      </c>
    </row>
    <row r="18" spans="1:9" x14ac:dyDescent="0.25">
      <c r="A18" s="2" t="s">
        <v>36</v>
      </c>
      <c r="B18" s="4">
        <v>6454492</v>
      </c>
      <c r="C18" s="31">
        <v>6872312</v>
      </c>
      <c r="D18" s="4">
        <v>8919232</v>
      </c>
      <c r="E18" s="4">
        <v>24731859</v>
      </c>
      <c r="F18" s="4">
        <v>27769066</v>
      </c>
      <c r="G18" s="3">
        <v>5686817</v>
      </c>
      <c r="H18" s="3">
        <v>10991929</v>
      </c>
      <c r="I18" s="3">
        <v>10374194</v>
      </c>
    </row>
    <row r="19" spans="1:9" x14ac:dyDescent="0.25">
      <c r="A19" s="2" t="s">
        <v>37</v>
      </c>
      <c r="B19" s="4">
        <v>655000</v>
      </c>
      <c r="C19" s="31">
        <v>7918000</v>
      </c>
      <c r="D19" s="4">
        <v>2970000</v>
      </c>
      <c r="E19" s="4">
        <v>3015000</v>
      </c>
      <c r="F19" s="4">
        <v>4275000</v>
      </c>
      <c r="G19" s="3">
        <v>4972436</v>
      </c>
      <c r="H19" s="3">
        <v>3684782</v>
      </c>
      <c r="I19" s="3">
        <v>2529129</v>
      </c>
    </row>
    <row r="20" spans="1:9" x14ac:dyDescent="0.25">
      <c r="A20" s="2" t="s">
        <v>1</v>
      </c>
      <c r="B20" s="4">
        <v>-993354</v>
      </c>
      <c r="C20" s="31">
        <v>-1669768</v>
      </c>
      <c r="D20" s="4">
        <v>-10628823</v>
      </c>
      <c r="E20" s="4">
        <v>-11950323</v>
      </c>
      <c r="F20" s="4">
        <v>-11950323</v>
      </c>
      <c r="G20" s="4">
        <v>-121526</v>
      </c>
      <c r="H20" s="4">
        <v>-771526</v>
      </c>
      <c r="I20" s="4">
        <v>-771526</v>
      </c>
    </row>
    <row r="21" spans="1:9" x14ac:dyDescent="0.25">
      <c r="A21" s="2" t="s">
        <v>38</v>
      </c>
      <c r="B21" s="4">
        <v>200</v>
      </c>
      <c r="C21" s="31">
        <v>200</v>
      </c>
      <c r="D21" s="4"/>
      <c r="E21" s="4">
        <v>200</v>
      </c>
      <c r="F21" s="4">
        <v>200</v>
      </c>
      <c r="G21" s="4"/>
      <c r="H21" s="4">
        <v>200</v>
      </c>
      <c r="I21" s="4">
        <v>200</v>
      </c>
    </row>
    <row r="22" spans="1:9" x14ac:dyDescent="0.25">
      <c r="A22" s="1"/>
      <c r="B22" s="5">
        <f>SUM(B15:B21)</f>
        <v>-161531025</v>
      </c>
      <c r="C22" s="32">
        <f t="shared" ref="C22:I22" si="1">SUM(C15:C21)</f>
        <v>-157498245</v>
      </c>
      <c r="D22" s="5">
        <f t="shared" si="1"/>
        <v>-64363598</v>
      </c>
      <c r="E22" s="5">
        <f t="shared" si="1"/>
        <v>-123843788</v>
      </c>
      <c r="F22" s="5">
        <f t="shared" si="1"/>
        <v>-85197952</v>
      </c>
      <c r="G22" s="5">
        <f t="shared" si="1"/>
        <v>-37290543</v>
      </c>
      <c r="H22" s="5">
        <f t="shared" si="1"/>
        <v>-76656535</v>
      </c>
      <c r="I22" s="5">
        <f t="shared" si="1"/>
        <v>-149762250</v>
      </c>
    </row>
    <row r="23" spans="1:9" x14ac:dyDescent="0.25">
      <c r="B23" s="4"/>
      <c r="C23" s="31"/>
      <c r="D23" s="4"/>
      <c r="E23" s="4"/>
      <c r="F23" s="4"/>
    </row>
    <row r="24" spans="1:9" x14ac:dyDescent="0.25">
      <c r="A24" s="39" t="s">
        <v>89</v>
      </c>
      <c r="B24" s="4"/>
      <c r="C24" s="31"/>
      <c r="D24" s="4"/>
      <c r="E24" s="4"/>
      <c r="F24" s="4"/>
    </row>
    <row r="25" spans="1:9" x14ac:dyDescent="0.25">
      <c r="A25" s="2" t="s">
        <v>39</v>
      </c>
      <c r="B25" s="4">
        <v>-25575517</v>
      </c>
      <c r="C25" s="31">
        <v>-29772036</v>
      </c>
      <c r="D25" s="4">
        <v>-11477774</v>
      </c>
      <c r="E25" s="4">
        <v>-23897765</v>
      </c>
      <c r="F25" s="4">
        <v>-42472037</v>
      </c>
      <c r="G25" s="4">
        <v>-5363772</v>
      </c>
      <c r="H25" s="4">
        <v>-9460486</v>
      </c>
      <c r="I25" s="4">
        <v>-12136633</v>
      </c>
    </row>
    <row r="26" spans="1:9" x14ac:dyDescent="0.25">
      <c r="A26" s="2" t="s">
        <v>40</v>
      </c>
      <c r="B26" s="4">
        <v>-116265411</v>
      </c>
      <c r="C26" s="31">
        <v>-179225551</v>
      </c>
      <c r="D26" s="4">
        <v>-67351298</v>
      </c>
      <c r="E26" s="4">
        <v>-135329496</v>
      </c>
      <c r="F26" s="4">
        <v>-204181346</v>
      </c>
      <c r="G26" s="4">
        <v>-58366218</v>
      </c>
      <c r="H26" s="4">
        <v>-80089888</v>
      </c>
      <c r="I26" s="4">
        <v>-86342729</v>
      </c>
    </row>
    <row r="27" spans="1:9" x14ac:dyDescent="0.25">
      <c r="A27" s="2" t="s">
        <v>41</v>
      </c>
      <c r="B27" s="4">
        <v>24002844</v>
      </c>
      <c r="C27" s="31">
        <v>86120081</v>
      </c>
      <c r="D27" s="4">
        <v>115247800</v>
      </c>
      <c r="E27" s="4">
        <v>-85530615</v>
      </c>
      <c r="F27" s="4">
        <v>-272953406</v>
      </c>
      <c r="G27" s="4">
        <v>-45081933</v>
      </c>
      <c r="H27" s="4">
        <v>-92128256</v>
      </c>
      <c r="I27" s="4">
        <v>-155145778</v>
      </c>
    </row>
    <row r="28" spans="1:9" x14ac:dyDescent="0.25">
      <c r="A28" s="2" t="s">
        <v>103</v>
      </c>
      <c r="C28" s="28"/>
      <c r="G28" s="4">
        <v>-5439582</v>
      </c>
      <c r="H28" s="4">
        <v>-10461364</v>
      </c>
      <c r="I28" s="4">
        <v>-15103342</v>
      </c>
    </row>
    <row r="29" spans="1:9" x14ac:dyDescent="0.25">
      <c r="A29" s="2" t="s">
        <v>42</v>
      </c>
      <c r="B29" s="4">
        <v>-669353812</v>
      </c>
      <c r="C29" s="31">
        <v>-669619923</v>
      </c>
      <c r="D29" s="4">
        <v>-14577</v>
      </c>
      <c r="E29" s="4">
        <v>-351174341</v>
      </c>
      <c r="F29" s="4">
        <v>-351936430</v>
      </c>
      <c r="G29" s="4">
        <v>-42409</v>
      </c>
      <c r="H29" s="4">
        <v>-386708079</v>
      </c>
      <c r="I29" s="4">
        <v>-386876003</v>
      </c>
    </row>
    <row r="30" spans="1:9" x14ac:dyDescent="0.25">
      <c r="A30" s="2" t="s">
        <v>43</v>
      </c>
      <c r="B30" s="4"/>
      <c r="C30" s="31"/>
      <c r="D30" s="4"/>
      <c r="E30" s="4"/>
      <c r="F30" s="4">
        <v>-19200</v>
      </c>
      <c r="G30" s="4"/>
      <c r="H30" s="4"/>
      <c r="I30" s="4">
        <v>-8160</v>
      </c>
    </row>
    <row r="31" spans="1:9" x14ac:dyDescent="0.25">
      <c r="A31" s="2" t="s">
        <v>44</v>
      </c>
      <c r="B31" s="4"/>
      <c r="C31" s="31"/>
      <c r="D31" s="4"/>
      <c r="E31" s="4"/>
      <c r="F31" s="4"/>
      <c r="G31" s="4"/>
      <c r="H31" s="4"/>
      <c r="I31" s="4"/>
    </row>
    <row r="32" spans="1:9" x14ac:dyDescent="0.25">
      <c r="A32" s="2" t="s">
        <v>45</v>
      </c>
      <c r="B32" s="4">
        <v>-400</v>
      </c>
      <c r="C32" s="31">
        <v>-400</v>
      </c>
      <c r="D32" s="4"/>
      <c r="E32" s="4">
        <v>-400</v>
      </c>
      <c r="F32" s="4">
        <v>-400</v>
      </c>
      <c r="G32" s="4"/>
      <c r="H32" s="4">
        <v>-400</v>
      </c>
      <c r="I32" s="4">
        <v>-400</v>
      </c>
    </row>
    <row r="33" spans="1:9" x14ac:dyDescent="0.25">
      <c r="A33" s="1"/>
      <c r="B33" s="5">
        <f t="shared" ref="B33:I33" si="2">SUM(B25:B32)</f>
        <v>-787192296</v>
      </c>
      <c r="C33" s="32">
        <f t="shared" si="2"/>
        <v>-792497829</v>
      </c>
      <c r="D33" s="5">
        <f t="shared" si="2"/>
        <v>36404151</v>
      </c>
      <c r="E33" s="5">
        <f t="shared" si="2"/>
        <v>-595932617</v>
      </c>
      <c r="F33" s="5">
        <f t="shared" si="2"/>
        <v>-871562819</v>
      </c>
      <c r="G33" s="5">
        <f t="shared" si="2"/>
        <v>-114293914</v>
      </c>
      <c r="H33" s="5">
        <f t="shared" si="2"/>
        <v>-578848473</v>
      </c>
      <c r="I33" s="5">
        <f t="shared" si="2"/>
        <v>-655613045</v>
      </c>
    </row>
    <row r="34" spans="1:9" x14ac:dyDescent="0.25">
      <c r="A34" s="41" t="s">
        <v>90</v>
      </c>
      <c r="B34" s="4"/>
      <c r="C34" s="31"/>
      <c r="D34" s="4"/>
      <c r="E34" s="4"/>
      <c r="F34" s="4">
        <v>365333</v>
      </c>
      <c r="G34" s="3">
        <v>614160</v>
      </c>
      <c r="H34" s="3">
        <v>647320</v>
      </c>
      <c r="I34" s="3">
        <v>643633</v>
      </c>
    </row>
    <row r="35" spans="1:9" x14ac:dyDescent="0.25">
      <c r="A35" s="1" t="s">
        <v>91</v>
      </c>
      <c r="B35" s="5">
        <f>SUM(B12,B22,B33)</f>
        <v>-245656692</v>
      </c>
      <c r="C35" s="32">
        <f>SUM(C12,C22,C33)</f>
        <v>49386683</v>
      </c>
      <c r="D35" s="32">
        <f>SUM(D12,D22,D33)</f>
        <v>-174138736</v>
      </c>
      <c r="E35" s="5">
        <f>SUM(E12,E22,E33)</f>
        <v>-811487806</v>
      </c>
      <c r="F35" s="5">
        <f>SUM(F12,F22,F33)+F34</f>
        <v>-931160876</v>
      </c>
      <c r="G35" s="5">
        <f>SUM(G12,G22,G33)+G34</f>
        <v>48167940</v>
      </c>
      <c r="H35" s="5">
        <f>SUM(H12,H22,H33)+H34</f>
        <v>-427421544</v>
      </c>
      <c r="I35" s="5">
        <f>SUM(I12,I22,I33)+I34</f>
        <v>65425107</v>
      </c>
    </row>
    <row r="36" spans="1:9" x14ac:dyDescent="0.25">
      <c r="A36" s="41" t="s">
        <v>92</v>
      </c>
      <c r="B36" s="4">
        <v>802643479</v>
      </c>
      <c r="C36" s="31">
        <v>802643479</v>
      </c>
      <c r="D36" s="31">
        <v>1382359206</v>
      </c>
      <c r="E36" s="4">
        <v>1382359206</v>
      </c>
      <c r="F36" s="4">
        <v>1382359206</v>
      </c>
      <c r="G36" s="3">
        <v>829807227</v>
      </c>
      <c r="H36" s="3">
        <v>829807227</v>
      </c>
      <c r="I36" s="3">
        <v>829807227</v>
      </c>
    </row>
    <row r="37" spans="1:9" x14ac:dyDescent="0.25">
      <c r="A37" s="39" t="s">
        <v>93</v>
      </c>
      <c r="B37" s="5">
        <f>SUM(B35:B36)</f>
        <v>556986787</v>
      </c>
      <c r="C37" s="5">
        <f t="shared" ref="C37:E37" si="3">SUM(C35:C36)</f>
        <v>852030162</v>
      </c>
      <c r="D37" s="5">
        <f t="shared" si="3"/>
        <v>1208220470</v>
      </c>
      <c r="E37" s="5">
        <f t="shared" si="3"/>
        <v>570871400</v>
      </c>
      <c r="F37" s="4">
        <f>SUM(F35:F36)</f>
        <v>451198330</v>
      </c>
      <c r="G37" s="4">
        <f t="shared" ref="G37:I37" si="4">SUM(G35:G36)</f>
        <v>877975167</v>
      </c>
      <c r="H37" s="4">
        <f t="shared" si="4"/>
        <v>402385683</v>
      </c>
      <c r="I37" s="4">
        <f t="shared" si="4"/>
        <v>895232334</v>
      </c>
    </row>
    <row r="38" spans="1:9" x14ac:dyDescent="0.25">
      <c r="A38" s="13"/>
      <c r="B38" s="14"/>
      <c r="C38" s="33"/>
      <c r="D38" s="5"/>
      <c r="E38" s="5"/>
      <c r="F38" s="5"/>
    </row>
    <row r="39" spans="1:9" x14ac:dyDescent="0.25">
      <c r="A39" s="39" t="s">
        <v>94</v>
      </c>
      <c r="B39" s="40">
        <f t="shared" ref="B39:I39" si="5">B12/B40</f>
        <v>1.9877870037632424</v>
      </c>
      <c r="C39" s="40">
        <f t="shared" si="5"/>
        <v>2.8255644261984711</v>
      </c>
      <c r="D39" s="40" t="e">
        <f t="shared" si="5"/>
        <v>#VALUE!</v>
      </c>
      <c r="E39" s="40">
        <f t="shared" si="5"/>
        <v>-0.23572410955016435</v>
      </c>
      <c r="F39" s="40">
        <f t="shared" si="5"/>
        <v>6.4859925728736986E-2</v>
      </c>
      <c r="G39" s="40">
        <f t="shared" si="5"/>
        <v>0.51184130961225416</v>
      </c>
      <c r="H39" s="40">
        <f t="shared" si="5"/>
        <v>0.53143172758730994</v>
      </c>
      <c r="I39" s="40">
        <f t="shared" si="5"/>
        <v>2.0332252498062937</v>
      </c>
    </row>
    <row r="40" spans="1:9" x14ac:dyDescent="0.25">
      <c r="A40" s="39" t="s">
        <v>95</v>
      </c>
      <c r="B40" s="28">
        <v>353693141</v>
      </c>
      <c r="C40" s="28">
        <v>353693141</v>
      </c>
      <c r="D40" s="28" t="e">
        <v>#VALUE!</v>
      </c>
      <c r="E40" s="28">
        <v>389062456</v>
      </c>
      <c r="F40" s="28">
        <v>389062456</v>
      </c>
      <c r="G40" s="4">
        <v>389062456</v>
      </c>
      <c r="H40" s="3">
        <v>427968697</v>
      </c>
      <c r="I40" s="3">
        <v>427968701</v>
      </c>
    </row>
    <row r="41" spans="1:9" x14ac:dyDescent="0.25">
      <c r="C41" s="28"/>
    </row>
    <row r="42" spans="1:9" x14ac:dyDescent="0.25">
      <c r="C42" s="28"/>
    </row>
    <row r="43" spans="1:9" x14ac:dyDescent="0.25">
      <c r="C43" s="28"/>
    </row>
    <row r="44" spans="1:9" x14ac:dyDescent="0.25">
      <c r="C44" s="28"/>
      <c r="D44" s="4"/>
    </row>
    <row r="45" spans="1:9" x14ac:dyDescent="0.25">
      <c r="C45" s="28"/>
    </row>
    <row r="46" spans="1:9" x14ac:dyDescent="0.25">
      <c r="C46" s="28"/>
    </row>
    <row r="47" spans="1:9" x14ac:dyDescent="0.25">
      <c r="C47" s="28"/>
    </row>
    <row r="48" spans="1:9" x14ac:dyDescent="0.25">
      <c r="C48" s="28"/>
    </row>
    <row r="49" spans="3:3" x14ac:dyDescent="0.25">
      <c r="C49" s="28"/>
    </row>
    <row r="50" spans="3:3" x14ac:dyDescent="0.25">
      <c r="C50" s="28"/>
    </row>
    <row r="51" spans="3:3" x14ac:dyDescent="0.25">
      <c r="C51" s="28"/>
    </row>
    <row r="52" spans="3:3" x14ac:dyDescent="0.25">
      <c r="C52" s="28"/>
    </row>
    <row r="53" spans="3:3" x14ac:dyDescent="0.25">
      <c r="C53" s="28"/>
    </row>
    <row r="54" spans="3:3" x14ac:dyDescent="0.25">
      <c r="C54" s="28"/>
    </row>
    <row r="55" spans="3:3" x14ac:dyDescent="0.25">
      <c r="C55" s="28"/>
    </row>
    <row r="56" spans="3:3" x14ac:dyDescent="0.25">
      <c r="C56" s="28"/>
    </row>
    <row r="57" spans="3:3" x14ac:dyDescent="0.25">
      <c r="C57" s="28"/>
    </row>
    <row r="58" spans="3:3" x14ac:dyDescent="0.25">
      <c r="C58" s="28"/>
    </row>
    <row r="59" spans="3:3" x14ac:dyDescent="0.25">
      <c r="C59" s="28"/>
    </row>
    <row r="60" spans="3:3" x14ac:dyDescent="0.25">
      <c r="C60" s="28"/>
    </row>
    <row r="61" spans="3:3" x14ac:dyDescent="0.25">
      <c r="C61" s="28"/>
    </row>
    <row r="62" spans="3:3" x14ac:dyDescent="0.25">
      <c r="C62" s="28"/>
    </row>
    <row r="63" spans="3:3" x14ac:dyDescent="0.25">
      <c r="C63" s="28"/>
    </row>
    <row r="64" spans="3:3" x14ac:dyDescent="0.25">
      <c r="C64" s="28"/>
    </row>
    <row r="65" spans="3:3" x14ac:dyDescent="0.25">
      <c r="C65" s="28"/>
    </row>
    <row r="66" spans="3:3" x14ac:dyDescent="0.25">
      <c r="C66" s="28"/>
    </row>
    <row r="67" spans="3:3" x14ac:dyDescent="0.25">
      <c r="C67" s="28"/>
    </row>
    <row r="68" spans="3:3" x14ac:dyDescent="0.25">
      <c r="C68" s="28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  <row r="74" spans="3:3" x14ac:dyDescent="0.25">
      <c r="C74" s="28"/>
    </row>
    <row r="75" spans="3:3" x14ac:dyDescent="0.25">
      <c r="C75" s="28"/>
    </row>
    <row r="76" spans="3:3" x14ac:dyDescent="0.25">
      <c r="C76" s="28"/>
    </row>
    <row r="77" spans="3:3" x14ac:dyDescent="0.25">
      <c r="C77" s="28"/>
    </row>
    <row r="78" spans="3:3" x14ac:dyDescent="0.25">
      <c r="C78" s="28"/>
    </row>
    <row r="79" spans="3:3" x14ac:dyDescent="0.25">
      <c r="C79" s="28"/>
    </row>
    <row r="80" spans="3:3" x14ac:dyDescent="0.25">
      <c r="C80" s="28"/>
    </row>
    <row r="81" spans="3:3" x14ac:dyDescent="0.25">
      <c r="C81" s="28"/>
    </row>
    <row r="82" spans="3:3" x14ac:dyDescent="0.25">
      <c r="C82" s="28"/>
    </row>
    <row r="83" spans="3:3" x14ac:dyDescent="0.25">
      <c r="C83" s="28"/>
    </row>
    <row r="84" spans="3:3" x14ac:dyDescent="0.25">
      <c r="C84" s="28"/>
    </row>
    <row r="85" spans="3:3" x14ac:dyDescent="0.25">
      <c r="C85" s="28"/>
    </row>
    <row r="86" spans="3:3" x14ac:dyDescent="0.25">
      <c r="C86" s="28"/>
    </row>
    <row r="87" spans="3:3" x14ac:dyDescent="0.25">
      <c r="C87" s="28"/>
    </row>
    <row r="88" spans="3:3" x14ac:dyDescent="0.25">
      <c r="C88" s="28"/>
    </row>
    <row r="89" spans="3:3" x14ac:dyDescent="0.25">
      <c r="C89" s="28"/>
    </row>
    <row r="90" spans="3:3" x14ac:dyDescent="0.25">
      <c r="C90" s="28"/>
    </row>
    <row r="91" spans="3:3" x14ac:dyDescent="0.25">
      <c r="C91" s="28"/>
    </row>
    <row r="92" spans="3:3" x14ac:dyDescent="0.25">
      <c r="C92" s="28"/>
    </row>
    <row r="93" spans="3:3" x14ac:dyDescent="0.25">
      <c r="C93" s="28"/>
    </row>
    <row r="94" spans="3:3" x14ac:dyDescent="0.25">
      <c r="C94" s="28"/>
    </row>
    <row r="95" spans="3:3" x14ac:dyDescent="0.25">
      <c r="C95" s="28"/>
    </row>
    <row r="96" spans="3:3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  <row r="227" spans="3:3" x14ac:dyDescent="0.25">
      <c r="C227" s="28"/>
    </row>
    <row r="228" spans="3:3" x14ac:dyDescent="0.25">
      <c r="C228" s="28"/>
    </row>
    <row r="229" spans="3:3" x14ac:dyDescent="0.25">
      <c r="C229" s="28"/>
    </row>
    <row r="230" spans="3:3" x14ac:dyDescent="0.25">
      <c r="C230" s="28"/>
    </row>
    <row r="231" spans="3:3" x14ac:dyDescent="0.25">
      <c r="C231" s="28"/>
    </row>
    <row r="232" spans="3:3" x14ac:dyDescent="0.25">
      <c r="C232" s="28"/>
    </row>
    <row r="233" spans="3:3" x14ac:dyDescent="0.25">
      <c r="C233" s="28"/>
    </row>
    <row r="234" spans="3:3" x14ac:dyDescent="0.25">
      <c r="C234" s="28"/>
    </row>
    <row r="235" spans="3:3" x14ac:dyDescent="0.25">
      <c r="C235" s="28"/>
    </row>
    <row r="236" spans="3:3" x14ac:dyDescent="0.25">
      <c r="C236" s="28"/>
    </row>
    <row r="237" spans="3:3" x14ac:dyDescent="0.25">
      <c r="C237" s="28"/>
    </row>
    <row r="238" spans="3:3" x14ac:dyDescent="0.25">
      <c r="C238" s="28"/>
    </row>
    <row r="239" spans="3:3" x14ac:dyDescent="0.25">
      <c r="C239" s="28"/>
    </row>
    <row r="240" spans="3:3" x14ac:dyDescent="0.25">
      <c r="C240" s="28"/>
    </row>
    <row r="241" spans="3:3" x14ac:dyDescent="0.25">
      <c r="C241" s="28"/>
    </row>
    <row r="242" spans="3:3" x14ac:dyDescent="0.25">
      <c r="C242" s="28"/>
    </row>
    <row r="243" spans="3:3" x14ac:dyDescent="0.25">
      <c r="C243" s="28"/>
    </row>
    <row r="244" spans="3:3" x14ac:dyDescent="0.25">
      <c r="C244" s="28"/>
    </row>
    <row r="245" spans="3:3" x14ac:dyDescent="0.25">
      <c r="C245" s="28"/>
    </row>
    <row r="246" spans="3:3" x14ac:dyDescent="0.25">
      <c r="C246" s="28"/>
    </row>
    <row r="247" spans="3:3" x14ac:dyDescent="0.25">
      <c r="C247" s="28"/>
    </row>
    <row r="248" spans="3:3" x14ac:dyDescent="0.25">
      <c r="C248" s="28"/>
    </row>
    <row r="249" spans="3:3" x14ac:dyDescent="0.25">
      <c r="C249" s="28"/>
    </row>
    <row r="250" spans="3:3" x14ac:dyDescent="0.25">
      <c r="C250" s="28"/>
    </row>
    <row r="251" spans="3:3" x14ac:dyDescent="0.25">
      <c r="C251" s="28"/>
    </row>
    <row r="252" spans="3:3" x14ac:dyDescent="0.25">
      <c r="C252" s="28"/>
    </row>
    <row r="253" spans="3:3" x14ac:dyDescent="0.25">
      <c r="C253" s="28"/>
    </row>
    <row r="254" spans="3:3" x14ac:dyDescent="0.25">
      <c r="C254" s="28"/>
    </row>
    <row r="255" spans="3:3" x14ac:dyDescent="0.25">
      <c r="C255" s="28"/>
    </row>
    <row r="256" spans="3:3" x14ac:dyDescent="0.25">
      <c r="C256" s="28"/>
    </row>
    <row r="257" spans="3:3" x14ac:dyDescent="0.25">
      <c r="C257" s="28"/>
    </row>
    <row r="258" spans="3:3" x14ac:dyDescent="0.25">
      <c r="C258" s="28"/>
    </row>
    <row r="259" spans="3:3" x14ac:dyDescent="0.25">
      <c r="C259" s="28"/>
    </row>
    <row r="260" spans="3:3" x14ac:dyDescent="0.25">
      <c r="C260" s="28"/>
    </row>
    <row r="261" spans="3:3" x14ac:dyDescent="0.25">
      <c r="C261" s="28"/>
    </row>
    <row r="262" spans="3:3" x14ac:dyDescent="0.25">
      <c r="C262" s="28"/>
    </row>
    <row r="263" spans="3:3" x14ac:dyDescent="0.25">
      <c r="C263" s="28"/>
    </row>
    <row r="264" spans="3:3" x14ac:dyDescent="0.25">
      <c r="C264" s="28"/>
    </row>
    <row r="265" spans="3:3" x14ac:dyDescent="0.25">
      <c r="C265" s="28"/>
    </row>
    <row r="266" spans="3:3" x14ac:dyDescent="0.25">
      <c r="C266" s="28"/>
    </row>
    <row r="267" spans="3:3" x14ac:dyDescent="0.25">
      <c r="C267" s="28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8"/>
    </row>
    <row r="272" spans="3:3" x14ac:dyDescent="0.25">
      <c r="C272" s="28"/>
    </row>
    <row r="273" spans="3:3" x14ac:dyDescent="0.25">
      <c r="C273" s="28"/>
    </row>
    <row r="274" spans="3:3" x14ac:dyDescent="0.25">
      <c r="C274" s="28"/>
    </row>
    <row r="275" spans="3:3" x14ac:dyDescent="0.25">
      <c r="C275" s="28"/>
    </row>
    <row r="276" spans="3:3" x14ac:dyDescent="0.25">
      <c r="C276" s="28"/>
    </row>
    <row r="277" spans="3:3" x14ac:dyDescent="0.25">
      <c r="C277" s="28"/>
    </row>
    <row r="278" spans="3:3" x14ac:dyDescent="0.25">
      <c r="C278" s="28"/>
    </row>
    <row r="279" spans="3:3" x14ac:dyDescent="0.25">
      <c r="C279" s="28"/>
    </row>
    <row r="280" spans="3:3" x14ac:dyDescent="0.25">
      <c r="C280" s="28"/>
    </row>
    <row r="281" spans="3:3" x14ac:dyDescent="0.25">
      <c r="C281" s="28"/>
    </row>
    <row r="282" spans="3:3" x14ac:dyDescent="0.25">
      <c r="C282" s="28"/>
    </row>
    <row r="283" spans="3:3" x14ac:dyDescent="0.25">
      <c r="C283" s="28"/>
    </row>
    <row r="284" spans="3:3" x14ac:dyDescent="0.25">
      <c r="C284" s="28"/>
    </row>
    <row r="285" spans="3:3" x14ac:dyDescent="0.25">
      <c r="C285" s="28"/>
    </row>
    <row r="286" spans="3:3" x14ac:dyDescent="0.25">
      <c r="C286" s="28"/>
    </row>
    <row r="287" spans="3:3" x14ac:dyDescent="0.25">
      <c r="C287" s="28"/>
    </row>
    <row r="288" spans="3:3" x14ac:dyDescent="0.25">
      <c r="C288" s="28"/>
    </row>
    <row r="289" spans="3:3" x14ac:dyDescent="0.25">
      <c r="C289" s="28"/>
    </row>
    <row r="290" spans="3:3" x14ac:dyDescent="0.25">
      <c r="C290" s="28"/>
    </row>
    <row r="291" spans="3:3" x14ac:dyDescent="0.25">
      <c r="C291" s="28"/>
    </row>
    <row r="292" spans="3:3" x14ac:dyDescent="0.25">
      <c r="C292" s="28"/>
    </row>
    <row r="293" spans="3:3" x14ac:dyDescent="0.25">
      <c r="C293" s="28"/>
    </row>
    <row r="294" spans="3:3" x14ac:dyDescent="0.25">
      <c r="C294" s="28"/>
    </row>
    <row r="295" spans="3:3" x14ac:dyDescent="0.25">
      <c r="C295" s="28"/>
    </row>
    <row r="296" spans="3:3" x14ac:dyDescent="0.25">
      <c r="C296" s="28"/>
    </row>
    <row r="297" spans="3:3" x14ac:dyDescent="0.25">
      <c r="C297" s="28"/>
    </row>
    <row r="298" spans="3:3" x14ac:dyDescent="0.25">
      <c r="C298" s="28"/>
    </row>
    <row r="299" spans="3:3" x14ac:dyDescent="0.25">
      <c r="C299" s="28"/>
    </row>
    <row r="300" spans="3:3" x14ac:dyDescent="0.25">
      <c r="C300" s="28"/>
    </row>
    <row r="301" spans="3:3" x14ac:dyDescent="0.25">
      <c r="C301" s="28"/>
    </row>
    <row r="302" spans="3:3" x14ac:dyDescent="0.25">
      <c r="C302" s="28"/>
    </row>
    <row r="303" spans="3:3" x14ac:dyDescent="0.25">
      <c r="C303" s="28"/>
    </row>
    <row r="304" spans="3:3" x14ac:dyDescent="0.25">
      <c r="C304" s="28"/>
    </row>
    <row r="305" spans="3:3" x14ac:dyDescent="0.25">
      <c r="C305" s="28"/>
    </row>
    <row r="306" spans="3:3" x14ac:dyDescent="0.25">
      <c r="C306" s="28"/>
    </row>
    <row r="307" spans="3:3" x14ac:dyDescent="0.25">
      <c r="C307" s="28"/>
    </row>
    <row r="308" spans="3:3" x14ac:dyDescent="0.25">
      <c r="C308" s="28"/>
    </row>
    <row r="309" spans="3:3" x14ac:dyDescent="0.25">
      <c r="C309" s="28"/>
    </row>
    <row r="310" spans="3:3" x14ac:dyDescent="0.25">
      <c r="C310" s="28"/>
    </row>
    <row r="311" spans="3:3" x14ac:dyDescent="0.25">
      <c r="C311" s="28"/>
    </row>
    <row r="312" spans="3:3" x14ac:dyDescent="0.25">
      <c r="C312" s="28"/>
    </row>
    <row r="313" spans="3:3" x14ac:dyDescent="0.25">
      <c r="C313" s="28"/>
    </row>
    <row r="314" spans="3:3" x14ac:dyDescent="0.25">
      <c r="C314" s="28"/>
    </row>
    <row r="315" spans="3:3" x14ac:dyDescent="0.25">
      <c r="C315" s="28"/>
    </row>
    <row r="316" spans="3:3" x14ac:dyDescent="0.25">
      <c r="C316" s="28"/>
    </row>
    <row r="317" spans="3:3" x14ac:dyDescent="0.25">
      <c r="C317" s="28"/>
    </row>
    <row r="318" spans="3:3" x14ac:dyDescent="0.25">
      <c r="C318" s="28"/>
    </row>
    <row r="319" spans="3:3" x14ac:dyDescent="0.25">
      <c r="C319" s="28"/>
    </row>
    <row r="320" spans="3:3" x14ac:dyDescent="0.25">
      <c r="C320" s="28"/>
    </row>
    <row r="321" spans="3:3" x14ac:dyDescent="0.25">
      <c r="C321" s="28"/>
    </row>
    <row r="322" spans="3:3" x14ac:dyDescent="0.25">
      <c r="C322" s="28"/>
    </row>
    <row r="323" spans="3:3" x14ac:dyDescent="0.25">
      <c r="C323" s="28"/>
    </row>
    <row r="324" spans="3:3" x14ac:dyDescent="0.25">
      <c r="C324" s="28"/>
    </row>
    <row r="325" spans="3:3" x14ac:dyDescent="0.25">
      <c r="C325" s="28"/>
    </row>
    <row r="326" spans="3:3" x14ac:dyDescent="0.25">
      <c r="C326" s="28"/>
    </row>
    <row r="327" spans="3:3" x14ac:dyDescent="0.25">
      <c r="C327" s="28"/>
    </row>
    <row r="328" spans="3:3" x14ac:dyDescent="0.25">
      <c r="C328" s="28"/>
    </row>
    <row r="329" spans="3:3" x14ac:dyDescent="0.25">
      <c r="C329" s="28"/>
    </row>
    <row r="330" spans="3:3" x14ac:dyDescent="0.25">
      <c r="C330" s="28"/>
    </row>
    <row r="331" spans="3:3" x14ac:dyDescent="0.25">
      <c r="C331" s="28"/>
    </row>
    <row r="332" spans="3:3" x14ac:dyDescent="0.25">
      <c r="C332" s="28"/>
    </row>
    <row r="333" spans="3:3" x14ac:dyDescent="0.25">
      <c r="C333" s="28"/>
    </row>
    <row r="334" spans="3:3" x14ac:dyDescent="0.25">
      <c r="C334" s="28"/>
    </row>
    <row r="335" spans="3:3" x14ac:dyDescent="0.25">
      <c r="C335" s="28"/>
    </row>
    <row r="336" spans="3:3" x14ac:dyDescent="0.25">
      <c r="C336" s="28"/>
    </row>
    <row r="337" spans="3:3" x14ac:dyDescent="0.25">
      <c r="C337" s="28"/>
    </row>
    <row r="338" spans="3:3" x14ac:dyDescent="0.25">
      <c r="C338" s="28"/>
    </row>
    <row r="339" spans="3:3" x14ac:dyDescent="0.25">
      <c r="C339" s="28"/>
    </row>
    <row r="340" spans="3:3" x14ac:dyDescent="0.25">
      <c r="C340" s="28"/>
    </row>
    <row r="341" spans="3:3" x14ac:dyDescent="0.25">
      <c r="C341" s="28"/>
    </row>
    <row r="342" spans="3:3" x14ac:dyDescent="0.25">
      <c r="C342" s="28"/>
    </row>
    <row r="343" spans="3:3" x14ac:dyDescent="0.25">
      <c r="C343" s="28"/>
    </row>
    <row r="344" spans="3:3" x14ac:dyDescent="0.25">
      <c r="C344" s="28"/>
    </row>
    <row r="345" spans="3:3" x14ac:dyDescent="0.25">
      <c r="C345" s="28"/>
    </row>
    <row r="346" spans="3:3" x14ac:dyDescent="0.25">
      <c r="C346" s="28"/>
    </row>
    <row r="347" spans="3:3" x14ac:dyDescent="0.25">
      <c r="C347" s="28"/>
    </row>
    <row r="348" spans="3:3" x14ac:dyDescent="0.25">
      <c r="C348" s="28"/>
    </row>
    <row r="349" spans="3:3" x14ac:dyDescent="0.25">
      <c r="C349" s="28"/>
    </row>
    <row r="350" spans="3:3" x14ac:dyDescent="0.25">
      <c r="C350" s="28"/>
    </row>
    <row r="351" spans="3:3" x14ac:dyDescent="0.25">
      <c r="C351" s="28"/>
    </row>
    <row r="352" spans="3:3" x14ac:dyDescent="0.25">
      <c r="C352" s="28"/>
    </row>
    <row r="353" spans="3:3" x14ac:dyDescent="0.25">
      <c r="C353" s="28"/>
    </row>
    <row r="354" spans="3:3" x14ac:dyDescent="0.25">
      <c r="C354" s="28"/>
    </row>
    <row r="355" spans="3:3" x14ac:dyDescent="0.25">
      <c r="C355" s="28"/>
    </row>
    <row r="356" spans="3:3" x14ac:dyDescent="0.25">
      <c r="C356" s="28"/>
    </row>
    <row r="357" spans="3:3" x14ac:dyDescent="0.25">
      <c r="C357" s="28"/>
    </row>
    <row r="358" spans="3:3" x14ac:dyDescent="0.25">
      <c r="C358" s="28"/>
    </row>
    <row r="359" spans="3:3" x14ac:dyDescent="0.25">
      <c r="C359" s="28"/>
    </row>
    <row r="360" spans="3:3" x14ac:dyDescent="0.25">
      <c r="C360" s="28"/>
    </row>
    <row r="361" spans="3:3" x14ac:dyDescent="0.25">
      <c r="C361" s="28"/>
    </row>
    <row r="362" spans="3:3" x14ac:dyDescent="0.25">
      <c r="C362" s="28"/>
    </row>
    <row r="363" spans="3:3" x14ac:dyDescent="0.25">
      <c r="C363" s="28"/>
    </row>
    <row r="364" spans="3:3" x14ac:dyDescent="0.25">
      <c r="C364" s="28"/>
    </row>
    <row r="365" spans="3:3" x14ac:dyDescent="0.25">
      <c r="C365" s="28"/>
    </row>
    <row r="366" spans="3:3" x14ac:dyDescent="0.25">
      <c r="C366" s="28"/>
    </row>
    <row r="367" spans="3:3" x14ac:dyDescent="0.25">
      <c r="C367" s="28"/>
    </row>
    <row r="368" spans="3:3" x14ac:dyDescent="0.25">
      <c r="C368" s="28"/>
    </row>
    <row r="369" spans="3:3" x14ac:dyDescent="0.25">
      <c r="C369" s="28"/>
    </row>
    <row r="370" spans="3:3" x14ac:dyDescent="0.25">
      <c r="C370" s="28"/>
    </row>
    <row r="371" spans="3:3" x14ac:dyDescent="0.25">
      <c r="C371" s="28"/>
    </row>
    <row r="372" spans="3:3" x14ac:dyDescent="0.25">
      <c r="C372" s="28"/>
    </row>
    <row r="373" spans="3:3" x14ac:dyDescent="0.25">
      <c r="C373" s="28"/>
    </row>
    <row r="374" spans="3:3" x14ac:dyDescent="0.25">
      <c r="C374" s="28"/>
    </row>
    <row r="375" spans="3:3" x14ac:dyDescent="0.25">
      <c r="C375" s="28"/>
    </row>
    <row r="376" spans="3:3" x14ac:dyDescent="0.25">
      <c r="C376" s="28"/>
    </row>
    <row r="377" spans="3:3" x14ac:dyDescent="0.25">
      <c r="C377" s="28"/>
    </row>
    <row r="378" spans="3:3" x14ac:dyDescent="0.25">
      <c r="C378" s="28"/>
    </row>
    <row r="379" spans="3:3" x14ac:dyDescent="0.25">
      <c r="C379" s="28"/>
    </row>
    <row r="380" spans="3:3" x14ac:dyDescent="0.25">
      <c r="C380" s="28"/>
    </row>
    <row r="381" spans="3:3" x14ac:dyDescent="0.25">
      <c r="C381" s="28"/>
    </row>
    <row r="382" spans="3:3" x14ac:dyDescent="0.25">
      <c r="C382" s="28"/>
    </row>
    <row r="383" spans="3:3" x14ac:dyDescent="0.25">
      <c r="C383" s="28"/>
    </row>
    <row r="384" spans="3:3" x14ac:dyDescent="0.25">
      <c r="C384" s="28"/>
    </row>
    <row r="385" spans="3:3" x14ac:dyDescent="0.25">
      <c r="C385" s="28"/>
    </row>
    <row r="386" spans="3:3" x14ac:dyDescent="0.25">
      <c r="C386" s="28"/>
    </row>
    <row r="387" spans="3:3" x14ac:dyDescent="0.25">
      <c r="C387" s="28"/>
    </row>
    <row r="388" spans="3:3" x14ac:dyDescent="0.25">
      <c r="C388" s="28"/>
    </row>
    <row r="389" spans="3:3" x14ac:dyDescent="0.25">
      <c r="C389" s="28"/>
    </row>
    <row r="390" spans="3:3" x14ac:dyDescent="0.25">
      <c r="C390" s="28"/>
    </row>
    <row r="391" spans="3:3" x14ac:dyDescent="0.25">
      <c r="C391" s="28"/>
    </row>
    <row r="392" spans="3:3" x14ac:dyDescent="0.25">
      <c r="C392" s="28"/>
    </row>
    <row r="393" spans="3:3" x14ac:dyDescent="0.25">
      <c r="C393" s="28"/>
    </row>
    <row r="394" spans="3:3" x14ac:dyDescent="0.25">
      <c r="C394" s="28"/>
    </row>
    <row r="395" spans="3:3" x14ac:dyDescent="0.25">
      <c r="C395" s="28"/>
    </row>
    <row r="396" spans="3:3" x14ac:dyDescent="0.25">
      <c r="C396" s="28"/>
    </row>
    <row r="397" spans="3:3" x14ac:dyDescent="0.25">
      <c r="C397" s="28"/>
    </row>
    <row r="398" spans="3:3" x14ac:dyDescent="0.25">
      <c r="C398" s="28"/>
    </row>
    <row r="399" spans="3:3" x14ac:dyDescent="0.25">
      <c r="C399" s="28"/>
    </row>
    <row r="400" spans="3:3" x14ac:dyDescent="0.25">
      <c r="C400" s="28"/>
    </row>
    <row r="401" spans="3:3" x14ac:dyDescent="0.25">
      <c r="C401" s="28"/>
    </row>
    <row r="402" spans="3:3" x14ac:dyDescent="0.25">
      <c r="C402" s="28"/>
    </row>
    <row r="403" spans="3:3" x14ac:dyDescent="0.25">
      <c r="C403" s="28"/>
    </row>
    <row r="404" spans="3:3" x14ac:dyDescent="0.25">
      <c r="C404" s="28"/>
    </row>
    <row r="405" spans="3:3" x14ac:dyDescent="0.25">
      <c r="C405" s="28"/>
    </row>
    <row r="406" spans="3:3" x14ac:dyDescent="0.25">
      <c r="C406" s="28"/>
    </row>
    <row r="407" spans="3:3" x14ac:dyDescent="0.25">
      <c r="C407" s="28"/>
    </row>
    <row r="408" spans="3:3" x14ac:dyDescent="0.25">
      <c r="C408" s="28"/>
    </row>
    <row r="409" spans="3:3" x14ac:dyDescent="0.25">
      <c r="C409" s="28"/>
    </row>
    <row r="410" spans="3:3" x14ac:dyDescent="0.25">
      <c r="C410" s="28"/>
    </row>
    <row r="411" spans="3:3" x14ac:dyDescent="0.25">
      <c r="C411" s="28"/>
    </row>
    <row r="412" spans="3:3" x14ac:dyDescent="0.25">
      <c r="C412" s="28"/>
    </row>
    <row r="413" spans="3:3" x14ac:dyDescent="0.25">
      <c r="C413" s="28"/>
    </row>
    <row r="414" spans="3:3" x14ac:dyDescent="0.25">
      <c r="C414" s="28"/>
    </row>
    <row r="415" spans="3:3" x14ac:dyDescent="0.25">
      <c r="C415" s="28"/>
    </row>
    <row r="416" spans="3:3" x14ac:dyDescent="0.25">
      <c r="C416" s="28"/>
    </row>
    <row r="417" spans="3:3" x14ac:dyDescent="0.25">
      <c r="C417" s="28"/>
    </row>
    <row r="418" spans="3:3" x14ac:dyDescent="0.25">
      <c r="C418" s="28"/>
    </row>
    <row r="419" spans="3:3" x14ac:dyDescent="0.25">
      <c r="C419" s="28"/>
    </row>
    <row r="420" spans="3:3" x14ac:dyDescent="0.25">
      <c r="C420" s="28"/>
    </row>
    <row r="421" spans="3:3" x14ac:dyDescent="0.25">
      <c r="C421" s="28"/>
    </row>
    <row r="422" spans="3:3" x14ac:dyDescent="0.25">
      <c r="C422" s="28"/>
    </row>
    <row r="423" spans="3:3" x14ac:dyDescent="0.25">
      <c r="C423" s="28"/>
    </row>
    <row r="424" spans="3:3" x14ac:dyDescent="0.25">
      <c r="C424" s="28"/>
    </row>
    <row r="425" spans="3:3" x14ac:dyDescent="0.25">
      <c r="C425" s="28"/>
    </row>
    <row r="426" spans="3:3" x14ac:dyDescent="0.25">
      <c r="C426" s="28"/>
    </row>
    <row r="427" spans="3:3" x14ac:dyDescent="0.25">
      <c r="C427" s="28"/>
    </row>
    <row r="428" spans="3:3" x14ac:dyDescent="0.25">
      <c r="C428" s="28"/>
    </row>
    <row r="429" spans="3:3" x14ac:dyDescent="0.25">
      <c r="C429" s="28"/>
    </row>
    <row r="430" spans="3:3" x14ac:dyDescent="0.25">
      <c r="C430" s="28"/>
    </row>
    <row r="431" spans="3:3" x14ac:dyDescent="0.25">
      <c r="C431" s="28"/>
    </row>
    <row r="432" spans="3:3" x14ac:dyDescent="0.25">
      <c r="C432" s="28"/>
    </row>
    <row r="433" spans="3:3" x14ac:dyDescent="0.25">
      <c r="C433" s="28"/>
    </row>
    <row r="434" spans="3:3" x14ac:dyDescent="0.25">
      <c r="C434" s="28"/>
    </row>
    <row r="435" spans="3:3" x14ac:dyDescent="0.25">
      <c r="C435" s="28"/>
    </row>
    <row r="436" spans="3:3" x14ac:dyDescent="0.25">
      <c r="C436" s="28"/>
    </row>
    <row r="437" spans="3:3" x14ac:dyDescent="0.25">
      <c r="C437" s="28"/>
    </row>
    <row r="438" spans="3:3" x14ac:dyDescent="0.25">
      <c r="C438" s="28"/>
    </row>
    <row r="439" spans="3:3" x14ac:dyDescent="0.25">
      <c r="C439" s="28"/>
    </row>
    <row r="440" spans="3:3" x14ac:dyDescent="0.25">
      <c r="C440" s="28"/>
    </row>
    <row r="441" spans="3:3" x14ac:dyDescent="0.25">
      <c r="C441" s="28"/>
    </row>
    <row r="442" spans="3:3" x14ac:dyDescent="0.25">
      <c r="C442" s="28"/>
    </row>
    <row r="443" spans="3:3" x14ac:dyDescent="0.25">
      <c r="C443" s="28"/>
    </row>
    <row r="444" spans="3:3" x14ac:dyDescent="0.25">
      <c r="C444" s="28"/>
    </row>
    <row r="445" spans="3:3" x14ac:dyDescent="0.25">
      <c r="C445" s="28"/>
    </row>
    <row r="446" spans="3:3" x14ac:dyDescent="0.25">
      <c r="C446" s="28"/>
    </row>
    <row r="447" spans="3:3" x14ac:dyDescent="0.25">
      <c r="C447" s="28"/>
    </row>
    <row r="448" spans="3:3" x14ac:dyDescent="0.25">
      <c r="C448" s="28"/>
    </row>
    <row r="449" spans="3:3" x14ac:dyDescent="0.25">
      <c r="C449" s="28"/>
    </row>
    <row r="450" spans="3:3" x14ac:dyDescent="0.25">
      <c r="C450" s="28"/>
    </row>
    <row r="451" spans="3:3" x14ac:dyDescent="0.25">
      <c r="C451" s="28"/>
    </row>
    <row r="452" spans="3:3" x14ac:dyDescent="0.25">
      <c r="C452" s="28"/>
    </row>
    <row r="453" spans="3:3" x14ac:dyDescent="0.25">
      <c r="C453" s="28"/>
    </row>
    <row r="454" spans="3:3" x14ac:dyDescent="0.25">
      <c r="C454" s="28"/>
    </row>
    <row r="455" spans="3:3" x14ac:dyDescent="0.25">
      <c r="C455" s="28"/>
    </row>
    <row r="456" spans="3:3" x14ac:dyDescent="0.25">
      <c r="C456" s="28"/>
    </row>
    <row r="457" spans="3:3" x14ac:dyDescent="0.25">
      <c r="C457" s="28"/>
    </row>
    <row r="458" spans="3:3" x14ac:dyDescent="0.25">
      <c r="C458" s="28"/>
    </row>
    <row r="459" spans="3:3" x14ac:dyDescent="0.25">
      <c r="C459" s="28"/>
    </row>
    <row r="460" spans="3:3" x14ac:dyDescent="0.25">
      <c r="C460" s="28"/>
    </row>
    <row r="461" spans="3:3" x14ac:dyDescent="0.25">
      <c r="C461" s="28"/>
    </row>
    <row r="462" spans="3:3" x14ac:dyDescent="0.25">
      <c r="C462" s="28"/>
    </row>
    <row r="463" spans="3:3" x14ac:dyDescent="0.25">
      <c r="C463" s="28"/>
    </row>
    <row r="464" spans="3:3" x14ac:dyDescent="0.25">
      <c r="C464" s="28"/>
    </row>
    <row r="465" spans="3:3" x14ac:dyDescent="0.25">
      <c r="C465" s="28"/>
    </row>
    <row r="466" spans="3:3" x14ac:dyDescent="0.25">
      <c r="C466" s="28"/>
    </row>
    <row r="467" spans="3:3" x14ac:dyDescent="0.25">
      <c r="C467" s="28"/>
    </row>
    <row r="468" spans="3:3" x14ac:dyDescent="0.25">
      <c r="C468" s="28"/>
    </row>
    <row r="469" spans="3:3" x14ac:dyDescent="0.25">
      <c r="C469" s="28"/>
    </row>
    <row r="470" spans="3:3" x14ac:dyDescent="0.25">
      <c r="C470" s="28"/>
    </row>
    <row r="471" spans="3:3" x14ac:dyDescent="0.25">
      <c r="C471" s="28"/>
    </row>
    <row r="472" spans="3:3" x14ac:dyDescent="0.25">
      <c r="C472" s="28"/>
    </row>
    <row r="473" spans="3:3" x14ac:dyDescent="0.25">
      <c r="C473" s="28"/>
    </row>
    <row r="474" spans="3:3" x14ac:dyDescent="0.25">
      <c r="C474" s="28"/>
    </row>
    <row r="475" spans="3:3" x14ac:dyDescent="0.25">
      <c r="C475" s="28"/>
    </row>
    <row r="476" spans="3:3" x14ac:dyDescent="0.25">
      <c r="C476" s="28"/>
    </row>
    <row r="477" spans="3:3" x14ac:dyDescent="0.25">
      <c r="C477" s="28"/>
    </row>
    <row r="478" spans="3:3" x14ac:dyDescent="0.25">
      <c r="C478" s="28"/>
    </row>
    <row r="479" spans="3:3" x14ac:dyDescent="0.25">
      <c r="C479" s="28"/>
    </row>
    <row r="480" spans="3:3" x14ac:dyDescent="0.25">
      <c r="C480" s="28"/>
    </row>
    <row r="481" spans="3:3" x14ac:dyDescent="0.25">
      <c r="C481" s="28"/>
    </row>
    <row r="482" spans="3:3" x14ac:dyDescent="0.25">
      <c r="C482" s="28"/>
    </row>
    <row r="483" spans="3:3" x14ac:dyDescent="0.25">
      <c r="C483" s="28"/>
    </row>
    <row r="484" spans="3:3" x14ac:dyDescent="0.25">
      <c r="C484" s="28"/>
    </row>
    <row r="485" spans="3:3" x14ac:dyDescent="0.25">
      <c r="C485" s="28"/>
    </row>
    <row r="486" spans="3:3" x14ac:dyDescent="0.25">
      <c r="C486" s="28"/>
    </row>
    <row r="487" spans="3:3" x14ac:dyDescent="0.25">
      <c r="C487" s="28"/>
    </row>
    <row r="488" spans="3:3" x14ac:dyDescent="0.25">
      <c r="C488" s="28"/>
    </row>
    <row r="489" spans="3:3" x14ac:dyDescent="0.25">
      <c r="C489" s="28"/>
    </row>
    <row r="490" spans="3:3" x14ac:dyDescent="0.25">
      <c r="C490" s="28"/>
    </row>
    <row r="491" spans="3:3" x14ac:dyDescent="0.25">
      <c r="C491" s="28"/>
    </row>
    <row r="492" spans="3:3" x14ac:dyDescent="0.25">
      <c r="C492" s="28"/>
    </row>
    <row r="493" spans="3:3" x14ac:dyDescent="0.25">
      <c r="C493" s="28"/>
    </row>
    <row r="494" spans="3:3" x14ac:dyDescent="0.25">
      <c r="C494" s="28"/>
    </row>
    <row r="495" spans="3:3" x14ac:dyDescent="0.25">
      <c r="C495" s="28"/>
    </row>
    <row r="496" spans="3:3" x14ac:dyDescent="0.25">
      <c r="C496" s="28"/>
    </row>
    <row r="497" spans="3:3" x14ac:dyDescent="0.25">
      <c r="C497" s="28"/>
    </row>
    <row r="498" spans="3:3" x14ac:dyDescent="0.25">
      <c r="C498" s="28"/>
    </row>
    <row r="499" spans="3:3" x14ac:dyDescent="0.25">
      <c r="C499" s="28"/>
    </row>
    <row r="500" spans="3:3" x14ac:dyDescent="0.25">
      <c r="C500" s="28"/>
    </row>
    <row r="501" spans="3:3" x14ac:dyDescent="0.25">
      <c r="C501" s="28"/>
    </row>
    <row r="502" spans="3:3" x14ac:dyDescent="0.25">
      <c r="C502" s="28"/>
    </row>
    <row r="503" spans="3:3" x14ac:dyDescent="0.25">
      <c r="C503" s="28"/>
    </row>
    <row r="504" spans="3:3" x14ac:dyDescent="0.25">
      <c r="C504" s="28"/>
    </row>
    <row r="505" spans="3:3" x14ac:dyDescent="0.25">
      <c r="C505" s="28"/>
    </row>
    <row r="506" spans="3:3" x14ac:dyDescent="0.25">
      <c r="C506" s="28"/>
    </row>
    <row r="507" spans="3:3" x14ac:dyDescent="0.25">
      <c r="C507" s="28"/>
    </row>
    <row r="508" spans="3:3" x14ac:dyDescent="0.25">
      <c r="C508" s="28"/>
    </row>
    <row r="509" spans="3:3" x14ac:dyDescent="0.25">
      <c r="C509" s="28"/>
    </row>
    <row r="510" spans="3:3" x14ac:dyDescent="0.25">
      <c r="C510" s="28"/>
    </row>
    <row r="511" spans="3:3" x14ac:dyDescent="0.25">
      <c r="C511" s="28"/>
    </row>
    <row r="512" spans="3:3" x14ac:dyDescent="0.25">
      <c r="C512" s="28"/>
    </row>
    <row r="513" spans="3:3" x14ac:dyDescent="0.25">
      <c r="C513" s="28"/>
    </row>
    <row r="514" spans="3:3" x14ac:dyDescent="0.25">
      <c r="C514" s="28"/>
    </row>
    <row r="515" spans="3:3" x14ac:dyDescent="0.25">
      <c r="C515" s="28"/>
    </row>
    <row r="516" spans="3:3" x14ac:dyDescent="0.25">
      <c r="C516" s="28"/>
    </row>
    <row r="517" spans="3:3" x14ac:dyDescent="0.25">
      <c r="C517" s="28"/>
    </row>
    <row r="518" spans="3:3" x14ac:dyDescent="0.25">
      <c r="C518" s="28"/>
    </row>
    <row r="519" spans="3:3" x14ac:dyDescent="0.25">
      <c r="C519" s="28"/>
    </row>
    <row r="520" spans="3:3" x14ac:dyDescent="0.25">
      <c r="C520" s="28"/>
    </row>
    <row r="521" spans="3:3" x14ac:dyDescent="0.25">
      <c r="C521" s="28"/>
    </row>
    <row r="522" spans="3:3" x14ac:dyDescent="0.25">
      <c r="C522" s="28"/>
    </row>
    <row r="523" spans="3:3" x14ac:dyDescent="0.25">
      <c r="C523" s="28"/>
    </row>
    <row r="524" spans="3:3" x14ac:dyDescent="0.25">
      <c r="C524" s="28"/>
    </row>
    <row r="525" spans="3:3" x14ac:dyDescent="0.25">
      <c r="C525" s="28"/>
    </row>
    <row r="526" spans="3:3" x14ac:dyDescent="0.25">
      <c r="C526" s="28"/>
    </row>
    <row r="527" spans="3:3" x14ac:dyDescent="0.25">
      <c r="C527" s="28"/>
    </row>
    <row r="528" spans="3:3" x14ac:dyDescent="0.25">
      <c r="C528" s="28"/>
    </row>
    <row r="529" spans="3:3" x14ac:dyDescent="0.25">
      <c r="C529" s="28"/>
    </row>
    <row r="530" spans="3:3" x14ac:dyDescent="0.25">
      <c r="C530" s="28"/>
    </row>
    <row r="531" spans="3:3" x14ac:dyDescent="0.25">
      <c r="C531" s="28"/>
    </row>
    <row r="532" spans="3:3" x14ac:dyDescent="0.25">
      <c r="C532" s="28"/>
    </row>
    <row r="533" spans="3:3" x14ac:dyDescent="0.25">
      <c r="C533" s="28"/>
    </row>
    <row r="534" spans="3:3" x14ac:dyDescent="0.25">
      <c r="C534" s="28"/>
    </row>
    <row r="535" spans="3:3" x14ac:dyDescent="0.25">
      <c r="C535" s="28"/>
    </row>
    <row r="536" spans="3:3" x14ac:dyDescent="0.25">
      <c r="C536" s="28"/>
    </row>
    <row r="537" spans="3:3" x14ac:dyDescent="0.25">
      <c r="C537" s="28"/>
    </row>
    <row r="538" spans="3:3" x14ac:dyDescent="0.25">
      <c r="C538" s="28"/>
    </row>
    <row r="539" spans="3:3" x14ac:dyDescent="0.25">
      <c r="C539" s="28"/>
    </row>
    <row r="540" spans="3:3" x14ac:dyDescent="0.25">
      <c r="C540" s="28"/>
    </row>
    <row r="541" spans="3:3" x14ac:dyDescent="0.25">
      <c r="C541" s="28"/>
    </row>
    <row r="542" spans="3:3" x14ac:dyDescent="0.25">
      <c r="C542" s="28"/>
    </row>
    <row r="543" spans="3:3" x14ac:dyDescent="0.25">
      <c r="C543" s="28"/>
    </row>
    <row r="544" spans="3:3" x14ac:dyDescent="0.25">
      <c r="C544" s="28"/>
    </row>
    <row r="545" spans="3:3" x14ac:dyDescent="0.25">
      <c r="C545" s="28"/>
    </row>
    <row r="546" spans="3:3" x14ac:dyDescent="0.25">
      <c r="C546" s="28"/>
    </row>
    <row r="547" spans="3:3" x14ac:dyDescent="0.25">
      <c r="C547" s="28"/>
    </row>
    <row r="548" spans="3:3" x14ac:dyDescent="0.25">
      <c r="C548" s="28"/>
    </row>
    <row r="549" spans="3:3" x14ac:dyDescent="0.25">
      <c r="C549" s="28"/>
    </row>
    <row r="550" spans="3:3" x14ac:dyDescent="0.25">
      <c r="C550" s="28"/>
    </row>
    <row r="551" spans="3:3" x14ac:dyDescent="0.25">
      <c r="C551" s="28"/>
    </row>
    <row r="552" spans="3:3" x14ac:dyDescent="0.25">
      <c r="C552" s="28"/>
    </row>
    <row r="553" spans="3:3" x14ac:dyDescent="0.25">
      <c r="C553" s="28"/>
    </row>
    <row r="554" spans="3:3" x14ac:dyDescent="0.25">
      <c r="C554" s="28"/>
    </row>
    <row r="555" spans="3:3" x14ac:dyDescent="0.25">
      <c r="C555" s="28"/>
    </row>
    <row r="556" spans="3:3" x14ac:dyDescent="0.25">
      <c r="C556" s="28"/>
    </row>
    <row r="557" spans="3:3" x14ac:dyDescent="0.25">
      <c r="C557" s="28"/>
    </row>
    <row r="558" spans="3:3" x14ac:dyDescent="0.25">
      <c r="C558" s="28"/>
    </row>
    <row r="559" spans="3:3" x14ac:dyDescent="0.25">
      <c r="C559" s="28"/>
    </row>
    <row r="560" spans="3:3" x14ac:dyDescent="0.25">
      <c r="C560" s="28"/>
    </row>
    <row r="561" spans="3:3" x14ac:dyDescent="0.25">
      <c r="C561" s="28"/>
    </row>
    <row r="562" spans="3:3" x14ac:dyDescent="0.25">
      <c r="C562" s="28"/>
    </row>
    <row r="563" spans="3:3" x14ac:dyDescent="0.25">
      <c r="C563" s="28"/>
    </row>
    <row r="564" spans="3:3" x14ac:dyDescent="0.25">
      <c r="C564" s="28"/>
    </row>
    <row r="565" spans="3:3" x14ac:dyDescent="0.25">
      <c r="C565" s="28"/>
    </row>
    <row r="566" spans="3:3" x14ac:dyDescent="0.25">
      <c r="C566" s="28"/>
    </row>
    <row r="567" spans="3:3" x14ac:dyDescent="0.25">
      <c r="C567" s="28"/>
    </row>
    <row r="568" spans="3:3" x14ac:dyDescent="0.25">
      <c r="C568" s="28"/>
    </row>
    <row r="569" spans="3:3" x14ac:dyDescent="0.25">
      <c r="C569" s="28"/>
    </row>
    <row r="570" spans="3:3" x14ac:dyDescent="0.25">
      <c r="C570" s="28"/>
    </row>
    <row r="571" spans="3:3" x14ac:dyDescent="0.25">
      <c r="C57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0" sqref="C20"/>
    </sheetView>
  </sheetViews>
  <sheetFormatPr defaultRowHeight="15" x14ac:dyDescent="0.25"/>
  <cols>
    <col min="1" max="1" width="36" bestFit="1" customWidth="1"/>
    <col min="2" max="2" width="12" customWidth="1"/>
    <col min="3" max="3" width="12.7109375" customWidth="1"/>
    <col min="4" max="4" width="11.42578125" customWidth="1"/>
    <col min="5" max="5" width="13.140625" customWidth="1"/>
    <col min="6" max="6" width="11.85546875" customWidth="1"/>
    <col min="7" max="7" width="13.140625" customWidth="1"/>
    <col min="8" max="8" width="10.42578125" customWidth="1"/>
    <col min="9" max="9" width="12.28515625" customWidth="1"/>
  </cols>
  <sheetData>
    <row r="1" spans="1:9" ht="15.75" x14ac:dyDescent="0.25">
      <c r="A1" s="17" t="s">
        <v>52</v>
      </c>
    </row>
    <row r="2" spans="1:9" x14ac:dyDescent="0.25">
      <c r="A2" s="1" t="s">
        <v>96</v>
      </c>
    </row>
    <row r="3" spans="1:9" ht="15.75" x14ac:dyDescent="0.25">
      <c r="A3" s="17" t="s">
        <v>71</v>
      </c>
    </row>
    <row r="4" spans="1:9" x14ac:dyDescent="0.25">
      <c r="B4" t="s">
        <v>59</v>
      </c>
      <c r="C4" t="s">
        <v>58</v>
      </c>
      <c r="D4" t="s">
        <v>60</v>
      </c>
      <c r="E4" t="s">
        <v>59</v>
      </c>
      <c r="F4" s="19" t="s">
        <v>58</v>
      </c>
      <c r="G4" s="44" t="s">
        <v>60</v>
      </c>
      <c r="H4" s="44" t="s">
        <v>59</v>
      </c>
      <c r="I4" s="44" t="s">
        <v>58</v>
      </c>
    </row>
    <row r="5" spans="1:9" x14ac:dyDescent="0.25">
      <c r="A5" s="1"/>
      <c r="B5" s="18">
        <v>42916</v>
      </c>
      <c r="C5" s="18">
        <v>43008</v>
      </c>
      <c r="D5" s="18">
        <v>43190</v>
      </c>
      <c r="E5" s="18">
        <v>43281</v>
      </c>
      <c r="F5" s="20">
        <v>43373</v>
      </c>
      <c r="G5" s="45">
        <v>43555</v>
      </c>
      <c r="H5" s="45">
        <v>43646</v>
      </c>
      <c r="I5" s="45">
        <v>43738</v>
      </c>
    </row>
    <row r="6" spans="1:9" x14ac:dyDescent="0.25">
      <c r="A6" s="13" t="s">
        <v>97</v>
      </c>
      <c r="B6" s="29">
        <f>'2'!B29/'1'!B27</f>
        <v>4.3835568327771066E-2</v>
      </c>
      <c r="C6" s="29">
        <f>'2'!C29/'1'!C27</f>
        <v>6.5273083523907316E-2</v>
      </c>
      <c r="D6" s="29">
        <f>'2'!D29/'1'!D27</f>
        <v>4.8724976335497924E-2</v>
      </c>
      <c r="E6" s="29">
        <f>'2'!E29/'1'!E27</f>
        <v>3.2502893397289949E-2</v>
      </c>
      <c r="F6" s="29">
        <f>'2'!F29/'1'!F27</f>
        <v>5.1287877833136312E-2</v>
      </c>
      <c r="G6" s="46">
        <f>'2'!G29/'1'!G27</f>
        <v>1.472766526018787E-2</v>
      </c>
      <c r="H6" s="46">
        <f>'2'!H29/'1'!H27</f>
        <v>2.846567470780742E-2</v>
      </c>
      <c r="I6" s="46">
        <f>'2'!I29/'1'!I27</f>
        <v>4.2958578093628831E-2</v>
      </c>
    </row>
    <row r="7" spans="1:9" x14ac:dyDescent="0.25">
      <c r="A7" s="13" t="s">
        <v>98</v>
      </c>
      <c r="B7" s="29">
        <f>'2'!B29/'1'!B53</f>
        <v>8.2563145658081066E-2</v>
      </c>
      <c r="C7" s="29">
        <f>'2'!C29/'1'!C53</f>
        <v>0.12219653818014818</v>
      </c>
      <c r="D7" s="29">
        <f>'2'!D29/'1'!D53</f>
        <v>8.9627823979056873E-2</v>
      </c>
      <c r="E7" s="29">
        <f>'2'!E29/'1'!E53</f>
        <v>5.955818543432749E-2</v>
      </c>
      <c r="F7" s="29">
        <f>'2'!F29/'1'!F53</f>
        <v>8.9555954403755134E-2</v>
      </c>
      <c r="G7" s="46">
        <f>'2'!G29/'1'!G53</f>
        <v>2.5950938405347825E-2</v>
      </c>
      <c r="H7" s="46">
        <f>'2'!H29/'1'!H53</f>
        <v>4.9360619571973782E-2</v>
      </c>
      <c r="I7" s="46">
        <f>'2'!I29/'1'!I53</f>
        <v>7.4946493389662583E-2</v>
      </c>
    </row>
    <row r="8" spans="1:9" x14ac:dyDescent="0.25">
      <c r="A8" s="13" t="s">
        <v>54</v>
      </c>
      <c r="B8" s="29">
        <f>('1'!B33/'1'!B53)</f>
        <v>8.1812259727309572E-2</v>
      </c>
      <c r="C8" s="29">
        <f>('1'!C33/'1'!C53)</f>
        <v>6.8114961114226533E-2</v>
      </c>
      <c r="D8" s="29">
        <f>('1'!D33/'1'!D53)</f>
        <v>4.3572075631005437E-2</v>
      </c>
      <c r="E8" s="29">
        <f>('1'!E33/'1'!E53)</f>
        <v>3.4495388971383233E-2</v>
      </c>
      <c r="F8" s="29">
        <f>('1'!F33/'1'!F53)</f>
        <v>2.3122662183281038E-2</v>
      </c>
      <c r="G8" s="46">
        <f>('1'!G33/'1'!G53)</f>
        <v>4.164240684139728E-3</v>
      </c>
      <c r="H8" s="46">
        <f>('1'!H33/'1'!H53)</f>
        <v>1.1703917790177262E-3</v>
      </c>
      <c r="I8" s="46">
        <f>('1'!I33/'1'!I53)</f>
        <v>2.6117635138320721E-4</v>
      </c>
    </row>
    <row r="9" spans="1:9" x14ac:dyDescent="0.25">
      <c r="A9" s="13" t="s">
        <v>55</v>
      </c>
      <c r="B9" s="30">
        <f>'1'!B26/'1'!B46</f>
        <v>1.4981083186124609</v>
      </c>
      <c r="C9" s="30">
        <f>'1'!C26/'1'!C46</f>
        <v>1.5440514664830984</v>
      </c>
      <c r="D9" s="30">
        <f>'1'!D26/'1'!D46</f>
        <v>1.5936897634727147</v>
      </c>
      <c r="E9" s="30">
        <f>'1'!E26/'1'!E46</f>
        <v>1.564269993228236</v>
      </c>
      <c r="F9" s="30">
        <f>'1'!F26/'1'!F46</f>
        <v>1.6522869091971131</v>
      </c>
      <c r="G9" s="47">
        <f>'1'!G26/'1'!G46</f>
        <v>1.6725251672082884</v>
      </c>
      <c r="H9" s="47">
        <f>'1'!H26/'1'!H46</f>
        <v>1.6695804641105461</v>
      </c>
      <c r="I9" s="47">
        <f>'1'!I26/'1'!I46</f>
        <v>1.6852109780525446</v>
      </c>
    </row>
    <row r="10" spans="1:9" x14ac:dyDescent="0.25">
      <c r="A10" s="13" t="s">
        <v>57</v>
      </c>
      <c r="B10" s="29">
        <f>'2'!B29/'2'!B7</f>
        <v>0.14987124474354821</v>
      </c>
      <c r="C10" s="29">
        <f>'2'!C29/'2'!C7</f>
        <v>0.15015499466944726</v>
      </c>
      <c r="D10" s="29">
        <f>'2'!D29/'2'!D7</f>
        <v>0.11997053716514111</v>
      </c>
      <c r="E10" s="29">
        <f>'2'!E29/'2'!E7</f>
        <v>0.11715157900625911</v>
      </c>
      <c r="F10" s="29">
        <f>'2'!F29/'2'!F7</f>
        <v>0.11997053716514111</v>
      </c>
      <c r="G10" s="46">
        <f>'2'!G29/'2'!G7</f>
        <v>0.1159897674866644</v>
      </c>
      <c r="H10" s="46">
        <f>'2'!H29/'2'!H7</f>
        <v>0.107932605228571</v>
      </c>
      <c r="I10" s="46">
        <f>'2'!I29/'2'!I7</f>
        <v>0.10792440173613349</v>
      </c>
    </row>
    <row r="11" spans="1:9" x14ac:dyDescent="0.25">
      <c r="A11" t="s">
        <v>56</v>
      </c>
      <c r="B11" s="29">
        <f>'2'!B16/'2'!B7</f>
        <v>0.23789227168719124</v>
      </c>
      <c r="C11" s="29">
        <f>'2'!C16/'2'!C7</f>
        <v>0.23486219082126472</v>
      </c>
      <c r="D11" s="29">
        <f>'2'!D16/'2'!D7</f>
        <v>0.17497864300012672</v>
      </c>
      <c r="E11" s="29">
        <f>'2'!E16/'2'!E7</f>
        <v>0.1740121148592205</v>
      </c>
      <c r="F11" s="29">
        <f>'2'!F16/'2'!F7</f>
        <v>0.17497864300012672</v>
      </c>
      <c r="G11" s="46">
        <f>'2'!G16/'2'!G7</f>
        <v>0.16520789403608652</v>
      </c>
      <c r="H11" s="46">
        <f>'2'!H16/'2'!H7</f>
        <v>0.16412315629361407</v>
      </c>
      <c r="I11" s="46">
        <f>'2'!I16/'2'!I7</f>
        <v>0.159782037886885</v>
      </c>
    </row>
    <row r="12" spans="1:9" x14ac:dyDescent="0.25">
      <c r="A12" s="13" t="s">
        <v>99</v>
      </c>
      <c r="B12" s="29">
        <f>'2'!B29/('1'!B33+'1'!B53)</f>
        <v>7.6319291924915517E-2</v>
      </c>
      <c r="C12" s="29">
        <f>'2'!C29/('1'!C33+'1'!C53)</f>
        <v>0.11440391964239158</v>
      </c>
      <c r="D12" s="29">
        <f>'2'!D29/('1'!D33+'1'!D53)</f>
        <v>8.5885609697693932E-2</v>
      </c>
      <c r="E12" s="29">
        <f>'2'!E29/('1'!E33+'1'!E53)</f>
        <v>5.757220966789154E-2</v>
      </c>
      <c r="F12" s="29">
        <f>'2'!F29/('1'!F33+'1'!F53)</f>
        <v>8.7531981954781665E-2</v>
      </c>
      <c r="G12" s="46">
        <f>'2'!G29/('1'!G33+'1'!G53)</f>
        <v>2.5843320598299122E-2</v>
      </c>
      <c r="H12" s="46">
        <f>'2'!H29/('1'!H33+'1'!H53)</f>
        <v>4.9302915844587673E-2</v>
      </c>
      <c r="I12" s="46">
        <f>'2'!I29/('1'!I33+'1'!I53)</f>
        <v>7.4926924248966867E-2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Capital</dc:creator>
  <cp:lastModifiedBy>Anik</cp:lastModifiedBy>
  <dcterms:created xsi:type="dcterms:W3CDTF">2017-11-28T04:31:10Z</dcterms:created>
  <dcterms:modified xsi:type="dcterms:W3CDTF">2020-04-11T10:27:24Z</dcterms:modified>
</cp:coreProperties>
</file>