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ik\Google Drive\Financial Statements\Checked &amp; Final\FS Template\Formate_3\Textile\Quarterly\"/>
    </mc:Choice>
  </mc:AlternateContent>
  <bookViews>
    <workbookView xWindow="0" yWindow="0" windowWidth="20490" windowHeight="7350" activeTab="2"/>
  </bookViews>
  <sheets>
    <sheet name="1" sheetId="1" r:id="rId1"/>
    <sheet name="2" sheetId="2" r:id="rId2"/>
    <sheet name="3" sheetId="3" r:id="rId3"/>
    <sheet name="Ratios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8" i="3" l="1"/>
  <c r="H11" i="1"/>
  <c r="G19" i="2"/>
  <c r="G19" i="1"/>
  <c r="G11" i="1"/>
  <c r="G37" i="3" l="1"/>
  <c r="H37" i="3"/>
  <c r="G28" i="3"/>
  <c r="G18" i="3"/>
  <c r="H18" i="3"/>
  <c r="G13" i="3"/>
  <c r="H13" i="3"/>
  <c r="G23" i="2"/>
  <c r="H23" i="2"/>
  <c r="G9" i="2"/>
  <c r="G14" i="2" s="1"/>
  <c r="G21" i="2" s="1"/>
  <c r="H9" i="2"/>
  <c r="H14" i="2" s="1"/>
  <c r="H19" i="2" s="1"/>
  <c r="H21" i="2" s="1"/>
  <c r="G43" i="1"/>
  <c r="H43" i="1"/>
  <c r="G38" i="1"/>
  <c r="G42" i="1" s="1"/>
  <c r="H38" i="1"/>
  <c r="H42" i="1" s="1"/>
  <c r="G32" i="1"/>
  <c r="H32" i="1"/>
  <c r="G25" i="1"/>
  <c r="H25" i="1"/>
  <c r="G18" i="1"/>
  <c r="H18" i="1"/>
  <c r="H19" i="1" s="1"/>
  <c r="G36" i="3" l="1"/>
  <c r="G30" i="3"/>
  <c r="H36" i="3"/>
  <c r="H30" i="3"/>
  <c r="H33" i="3" s="1"/>
  <c r="H26" i="2"/>
  <c r="H29" i="2" s="1"/>
  <c r="H33" i="1"/>
  <c r="H40" i="1" s="1"/>
  <c r="G33" i="3"/>
  <c r="G26" i="2"/>
  <c r="G29" i="2" s="1"/>
  <c r="G33" i="1"/>
  <c r="G40" i="1" s="1"/>
  <c r="F26" i="2"/>
  <c r="F33" i="1"/>
  <c r="C43" i="1" l="1"/>
  <c r="D43" i="1"/>
  <c r="E43" i="1"/>
  <c r="F43" i="1"/>
  <c r="B43" i="1"/>
  <c r="C37" i="3"/>
  <c r="D37" i="3"/>
  <c r="E37" i="3"/>
  <c r="F37" i="3"/>
  <c r="B37" i="3"/>
  <c r="E32" i="1" l="1"/>
  <c r="F32" i="1"/>
  <c r="C13" i="3" l="1"/>
  <c r="D13" i="3"/>
  <c r="E13" i="3"/>
  <c r="F13" i="3"/>
  <c r="F30" i="3" s="1"/>
  <c r="B13" i="3"/>
  <c r="C9" i="2"/>
  <c r="C14" i="2" s="1"/>
  <c r="C19" i="2" s="1"/>
  <c r="D9" i="2"/>
  <c r="D14" i="2" s="1"/>
  <c r="D19" i="2" s="1"/>
  <c r="E9" i="2"/>
  <c r="E14" i="2" s="1"/>
  <c r="E19" i="2" s="1"/>
  <c r="F9" i="2"/>
  <c r="F14" i="2" s="1"/>
  <c r="F19" i="2" s="1"/>
  <c r="B9" i="2"/>
  <c r="B14" i="2" s="1"/>
  <c r="B19" i="2" s="1"/>
  <c r="C11" i="4" l="1"/>
  <c r="B11" i="4"/>
  <c r="D11" i="4"/>
  <c r="E11" i="4"/>
  <c r="F11" i="4"/>
  <c r="D18" i="3" l="1"/>
  <c r="D28" i="3"/>
  <c r="B18" i="3"/>
  <c r="B28" i="3"/>
  <c r="F18" i="3"/>
  <c r="F28" i="3"/>
  <c r="F25" i="1"/>
  <c r="F38" i="1"/>
  <c r="F18" i="1"/>
  <c r="F11" i="1"/>
  <c r="F40" i="1" l="1"/>
  <c r="F9" i="4"/>
  <c r="D30" i="3"/>
  <c r="D33" i="3" s="1"/>
  <c r="F42" i="1"/>
  <c r="F8" i="4"/>
  <c r="D36" i="3"/>
  <c r="F33" i="3"/>
  <c r="B36" i="3"/>
  <c r="B30" i="3"/>
  <c r="B33" i="3" s="1"/>
  <c r="F19" i="1"/>
  <c r="F36" i="3"/>
  <c r="C38" i="1" l="1"/>
  <c r="E38" i="1"/>
  <c r="D38" i="1"/>
  <c r="D23" i="2"/>
  <c r="E23" i="2"/>
  <c r="C23" i="2"/>
  <c r="F23" i="2"/>
  <c r="C8" i="4" l="1"/>
  <c r="D8" i="4"/>
  <c r="E8" i="4"/>
  <c r="C21" i="2"/>
  <c r="F21" i="2"/>
  <c r="B23" i="2"/>
  <c r="B25" i="1"/>
  <c r="B38" i="1"/>
  <c r="C26" i="2" l="1"/>
  <c r="C10" i="4" s="1"/>
  <c r="C7" i="4"/>
  <c r="F29" i="2"/>
  <c r="F10" i="4"/>
  <c r="F7" i="4"/>
  <c r="F12" i="4"/>
  <c r="F6" i="4"/>
  <c r="B8" i="4"/>
  <c r="B21" i="2"/>
  <c r="C12" i="4" l="1"/>
  <c r="B26" i="2"/>
  <c r="B10" i="4" s="1"/>
  <c r="C28" i="3"/>
  <c r="E28" i="3"/>
  <c r="B12" i="4" l="1"/>
  <c r="B7" i="4"/>
  <c r="E21" i="2"/>
  <c r="E26" i="2" s="1"/>
  <c r="C36" i="3"/>
  <c r="E10" i="4" l="1"/>
  <c r="E7" i="4"/>
  <c r="E12" i="4"/>
  <c r="D21" i="2"/>
  <c r="D26" i="2" s="1"/>
  <c r="C32" i="1"/>
  <c r="C25" i="1"/>
  <c r="C18" i="1"/>
  <c r="C11" i="1"/>
  <c r="E18" i="3"/>
  <c r="E36" i="3"/>
  <c r="B32" i="1"/>
  <c r="D32" i="1"/>
  <c r="D25" i="1"/>
  <c r="B18" i="1"/>
  <c r="D18" i="1"/>
  <c r="B11" i="1"/>
  <c r="D11" i="1"/>
  <c r="C18" i="3"/>
  <c r="E25" i="1"/>
  <c r="E33" i="1" s="1"/>
  <c r="E40" i="1" s="1"/>
  <c r="E18" i="1"/>
  <c r="E11" i="1"/>
  <c r="D10" i="4" l="1"/>
  <c r="D7" i="4"/>
  <c r="D12" i="4"/>
  <c r="C9" i="4"/>
  <c r="B9" i="4"/>
  <c r="E9" i="4"/>
  <c r="D9" i="4"/>
  <c r="D19" i="1"/>
  <c r="D6" i="4" s="1"/>
  <c r="E19" i="1"/>
  <c r="E6" i="4" s="1"/>
  <c r="C19" i="1"/>
  <c r="C6" i="4" s="1"/>
  <c r="C33" i="1"/>
  <c r="C40" i="1" s="1"/>
  <c r="E42" i="1"/>
  <c r="D42" i="1"/>
  <c r="C30" i="3"/>
  <c r="C33" i="3" s="1"/>
  <c r="C42" i="1"/>
  <c r="B42" i="1"/>
  <c r="B33" i="1"/>
  <c r="B40" i="1" s="1"/>
  <c r="B19" i="1"/>
  <c r="B6" i="4" s="1"/>
  <c r="E30" i="3"/>
  <c r="E33" i="3" s="1"/>
  <c r="D33" i="1"/>
  <c r="D40" i="1" s="1"/>
  <c r="C29" i="2" l="1"/>
  <c r="D29" i="2" l="1"/>
  <c r="E29" i="2"/>
  <c r="B29" i="2"/>
</calcChain>
</file>

<file path=xl/sharedStrings.xml><?xml version="1.0" encoding="utf-8"?>
<sst xmlns="http://schemas.openxmlformats.org/spreadsheetml/2006/main" count="112" uniqueCount="88">
  <si>
    <t>Inventories</t>
  </si>
  <si>
    <t>Advances,deposit and repayments</t>
  </si>
  <si>
    <t>Retained earning</t>
  </si>
  <si>
    <t>Deferred tax liability</t>
  </si>
  <si>
    <t>Current tax</t>
  </si>
  <si>
    <t>Deferred tax</t>
  </si>
  <si>
    <t>Dividend paid</t>
  </si>
  <si>
    <t>Debt to Equity</t>
  </si>
  <si>
    <t>Current Ratio</t>
  </si>
  <si>
    <t>Operating Margin</t>
  </si>
  <si>
    <t>Net Margin</t>
  </si>
  <si>
    <t>Share capital</t>
  </si>
  <si>
    <t>Quarter 3</t>
  </si>
  <si>
    <t>Quarter 2</t>
  </si>
  <si>
    <t>Quarter 1</t>
  </si>
  <si>
    <t>Acquisition of property, plant &amp; equipment</t>
  </si>
  <si>
    <t>Other Income</t>
  </si>
  <si>
    <t>Cash received from customers &amp; other</t>
  </si>
  <si>
    <t>Cash paid to suppliers &amp; other</t>
  </si>
  <si>
    <t>Long Term Loan (Current Portion)</t>
  </si>
  <si>
    <t>Trade receivables</t>
  </si>
  <si>
    <t>Revaluation Surplus</t>
  </si>
  <si>
    <t>Long term Debt</t>
  </si>
  <si>
    <t>Short term loan from bank</t>
  </si>
  <si>
    <t>Financial Expenses</t>
  </si>
  <si>
    <t>Contribution to WPPF &amp; WF</t>
  </si>
  <si>
    <t xml:space="preserve">Investment </t>
  </si>
  <si>
    <t>Cash &amp; Cash equivalents</t>
  </si>
  <si>
    <t>Non Current Liabilities</t>
  </si>
  <si>
    <t>ASSETS</t>
  </si>
  <si>
    <t>Q1</t>
  </si>
  <si>
    <t>Q2</t>
  </si>
  <si>
    <t>Q3</t>
  </si>
  <si>
    <t>Q4</t>
  </si>
  <si>
    <t>Q5</t>
  </si>
  <si>
    <t>Property, plant &amp; Equipment</t>
  </si>
  <si>
    <t>Accounts payable</t>
  </si>
  <si>
    <t>Other payable</t>
  </si>
  <si>
    <t>Cost of goods sold</t>
  </si>
  <si>
    <t>Gross Profit</t>
  </si>
  <si>
    <t>Adminstrative &amp; Selling Expenses</t>
  </si>
  <si>
    <t>Financial expenses paid</t>
  </si>
  <si>
    <t>Income tax paid</t>
  </si>
  <si>
    <t>Loan received/repaid from banks</t>
  </si>
  <si>
    <t>Loan received/repaid from directors</t>
  </si>
  <si>
    <t>Sale of faction share against stock dividend</t>
  </si>
  <si>
    <t>Foreign currency gain/loss</t>
  </si>
  <si>
    <t>Short term loan received/repaid from banks</t>
  </si>
  <si>
    <t>Cash Flow Statement</t>
  </si>
  <si>
    <t>As at quarter end</t>
  </si>
  <si>
    <t>Net Cash Flows - Operating Activities</t>
  </si>
  <si>
    <t xml:space="preserve">Cash Generated from Operations </t>
  </si>
  <si>
    <t>Net Cash Flows - Investment Activities</t>
  </si>
  <si>
    <t>Net Cash Flows - Financing Activities</t>
  </si>
  <si>
    <t>Net Change in Cash Flows</t>
  </si>
  <si>
    <t>Effects of exchange rate changes on cash and cash equivalents</t>
  </si>
  <si>
    <t>Cash and Cash Equivalents at Beginning Period</t>
  </si>
  <si>
    <t>Cash and Cash Equivalents at End of Period</t>
  </si>
  <si>
    <t>Net Operating Cash Flow Per Share</t>
  </si>
  <si>
    <t>Shares to Calculate NOCFPS</t>
  </si>
  <si>
    <t>Rahim Textile Mills Limited</t>
  </si>
  <si>
    <t>Balance Sheet</t>
  </si>
  <si>
    <t>NON CURRENT ASSETS</t>
  </si>
  <si>
    <t>CURRENT ASSETS</t>
  </si>
  <si>
    <t>Liabilities and Capital</t>
  </si>
  <si>
    <t>Liabilities</t>
  </si>
  <si>
    <t>Shareholders’ Equity</t>
  </si>
  <si>
    <t>Current Liabilities</t>
  </si>
  <si>
    <t>Net assets value per share</t>
  </si>
  <si>
    <t>Shares to calculate NAVPS</t>
  </si>
  <si>
    <t>Net Revenues</t>
  </si>
  <si>
    <t>Operating Incomes/Expenses</t>
  </si>
  <si>
    <t>Operating Profit</t>
  </si>
  <si>
    <t>Non-Operating Income/(Expenses)</t>
  </si>
  <si>
    <t>Profit Before contribution to WPPF</t>
  </si>
  <si>
    <t>Profit Before Taxation</t>
  </si>
  <si>
    <t>Provision for Taxation</t>
  </si>
  <si>
    <t>Net Profit</t>
  </si>
  <si>
    <t>Earnings per share (par value Taka 10)</t>
  </si>
  <si>
    <t>Shares to Calculate EPS</t>
  </si>
  <si>
    <t>Income Statement</t>
  </si>
  <si>
    <t>Ratio</t>
  </si>
  <si>
    <t>Return on Asset (ROA)</t>
  </si>
  <si>
    <t>Return on Equity (ROE)</t>
  </si>
  <si>
    <t>Return on Invested Capital (ROIC)</t>
  </si>
  <si>
    <t>Capital work-in-progress</t>
  </si>
  <si>
    <t>Increase/ (decrease) cash credit loan</t>
  </si>
  <si>
    <t>Increase/ (decrease) of inland bill loan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</si>
</sst>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2" fillId="0" borderId="0" xfId="0" applyFont="1"/>
    <xf numFmtId="0" fontId="0" fillId="0" borderId="0" xfId="0" applyFont="1"/>
    <xf numFmtId="43" fontId="0" fillId="0" borderId="0" xfId="1" applyNumberFormat="1" applyFont="1"/>
    <xf numFmtId="164" fontId="0" fillId="0" borderId="0" xfId="1" applyNumberFormat="1" applyFont="1"/>
    <xf numFmtId="164" fontId="2" fillId="0" borderId="0" xfId="1" applyNumberFormat="1" applyFont="1"/>
    <xf numFmtId="2" fontId="0" fillId="0" borderId="0" xfId="0" applyNumberFormat="1"/>
    <xf numFmtId="10" fontId="0" fillId="0" borderId="0" xfId="2" applyNumberFormat="1" applyFont="1"/>
    <xf numFmtId="0" fontId="2" fillId="0" borderId="0" xfId="0" applyFont="1" applyAlignment="1">
      <alignment horizontal="right"/>
    </xf>
    <xf numFmtId="15" fontId="2" fillId="0" borderId="0" xfId="0" applyNumberFormat="1" applyFont="1" applyAlignment="1">
      <alignment horizontal="right"/>
    </xf>
    <xf numFmtId="0" fontId="3" fillId="0" borderId="0" xfId="0" applyFont="1"/>
    <xf numFmtId="0" fontId="0" fillId="0" borderId="0" xfId="0" applyFont="1" applyAlignment="1">
      <alignment horizontal="left" indent="1"/>
    </xf>
    <xf numFmtId="164" fontId="1" fillId="0" borderId="0" xfId="1" applyNumberFormat="1" applyFont="1"/>
    <xf numFmtId="0" fontId="2" fillId="0" borderId="2" xfId="0" applyFont="1" applyBorder="1"/>
    <xf numFmtId="0" fontId="2" fillId="0" borderId="1" xfId="0" applyFont="1" applyBorder="1"/>
    <xf numFmtId="15" fontId="2" fillId="0" borderId="1" xfId="0" applyNumberFormat="1" applyFont="1" applyBorder="1" applyAlignment="1">
      <alignment horizontal="right"/>
    </xf>
    <xf numFmtId="164" fontId="2" fillId="0" borderId="3" xfId="1" applyNumberFormat="1" applyFont="1" applyBorder="1"/>
    <xf numFmtId="164" fontId="2" fillId="0" borderId="4" xfId="1" applyNumberFormat="1" applyFont="1" applyBorder="1"/>
    <xf numFmtId="43" fontId="2" fillId="0" borderId="5" xfId="1" applyNumberFormat="1" applyFont="1" applyBorder="1"/>
    <xf numFmtId="43" fontId="2" fillId="0" borderId="5" xfId="0" applyNumberFormat="1" applyFont="1" applyBorder="1"/>
    <xf numFmtId="164" fontId="2" fillId="0" borderId="0" xfId="1" applyNumberFormat="1" applyFont="1" applyBorder="1"/>
    <xf numFmtId="2" fontId="2" fillId="0" borderId="5" xfId="0" applyNumberFormat="1" applyFont="1" applyBorder="1"/>
    <xf numFmtId="164" fontId="2" fillId="0" borderId="6" xfId="1" applyNumberFormat="1" applyFont="1" applyBorder="1"/>
    <xf numFmtId="0" fontId="0" fillId="0" borderId="0" xfId="0" applyAlignment="1">
      <alignment horizontal="center"/>
    </xf>
    <xf numFmtId="0" fontId="2" fillId="0" borderId="0" xfId="0" applyFont="1" applyBorder="1"/>
    <xf numFmtId="0" fontId="2" fillId="0" borderId="4" xfId="0" applyFont="1" applyBorder="1"/>
    <xf numFmtId="0" fontId="2" fillId="0" borderId="1" xfId="0" applyFont="1" applyBorder="1" applyAlignment="1">
      <alignment horizontal="left"/>
    </xf>
    <xf numFmtId="0" fontId="4" fillId="0" borderId="0" xfId="0" applyFont="1"/>
    <xf numFmtId="0" fontId="3" fillId="0" borderId="1" xfId="0" applyFont="1" applyBorder="1" applyAlignment="1">
      <alignment horizontal="left"/>
    </xf>
    <xf numFmtId="0" fontId="5" fillId="0" borderId="0" xfId="0" applyFont="1" applyAlignment="1">
      <alignment horizontal="left"/>
    </xf>
    <xf numFmtId="164" fontId="0" fillId="0" borderId="0" xfId="0" applyNumberFormat="1"/>
    <xf numFmtId="41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5"/>
  <sheetViews>
    <sheetView workbookViewId="0">
      <pane xSplit="1" ySplit="6" topLeftCell="F31" activePane="bottomRight" state="frozen"/>
      <selection pane="topRight" activeCell="B1" sqref="B1"/>
      <selection pane="bottomLeft" activeCell="A5" sqref="A5"/>
      <selection pane="bottomRight" activeCell="H46" sqref="H46"/>
    </sheetView>
  </sheetViews>
  <sheetFormatPr defaultRowHeight="15" x14ac:dyDescent="0.25"/>
  <cols>
    <col min="1" max="1" width="37.42578125" bestFit="1" customWidth="1"/>
    <col min="2" max="2" width="17.5703125" customWidth="1"/>
    <col min="3" max="7" width="14.28515625" bestFit="1" customWidth="1"/>
    <col min="8" max="8" width="17" customWidth="1"/>
  </cols>
  <sheetData>
    <row r="1" spans="1:11" x14ac:dyDescent="0.25">
      <c r="A1" s="24" t="s">
        <v>60</v>
      </c>
    </row>
    <row r="2" spans="1:11" x14ac:dyDescent="0.25">
      <c r="A2" s="24" t="s">
        <v>61</v>
      </c>
    </row>
    <row r="3" spans="1:11" x14ac:dyDescent="0.25">
      <c r="A3" t="s">
        <v>49</v>
      </c>
    </row>
    <row r="4" spans="1:11" x14ac:dyDescent="0.25">
      <c r="B4" s="23"/>
      <c r="C4" s="23"/>
      <c r="D4" s="23"/>
      <c r="E4" s="23"/>
      <c r="F4" s="23"/>
    </row>
    <row r="5" spans="1:11" x14ac:dyDescent="0.25">
      <c r="B5" s="8" t="s">
        <v>13</v>
      </c>
      <c r="C5" s="8" t="s">
        <v>12</v>
      </c>
      <c r="D5" s="8" t="s">
        <v>14</v>
      </c>
      <c r="E5" s="8" t="s">
        <v>13</v>
      </c>
      <c r="F5" s="8" t="s">
        <v>12</v>
      </c>
      <c r="G5" s="8" t="s">
        <v>14</v>
      </c>
      <c r="H5" s="8" t="s">
        <v>13</v>
      </c>
    </row>
    <row r="6" spans="1:11" x14ac:dyDescent="0.25">
      <c r="B6" s="9">
        <v>43100</v>
      </c>
      <c r="C6" s="9">
        <v>43190</v>
      </c>
      <c r="D6" s="9">
        <v>43373</v>
      </c>
      <c r="E6" s="9">
        <v>43465</v>
      </c>
      <c r="F6" s="9">
        <v>43555</v>
      </c>
      <c r="G6" s="9">
        <v>43738</v>
      </c>
      <c r="H6" s="9">
        <v>43830</v>
      </c>
    </row>
    <row r="7" spans="1:11" x14ac:dyDescent="0.25">
      <c r="A7" s="26" t="s">
        <v>29</v>
      </c>
      <c r="B7" s="4"/>
      <c r="C7" s="4"/>
      <c r="D7" s="4"/>
      <c r="E7" s="4"/>
      <c r="F7" s="4"/>
      <c r="G7" s="4"/>
    </row>
    <row r="8" spans="1:11" x14ac:dyDescent="0.25">
      <c r="A8" s="27" t="s">
        <v>62</v>
      </c>
      <c r="B8" s="4"/>
      <c r="C8" s="4"/>
      <c r="D8" s="4"/>
      <c r="E8" s="4"/>
      <c r="F8" s="4"/>
      <c r="G8" s="4"/>
      <c r="H8" s="4"/>
      <c r="I8" s="4"/>
      <c r="J8" s="4"/>
      <c r="K8" s="4"/>
    </row>
    <row r="9" spans="1:11" x14ac:dyDescent="0.25">
      <c r="A9" t="s">
        <v>35</v>
      </c>
      <c r="B9" s="4">
        <v>570370033</v>
      </c>
      <c r="C9" s="4">
        <v>590862449</v>
      </c>
      <c r="D9" s="4">
        <v>755611411</v>
      </c>
      <c r="E9" s="4">
        <v>762860621</v>
      </c>
      <c r="F9" s="4">
        <v>753314976</v>
      </c>
      <c r="G9" s="4">
        <v>773445173</v>
      </c>
      <c r="H9" s="4">
        <v>806591640</v>
      </c>
      <c r="I9" s="4"/>
      <c r="J9" s="4"/>
      <c r="K9" s="4"/>
    </row>
    <row r="10" spans="1:11" x14ac:dyDescent="0.25">
      <c r="A10" t="s">
        <v>85</v>
      </c>
      <c r="B10" s="4"/>
      <c r="C10" s="4"/>
      <c r="D10" s="4"/>
      <c r="E10" s="4"/>
      <c r="F10" s="4"/>
      <c r="G10" s="4">
        <v>8053508</v>
      </c>
      <c r="H10" s="4">
        <v>4724113</v>
      </c>
      <c r="I10" s="4"/>
      <c r="J10" s="4"/>
      <c r="K10" s="4"/>
    </row>
    <row r="11" spans="1:11" x14ac:dyDescent="0.25">
      <c r="A11" s="1"/>
      <c r="B11" s="17">
        <f t="shared" ref="B11:F11" si="0">SUM(B9:B9)</f>
        <v>570370033</v>
      </c>
      <c r="C11" s="17">
        <f t="shared" si="0"/>
        <v>590862449</v>
      </c>
      <c r="D11" s="17">
        <f t="shared" si="0"/>
        <v>755611411</v>
      </c>
      <c r="E11" s="17">
        <f t="shared" si="0"/>
        <v>762860621</v>
      </c>
      <c r="F11" s="17">
        <f t="shared" si="0"/>
        <v>753314976</v>
      </c>
      <c r="G11" s="17">
        <f>SUM(G9:G10)</f>
        <v>781498681</v>
      </c>
      <c r="H11" s="17">
        <f>SUM(H9:H10)</f>
        <v>811315753</v>
      </c>
      <c r="I11" s="4"/>
      <c r="J11" s="4"/>
      <c r="K11" s="4"/>
    </row>
    <row r="12" spans="1:11" x14ac:dyDescent="0.25">
      <c r="A12" s="1"/>
      <c r="B12" s="5"/>
      <c r="C12" s="5"/>
      <c r="D12" s="5"/>
      <c r="E12" s="5"/>
      <c r="F12" s="5"/>
      <c r="G12" s="4"/>
      <c r="H12" s="4"/>
      <c r="I12" s="4"/>
      <c r="J12" s="4"/>
      <c r="K12" s="4"/>
    </row>
    <row r="13" spans="1:11" x14ac:dyDescent="0.25">
      <c r="A13" s="27" t="s">
        <v>63</v>
      </c>
      <c r="B13" s="4"/>
      <c r="C13" s="4"/>
      <c r="D13" s="4"/>
      <c r="E13" s="4"/>
      <c r="F13" s="4"/>
      <c r="G13" s="4"/>
      <c r="H13" s="4"/>
      <c r="I13" s="4"/>
      <c r="J13" s="4"/>
      <c r="K13" s="4"/>
    </row>
    <row r="14" spans="1:11" x14ac:dyDescent="0.25">
      <c r="A14" t="s">
        <v>0</v>
      </c>
      <c r="B14" s="4">
        <v>226324195</v>
      </c>
      <c r="C14" s="4">
        <v>271012682</v>
      </c>
      <c r="D14" s="4">
        <v>345584020</v>
      </c>
      <c r="E14" s="4">
        <v>371686123</v>
      </c>
      <c r="F14" s="4">
        <v>394147687</v>
      </c>
      <c r="G14" s="4">
        <v>580850630</v>
      </c>
      <c r="H14" s="4">
        <v>483151143</v>
      </c>
      <c r="I14" s="4"/>
      <c r="J14" s="4"/>
      <c r="K14" s="4"/>
    </row>
    <row r="15" spans="1:11" x14ac:dyDescent="0.25">
      <c r="A15" t="s">
        <v>20</v>
      </c>
      <c r="B15" s="4">
        <v>239183078</v>
      </c>
      <c r="C15" s="4">
        <v>315422006</v>
      </c>
      <c r="D15" s="4">
        <v>327445112</v>
      </c>
      <c r="E15" s="4">
        <v>397655590</v>
      </c>
      <c r="F15" s="4">
        <v>426344035</v>
      </c>
      <c r="G15" s="4">
        <v>361832868</v>
      </c>
      <c r="H15" s="4">
        <v>480656582</v>
      </c>
      <c r="I15" s="4"/>
      <c r="J15" s="4"/>
      <c r="K15" s="4"/>
    </row>
    <row r="16" spans="1:11" x14ac:dyDescent="0.25">
      <c r="A16" t="s">
        <v>1</v>
      </c>
      <c r="B16" s="4">
        <v>213784628</v>
      </c>
      <c r="C16" s="4">
        <v>261709481</v>
      </c>
      <c r="D16" s="4">
        <v>104993600</v>
      </c>
      <c r="E16" s="4">
        <v>44970694</v>
      </c>
      <c r="F16" s="4">
        <v>65383123</v>
      </c>
      <c r="G16" s="4">
        <v>155136937</v>
      </c>
      <c r="H16" s="4">
        <v>120576762</v>
      </c>
      <c r="I16" s="4"/>
      <c r="J16" s="4"/>
      <c r="K16" s="4"/>
    </row>
    <row r="17" spans="1:11" x14ac:dyDescent="0.25">
      <c r="A17" t="s">
        <v>27</v>
      </c>
      <c r="B17" s="4">
        <v>18258444</v>
      </c>
      <c r="C17" s="4">
        <v>33438322</v>
      </c>
      <c r="D17" s="4">
        <v>47007563</v>
      </c>
      <c r="E17" s="4">
        <v>44102102</v>
      </c>
      <c r="F17" s="4">
        <v>43567799</v>
      </c>
      <c r="G17" s="4">
        <v>48288527</v>
      </c>
      <c r="H17" s="4">
        <v>21003691</v>
      </c>
      <c r="I17" s="4"/>
      <c r="J17" s="4"/>
      <c r="K17" s="4"/>
    </row>
    <row r="18" spans="1:11" x14ac:dyDescent="0.25">
      <c r="A18" s="1"/>
      <c r="B18" s="16">
        <f>SUM(B14:B17)</f>
        <v>697550345</v>
      </c>
      <c r="C18" s="16">
        <f>SUM(C14:C17)</f>
        <v>881582491</v>
      </c>
      <c r="D18" s="16">
        <f>SUM(D14:D17)</f>
        <v>825030295</v>
      </c>
      <c r="E18" s="16">
        <f>SUM(E14:E17)</f>
        <v>858414509</v>
      </c>
      <c r="F18" s="16">
        <f>SUM(F14:F17)</f>
        <v>929442644</v>
      </c>
      <c r="G18" s="16">
        <f t="shared" ref="G18:H18" si="1">SUM(G14:G17)</f>
        <v>1146108962</v>
      </c>
      <c r="H18" s="16">
        <f t="shared" si="1"/>
        <v>1105388178</v>
      </c>
      <c r="I18" s="4"/>
      <c r="J18" s="4"/>
      <c r="K18" s="4"/>
    </row>
    <row r="19" spans="1:11" ht="15.75" thickBot="1" x14ac:dyDescent="0.3">
      <c r="A19" s="1"/>
      <c r="B19" s="22">
        <f>B11+B18</f>
        <v>1267920378</v>
      </c>
      <c r="C19" s="22">
        <f>C11+C18</f>
        <v>1472444940</v>
      </c>
      <c r="D19" s="22">
        <f>D11+D18</f>
        <v>1580641706</v>
      </c>
      <c r="E19" s="22">
        <f>E11+E18</f>
        <v>1621275130</v>
      </c>
      <c r="F19" s="22">
        <f>F11+F18</f>
        <v>1682757620</v>
      </c>
      <c r="G19" s="22">
        <f>G11+G18-1</f>
        <v>1927607642</v>
      </c>
      <c r="H19" s="22">
        <f t="shared" ref="H19" si="2">H11+H18</f>
        <v>1916703931</v>
      </c>
      <c r="I19" s="4"/>
      <c r="J19" s="4"/>
      <c r="K19" s="4"/>
    </row>
    <row r="20" spans="1:11" ht="15.75" x14ac:dyDescent="0.25">
      <c r="A20" s="28" t="s">
        <v>64</v>
      </c>
      <c r="B20" s="5"/>
      <c r="C20" s="5"/>
      <c r="D20" s="5"/>
      <c r="E20" s="5"/>
      <c r="F20" s="5"/>
      <c r="G20" s="4"/>
      <c r="H20" s="4"/>
      <c r="I20" s="4"/>
      <c r="J20" s="4"/>
      <c r="K20" s="4"/>
    </row>
    <row r="21" spans="1:11" ht="15.75" x14ac:dyDescent="0.25">
      <c r="A21" s="29" t="s">
        <v>65</v>
      </c>
      <c r="B21" s="4"/>
      <c r="C21" s="4"/>
      <c r="D21" s="4"/>
      <c r="E21" s="4"/>
      <c r="F21" s="4"/>
      <c r="G21" s="4"/>
      <c r="H21" s="4"/>
      <c r="I21" s="4"/>
      <c r="J21" s="4"/>
      <c r="K21" s="4"/>
    </row>
    <row r="22" spans="1:11" x14ac:dyDescent="0.25">
      <c r="A22" s="27" t="s">
        <v>28</v>
      </c>
      <c r="B22" s="4"/>
      <c r="C22" s="4"/>
      <c r="D22" s="4"/>
      <c r="E22" s="4"/>
      <c r="F22" s="4"/>
      <c r="G22" s="4"/>
      <c r="H22" s="4"/>
      <c r="I22" s="4"/>
      <c r="J22" s="4"/>
      <c r="K22" s="4"/>
    </row>
    <row r="23" spans="1:11" x14ac:dyDescent="0.25">
      <c r="A23" t="s">
        <v>3</v>
      </c>
      <c r="B23" s="4">
        <v>23403902</v>
      </c>
      <c r="C23" s="4">
        <v>23048306</v>
      </c>
      <c r="D23" s="4">
        <v>27601713</v>
      </c>
      <c r="E23" s="4">
        <v>27192404</v>
      </c>
      <c r="F23" s="4">
        <v>26780890</v>
      </c>
      <c r="G23" s="4">
        <v>30875557</v>
      </c>
      <c r="H23" s="4">
        <v>30578338</v>
      </c>
      <c r="I23" s="4"/>
      <c r="J23" s="4"/>
      <c r="K23" s="4"/>
    </row>
    <row r="24" spans="1:11" x14ac:dyDescent="0.25">
      <c r="A24" s="2" t="s">
        <v>22</v>
      </c>
      <c r="B24" s="4">
        <v>235148650</v>
      </c>
      <c r="C24" s="4">
        <v>257993157</v>
      </c>
      <c r="D24" s="4">
        <v>258310651</v>
      </c>
      <c r="E24" s="4">
        <v>245562162</v>
      </c>
      <c r="F24" s="4">
        <v>241112613</v>
      </c>
      <c r="G24" s="4">
        <v>221286437</v>
      </c>
      <c r="H24" s="4">
        <v>198427278</v>
      </c>
      <c r="I24" s="4"/>
      <c r="J24" s="4"/>
      <c r="K24" s="4"/>
    </row>
    <row r="25" spans="1:11" x14ac:dyDescent="0.25">
      <c r="A25" s="1"/>
      <c r="B25" s="17">
        <f t="shared" ref="B25:H25" si="3">SUM(B23:B24)</f>
        <v>258552552</v>
      </c>
      <c r="C25" s="17">
        <f t="shared" si="3"/>
        <v>281041463</v>
      </c>
      <c r="D25" s="17">
        <f t="shared" si="3"/>
        <v>285912364</v>
      </c>
      <c r="E25" s="17">
        <f t="shared" si="3"/>
        <v>272754566</v>
      </c>
      <c r="F25" s="17">
        <f t="shared" si="3"/>
        <v>267893503</v>
      </c>
      <c r="G25" s="17">
        <f t="shared" si="3"/>
        <v>252161994</v>
      </c>
      <c r="H25" s="17">
        <f t="shared" si="3"/>
        <v>229005616</v>
      </c>
      <c r="I25" s="4"/>
      <c r="J25" s="4"/>
      <c r="K25" s="4"/>
    </row>
    <row r="26" spans="1:11" x14ac:dyDescent="0.25">
      <c r="A26" s="1"/>
      <c r="B26" s="5"/>
      <c r="C26" s="5"/>
      <c r="D26" s="5"/>
      <c r="E26" s="5"/>
      <c r="F26" s="5"/>
      <c r="G26" s="4"/>
      <c r="H26" s="4"/>
      <c r="I26" s="4"/>
      <c r="J26" s="4"/>
      <c r="K26" s="4"/>
    </row>
    <row r="27" spans="1:11" x14ac:dyDescent="0.25">
      <c r="A27" s="27" t="s">
        <v>67</v>
      </c>
      <c r="B27" s="4"/>
      <c r="C27" s="4"/>
      <c r="D27" s="4"/>
      <c r="E27" s="4"/>
      <c r="F27" s="4"/>
      <c r="G27" s="4"/>
      <c r="H27" s="4"/>
      <c r="I27" s="4"/>
      <c r="J27" s="4"/>
      <c r="K27" s="4"/>
    </row>
    <row r="28" spans="1:11" x14ac:dyDescent="0.25">
      <c r="A28" t="s">
        <v>19</v>
      </c>
      <c r="B28" s="4">
        <v>47499082</v>
      </c>
      <c r="C28" s="4">
        <v>73723315</v>
      </c>
      <c r="D28" s="4">
        <v>73305409</v>
      </c>
      <c r="E28" s="4">
        <v>82211966</v>
      </c>
      <c r="F28" s="4">
        <v>70340848</v>
      </c>
      <c r="G28" s="4">
        <v>98504767</v>
      </c>
      <c r="H28" s="4">
        <v>100931573</v>
      </c>
      <c r="I28" s="4"/>
      <c r="J28" s="4"/>
      <c r="K28" s="4"/>
    </row>
    <row r="29" spans="1:11" x14ac:dyDescent="0.25">
      <c r="A29" t="s">
        <v>23</v>
      </c>
      <c r="B29" s="4">
        <v>257853940</v>
      </c>
      <c r="C29" s="4">
        <v>476775383</v>
      </c>
      <c r="D29" s="4">
        <v>439662649</v>
      </c>
      <c r="E29" s="4">
        <v>458998592</v>
      </c>
      <c r="F29" s="4">
        <v>496766743</v>
      </c>
      <c r="G29" s="4">
        <v>732418297</v>
      </c>
      <c r="H29" s="4">
        <v>719435234</v>
      </c>
      <c r="I29" s="4"/>
      <c r="J29" s="4"/>
      <c r="K29" s="4"/>
    </row>
    <row r="30" spans="1:11" x14ac:dyDescent="0.25">
      <c r="A30" t="s">
        <v>36</v>
      </c>
      <c r="B30" s="4">
        <v>333289211</v>
      </c>
      <c r="C30" s="4">
        <v>246558937</v>
      </c>
      <c r="D30" s="4">
        <v>373738910</v>
      </c>
      <c r="E30" s="4">
        <v>360986025</v>
      </c>
      <c r="F30" s="4">
        <v>401501240</v>
      </c>
      <c r="G30" s="4">
        <v>391776369</v>
      </c>
      <c r="H30" s="4">
        <v>391214613</v>
      </c>
      <c r="I30" s="4"/>
      <c r="J30" s="4"/>
      <c r="K30" s="4"/>
    </row>
    <row r="31" spans="1:11" x14ac:dyDescent="0.25">
      <c r="A31" t="s">
        <v>37</v>
      </c>
      <c r="B31" s="4">
        <v>76459895</v>
      </c>
      <c r="C31" s="4">
        <v>73286382</v>
      </c>
      <c r="D31" s="4">
        <v>70626523</v>
      </c>
      <c r="E31" s="4">
        <v>97507816</v>
      </c>
      <c r="F31" s="4">
        <v>88235802</v>
      </c>
      <c r="G31" s="4">
        <v>77959398</v>
      </c>
      <c r="H31" s="4">
        <v>88443539</v>
      </c>
      <c r="I31" s="4"/>
      <c r="J31" s="4"/>
      <c r="K31" s="4"/>
    </row>
    <row r="32" spans="1:11" x14ac:dyDescent="0.25">
      <c r="A32" s="1"/>
      <c r="B32" s="16">
        <f>SUM(B28:B31)</f>
        <v>715102128</v>
      </c>
      <c r="C32" s="16">
        <f>SUM(C28:C31)</f>
        <v>870344017</v>
      </c>
      <c r="D32" s="16">
        <f>SUM(D28:D31)</f>
        <v>957333491</v>
      </c>
      <c r="E32" s="16">
        <f t="shared" ref="E32:H32" si="4">SUM(E28:E31)</f>
        <v>999704399</v>
      </c>
      <c r="F32" s="16">
        <f t="shared" si="4"/>
        <v>1056844633</v>
      </c>
      <c r="G32" s="16">
        <f t="shared" si="4"/>
        <v>1300658831</v>
      </c>
      <c r="H32" s="16">
        <f t="shared" si="4"/>
        <v>1300024959</v>
      </c>
      <c r="I32" s="4"/>
      <c r="J32" s="4"/>
      <c r="K32" s="4"/>
    </row>
    <row r="33" spans="1:11" x14ac:dyDescent="0.25">
      <c r="A33" s="1"/>
      <c r="B33" s="17">
        <f>B25+B32</f>
        <v>973654680</v>
      </c>
      <c r="C33" s="17">
        <f>C25+C32</f>
        <v>1151385480</v>
      </c>
      <c r="D33" s="17">
        <f>D25+D32</f>
        <v>1243245855</v>
      </c>
      <c r="E33" s="17">
        <f t="shared" ref="E33" si="5">E25+E32</f>
        <v>1272458965</v>
      </c>
      <c r="F33" s="17">
        <f>F25+F32</f>
        <v>1324738136</v>
      </c>
      <c r="G33" s="17">
        <f t="shared" ref="G33:H33" si="6">G25+G32</f>
        <v>1552820825</v>
      </c>
      <c r="H33" s="17">
        <f t="shared" si="6"/>
        <v>1529030575</v>
      </c>
      <c r="I33" s="4"/>
      <c r="J33" s="4"/>
      <c r="K33" s="4"/>
    </row>
    <row r="34" spans="1:11" x14ac:dyDescent="0.25">
      <c r="A34" s="27" t="s">
        <v>66</v>
      </c>
      <c r="B34" s="4"/>
      <c r="C34" s="4"/>
      <c r="D34" s="4"/>
      <c r="E34" s="4"/>
      <c r="F34" s="4"/>
      <c r="G34" s="4"/>
      <c r="H34" s="4"/>
      <c r="I34" s="4"/>
      <c r="J34" s="4"/>
      <c r="K34" s="4"/>
    </row>
    <row r="35" spans="1:11" x14ac:dyDescent="0.25">
      <c r="A35" t="s">
        <v>11</v>
      </c>
      <c r="B35" s="4">
        <v>78179200</v>
      </c>
      <c r="C35" s="4">
        <v>78179200</v>
      </c>
      <c r="D35" s="4">
        <v>78179200</v>
      </c>
      <c r="E35" s="4">
        <v>85997120</v>
      </c>
      <c r="F35" s="4">
        <v>85997120</v>
      </c>
      <c r="G35" s="4">
        <v>85997120</v>
      </c>
      <c r="H35" s="4">
        <v>94596830</v>
      </c>
      <c r="I35" s="4"/>
      <c r="J35" s="4"/>
      <c r="K35" s="4"/>
    </row>
    <row r="36" spans="1:11" x14ac:dyDescent="0.25">
      <c r="A36" t="s">
        <v>2</v>
      </c>
      <c r="B36" s="4">
        <v>133255948</v>
      </c>
      <c r="C36" s="4">
        <v>160506004</v>
      </c>
      <c r="D36" s="4">
        <v>177703898</v>
      </c>
      <c r="E36" s="4">
        <v>181711500</v>
      </c>
      <c r="F36" s="4">
        <v>191320029</v>
      </c>
      <c r="G36" s="4">
        <v>210721420</v>
      </c>
      <c r="H36" s="4">
        <v>215301691</v>
      </c>
      <c r="I36" s="4"/>
      <c r="J36" s="4"/>
      <c r="K36" s="4"/>
    </row>
    <row r="37" spans="1:11" x14ac:dyDescent="0.25">
      <c r="A37" t="s">
        <v>21</v>
      </c>
      <c r="B37" s="4">
        <v>82830551</v>
      </c>
      <c r="C37" s="4">
        <v>82374256</v>
      </c>
      <c r="D37" s="4">
        <v>81512753</v>
      </c>
      <c r="E37" s="4">
        <v>81107545</v>
      </c>
      <c r="F37" s="4">
        <v>80702335</v>
      </c>
      <c r="G37" s="4">
        <v>78068277</v>
      </c>
      <c r="H37" s="4">
        <v>77774835</v>
      </c>
      <c r="I37" s="4"/>
      <c r="J37" s="4"/>
      <c r="K37" s="4"/>
    </row>
    <row r="38" spans="1:11" x14ac:dyDescent="0.25">
      <c r="A38" s="1"/>
      <c r="B38" s="17">
        <f>SUM(B35:B37)</f>
        <v>294265699</v>
      </c>
      <c r="C38" s="17">
        <f>SUM(C35:C37)</f>
        <v>321059460</v>
      </c>
      <c r="D38" s="17">
        <f>SUM(D35:D37)</f>
        <v>337395851</v>
      </c>
      <c r="E38" s="17">
        <f>SUM(E35:E37)</f>
        <v>348816165</v>
      </c>
      <c r="F38" s="17">
        <f>SUM(F35:F37)</f>
        <v>358019484</v>
      </c>
      <c r="G38" s="17">
        <f t="shared" ref="G38:H38" si="7">SUM(G35:G37)</f>
        <v>374786817</v>
      </c>
      <c r="H38" s="17">
        <f t="shared" si="7"/>
        <v>387673356</v>
      </c>
      <c r="I38" s="4"/>
      <c r="J38" s="4"/>
      <c r="K38" s="4"/>
    </row>
    <row r="39" spans="1:11" x14ac:dyDescent="0.25">
      <c r="A39" s="1"/>
      <c r="B39" s="5"/>
      <c r="C39" s="5"/>
      <c r="D39" s="5"/>
      <c r="E39" s="5"/>
      <c r="F39" s="5"/>
      <c r="G39" s="4"/>
      <c r="H39" s="4"/>
      <c r="I39" s="4"/>
      <c r="J39" s="4"/>
      <c r="K39" s="4"/>
    </row>
    <row r="40" spans="1:11" ht="15.75" thickBot="1" x14ac:dyDescent="0.3">
      <c r="A40" s="1"/>
      <c r="B40" s="22">
        <f>B38+B33</f>
        <v>1267920379</v>
      </c>
      <c r="C40" s="22">
        <f>C38+C33</f>
        <v>1472444940</v>
      </c>
      <c r="D40" s="22">
        <f>D38+D33</f>
        <v>1580641706</v>
      </c>
      <c r="E40" s="22">
        <f>E38+E33</f>
        <v>1621275130</v>
      </c>
      <c r="F40" s="22">
        <f>F38+F33</f>
        <v>1682757620</v>
      </c>
      <c r="G40" s="22">
        <f t="shared" ref="G40:H40" si="8">G38+G33</f>
        <v>1927607642</v>
      </c>
      <c r="H40" s="22">
        <f t="shared" si="8"/>
        <v>1916703931</v>
      </c>
      <c r="I40" s="4"/>
      <c r="J40" s="4"/>
      <c r="K40" s="4"/>
    </row>
    <row r="41" spans="1:11" x14ac:dyDescent="0.25"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 s="1" customFormat="1" x14ac:dyDescent="0.25">
      <c r="A42" s="14" t="s">
        <v>68</v>
      </c>
      <c r="B42" s="19">
        <f>B38/(B35/10)</f>
        <v>37.639896417461422</v>
      </c>
      <c r="C42" s="19">
        <f>C38/(C35/10)</f>
        <v>41.067120154721458</v>
      </c>
      <c r="D42" s="19">
        <f>D38/(D35/10)</f>
        <v>43.156728516024721</v>
      </c>
      <c r="E42" s="19">
        <f>E38/(E35/10)</f>
        <v>40.561377520549527</v>
      </c>
      <c r="F42" s="19">
        <f>F38/(F35/10)</f>
        <v>41.631566731537056</v>
      </c>
      <c r="G42" s="19">
        <f t="shared" ref="G42:H42" si="9">G38/(G35/10)</f>
        <v>43.581321909384876</v>
      </c>
      <c r="H42" s="19">
        <f t="shared" si="9"/>
        <v>40.981643465219712</v>
      </c>
      <c r="I42" s="4"/>
      <c r="J42" s="4"/>
      <c r="K42" s="4"/>
    </row>
    <row r="43" spans="1:11" x14ac:dyDescent="0.25">
      <c r="A43" s="14" t="s">
        <v>69</v>
      </c>
      <c r="B43" s="30">
        <f>B35/10</f>
        <v>7817920</v>
      </c>
      <c r="C43" s="30">
        <f t="shared" ref="C43:H43" si="10">C35/10</f>
        <v>7817920</v>
      </c>
      <c r="D43" s="30">
        <f t="shared" si="10"/>
        <v>7817920</v>
      </c>
      <c r="E43" s="30">
        <f t="shared" si="10"/>
        <v>8599712</v>
      </c>
      <c r="F43" s="30">
        <f t="shared" si="10"/>
        <v>8599712</v>
      </c>
      <c r="G43" s="30">
        <f t="shared" si="10"/>
        <v>8599712</v>
      </c>
      <c r="H43" s="30">
        <f t="shared" si="10"/>
        <v>9459683</v>
      </c>
      <c r="I43" s="4"/>
      <c r="J43" s="4"/>
      <c r="K43" s="4"/>
    </row>
    <row r="44" spans="1:11" x14ac:dyDescent="0.25">
      <c r="G44" s="4"/>
      <c r="H44" s="4"/>
      <c r="I44" s="4"/>
      <c r="J44" s="4"/>
      <c r="K44" s="4"/>
    </row>
    <row r="45" spans="1:11" x14ac:dyDescent="0.25">
      <c r="G45" s="4"/>
      <c r="H45" s="4"/>
      <c r="I45" s="4"/>
      <c r="J45" s="4"/>
      <c r="K45" s="4"/>
    </row>
    <row r="46" spans="1:11" x14ac:dyDescent="0.25">
      <c r="G46" s="4"/>
      <c r="H46" s="4"/>
      <c r="I46" s="4"/>
      <c r="J46" s="4"/>
      <c r="K46" s="4"/>
    </row>
    <row r="47" spans="1:11" x14ac:dyDescent="0.25">
      <c r="G47" s="4"/>
      <c r="H47" s="4"/>
      <c r="I47" s="4"/>
      <c r="J47" s="4"/>
      <c r="K47" s="4"/>
    </row>
    <row r="48" spans="1:11" x14ac:dyDescent="0.25">
      <c r="G48" s="4"/>
      <c r="H48" s="4"/>
      <c r="I48" s="4"/>
      <c r="J48" s="4"/>
      <c r="K48" s="4"/>
    </row>
    <row r="49" spans="7:11" x14ac:dyDescent="0.25">
      <c r="G49" s="4"/>
      <c r="H49" s="4"/>
      <c r="I49" s="4"/>
      <c r="J49" s="4"/>
      <c r="K49" s="4"/>
    </row>
    <row r="50" spans="7:11" x14ac:dyDescent="0.25">
      <c r="G50" s="4"/>
      <c r="H50" s="4"/>
      <c r="I50" s="4"/>
      <c r="J50" s="4"/>
      <c r="K50" s="4"/>
    </row>
    <row r="51" spans="7:11" x14ac:dyDescent="0.25">
      <c r="G51" s="4"/>
      <c r="H51" s="4"/>
      <c r="I51" s="4"/>
      <c r="J51" s="4"/>
      <c r="K51" s="4"/>
    </row>
    <row r="52" spans="7:11" x14ac:dyDescent="0.25">
      <c r="G52" s="4"/>
      <c r="H52" s="4"/>
      <c r="I52" s="4"/>
      <c r="J52" s="4"/>
      <c r="K52" s="4"/>
    </row>
    <row r="53" spans="7:11" x14ac:dyDescent="0.25">
      <c r="G53" s="4"/>
      <c r="H53" s="4"/>
      <c r="I53" s="4"/>
      <c r="J53" s="4"/>
      <c r="K53" s="4"/>
    </row>
    <row r="54" spans="7:11" x14ac:dyDescent="0.25">
      <c r="G54" s="4"/>
      <c r="H54" s="4"/>
      <c r="I54" s="4"/>
      <c r="J54" s="4"/>
      <c r="K54" s="4"/>
    </row>
    <row r="55" spans="7:11" x14ac:dyDescent="0.25">
      <c r="G55" s="4"/>
      <c r="H55" s="4"/>
      <c r="I55" s="4"/>
      <c r="J55" s="4"/>
      <c r="K55" s="4"/>
    </row>
    <row r="56" spans="7:11" x14ac:dyDescent="0.25">
      <c r="G56" s="4"/>
      <c r="H56" s="4"/>
      <c r="I56" s="4"/>
      <c r="J56" s="4"/>
      <c r="K56" s="4"/>
    </row>
    <row r="57" spans="7:11" x14ac:dyDescent="0.25">
      <c r="G57" s="4"/>
      <c r="H57" s="4"/>
      <c r="I57" s="4"/>
      <c r="J57" s="4"/>
      <c r="K57" s="4"/>
    </row>
    <row r="58" spans="7:11" x14ac:dyDescent="0.25">
      <c r="G58" s="4"/>
      <c r="H58" s="4"/>
      <c r="I58" s="4"/>
      <c r="J58" s="4"/>
      <c r="K58" s="4"/>
    </row>
    <row r="59" spans="7:11" x14ac:dyDescent="0.25">
      <c r="G59" s="4"/>
      <c r="H59" s="4"/>
      <c r="I59" s="4"/>
      <c r="J59" s="4"/>
      <c r="K59" s="4"/>
    </row>
    <row r="60" spans="7:11" x14ac:dyDescent="0.25">
      <c r="G60" s="4"/>
      <c r="H60" s="4"/>
      <c r="I60" s="4"/>
      <c r="J60" s="4"/>
      <c r="K60" s="4"/>
    </row>
    <row r="61" spans="7:11" x14ac:dyDescent="0.25">
      <c r="G61" s="4"/>
      <c r="H61" s="4"/>
      <c r="I61" s="4"/>
      <c r="J61" s="4"/>
      <c r="K61" s="4"/>
    </row>
    <row r="62" spans="7:11" x14ac:dyDescent="0.25">
      <c r="G62" s="4"/>
      <c r="H62" s="4"/>
      <c r="I62" s="4"/>
      <c r="J62" s="4"/>
      <c r="K62" s="4"/>
    </row>
    <row r="63" spans="7:11" x14ac:dyDescent="0.25">
      <c r="G63" s="4"/>
      <c r="H63" s="4"/>
      <c r="I63" s="4"/>
      <c r="J63" s="4"/>
      <c r="K63" s="4"/>
    </row>
    <row r="64" spans="7:11" x14ac:dyDescent="0.25">
      <c r="G64" s="4"/>
      <c r="H64" s="4"/>
      <c r="I64" s="4"/>
      <c r="J64" s="4"/>
      <c r="K64" s="4"/>
    </row>
    <row r="65" spans="7:11" x14ac:dyDescent="0.25">
      <c r="G65" s="4"/>
      <c r="H65" s="4"/>
      <c r="I65" s="4"/>
      <c r="J65" s="4"/>
      <c r="K65" s="4"/>
    </row>
    <row r="66" spans="7:11" x14ac:dyDescent="0.25">
      <c r="G66" s="4"/>
      <c r="H66" s="4"/>
      <c r="I66" s="4"/>
      <c r="J66" s="4"/>
      <c r="K66" s="4"/>
    </row>
    <row r="67" spans="7:11" x14ac:dyDescent="0.25">
      <c r="G67" s="4"/>
      <c r="H67" s="4"/>
      <c r="I67" s="4"/>
      <c r="J67" s="4"/>
      <c r="K67" s="4"/>
    </row>
    <row r="68" spans="7:11" x14ac:dyDescent="0.25">
      <c r="G68" s="4"/>
      <c r="H68" s="4"/>
      <c r="I68" s="4"/>
      <c r="J68" s="4"/>
      <c r="K68" s="4"/>
    </row>
    <row r="69" spans="7:11" x14ac:dyDescent="0.25">
      <c r="G69" s="4"/>
      <c r="H69" s="4"/>
      <c r="I69" s="4"/>
      <c r="J69" s="4"/>
      <c r="K69" s="4"/>
    </row>
    <row r="70" spans="7:11" x14ac:dyDescent="0.25">
      <c r="G70" s="4"/>
      <c r="H70" s="4"/>
      <c r="I70" s="4"/>
      <c r="J70" s="4"/>
      <c r="K70" s="4"/>
    </row>
    <row r="71" spans="7:11" x14ac:dyDescent="0.25">
      <c r="G71" s="4"/>
      <c r="H71" s="4"/>
      <c r="I71" s="4"/>
      <c r="J71" s="4"/>
      <c r="K71" s="4"/>
    </row>
    <row r="72" spans="7:11" x14ac:dyDescent="0.25">
      <c r="G72" s="4"/>
      <c r="H72" s="4"/>
      <c r="I72" s="4"/>
      <c r="J72" s="4"/>
      <c r="K72" s="4"/>
    </row>
    <row r="73" spans="7:11" x14ac:dyDescent="0.25">
      <c r="G73" s="4"/>
      <c r="H73" s="4"/>
      <c r="I73" s="4"/>
      <c r="J73" s="4"/>
      <c r="K73" s="4"/>
    </row>
    <row r="74" spans="7:11" x14ac:dyDescent="0.25">
      <c r="G74" s="4"/>
      <c r="H74" s="4"/>
      <c r="I74" s="4"/>
      <c r="J74" s="4"/>
      <c r="K74" s="4"/>
    </row>
    <row r="75" spans="7:11" x14ac:dyDescent="0.25">
      <c r="G75" s="4"/>
      <c r="H75" s="4"/>
      <c r="I75" s="4"/>
      <c r="J75" s="4"/>
      <c r="K75" s="4"/>
    </row>
    <row r="76" spans="7:11" x14ac:dyDescent="0.25">
      <c r="G76" s="4"/>
      <c r="H76" s="4"/>
      <c r="I76" s="4"/>
      <c r="J76" s="4"/>
      <c r="K76" s="4"/>
    </row>
    <row r="77" spans="7:11" x14ac:dyDescent="0.25">
      <c r="G77" s="4"/>
      <c r="H77" s="4"/>
      <c r="I77" s="4"/>
      <c r="J77" s="4"/>
      <c r="K77" s="4"/>
    </row>
    <row r="78" spans="7:11" x14ac:dyDescent="0.25">
      <c r="G78" s="4"/>
      <c r="H78" s="4"/>
      <c r="I78" s="4"/>
      <c r="J78" s="4"/>
      <c r="K78" s="4"/>
    </row>
    <row r="79" spans="7:11" x14ac:dyDescent="0.25">
      <c r="G79" s="4"/>
      <c r="H79" s="4"/>
      <c r="I79" s="4"/>
      <c r="J79" s="4"/>
      <c r="K79" s="4"/>
    </row>
    <row r="80" spans="7:11" x14ac:dyDescent="0.25">
      <c r="G80" s="4"/>
      <c r="H80" s="4"/>
      <c r="I80" s="4"/>
      <c r="J80" s="4"/>
      <c r="K80" s="4"/>
    </row>
    <row r="81" spans="7:11" x14ac:dyDescent="0.25">
      <c r="G81" s="4"/>
      <c r="H81" s="4"/>
      <c r="I81" s="4"/>
      <c r="J81" s="4"/>
      <c r="K81" s="4"/>
    </row>
    <row r="82" spans="7:11" x14ac:dyDescent="0.25">
      <c r="G82" s="4"/>
      <c r="H82" s="4"/>
      <c r="I82" s="4"/>
      <c r="J82" s="4"/>
      <c r="K82" s="4"/>
    </row>
    <row r="83" spans="7:11" x14ac:dyDescent="0.25">
      <c r="G83" s="4"/>
      <c r="H83" s="4"/>
      <c r="I83" s="4"/>
      <c r="J83" s="4"/>
      <c r="K83" s="4"/>
    </row>
    <row r="84" spans="7:11" x14ac:dyDescent="0.25">
      <c r="G84" s="4"/>
      <c r="H84" s="4"/>
      <c r="I84" s="4"/>
      <c r="J84" s="4"/>
      <c r="K84" s="4"/>
    </row>
    <row r="85" spans="7:11" x14ac:dyDescent="0.25">
      <c r="G85" s="4"/>
      <c r="H85" s="4"/>
      <c r="I85" s="4"/>
      <c r="J85" s="4"/>
      <c r="K85" s="4"/>
    </row>
    <row r="86" spans="7:11" x14ac:dyDescent="0.25">
      <c r="G86" s="4"/>
      <c r="H86" s="4"/>
      <c r="I86" s="4"/>
      <c r="J86" s="4"/>
      <c r="K86" s="4"/>
    </row>
    <row r="87" spans="7:11" x14ac:dyDescent="0.25">
      <c r="G87" s="4"/>
      <c r="H87" s="4"/>
      <c r="I87" s="4"/>
      <c r="J87" s="4"/>
      <c r="K87" s="4"/>
    </row>
    <row r="88" spans="7:11" x14ac:dyDescent="0.25">
      <c r="G88" s="4"/>
      <c r="H88" s="4"/>
      <c r="I88" s="4"/>
      <c r="J88" s="4"/>
      <c r="K88" s="4"/>
    </row>
    <row r="89" spans="7:11" x14ac:dyDescent="0.25">
      <c r="G89" s="4"/>
      <c r="H89" s="4"/>
      <c r="I89" s="4"/>
      <c r="J89" s="4"/>
      <c r="K89" s="4"/>
    </row>
    <row r="90" spans="7:11" x14ac:dyDescent="0.25">
      <c r="G90" s="4"/>
      <c r="H90" s="4"/>
      <c r="I90" s="4"/>
      <c r="J90" s="4"/>
      <c r="K90" s="4"/>
    </row>
    <row r="91" spans="7:11" x14ac:dyDescent="0.25">
      <c r="G91" s="4"/>
      <c r="H91" s="4"/>
      <c r="I91" s="4"/>
      <c r="J91" s="4"/>
      <c r="K91" s="4"/>
    </row>
    <row r="92" spans="7:11" x14ac:dyDescent="0.25">
      <c r="G92" s="4"/>
      <c r="H92" s="4"/>
      <c r="I92" s="4"/>
      <c r="J92" s="4"/>
      <c r="K92" s="4"/>
    </row>
    <row r="93" spans="7:11" x14ac:dyDescent="0.25">
      <c r="G93" s="4"/>
      <c r="H93" s="4"/>
      <c r="I93" s="4"/>
      <c r="J93" s="4"/>
      <c r="K93" s="4"/>
    </row>
    <row r="94" spans="7:11" x14ac:dyDescent="0.25">
      <c r="G94" s="4"/>
      <c r="H94" s="4"/>
      <c r="I94" s="4"/>
      <c r="J94" s="4"/>
      <c r="K94" s="4"/>
    </row>
    <row r="95" spans="7:11" x14ac:dyDescent="0.25">
      <c r="G95" s="4"/>
      <c r="H95" s="4"/>
      <c r="I95" s="4"/>
      <c r="J95" s="4"/>
      <c r="K95" s="4"/>
    </row>
    <row r="96" spans="7:11" x14ac:dyDescent="0.25">
      <c r="G96" s="4"/>
      <c r="H96" s="4"/>
      <c r="I96" s="4"/>
      <c r="J96" s="4"/>
      <c r="K96" s="4"/>
    </row>
    <row r="97" spans="7:11" x14ac:dyDescent="0.25">
      <c r="G97" s="4"/>
      <c r="H97" s="4"/>
      <c r="I97" s="4"/>
      <c r="J97" s="4"/>
      <c r="K97" s="4"/>
    </row>
    <row r="98" spans="7:11" x14ac:dyDescent="0.25">
      <c r="G98" s="4"/>
      <c r="H98" s="4"/>
      <c r="I98" s="4"/>
      <c r="J98" s="4"/>
      <c r="K98" s="4"/>
    </row>
    <row r="99" spans="7:11" x14ac:dyDescent="0.25">
      <c r="G99" s="4"/>
      <c r="H99" s="4"/>
      <c r="I99" s="4"/>
      <c r="J99" s="4"/>
      <c r="K99" s="4"/>
    </row>
    <row r="100" spans="7:11" x14ac:dyDescent="0.25">
      <c r="G100" s="4"/>
      <c r="H100" s="4"/>
      <c r="I100" s="4"/>
      <c r="J100" s="4"/>
      <c r="K100" s="4"/>
    </row>
    <row r="101" spans="7:11" x14ac:dyDescent="0.25">
      <c r="G101" s="4"/>
      <c r="H101" s="4"/>
      <c r="I101" s="4"/>
      <c r="J101" s="4"/>
      <c r="K101" s="4"/>
    </row>
    <row r="102" spans="7:11" x14ac:dyDescent="0.25">
      <c r="G102" s="4"/>
      <c r="H102" s="4"/>
      <c r="I102" s="4"/>
      <c r="J102" s="4"/>
      <c r="K102" s="4"/>
    </row>
    <row r="103" spans="7:11" x14ac:dyDescent="0.25">
      <c r="G103" s="4"/>
      <c r="H103" s="4"/>
      <c r="I103" s="4"/>
      <c r="J103" s="4"/>
      <c r="K103" s="4"/>
    </row>
    <row r="104" spans="7:11" x14ac:dyDescent="0.25">
      <c r="G104" s="4"/>
      <c r="H104" s="4"/>
      <c r="I104" s="4"/>
      <c r="J104" s="4"/>
      <c r="K104" s="4"/>
    </row>
    <row r="105" spans="7:11" x14ac:dyDescent="0.25">
      <c r="G105" s="4"/>
      <c r="H105" s="4"/>
      <c r="I105" s="4"/>
      <c r="J105" s="4"/>
      <c r="K105" s="4"/>
    </row>
    <row r="106" spans="7:11" x14ac:dyDescent="0.25">
      <c r="G106" s="4"/>
      <c r="H106" s="4"/>
      <c r="I106" s="4"/>
      <c r="J106" s="4"/>
      <c r="K106" s="4"/>
    </row>
    <row r="107" spans="7:11" x14ac:dyDescent="0.25">
      <c r="G107" s="4"/>
      <c r="H107" s="4"/>
      <c r="I107" s="4"/>
      <c r="J107" s="4"/>
      <c r="K107" s="4"/>
    </row>
    <row r="108" spans="7:11" x14ac:dyDescent="0.25">
      <c r="G108" s="4"/>
      <c r="H108" s="4"/>
      <c r="I108" s="4"/>
      <c r="J108" s="4"/>
      <c r="K108" s="4"/>
    </row>
    <row r="109" spans="7:11" x14ac:dyDescent="0.25">
      <c r="G109" s="4"/>
      <c r="H109" s="4"/>
      <c r="I109" s="4"/>
      <c r="J109" s="4"/>
      <c r="K109" s="4"/>
    </row>
    <row r="110" spans="7:11" x14ac:dyDescent="0.25">
      <c r="G110" s="4"/>
      <c r="H110" s="4"/>
      <c r="I110" s="4"/>
      <c r="J110" s="4"/>
      <c r="K110" s="4"/>
    </row>
    <row r="111" spans="7:11" x14ac:dyDescent="0.25">
      <c r="G111" s="4"/>
      <c r="H111" s="4"/>
      <c r="I111" s="4"/>
      <c r="J111" s="4"/>
      <c r="K111" s="4"/>
    </row>
    <row r="112" spans="7:11" x14ac:dyDescent="0.25">
      <c r="G112" s="4"/>
      <c r="H112" s="4"/>
      <c r="I112" s="4"/>
      <c r="J112" s="4"/>
      <c r="K112" s="4"/>
    </row>
    <row r="113" spans="7:11" x14ac:dyDescent="0.25">
      <c r="G113" s="4"/>
      <c r="H113" s="4"/>
      <c r="I113" s="4"/>
      <c r="J113" s="4"/>
      <c r="K113" s="4"/>
    </row>
    <row r="114" spans="7:11" x14ac:dyDescent="0.25">
      <c r="G114" s="4"/>
      <c r="H114" s="4"/>
      <c r="I114" s="4"/>
      <c r="J114" s="4"/>
      <c r="K114" s="4"/>
    </row>
    <row r="115" spans="7:11" x14ac:dyDescent="0.25">
      <c r="G115" s="4"/>
      <c r="H115" s="4"/>
      <c r="I115" s="4"/>
      <c r="J115" s="4"/>
      <c r="K115" s="4"/>
    </row>
    <row r="116" spans="7:11" x14ac:dyDescent="0.25">
      <c r="G116" s="4"/>
      <c r="H116" s="4"/>
      <c r="I116" s="4"/>
      <c r="J116" s="4"/>
      <c r="K116" s="4"/>
    </row>
    <row r="117" spans="7:11" x14ac:dyDescent="0.25">
      <c r="G117" s="4"/>
      <c r="H117" s="4"/>
      <c r="I117" s="4"/>
      <c r="J117" s="4"/>
      <c r="K117" s="4"/>
    </row>
    <row r="118" spans="7:11" x14ac:dyDescent="0.25">
      <c r="G118" s="4"/>
      <c r="H118" s="4"/>
      <c r="I118" s="4"/>
      <c r="J118" s="4"/>
      <c r="K118" s="4"/>
    </row>
    <row r="119" spans="7:11" x14ac:dyDescent="0.25">
      <c r="G119" s="4"/>
      <c r="H119" s="4"/>
      <c r="I119" s="4"/>
      <c r="J119" s="4"/>
      <c r="K119" s="4"/>
    </row>
    <row r="120" spans="7:11" x14ac:dyDescent="0.25">
      <c r="G120" s="4"/>
      <c r="H120" s="4"/>
      <c r="I120" s="4"/>
      <c r="J120" s="4"/>
      <c r="K120" s="4"/>
    </row>
    <row r="121" spans="7:11" x14ac:dyDescent="0.25">
      <c r="G121" s="4"/>
      <c r="H121" s="4"/>
      <c r="I121" s="4"/>
      <c r="J121" s="4"/>
      <c r="K121" s="4"/>
    </row>
    <row r="122" spans="7:11" x14ac:dyDescent="0.25">
      <c r="G122" s="4"/>
      <c r="H122" s="4"/>
      <c r="I122" s="4"/>
      <c r="J122" s="4"/>
      <c r="K122" s="4"/>
    </row>
    <row r="123" spans="7:11" x14ac:dyDescent="0.25">
      <c r="G123" s="4"/>
      <c r="H123" s="4"/>
      <c r="I123" s="4"/>
      <c r="J123" s="4"/>
      <c r="K123" s="4"/>
    </row>
    <row r="124" spans="7:11" x14ac:dyDescent="0.25">
      <c r="G124" s="4"/>
      <c r="H124" s="4"/>
      <c r="I124" s="4"/>
      <c r="J124" s="4"/>
      <c r="K124" s="4"/>
    </row>
    <row r="125" spans="7:11" x14ac:dyDescent="0.25">
      <c r="G125" s="4"/>
      <c r="H125" s="4"/>
      <c r="I125" s="4"/>
      <c r="J125" s="4"/>
      <c r="K125" s="4"/>
    </row>
    <row r="126" spans="7:11" x14ac:dyDescent="0.25">
      <c r="G126" s="4"/>
      <c r="H126" s="4"/>
      <c r="I126" s="4"/>
      <c r="J126" s="4"/>
      <c r="K126" s="4"/>
    </row>
    <row r="127" spans="7:11" x14ac:dyDescent="0.25">
      <c r="G127" s="4"/>
      <c r="H127" s="4"/>
      <c r="I127" s="4"/>
      <c r="J127" s="4"/>
      <c r="K127" s="4"/>
    </row>
    <row r="128" spans="7:11" x14ac:dyDescent="0.25">
      <c r="G128" s="4"/>
      <c r="H128" s="4"/>
      <c r="I128" s="4"/>
      <c r="J128" s="4"/>
      <c r="K128" s="4"/>
    </row>
    <row r="129" spans="7:11" x14ac:dyDescent="0.25">
      <c r="G129" s="4"/>
      <c r="H129" s="4"/>
      <c r="I129" s="4"/>
      <c r="J129" s="4"/>
      <c r="K129" s="4"/>
    </row>
    <row r="130" spans="7:11" x14ac:dyDescent="0.25">
      <c r="G130" s="4"/>
      <c r="H130" s="4"/>
      <c r="I130" s="4"/>
      <c r="J130" s="4"/>
      <c r="K130" s="4"/>
    </row>
    <row r="131" spans="7:11" x14ac:dyDescent="0.25">
      <c r="G131" s="4"/>
      <c r="H131" s="4"/>
      <c r="I131" s="4"/>
      <c r="J131" s="4"/>
      <c r="K131" s="4"/>
    </row>
    <row r="132" spans="7:11" x14ac:dyDescent="0.25">
      <c r="G132" s="4"/>
      <c r="H132" s="4"/>
      <c r="I132" s="4"/>
      <c r="J132" s="4"/>
      <c r="K132" s="4"/>
    </row>
    <row r="133" spans="7:11" x14ac:dyDescent="0.25">
      <c r="G133" s="4"/>
      <c r="H133" s="4"/>
      <c r="I133" s="4"/>
      <c r="J133" s="4"/>
      <c r="K133" s="4"/>
    </row>
    <row r="134" spans="7:11" x14ac:dyDescent="0.25">
      <c r="G134" s="4"/>
      <c r="H134" s="4"/>
      <c r="I134" s="4"/>
      <c r="J134" s="4"/>
      <c r="K134" s="4"/>
    </row>
    <row r="135" spans="7:11" x14ac:dyDescent="0.25">
      <c r="G135" s="4"/>
      <c r="H135" s="4"/>
      <c r="I135" s="4"/>
      <c r="J135" s="4"/>
      <c r="K135" s="4"/>
    </row>
    <row r="136" spans="7:11" x14ac:dyDescent="0.25">
      <c r="G136" s="4"/>
      <c r="H136" s="4"/>
      <c r="I136" s="4"/>
      <c r="J136" s="4"/>
      <c r="K136" s="4"/>
    </row>
    <row r="137" spans="7:11" x14ac:dyDescent="0.25">
      <c r="G137" s="4"/>
      <c r="H137" s="4"/>
      <c r="I137" s="4"/>
      <c r="J137" s="4"/>
      <c r="K137" s="4"/>
    </row>
    <row r="138" spans="7:11" x14ac:dyDescent="0.25">
      <c r="G138" s="4"/>
      <c r="H138" s="4"/>
      <c r="I138" s="4"/>
      <c r="J138" s="4"/>
      <c r="K138" s="4"/>
    </row>
    <row r="139" spans="7:11" x14ac:dyDescent="0.25">
      <c r="G139" s="4"/>
      <c r="H139" s="4"/>
      <c r="I139" s="4"/>
      <c r="J139" s="4"/>
      <c r="K139" s="4"/>
    </row>
    <row r="140" spans="7:11" x14ac:dyDescent="0.25">
      <c r="G140" s="4"/>
      <c r="H140" s="4"/>
      <c r="I140" s="4"/>
      <c r="J140" s="4"/>
      <c r="K140" s="4"/>
    </row>
    <row r="141" spans="7:11" x14ac:dyDescent="0.25">
      <c r="G141" s="4"/>
      <c r="H141" s="4"/>
      <c r="I141" s="4"/>
      <c r="J141" s="4"/>
      <c r="K141" s="4"/>
    </row>
    <row r="142" spans="7:11" x14ac:dyDescent="0.25">
      <c r="G142" s="4"/>
      <c r="H142" s="4"/>
      <c r="I142" s="4"/>
      <c r="J142" s="4"/>
      <c r="K142" s="4"/>
    </row>
    <row r="143" spans="7:11" x14ac:dyDescent="0.25">
      <c r="G143" s="4"/>
      <c r="H143" s="4"/>
      <c r="I143" s="4"/>
      <c r="J143" s="4"/>
      <c r="K143" s="4"/>
    </row>
    <row r="144" spans="7:11" x14ac:dyDescent="0.25">
      <c r="G144" s="4"/>
      <c r="H144" s="4"/>
      <c r="I144" s="4"/>
      <c r="J144" s="4"/>
      <c r="K144" s="4"/>
    </row>
    <row r="145" spans="7:11" x14ac:dyDescent="0.25">
      <c r="G145" s="4"/>
      <c r="H145" s="4"/>
      <c r="I145" s="4"/>
      <c r="J145" s="4"/>
      <c r="K145" s="4"/>
    </row>
    <row r="146" spans="7:11" x14ac:dyDescent="0.25">
      <c r="G146" s="4"/>
      <c r="H146" s="4"/>
      <c r="I146" s="4"/>
      <c r="J146" s="4"/>
      <c r="K146" s="4"/>
    </row>
    <row r="147" spans="7:11" x14ac:dyDescent="0.25">
      <c r="G147" s="4"/>
      <c r="H147" s="4"/>
      <c r="I147" s="4"/>
      <c r="J147" s="4"/>
      <c r="K147" s="4"/>
    </row>
    <row r="148" spans="7:11" x14ac:dyDescent="0.25">
      <c r="G148" s="4"/>
      <c r="H148" s="4"/>
      <c r="I148" s="4"/>
      <c r="J148" s="4"/>
      <c r="K148" s="4"/>
    </row>
    <row r="149" spans="7:11" x14ac:dyDescent="0.25">
      <c r="G149" s="4"/>
      <c r="H149" s="4"/>
      <c r="I149" s="4"/>
      <c r="J149" s="4"/>
      <c r="K149" s="4"/>
    </row>
    <row r="150" spans="7:11" x14ac:dyDescent="0.25">
      <c r="G150" s="4"/>
      <c r="H150" s="4"/>
      <c r="I150" s="4"/>
      <c r="J150" s="4"/>
      <c r="K150" s="4"/>
    </row>
    <row r="151" spans="7:11" x14ac:dyDescent="0.25">
      <c r="G151" s="4"/>
      <c r="H151" s="4"/>
      <c r="I151" s="4"/>
      <c r="J151" s="4"/>
      <c r="K151" s="4"/>
    </row>
    <row r="152" spans="7:11" x14ac:dyDescent="0.25">
      <c r="G152" s="4"/>
      <c r="H152" s="4"/>
      <c r="I152" s="4"/>
      <c r="J152" s="4"/>
      <c r="K152" s="4"/>
    </row>
    <row r="153" spans="7:11" x14ac:dyDescent="0.25">
      <c r="G153" s="4"/>
      <c r="H153" s="4"/>
      <c r="I153" s="4"/>
      <c r="J153" s="4"/>
      <c r="K153" s="4"/>
    </row>
    <row r="154" spans="7:11" x14ac:dyDescent="0.25">
      <c r="G154" s="4"/>
      <c r="H154" s="4"/>
      <c r="I154" s="4"/>
      <c r="J154" s="4"/>
      <c r="K154" s="4"/>
    </row>
    <row r="155" spans="7:11" x14ac:dyDescent="0.25">
      <c r="G155" s="4"/>
      <c r="H155" s="4"/>
      <c r="I155" s="4"/>
      <c r="J155" s="4"/>
      <c r="K155" s="4"/>
    </row>
    <row r="156" spans="7:11" x14ac:dyDescent="0.25">
      <c r="G156" s="4"/>
      <c r="H156" s="4"/>
      <c r="I156" s="4"/>
      <c r="J156" s="4"/>
      <c r="K156" s="4"/>
    </row>
    <row r="157" spans="7:11" x14ac:dyDescent="0.25">
      <c r="G157" s="4"/>
      <c r="H157" s="4"/>
      <c r="I157" s="4"/>
      <c r="J157" s="4"/>
      <c r="K157" s="4"/>
    </row>
    <row r="158" spans="7:11" x14ac:dyDescent="0.25">
      <c r="G158" s="4"/>
      <c r="H158" s="4"/>
      <c r="I158" s="4"/>
      <c r="J158" s="4"/>
      <c r="K158" s="4"/>
    </row>
    <row r="159" spans="7:11" x14ac:dyDescent="0.25">
      <c r="G159" s="4"/>
      <c r="H159" s="4"/>
      <c r="I159" s="4"/>
      <c r="J159" s="4"/>
      <c r="K159" s="4"/>
    </row>
    <row r="160" spans="7:11" x14ac:dyDescent="0.25">
      <c r="G160" s="4"/>
      <c r="H160" s="4"/>
      <c r="I160" s="4"/>
      <c r="J160" s="4"/>
      <c r="K160" s="4"/>
    </row>
    <row r="161" spans="7:11" x14ac:dyDescent="0.25">
      <c r="G161" s="4"/>
      <c r="H161" s="4"/>
      <c r="I161" s="4"/>
      <c r="J161" s="4"/>
      <c r="K161" s="4"/>
    </row>
    <row r="162" spans="7:11" x14ac:dyDescent="0.25">
      <c r="G162" s="4"/>
      <c r="H162" s="4"/>
      <c r="I162" s="4"/>
      <c r="J162" s="4"/>
      <c r="K162" s="4"/>
    </row>
    <row r="163" spans="7:11" x14ac:dyDescent="0.25">
      <c r="G163" s="4"/>
      <c r="H163" s="4"/>
      <c r="I163" s="4"/>
      <c r="J163" s="4"/>
      <c r="K163" s="4"/>
    </row>
    <row r="164" spans="7:11" x14ac:dyDescent="0.25">
      <c r="G164" s="4"/>
      <c r="H164" s="4"/>
      <c r="I164" s="4"/>
      <c r="J164" s="4"/>
      <c r="K164" s="4"/>
    </row>
    <row r="165" spans="7:11" x14ac:dyDescent="0.25">
      <c r="G165" s="4"/>
      <c r="H165" s="4"/>
      <c r="I165" s="4"/>
      <c r="J165" s="4"/>
      <c r="K165" s="4"/>
    </row>
    <row r="166" spans="7:11" x14ac:dyDescent="0.25">
      <c r="G166" s="4"/>
      <c r="H166" s="4"/>
      <c r="I166" s="4"/>
      <c r="J166" s="4"/>
      <c r="K166" s="4"/>
    </row>
    <row r="167" spans="7:11" x14ac:dyDescent="0.25">
      <c r="G167" s="4"/>
      <c r="H167" s="4"/>
      <c r="I167" s="4"/>
      <c r="J167" s="4"/>
      <c r="K167" s="4"/>
    </row>
    <row r="168" spans="7:11" x14ac:dyDescent="0.25">
      <c r="G168" s="4"/>
      <c r="H168" s="4"/>
      <c r="I168" s="4"/>
      <c r="J168" s="4"/>
      <c r="K168" s="4"/>
    </row>
    <row r="169" spans="7:11" x14ac:dyDescent="0.25">
      <c r="G169" s="4"/>
      <c r="H169" s="4"/>
      <c r="I169" s="4"/>
      <c r="J169" s="4"/>
      <c r="K169" s="4"/>
    </row>
    <row r="170" spans="7:11" x14ac:dyDescent="0.25">
      <c r="G170" s="4"/>
      <c r="H170" s="4"/>
      <c r="I170" s="4"/>
      <c r="J170" s="4"/>
      <c r="K170" s="4"/>
    </row>
    <row r="171" spans="7:11" x14ac:dyDescent="0.25">
      <c r="G171" s="4"/>
      <c r="H171" s="4"/>
      <c r="I171" s="4"/>
      <c r="J171" s="4"/>
      <c r="K171" s="4"/>
    </row>
    <row r="172" spans="7:11" x14ac:dyDescent="0.25">
      <c r="G172" s="4"/>
      <c r="H172" s="4"/>
      <c r="I172" s="4"/>
      <c r="J172" s="4"/>
      <c r="K172" s="4"/>
    </row>
    <row r="173" spans="7:11" x14ac:dyDescent="0.25">
      <c r="G173" s="4"/>
      <c r="H173" s="4"/>
      <c r="I173" s="4"/>
      <c r="J173" s="4"/>
      <c r="K173" s="4"/>
    </row>
    <row r="174" spans="7:11" x14ac:dyDescent="0.25">
      <c r="G174" s="4"/>
      <c r="H174" s="4"/>
      <c r="I174" s="4"/>
      <c r="J174" s="4"/>
      <c r="K174" s="4"/>
    </row>
    <row r="175" spans="7:11" x14ac:dyDescent="0.25">
      <c r="G175" s="4"/>
      <c r="H175" s="4"/>
      <c r="I175" s="4"/>
      <c r="J175" s="4"/>
      <c r="K175" s="4"/>
    </row>
    <row r="176" spans="7:11" x14ac:dyDescent="0.25">
      <c r="G176" s="4"/>
      <c r="H176" s="4"/>
      <c r="I176" s="4"/>
      <c r="J176" s="4"/>
      <c r="K176" s="4"/>
    </row>
    <row r="177" spans="7:11" x14ac:dyDescent="0.25">
      <c r="G177" s="4"/>
      <c r="H177" s="4"/>
      <c r="I177" s="4"/>
      <c r="J177" s="4"/>
      <c r="K177" s="4"/>
    </row>
    <row r="178" spans="7:11" x14ac:dyDescent="0.25">
      <c r="G178" s="4"/>
      <c r="H178" s="4"/>
      <c r="I178" s="4"/>
      <c r="J178" s="4"/>
      <c r="K178" s="4"/>
    </row>
    <row r="179" spans="7:11" x14ac:dyDescent="0.25">
      <c r="G179" s="4"/>
      <c r="H179" s="4"/>
      <c r="I179" s="4"/>
      <c r="J179" s="4"/>
      <c r="K179" s="4"/>
    </row>
    <row r="180" spans="7:11" x14ac:dyDescent="0.25">
      <c r="G180" s="4"/>
      <c r="H180" s="4"/>
      <c r="I180" s="4"/>
      <c r="J180" s="4"/>
      <c r="K180" s="4"/>
    </row>
    <row r="181" spans="7:11" x14ac:dyDescent="0.25">
      <c r="G181" s="4"/>
      <c r="H181" s="4"/>
      <c r="I181" s="4"/>
      <c r="J181" s="4"/>
      <c r="K181" s="4"/>
    </row>
    <row r="182" spans="7:11" x14ac:dyDescent="0.25">
      <c r="G182" s="4"/>
      <c r="H182" s="4"/>
      <c r="I182" s="4"/>
      <c r="J182" s="4"/>
      <c r="K182" s="4"/>
    </row>
    <row r="183" spans="7:11" x14ac:dyDescent="0.25">
      <c r="G183" s="4"/>
      <c r="H183" s="4"/>
      <c r="I183" s="4"/>
      <c r="J183" s="4"/>
      <c r="K183" s="4"/>
    </row>
    <row r="184" spans="7:11" x14ac:dyDescent="0.25">
      <c r="G184" s="4"/>
      <c r="H184" s="4"/>
      <c r="I184" s="4"/>
      <c r="J184" s="4"/>
      <c r="K184" s="4"/>
    </row>
    <row r="185" spans="7:11" x14ac:dyDescent="0.25">
      <c r="G185" s="4"/>
      <c r="H185" s="4"/>
      <c r="I185" s="4"/>
      <c r="J185" s="4"/>
      <c r="K185" s="4"/>
    </row>
    <row r="186" spans="7:11" x14ac:dyDescent="0.25">
      <c r="G186" s="4"/>
      <c r="H186" s="4"/>
      <c r="I186" s="4"/>
      <c r="J186" s="4"/>
      <c r="K186" s="4"/>
    </row>
    <row r="187" spans="7:11" x14ac:dyDescent="0.25">
      <c r="G187" s="4"/>
      <c r="H187" s="4"/>
      <c r="I187" s="4"/>
      <c r="J187" s="4"/>
      <c r="K187" s="4"/>
    </row>
    <row r="188" spans="7:11" x14ac:dyDescent="0.25">
      <c r="G188" s="4"/>
      <c r="H188" s="4"/>
      <c r="I188" s="4"/>
      <c r="J188" s="4"/>
      <c r="K188" s="4"/>
    </row>
    <row r="189" spans="7:11" x14ac:dyDescent="0.25">
      <c r="G189" s="4"/>
      <c r="H189" s="4"/>
      <c r="I189" s="4"/>
      <c r="J189" s="4"/>
      <c r="K189" s="4"/>
    </row>
    <row r="190" spans="7:11" x14ac:dyDescent="0.25">
      <c r="G190" s="4"/>
      <c r="H190" s="4"/>
      <c r="I190" s="4"/>
      <c r="J190" s="4"/>
      <c r="K190" s="4"/>
    </row>
    <row r="191" spans="7:11" x14ac:dyDescent="0.25">
      <c r="G191" s="4"/>
      <c r="H191" s="4"/>
      <c r="I191" s="4"/>
      <c r="J191" s="4"/>
      <c r="K191" s="4"/>
    </row>
    <row r="192" spans="7:11" x14ac:dyDescent="0.25">
      <c r="G192" s="4"/>
      <c r="H192" s="4"/>
      <c r="I192" s="4"/>
      <c r="J192" s="4"/>
      <c r="K192" s="4"/>
    </row>
    <row r="193" spans="7:11" x14ac:dyDescent="0.25">
      <c r="G193" s="4"/>
      <c r="H193" s="4"/>
      <c r="I193" s="4"/>
      <c r="J193" s="4"/>
      <c r="K193" s="4"/>
    </row>
    <row r="194" spans="7:11" x14ac:dyDescent="0.25">
      <c r="G194" s="4"/>
      <c r="H194" s="4"/>
      <c r="I194" s="4"/>
      <c r="J194" s="4"/>
      <c r="K194" s="4"/>
    </row>
    <row r="195" spans="7:11" x14ac:dyDescent="0.25">
      <c r="G195" s="4"/>
      <c r="H195" s="4"/>
      <c r="I195" s="4"/>
      <c r="J195" s="4"/>
      <c r="K195" s="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3"/>
  <sheetViews>
    <sheetView workbookViewId="0">
      <pane xSplit="1" ySplit="5" topLeftCell="F15" activePane="bottomRight" state="frozen"/>
      <selection pane="topRight" activeCell="B1" sqref="B1"/>
      <selection pane="bottomLeft" activeCell="A4" sqref="A4"/>
      <selection pane="bottomRight" activeCell="H30" sqref="H30"/>
    </sheetView>
  </sheetViews>
  <sheetFormatPr defaultRowHeight="15" x14ac:dyDescent="0.25"/>
  <cols>
    <col min="1" max="1" width="42.28515625" customWidth="1"/>
    <col min="2" max="2" width="14.28515625" bestFit="1" customWidth="1"/>
    <col min="3" max="3" width="15" bestFit="1" customWidth="1"/>
    <col min="4" max="4" width="15.140625" customWidth="1"/>
    <col min="5" max="5" width="14.28515625" bestFit="1" customWidth="1"/>
    <col min="6" max="6" width="12.5703125" bestFit="1" customWidth="1"/>
    <col min="7" max="7" width="12.85546875" customWidth="1"/>
    <col min="8" max="8" width="13.7109375" customWidth="1"/>
  </cols>
  <sheetData>
    <row r="1" spans="1:11" x14ac:dyDescent="0.25">
      <c r="A1" s="24" t="s">
        <v>60</v>
      </c>
    </row>
    <row r="2" spans="1:11" ht="17.25" customHeight="1" x14ac:dyDescent="0.25">
      <c r="A2" s="24" t="s">
        <v>80</v>
      </c>
    </row>
    <row r="3" spans="1:11" ht="17.25" customHeight="1" x14ac:dyDescent="0.25">
      <c r="A3" t="s">
        <v>49</v>
      </c>
    </row>
    <row r="4" spans="1:11" ht="17.25" customHeight="1" x14ac:dyDescent="0.25">
      <c r="A4" s="10"/>
      <c r="B4" s="8" t="s">
        <v>13</v>
      </c>
      <c r="C4" s="8" t="s">
        <v>12</v>
      </c>
      <c r="D4" s="8" t="s">
        <v>14</v>
      </c>
      <c r="E4" s="8" t="s">
        <v>13</v>
      </c>
      <c r="F4" s="8" t="s">
        <v>12</v>
      </c>
      <c r="G4" s="8" t="s">
        <v>14</v>
      </c>
      <c r="H4" s="8" t="s">
        <v>13</v>
      </c>
    </row>
    <row r="5" spans="1:11" x14ac:dyDescent="0.25">
      <c r="B5" s="9">
        <v>43100</v>
      </c>
      <c r="C5" s="9">
        <v>43190</v>
      </c>
      <c r="D5" s="9">
        <v>43373</v>
      </c>
      <c r="E5" s="9">
        <v>43465</v>
      </c>
      <c r="F5" s="9">
        <v>43555</v>
      </c>
      <c r="G5" s="9">
        <v>43738</v>
      </c>
      <c r="H5" s="9">
        <v>43830</v>
      </c>
    </row>
    <row r="6" spans="1:11" x14ac:dyDescent="0.25">
      <c r="B6" s="9"/>
      <c r="C6" s="9"/>
      <c r="D6" s="9"/>
      <c r="E6" s="9"/>
      <c r="F6" s="9"/>
    </row>
    <row r="7" spans="1:11" x14ac:dyDescent="0.25">
      <c r="A7" s="14" t="s">
        <v>70</v>
      </c>
      <c r="B7" s="4">
        <v>433108453</v>
      </c>
      <c r="C7" s="4">
        <v>768529637</v>
      </c>
      <c r="D7" s="4">
        <v>233176574</v>
      </c>
      <c r="E7" s="4">
        <v>553162241</v>
      </c>
      <c r="F7" s="4">
        <v>961226250</v>
      </c>
      <c r="G7" s="4">
        <v>221183456</v>
      </c>
      <c r="H7" s="4">
        <v>607579104</v>
      </c>
      <c r="I7" s="4"/>
      <c r="J7" s="4"/>
      <c r="K7" s="4"/>
    </row>
    <row r="8" spans="1:11" x14ac:dyDescent="0.25">
      <c r="A8" t="s">
        <v>38</v>
      </c>
      <c r="B8" s="4">
        <v>364735585</v>
      </c>
      <c r="C8" s="4">
        <v>646132528</v>
      </c>
      <c r="D8" s="4">
        <v>188992012</v>
      </c>
      <c r="E8" s="4">
        <v>455450649</v>
      </c>
      <c r="F8" s="4">
        <v>822979924</v>
      </c>
      <c r="G8" s="4">
        <v>177177133</v>
      </c>
      <c r="H8" s="4">
        <v>493398038</v>
      </c>
      <c r="I8" s="4"/>
      <c r="J8" s="4"/>
      <c r="K8" s="4"/>
    </row>
    <row r="9" spans="1:11" s="2" customFormat="1" x14ac:dyDescent="0.25">
      <c r="A9" s="14" t="s">
        <v>39</v>
      </c>
      <c r="B9" s="16">
        <f>B7-B8</f>
        <v>68372868</v>
      </c>
      <c r="C9" s="16">
        <f t="shared" ref="C9:H9" si="0">C7-C8</f>
        <v>122397109</v>
      </c>
      <c r="D9" s="16">
        <f t="shared" si="0"/>
        <v>44184562</v>
      </c>
      <c r="E9" s="16">
        <f t="shared" si="0"/>
        <v>97711592</v>
      </c>
      <c r="F9" s="16">
        <f t="shared" si="0"/>
        <v>138246326</v>
      </c>
      <c r="G9" s="16">
        <f t="shared" si="0"/>
        <v>44006323</v>
      </c>
      <c r="H9" s="16">
        <f t="shared" si="0"/>
        <v>114181066</v>
      </c>
      <c r="I9" s="4"/>
      <c r="J9" s="4"/>
      <c r="K9" s="4"/>
    </row>
    <row r="10" spans="1:11" s="2" customFormat="1" x14ac:dyDescent="0.25">
      <c r="A10" s="24"/>
      <c r="B10" s="20"/>
      <c r="C10" s="20"/>
      <c r="D10" s="20"/>
      <c r="E10" s="20"/>
      <c r="F10" s="20"/>
      <c r="G10" s="4"/>
      <c r="H10" s="4"/>
      <c r="I10" s="4"/>
      <c r="J10" s="4"/>
      <c r="K10" s="4"/>
    </row>
    <row r="11" spans="1:11" s="2" customFormat="1" x14ac:dyDescent="0.25">
      <c r="A11" s="14" t="s">
        <v>71</v>
      </c>
      <c r="B11" s="20"/>
      <c r="C11" s="20"/>
      <c r="D11" s="20"/>
      <c r="E11" s="20"/>
      <c r="F11" s="20"/>
      <c r="G11" s="4"/>
      <c r="H11" s="4"/>
      <c r="I11" s="4"/>
      <c r="J11" s="4"/>
      <c r="K11" s="4"/>
    </row>
    <row r="12" spans="1:11" s="2" customFormat="1" x14ac:dyDescent="0.25">
      <c r="A12" s="11" t="s">
        <v>40</v>
      </c>
      <c r="B12" s="12">
        <v>24411860</v>
      </c>
      <c r="C12" s="12">
        <v>38556240</v>
      </c>
      <c r="D12" s="12">
        <v>13849202</v>
      </c>
      <c r="E12" s="12">
        <v>24899594</v>
      </c>
      <c r="F12" s="12">
        <v>44493626</v>
      </c>
      <c r="G12" s="4">
        <v>14511648</v>
      </c>
      <c r="H12" s="4">
        <v>28224172</v>
      </c>
      <c r="I12" s="4"/>
      <c r="J12" s="4"/>
      <c r="K12" s="4"/>
    </row>
    <row r="13" spans="1:11" s="2" customFormat="1" x14ac:dyDescent="0.25">
      <c r="A13" s="11"/>
      <c r="B13" s="12"/>
      <c r="C13" s="12"/>
      <c r="D13" s="12"/>
      <c r="E13" s="12"/>
      <c r="F13" s="12"/>
      <c r="G13" s="4"/>
      <c r="H13" s="4"/>
      <c r="I13" s="4"/>
      <c r="J13" s="4"/>
      <c r="K13" s="4"/>
    </row>
    <row r="14" spans="1:11" s="2" customFormat="1" x14ac:dyDescent="0.25">
      <c r="A14" s="25" t="s">
        <v>72</v>
      </c>
      <c r="B14" s="16">
        <f>B9-B12</f>
        <v>43961008</v>
      </c>
      <c r="C14" s="16">
        <f t="shared" ref="C14:H14" si="1">C9-C12</f>
        <v>83840869</v>
      </c>
      <c r="D14" s="16">
        <f t="shared" si="1"/>
        <v>30335360</v>
      </c>
      <c r="E14" s="16">
        <f t="shared" si="1"/>
        <v>72811998</v>
      </c>
      <c r="F14" s="16">
        <f t="shared" si="1"/>
        <v>93752700</v>
      </c>
      <c r="G14" s="16">
        <f t="shared" si="1"/>
        <v>29494675</v>
      </c>
      <c r="H14" s="16">
        <f t="shared" si="1"/>
        <v>85956894</v>
      </c>
      <c r="I14" s="4"/>
      <c r="J14" s="4"/>
      <c r="K14" s="4"/>
    </row>
    <row r="15" spans="1:11" s="2" customFormat="1" x14ac:dyDescent="0.25">
      <c r="A15" s="25" t="s">
        <v>73</v>
      </c>
      <c r="B15" s="20"/>
      <c r="C15" s="20"/>
      <c r="D15" s="20"/>
      <c r="E15" s="20"/>
      <c r="F15" s="20"/>
      <c r="G15" s="4"/>
      <c r="H15" s="4"/>
      <c r="I15" s="4"/>
      <c r="J15" s="4"/>
      <c r="K15" s="4"/>
    </row>
    <row r="16" spans="1:11" s="2" customFormat="1" x14ac:dyDescent="0.25">
      <c r="A16" s="11" t="s">
        <v>24</v>
      </c>
      <c r="B16" s="12">
        <v>18704880</v>
      </c>
      <c r="C16" s="12">
        <v>28575093</v>
      </c>
      <c r="D16" s="12">
        <v>11219903</v>
      </c>
      <c r="E16" s="12">
        <v>22187574</v>
      </c>
      <c r="F16" s="12">
        <v>33295008</v>
      </c>
      <c r="G16" s="4">
        <v>12916493</v>
      </c>
      <c r="H16" s="4">
        <v>32930732</v>
      </c>
      <c r="I16" s="4"/>
      <c r="J16" s="4"/>
      <c r="K16" s="4"/>
    </row>
    <row r="17" spans="1:11" s="2" customFormat="1" x14ac:dyDescent="0.25">
      <c r="A17" s="2" t="s">
        <v>16</v>
      </c>
      <c r="B17" s="12">
        <v>3647307</v>
      </c>
      <c r="C17" s="12">
        <v>4515577</v>
      </c>
      <c r="D17" s="12">
        <v>2188350</v>
      </c>
      <c r="E17" s="12">
        <v>3704870</v>
      </c>
      <c r="F17" s="12">
        <v>4782356</v>
      </c>
      <c r="G17" s="4">
        <v>3112360</v>
      </c>
      <c r="H17" s="4">
        <v>3825946</v>
      </c>
      <c r="I17" s="4"/>
      <c r="J17" s="4"/>
      <c r="K17" s="4"/>
    </row>
    <row r="18" spans="1:11" s="2" customFormat="1" x14ac:dyDescent="0.25">
      <c r="B18" s="12"/>
      <c r="C18" s="12"/>
      <c r="D18" s="12"/>
      <c r="E18" s="12"/>
      <c r="F18" s="12"/>
      <c r="G18" s="4"/>
      <c r="H18" s="4"/>
      <c r="I18" s="4"/>
      <c r="J18" s="4"/>
      <c r="K18" s="4"/>
    </row>
    <row r="19" spans="1:11" x14ac:dyDescent="0.25">
      <c r="A19" s="14" t="s">
        <v>74</v>
      </c>
      <c r="B19" s="16">
        <f>B14-B16+B17</f>
        <v>28903435</v>
      </c>
      <c r="C19" s="16">
        <f>C14-C16+C17</f>
        <v>59781353</v>
      </c>
      <c r="D19" s="16">
        <f>D14-D16+D17</f>
        <v>21303807</v>
      </c>
      <c r="E19" s="16">
        <f>E14-E16+E17</f>
        <v>54329294</v>
      </c>
      <c r="F19" s="16">
        <f>F14-F16+F17</f>
        <v>65240048</v>
      </c>
      <c r="G19" s="16">
        <f>G14-G16+G17+1</f>
        <v>19690543</v>
      </c>
      <c r="H19" s="16">
        <f t="shared" ref="H19" si="2">H14-H16+H17</f>
        <v>56852108</v>
      </c>
      <c r="I19" s="4"/>
      <c r="J19" s="4"/>
      <c r="K19" s="4"/>
    </row>
    <row r="20" spans="1:11" x14ac:dyDescent="0.25">
      <c r="A20" s="11" t="s">
        <v>25</v>
      </c>
      <c r="B20" s="4">
        <v>1376354</v>
      </c>
      <c r="C20" s="4">
        <v>2846731</v>
      </c>
      <c r="D20" s="4">
        <v>1014467</v>
      </c>
      <c r="E20" s="4">
        <v>2587109</v>
      </c>
      <c r="F20" s="4">
        <v>3106669</v>
      </c>
      <c r="G20" s="4">
        <v>937645</v>
      </c>
      <c r="H20" s="4">
        <v>2707243</v>
      </c>
      <c r="I20" s="4"/>
      <c r="J20" s="4"/>
      <c r="K20" s="4"/>
    </row>
    <row r="21" spans="1:11" x14ac:dyDescent="0.25">
      <c r="A21" s="14" t="s">
        <v>75</v>
      </c>
      <c r="B21" s="16">
        <f>B19-B20</f>
        <v>27527081</v>
      </c>
      <c r="C21" s="16">
        <f>C19-C20</f>
        <v>56934622</v>
      </c>
      <c r="D21" s="16">
        <f t="shared" ref="D21:H21" si="3">D19-D20</f>
        <v>20289340</v>
      </c>
      <c r="E21" s="16">
        <f t="shared" si="3"/>
        <v>51742185</v>
      </c>
      <c r="F21" s="16">
        <f t="shared" si="3"/>
        <v>62133379</v>
      </c>
      <c r="G21" s="16">
        <f t="shared" si="3"/>
        <v>18752898</v>
      </c>
      <c r="H21" s="16">
        <f t="shared" si="3"/>
        <v>54144865</v>
      </c>
      <c r="I21" s="4"/>
      <c r="J21" s="4"/>
      <c r="K21" s="4"/>
    </row>
    <row r="22" spans="1:11" x14ac:dyDescent="0.25">
      <c r="A22" s="24"/>
      <c r="B22" s="20"/>
      <c r="C22" s="20"/>
      <c r="D22" s="20"/>
      <c r="E22" s="20"/>
      <c r="F22" s="20"/>
      <c r="G22" s="4"/>
      <c r="H22" s="4"/>
      <c r="I22" s="4"/>
      <c r="J22" s="4"/>
      <c r="K22" s="4"/>
    </row>
    <row r="23" spans="1:11" x14ac:dyDescent="0.25">
      <c r="A23" s="27" t="s">
        <v>76</v>
      </c>
      <c r="B23" s="5">
        <f>SUM(B24:B25)</f>
        <v>-2307813</v>
      </c>
      <c r="C23" s="5">
        <f>SUM(C24:C25)</f>
        <v>-4921592</v>
      </c>
      <c r="D23" s="5">
        <f t="shared" ref="D23:H23" si="4">SUM(D24:D25)</f>
        <v>-2721041</v>
      </c>
      <c r="E23" s="5">
        <f t="shared" si="4"/>
        <v>-7117732</v>
      </c>
      <c r="F23" s="5">
        <f t="shared" si="4"/>
        <v>8305609</v>
      </c>
      <c r="G23" s="5">
        <f t="shared" si="4"/>
        <v>2655219</v>
      </c>
      <c r="H23" s="5">
        <f t="shared" si="4"/>
        <v>7961223</v>
      </c>
      <c r="I23" s="4"/>
      <c r="J23" s="4"/>
      <c r="K23" s="4"/>
    </row>
    <row r="24" spans="1:11" x14ac:dyDescent="0.25">
      <c r="A24" s="11" t="s">
        <v>4</v>
      </c>
      <c r="B24" s="4">
        <v>-2997385</v>
      </c>
      <c r="C24" s="4">
        <v>-5966760</v>
      </c>
      <c r="D24" s="4">
        <v>-3131453</v>
      </c>
      <c r="E24" s="4">
        <v>-7937453</v>
      </c>
      <c r="F24" s="4">
        <v>9536844</v>
      </c>
      <c r="G24" s="4">
        <v>3147438</v>
      </c>
      <c r="H24" s="4">
        <v>8750660</v>
      </c>
      <c r="I24" s="4"/>
      <c r="J24" s="4"/>
      <c r="K24" s="4"/>
    </row>
    <row r="25" spans="1:11" x14ac:dyDescent="0.25">
      <c r="A25" s="11" t="s">
        <v>5</v>
      </c>
      <c r="B25" s="4">
        <v>689572</v>
      </c>
      <c r="C25" s="4">
        <v>1045168</v>
      </c>
      <c r="D25" s="4">
        <v>410412</v>
      </c>
      <c r="E25" s="4">
        <v>819721</v>
      </c>
      <c r="F25" s="4">
        <v>-1231235</v>
      </c>
      <c r="G25" s="4">
        <v>-492219</v>
      </c>
      <c r="H25" s="4">
        <v>-789437</v>
      </c>
      <c r="I25" s="4"/>
      <c r="J25" s="4"/>
      <c r="K25" s="4"/>
    </row>
    <row r="26" spans="1:11" x14ac:dyDescent="0.25">
      <c r="A26" s="14" t="s">
        <v>77</v>
      </c>
      <c r="B26" s="17">
        <f>B21+B23</f>
        <v>25219268</v>
      </c>
      <c r="C26" s="17">
        <f t="shared" ref="C26:E26" si="5">C21+C23</f>
        <v>52013030</v>
      </c>
      <c r="D26" s="17">
        <f t="shared" si="5"/>
        <v>17568299</v>
      </c>
      <c r="E26" s="17">
        <f t="shared" si="5"/>
        <v>44624453</v>
      </c>
      <c r="F26" s="17">
        <f>F21-F23</f>
        <v>53827770</v>
      </c>
      <c r="G26" s="17">
        <f t="shared" ref="G26:H26" si="6">G21-G23</f>
        <v>16097679</v>
      </c>
      <c r="H26" s="17">
        <f t="shared" si="6"/>
        <v>46183642</v>
      </c>
      <c r="I26" s="4"/>
      <c r="J26" s="4"/>
      <c r="K26" s="4"/>
    </row>
    <row r="27" spans="1:11" x14ac:dyDescent="0.25">
      <c r="A27" s="24"/>
      <c r="B27" s="4"/>
      <c r="C27" s="4"/>
      <c r="D27" s="4"/>
      <c r="E27" s="4"/>
      <c r="F27" s="4"/>
      <c r="G27" s="4"/>
      <c r="H27" s="4"/>
      <c r="I27" s="4"/>
      <c r="J27" s="4"/>
      <c r="K27" s="4"/>
    </row>
    <row r="28" spans="1:11" x14ac:dyDescent="0.25">
      <c r="A28" s="1"/>
      <c r="B28" s="4"/>
      <c r="C28" s="4"/>
      <c r="D28" s="4"/>
      <c r="E28" s="3"/>
      <c r="F28" s="4"/>
      <c r="G28" s="4"/>
      <c r="H28" s="4"/>
      <c r="I28" s="4"/>
      <c r="J28" s="4"/>
      <c r="K28" s="4"/>
    </row>
    <row r="29" spans="1:11" s="1" customFormat="1" x14ac:dyDescent="0.25">
      <c r="A29" s="14" t="s">
        <v>78</v>
      </c>
      <c r="B29" s="18">
        <f>B26/('1'!B35/10)</f>
        <v>3.2258283533215995</v>
      </c>
      <c r="C29" s="18">
        <f>C26/('1'!C35/10)</f>
        <v>6.6530522184928982</v>
      </c>
      <c r="D29" s="18">
        <f>D26/('1'!D35/10)</f>
        <v>2.2471832661372848</v>
      </c>
      <c r="E29" s="18">
        <f>E26/('1'!E35/10)</f>
        <v>5.1890636570154909</v>
      </c>
      <c r="F29" s="18">
        <f>F26/('1'!F35/10)</f>
        <v>6.2592526354370941</v>
      </c>
      <c r="G29" s="18">
        <f>G26/('1'!G35/10)</f>
        <v>1.8718858259439386</v>
      </c>
      <c r="H29" s="18">
        <f>H26/('1'!H35/10)</f>
        <v>4.8821553534087769</v>
      </c>
      <c r="I29" s="4"/>
      <c r="J29" s="4"/>
      <c r="K29" s="4"/>
    </row>
    <row r="30" spans="1:11" x14ac:dyDescent="0.25">
      <c r="A30" s="25" t="s">
        <v>79</v>
      </c>
      <c r="G30" s="4"/>
      <c r="H30" s="4"/>
      <c r="I30" s="4"/>
      <c r="J30" s="4"/>
      <c r="K30" s="4"/>
    </row>
    <row r="31" spans="1:11" x14ac:dyDescent="0.25">
      <c r="A31" s="31"/>
      <c r="G31" s="4"/>
      <c r="H31" s="4"/>
      <c r="I31" s="4"/>
      <c r="J31" s="4"/>
      <c r="K31" s="4"/>
    </row>
    <row r="32" spans="1:11" x14ac:dyDescent="0.25">
      <c r="G32" s="4"/>
      <c r="H32" s="4"/>
      <c r="I32" s="4"/>
      <c r="J32" s="4"/>
      <c r="K32" s="4"/>
    </row>
    <row r="33" spans="7:11" x14ac:dyDescent="0.25">
      <c r="G33" s="4"/>
      <c r="H33" s="4"/>
      <c r="I33" s="4"/>
      <c r="J33" s="4"/>
      <c r="K33" s="4"/>
    </row>
    <row r="34" spans="7:11" x14ac:dyDescent="0.25">
      <c r="G34" s="4"/>
      <c r="H34" s="4"/>
      <c r="I34" s="4"/>
      <c r="J34" s="4"/>
      <c r="K34" s="4"/>
    </row>
    <row r="35" spans="7:11" x14ac:dyDescent="0.25">
      <c r="G35" s="4"/>
      <c r="H35" s="4"/>
      <c r="I35" s="4"/>
      <c r="J35" s="4"/>
      <c r="K35" s="4"/>
    </row>
    <row r="36" spans="7:11" x14ac:dyDescent="0.25">
      <c r="G36" s="4"/>
      <c r="H36" s="4"/>
      <c r="I36" s="4"/>
      <c r="J36" s="4"/>
      <c r="K36" s="4"/>
    </row>
    <row r="37" spans="7:11" x14ac:dyDescent="0.25">
      <c r="G37" s="4"/>
      <c r="H37" s="4"/>
      <c r="I37" s="4"/>
      <c r="J37" s="4"/>
      <c r="K37" s="4"/>
    </row>
    <row r="38" spans="7:11" x14ac:dyDescent="0.25">
      <c r="G38" s="4"/>
      <c r="H38" s="4"/>
      <c r="I38" s="4"/>
      <c r="J38" s="4"/>
      <c r="K38" s="4"/>
    </row>
    <row r="39" spans="7:11" x14ac:dyDescent="0.25">
      <c r="G39" s="4"/>
      <c r="H39" s="4"/>
      <c r="I39" s="4"/>
      <c r="J39" s="4"/>
      <c r="K39" s="4"/>
    </row>
    <row r="40" spans="7:11" x14ac:dyDescent="0.25">
      <c r="G40" s="4"/>
      <c r="H40" s="4"/>
      <c r="I40" s="4"/>
      <c r="J40" s="4"/>
      <c r="K40" s="4"/>
    </row>
    <row r="41" spans="7:11" x14ac:dyDescent="0.25">
      <c r="G41" s="4"/>
      <c r="H41" s="4"/>
      <c r="I41" s="4"/>
      <c r="J41" s="4"/>
      <c r="K41" s="4"/>
    </row>
    <row r="42" spans="7:11" x14ac:dyDescent="0.25">
      <c r="G42" s="4"/>
      <c r="H42" s="4"/>
      <c r="I42" s="4"/>
      <c r="J42" s="4"/>
      <c r="K42" s="4"/>
    </row>
    <row r="43" spans="7:11" x14ac:dyDescent="0.25">
      <c r="G43" s="4"/>
      <c r="H43" s="4"/>
      <c r="I43" s="4"/>
      <c r="J43" s="4"/>
      <c r="K43" s="4"/>
    </row>
    <row r="44" spans="7:11" x14ac:dyDescent="0.25">
      <c r="G44" s="4"/>
      <c r="H44" s="4"/>
      <c r="I44" s="4"/>
      <c r="J44" s="4"/>
      <c r="K44" s="4"/>
    </row>
    <row r="45" spans="7:11" x14ac:dyDescent="0.25">
      <c r="G45" s="4"/>
      <c r="H45" s="4"/>
      <c r="I45" s="4"/>
      <c r="J45" s="4"/>
      <c r="K45" s="4"/>
    </row>
    <row r="46" spans="7:11" x14ac:dyDescent="0.25">
      <c r="G46" s="4"/>
      <c r="H46" s="4"/>
      <c r="I46" s="4"/>
      <c r="J46" s="4"/>
      <c r="K46" s="4"/>
    </row>
    <row r="47" spans="7:11" x14ac:dyDescent="0.25">
      <c r="G47" s="4"/>
      <c r="H47" s="4"/>
      <c r="I47" s="4"/>
      <c r="J47" s="4"/>
      <c r="K47" s="4"/>
    </row>
    <row r="48" spans="7:11" x14ac:dyDescent="0.25">
      <c r="G48" s="4"/>
      <c r="H48" s="4"/>
      <c r="I48" s="4"/>
      <c r="J48" s="4"/>
      <c r="K48" s="4"/>
    </row>
    <row r="49" spans="7:11" x14ac:dyDescent="0.25">
      <c r="G49" s="4"/>
      <c r="H49" s="4"/>
      <c r="I49" s="4"/>
      <c r="J49" s="4"/>
      <c r="K49" s="4"/>
    </row>
    <row r="50" spans="7:11" x14ac:dyDescent="0.25">
      <c r="G50" s="4"/>
      <c r="H50" s="4"/>
      <c r="I50" s="4"/>
      <c r="J50" s="4"/>
      <c r="K50" s="4"/>
    </row>
    <row r="51" spans="7:11" x14ac:dyDescent="0.25">
      <c r="G51" s="4"/>
      <c r="H51" s="4"/>
      <c r="I51" s="4"/>
      <c r="J51" s="4"/>
      <c r="K51" s="4"/>
    </row>
    <row r="52" spans="7:11" x14ac:dyDescent="0.25">
      <c r="G52" s="4"/>
      <c r="H52" s="4"/>
      <c r="I52" s="4"/>
      <c r="J52" s="4"/>
      <c r="K52" s="4"/>
    </row>
    <row r="53" spans="7:11" x14ac:dyDescent="0.25">
      <c r="G53" s="4"/>
      <c r="H53" s="4"/>
      <c r="I53" s="4"/>
      <c r="J53" s="4"/>
      <c r="K53" s="4"/>
    </row>
    <row r="54" spans="7:11" x14ac:dyDescent="0.25">
      <c r="G54" s="4"/>
      <c r="H54" s="4"/>
      <c r="I54" s="4"/>
      <c r="J54" s="4"/>
      <c r="K54" s="4"/>
    </row>
    <row r="55" spans="7:11" x14ac:dyDescent="0.25">
      <c r="G55" s="4"/>
      <c r="H55" s="4"/>
      <c r="I55" s="4"/>
      <c r="J55" s="4"/>
      <c r="K55" s="4"/>
    </row>
    <row r="56" spans="7:11" x14ac:dyDescent="0.25">
      <c r="G56" s="4"/>
      <c r="H56" s="4"/>
      <c r="I56" s="4"/>
      <c r="J56" s="4"/>
      <c r="K56" s="4"/>
    </row>
    <row r="57" spans="7:11" x14ac:dyDescent="0.25">
      <c r="G57" s="4"/>
      <c r="H57" s="4"/>
      <c r="I57" s="4"/>
      <c r="J57" s="4"/>
      <c r="K57" s="4"/>
    </row>
    <row r="58" spans="7:11" x14ac:dyDescent="0.25">
      <c r="G58" s="4"/>
      <c r="H58" s="4"/>
      <c r="I58" s="4"/>
      <c r="J58" s="4"/>
      <c r="K58" s="4"/>
    </row>
    <row r="59" spans="7:11" x14ac:dyDescent="0.25">
      <c r="G59" s="4"/>
      <c r="H59" s="4"/>
      <c r="I59" s="4"/>
      <c r="J59" s="4"/>
      <c r="K59" s="4"/>
    </row>
    <row r="60" spans="7:11" x14ac:dyDescent="0.25">
      <c r="G60" s="4"/>
      <c r="H60" s="4"/>
      <c r="I60" s="4"/>
      <c r="J60" s="4"/>
      <c r="K60" s="4"/>
    </row>
    <row r="61" spans="7:11" x14ac:dyDescent="0.25">
      <c r="G61" s="4"/>
      <c r="H61" s="4"/>
      <c r="I61" s="4"/>
      <c r="J61" s="4"/>
      <c r="K61" s="4"/>
    </row>
    <row r="62" spans="7:11" x14ac:dyDescent="0.25">
      <c r="G62" s="4"/>
      <c r="H62" s="4"/>
      <c r="I62" s="4"/>
      <c r="J62" s="4"/>
      <c r="K62" s="4"/>
    </row>
    <row r="63" spans="7:11" x14ac:dyDescent="0.25">
      <c r="G63" s="4"/>
      <c r="H63" s="4"/>
      <c r="I63" s="4"/>
      <c r="J63" s="4"/>
      <c r="K63" s="4"/>
    </row>
    <row r="64" spans="7:11" x14ac:dyDescent="0.25">
      <c r="G64" s="4"/>
      <c r="H64" s="4"/>
      <c r="I64" s="4"/>
      <c r="J64" s="4"/>
      <c r="K64" s="4"/>
    </row>
    <row r="65" spans="7:11" x14ac:dyDescent="0.25">
      <c r="G65" s="4"/>
      <c r="H65" s="4"/>
      <c r="I65" s="4"/>
      <c r="J65" s="4"/>
      <c r="K65" s="4"/>
    </row>
    <row r="66" spans="7:11" x14ac:dyDescent="0.25">
      <c r="G66" s="4"/>
      <c r="H66" s="4"/>
      <c r="I66" s="4"/>
      <c r="J66" s="4"/>
      <c r="K66" s="4"/>
    </row>
    <row r="67" spans="7:11" x14ac:dyDescent="0.25">
      <c r="G67" s="4"/>
      <c r="H67" s="4"/>
      <c r="I67" s="4"/>
      <c r="J67" s="4"/>
      <c r="K67" s="4"/>
    </row>
    <row r="68" spans="7:11" x14ac:dyDescent="0.25">
      <c r="G68" s="4"/>
      <c r="H68" s="4"/>
      <c r="I68" s="4"/>
      <c r="J68" s="4"/>
      <c r="K68" s="4"/>
    </row>
    <row r="69" spans="7:11" x14ac:dyDescent="0.25">
      <c r="G69" s="4"/>
      <c r="H69" s="4"/>
      <c r="I69" s="4"/>
      <c r="J69" s="4"/>
      <c r="K69" s="4"/>
    </row>
    <row r="70" spans="7:11" x14ac:dyDescent="0.25">
      <c r="G70" s="4"/>
      <c r="H70" s="4"/>
      <c r="I70" s="4"/>
      <c r="J70" s="4"/>
      <c r="K70" s="4"/>
    </row>
    <row r="71" spans="7:11" x14ac:dyDescent="0.25">
      <c r="G71" s="4"/>
      <c r="H71" s="4"/>
      <c r="I71" s="4"/>
      <c r="J71" s="4"/>
      <c r="K71" s="4"/>
    </row>
    <row r="72" spans="7:11" x14ac:dyDescent="0.25">
      <c r="G72" s="4"/>
      <c r="H72" s="4"/>
      <c r="I72" s="4"/>
      <c r="J72" s="4"/>
      <c r="K72" s="4"/>
    </row>
    <row r="73" spans="7:11" x14ac:dyDescent="0.25">
      <c r="G73" s="4"/>
      <c r="H73" s="4"/>
      <c r="I73" s="4"/>
      <c r="J73" s="4"/>
      <c r="K73" s="4"/>
    </row>
    <row r="74" spans="7:11" x14ac:dyDescent="0.25">
      <c r="G74" s="4"/>
      <c r="H74" s="4"/>
      <c r="I74" s="4"/>
      <c r="J74" s="4"/>
      <c r="K74" s="4"/>
    </row>
    <row r="75" spans="7:11" x14ac:dyDescent="0.25">
      <c r="G75" s="4"/>
      <c r="H75" s="4"/>
      <c r="I75" s="4"/>
      <c r="J75" s="4"/>
      <c r="K75" s="4"/>
    </row>
    <row r="76" spans="7:11" x14ac:dyDescent="0.25">
      <c r="G76" s="4"/>
      <c r="H76" s="4"/>
      <c r="I76" s="4"/>
      <c r="J76" s="4"/>
      <c r="K76" s="4"/>
    </row>
    <row r="77" spans="7:11" x14ac:dyDescent="0.25">
      <c r="G77" s="4"/>
      <c r="H77" s="4"/>
      <c r="I77" s="4"/>
      <c r="J77" s="4"/>
      <c r="K77" s="4"/>
    </row>
    <row r="78" spans="7:11" x14ac:dyDescent="0.25">
      <c r="G78" s="4"/>
      <c r="H78" s="4"/>
      <c r="I78" s="4"/>
      <c r="J78" s="4"/>
      <c r="K78" s="4"/>
    </row>
    <row r="79" spans="7:11" x14ac:dyDescent="0.25">
      <c r="G79" s="4"/>
      <c r="H79" s="4"/>
      <c r="I79" s="4"/>
      <c r="J79" s="4"/>
      <c r="K79" s="4"/>
    </row>
    <row r="80" spans="7:11" x14ac:dyDescent="0.25">
      <c r="G80" s="4"/>
      <c r="H80" s="4"/>
      <c r="I80" s="4"/>
      <c r="J80" s="4"/>
      <c r="K80" s="4"/>
    </row>
    <row r="81" spans="7:11" x14ac:dyDescent="0.25">
      <c r="G81" s="4"/>
      <c r="H81" s="4"/>
      <c r="I81" s="4"/>
      <c r="J81" s="4"/>
      <c r="K81" s="4"/>
    </row>
    <row r="82" spans="7:11" x14ac:dyDescent="0.25">
      <c r="G82" s="4"/>
      <c r="H82" s="4"/>
      <c r="I82" s="4"/>
      <c r="J82" s="4"/>
      <c r="K82" s="4"/>
    </row>
    <row r="83" spans="7:11" x14ac:dyDescent="0.25">
      <c r="G83" s="4"/>
      <c r="H83" s="4"/>
      <c r="I83" s="4"/>
      <c r="J83" s="4"/>
      <c r="K83" s="4"/>
    </row>
    <row r="84" spans="7:11" x14ac:dyDescent="0.25">
      <c r="G84" s="4"/>
      <c r="H84" s="4"/>
      <c r="I84" s="4"/>
      <c r="J84" s="4"/>
      <c r="K84" s="4"/>
    </row>
    <row r="85" spans="7:11" x14ac:dyDescent="0.25">
      <c r="G85" s="4"/>
      <c r="H85" s="4"/>
      <c r="I85" s="4"/>
      <c r="J85" s="4"/>
      <c r="K85" s="4"/>
    </row>
    <row r="86" spans="7:11" x14ac:dyDescent="0.25">
      <c r="G86" s="4"/>
      <c r="H86" s="4"/>
      <c r="I86" s="4"/>
      <c r="J86" s="4"/>
      <c r="K86" s="4"/>
    </row>
    <row r="87" spans="7:11" x14ac:dyDescent="0.25">
      <c r="G87" s="4"/>
      <c r="H87" s="4"/>
      <c r="I87" s="4"/>
      <c r="J87" s="4"/>
      <c r="K87" s="4"/>
    </row>
    <row r="88" spans="7:11" x14ac:dyDescent="0.25">
      <c r="G88" s="4"/>
      <c r="H88" s="4"/>
      <c r="I88" s="4"/>
      <c r="J88" s="4"/>
      <c r="K88" s="4"/>
    </row>
    <row r="89" spans="7:11" x14ac:dyDescent="0.25">
      <c r="G89" s="4"/>
      <c r="H89" s="4"/>
      <c r="I89" s="4"/>
      <c r="J89" s="4"/>
      <c r="K89" s="4"/>
    </row>
    <row r="90" spans="7:11" x14ac:dyDescent="0.25">
      <c r="G90" s="4"/>
      <c r="H90" s="4"/>
      <c r="I90" s="4"/>
      <c r="J90" s="4"/>
      <c r="K90" s="4"/>
    </row>
    <row r="91" spans="7:11" x14ac:dyDescent="0.25">
      <c r="G91" s="4"/>
      <c r="H91" s="4"/>
      <c r="I91" s="4"/>
      <c r="J91" s="4"/>
      <c r="K91" s="4"/>
    </row>
    <row r="92" spans="7:11" x14ac:dyDescent="0.25">
      <c r="G92" s="4"/>
      <c r="H92" s="4"/>
      <c r="I92" s="4"/>
      <c r="J92" s="4"/>
      <c r="K92" s="4"/>
    </row>
    <row r="93" spans="7:11" x14ac:dyDescent="0.25">
      <c r="G93" s="4"/>
      <c r="H93" s="4"/>
      <c r="I93" s="4"/>
      <c r="J93" s="4"/>
      <c r="K93" s="4"/>
    </row>
    <row r="94" spans="7:11" x14ac:dyDescent="0.25">
      <c r="G94" s="4"/>
      <c r="H94" s="4"/>
      <c r="I94" s="4"/>
      <c r="J94" s="4"/>
      <c r="K94" s="4"/>
    </row>
    <row r="95" spans="7:11" x14ac:dyDescent="0.25">
      <c r="G95" s="4"/>
      <c r="H95" s="4"/>
      <c r="I95" s="4"/>
      <c r="J95" s="4"/>
      <c r="K95" s="4"/>
    </row>
    <row r="96" spans="7:11" x14ac:dyDescent="0.25">
      <c r="G96" s="4"/>
      <c r="H96" s="4"/>
      <c r="I96" s="4"/>
      <c r="J96" s="4"/>
      <c r="K96" s="4"/>
    </row>
    <row r="97" spans="7:11" x14ac:dyDescent="0.25">
      <c r="G97" s="4"/>
      <c r="H97" s="4"/>
      <c r="I97" s="4"/>
      <c r="J97" s="4"/>
      <c r="K97" s="4"/>
    </row>
    <row r="98" spans="7:11" x14ac:dyDescent="0.25">
      <c r="G98" s="4"/>
      <c r="H98" s="4"/>
      <c r="I98" s="4"/>
      <c r="J98" s="4"/>
      <c r="K98" s="4"/>
    </row>
    <row r="99" spans="7:11" x14ac:dyDescent="0.25">
      <c r="G99" s="4"/>
      <c r="H99" s="4"/>
      <c r="I99" s="4"/>
      <c r="J99" s="4"/>
      <c r="K99" s="4"/>
    </row>
    <row r="100" spans="7:11" x14ac:dyDescent="0.25">
      <c r="G100" s="4"/>
      <c r="H100" s="4"/>
      <c r="I100" s="4"/>
      <c r="J100" s="4"/>
      <c r="K100" s="4"/>
    </row>
    <row r="101" spans="7:11" x14ac:dyDescent="0.25">
      <c r="G101" s="4"/>
      <c r="H101" s="4"/>
      <c r="I101" s="4"/>
      <c r="J101" s="4"/>
      <c r="K101" s="4"/>
    </row>
    <row r="102" spans="7:11" x14ac:dyDescent="0.25">
      <c r="G102" s="4"/>
      <c r="H102" s="4"/>
      <c r="I102" s="4"/>
      <c r="J102" s="4"/>
      <c r="K102" s="4"/>
    </row>
    <row r="103" spans="7:11" x14ac:dyDescent="0.25">
      <c r="G103" s="4"/>
      <c r="H103" s="4"/>
      <c r="I103" s="4"/>
      <c r="J103" s="4"/>
      <c r="K103" s="4"/>
    </row>
    <row r="104" spans="7:11" x14ac:dyDescent="0.25">
      <c r="G104" s="4"/>
      <c r="H104" s="4"/>
      <c r="I104" s="4"/>
      <c r="J104" s="4"/>
      <c r="K104" s="4"/>
    </row>
    <row r="105" spans="7:11" x14ac:dyDescent="0.25">
      <c r="G105" s="4"/>
      <c r="H105" s="4"/>
      <c r="I105" s="4"/>
      <c r="J105" s="4"/>
      <c r="K105" s="4"/>
    </row>
    <row r="106" spans="7:11" x14ac:dyDescent="0.25">
      <c r="G106" s="4"/>
      <c r="H106" s="4"/>
      <c r="I106" s="4"/>
      <c r="J106" s="4"/>
      <c r="K106" s="4"/>
    </row>
    <row r="107" spans="7:11" x14ac:dyDescent="0.25">
      <c r="G107" s="4"/>
      <c r="H107" s="4"/>
      <c r="I107" s="4"/>
      <c r="J107" s="4"/>
      <c r="K107" s="4"/>
    </row>
    <row r="108" spans="7:11" x14ac:dyDescent="0.25">
      <c r="G108" s="4"/>
      <c r="H108" s="4"/>
      <c r="I108" s="4"/>
      <c r="J108" s="4"/>
      <c r="K108" s="4"/>
    </row>
    <row r="109" spans="7:11" x14ac:dyDescent="0.25">
      <c r="G109" s="4"/>
      <c r="H109" s="4"/>
      <c r="I109" s="4"/>
      <c r="J109" s="4"/>
      <c r="K109" s="4"/>
    </row>
    <row r="110" spans="7:11" x14ac:dyDescent="0.25">
      <c r="G110" s="4"/>
      <c r="H110" s="4"/>
      <c r="I110" s="4"/>
      <c r="J110" s="4"/>
      <c r="K110" s="4"/>
    </row>
    <row r="111" spans="7:11" x14ac:dyDescent="0.25">
      <c r="G111" s="4"/>
      <c r="H111" s="4"/>
      <c r="I111" s="4"/>
      <c r="J111" s="4"/>
      <c r="K111" s="4"/>
    </row>
    <row r="112" spans="7:11" x14ac:dyDescent="0.25">
      <c r="G112" s="4"/>
      <c r="H112" s="4"/>
      <c r="I112" s="4"/>
      <c r="J112" s="4"/>
      <c r="K112" s="4"/>
    </row>
    <row r="113" spans="7:11" x14ac:dyDescent="0.25">
      <c r="G113" s="4"/>
      <c r="H113" s="4"/>
      <c r="I113" s="4"/>
      <c r="J113" s="4"/>
      <c r="K113" s="4"/>
    </row>
    <row r="114" spans="7:11" x14ac:dyDescent="0.25">
      <c r="G114" s="4"/>
      <c r="H114" s="4"/>
      <c r="I114" s="4"/>
      <c r="J114" s="4"/>
      <c r="K114" s="4"/>
    </row>
    <row r="115" spans="7:11" x14ac:dyDescent="0.25">
      <c r="G115" s="4"/>
      <c r="H115" s="4"/>
      <c r="I115" s="4"/>
      <c r="J115" s="4"/>
      <c r="K115" s="4"/>
    </row>
    <row r="116" spans="7:11" x14ac:dyDescent="0.25">
      <c r="G116" s="4"/>
      <c r="H116" s="4"/>
      <c r="I116" s="4"/>
      <c r="J116" s="4"/>
      <c r="K116" s="4"/>
    </row>
    <row r="117" spans="7:11" x14ac:dyDescent="0.25">
      <c r="G117" s="4"/>
      <c r="H117" s="4"/>
      <c r="I117" s="4"/>
      <c r="J117" s="4"/>
      <c r="K117" s="4"/>
    </row>
    <row r="118" spans="7:11" x14ac:dyDescent="0.25">
      <c r="G118" s="4"/>
      <c r="H118" s="4"/>
      <c r="I118" s="4"/>
      <c r="J118" s="4"/>
      <c r="K118" s="4"/>
    </row>
    <row r="119" spans="7:11" x14ac:dyDescent="0.25">
      <c r="G119" s="4"/>
      <c r="H119" s="4"/>
      <c r="I119" s="4"/>
      <c r="J119" s="4"/>
      <c r="K119" s="4"/>
    </row>
    <row r="120" spans="7:11" x14ac:dyDescent="0.25">
      <c r="G120" s="4"/>
      <c r="H120" s="4"/>
      <c r="I120" s="4"/>
      <c r="J120" s="4"/>
      <c r="K120" s="4"/>
    </row>
    <row r="121" spans="7:11" x14ac:dyDescent="0.25">
      <c r="G121" s="4"/>
      <c r="H121" s="4"/>
      <c r="I121" s="4"/>
      <c r="J121" s="4"/>
      <c r="K121" s="4"/>
    </row>
    <row r="122" spans="7:11" x14ac:dyDescent="0.25">
      <c r="G122" s="4"/>
      <c r="H122" s="4"/>
      <c r="I122" s="4"/>
      <c r="J122" s="4"/>
      <c r="K122" s="4"/>
    </row>
    <row r="123" spans="7:11" x14ac:dyDescent="0.25">
      <c r="G123" s="4"/>
      <c r="H123" s="4"/>
      <c r="I123" s="4"/>
      <c r="J123" s="4"/>
      <c r="K123" s="4"/>
    </row>
    <row r="124" spans="7:11" x14ac:dyDescent="0.25">
      <c r="G124" s="4"/>
      <c r="H124" s="4"/>
      <c r="I124" s="4"/>
      <c r="J124" s="4"/>
      <c r="K124" s="4"/>
    </row>
    <row r="125" spans="7:11" x14ac:dyDescent="0.25">
      <c r="G125" s="4"/>
      <c r="H125" s="4"/>
      <c r="I125" s="4"/>
      <c r="J125" s="4"/>
      <c r="K125" s="4"/>
    </row>
    <row r="126" spans="7:11" x14ac:dyDescent="0.25">
      <c r="G126" s="4"/>
      <c r="H126" s="4"/>
      <c r="I126" s="4"/>
      <c r="J126" s="4"/>
      <c r="K126" s="4"/>
    </row>
    <row r="127" spans="7:11" x14ac:dyDescent="0.25">
      <c r="G127" s="4"/>
      <c r="H127" s="4"/>
      <c r="I127" s="4"/>
      <c r="J127" s="4"/>
      <c r="K127" s="4"/>
    </row>
    <row r="128" spans="7:11" x14ac:dyDescent="0.25">
      <c r="G128" s="4"/>
      <c r="H128" s="4"/>
      <c r="I128" s="4"/>
      <c r="J128" s="4"/>
      <c r="K128" s="4"/>
    </row>
    <row r="129" spans="7:11" x14ac:dyDescent="0.25">
      <c r="G129" s="4"/>
      <c r="H129" s="4"/>
      <c r="I129" s="4"/>
      <c r="J129" s="4"/>
      <c r="K129" s="4"/>
    </row>
    <row r="130" spans="7:11" x14ac:dyDescent="0.25">
      <c r="G130" s="4"/>
      <c r="H130" s="4"/>
      <c r="I130" s="4"/>
      <c r="J130" s="4"/>
      <c r="K130" s="4"/>
    </row>
    <row r="131" spans="7:11" x14ac:dyDescent="0.25">
      <c r="G131" s="4"/>
      <c r="H131" s="4"/>
      <c r="I131" s="4"/>
      <c r="J131" s="4"/>
      <c r="K131" s="4"/>
    </row>
    <row r="132" spans="7:11" x14ac:dyDescent="0.25">
      <c r="G132" s="4"/>
      <c r="H132" s="4"/>
      <c r="I132" s="4"/>
      <c r="J132" s="4"/>
      <c r="K132" s="4"/>
    </row>
    <row r="133" spans="7:11" x14ac:dyDescent="0.25">
      <c r="G133" s="4"/>
      <c r="H133" s="4"/>
      <c r="I133" s="4"/>
      <c r="J133" s="4"/>
      <c r="K133" s="4"/>
    </row>
  </sheetData>
  <conditionalFormatting sqref="A21:A23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7"/>
  <sheetViews>
    <sheetView tabSelected="1" workbookViewId="0">
      <pane xSplit="1" ySplit="5" topLeftCell="F30" activePane="bottomRight" state="frozen"/>
      <selection pane="topRight" activeCell="B1" sqref="B1"/>
      <selection pane="bottomLeft" activeCell="A4" sqref="A4"/>
      <selection pane="bottomRight" activeCell="N44" sqref="N44"/>
    </sheetView>
  </sheetViews>
  <sheetFormatPr defaultRowHeight="15" x14ac:dyDescent="0.25"/>
  <cols>
    <col min="1" max="1" width="43.28515625" customWidth="1"/>
    <col min="2" max="2" width="15.42578125" customWidth="1"/>
    <col min="3" max="4" width="17.7109375" customWidth="1"/>
    <col min="5" max="5" width="17.140625" customWidth="1"/>
    <col min="6" max="7" width="14.42578125" customWidth="1"/>
    <col min="8" max="8" width="13.28515625" customWidth="1"/>
  </cols>
  <sheetData>
    <row r="1" spans="1:11" x14ac:dyDescent="0.25">
      <c r="A1" s="24" t="s">
        <v>60</v>
      </c>
    </row>
    <row r="2" spans="1:11" x14ac:dyDescent="0.25">
      <c r="A2" s="24" t="s">
        <v>48</v>
      </c>
    </row>
    <row r="3" spans="1:11" x14ac:dyDescent="0.25">
      <c r="A3" t="s">
        <v>49</v>
      </c>
    </row>
    <row r="4" spans="1:11" ht="15.75" x14ac:dyDescent="0.25">
      <c r="A4" s="10"/>
      <c r="B4" s="8" t="s">
        <v>13</v>
      </c>
      <c r="C4" s="8" t="s">
        <v>12</v>
      </c>
      <c r="D4" s="8" t="s">
        <v>14</v>
      </c>
      <c r="E4" s="8" t="s">
        <v>13</v>
      </c>
      <c r="F4" s="8" t="s">
        <v>12</v>
      </c>
      <c r="G4" s="8" t="s">
        <v>14</v>
      </c>
      <c r="H4" s="8" t="s">
        <v>13</v>
      </c>
    </row>
    <row r="5" spans="1:11" x14ac:dyDescent="0.25">
      <c r="B5" s="9">
        <v>43100</v>
      </c>
      <c r="C5" s="9">
        <v>43190</v>
      </c>
      <c r="D5" s="9">
        <v>43373</v>
      </c>
      <c r="E5" s="9">
        <v>43465</v>
      </c>
      <c r="F5" s="9">
        <v>43555</v>
      </c>
      <c r="G5" s="9">
        <v>43738</v>
      </c>
      <c r="H5" s="9">
        <v>43830</v>
      </c>
    </row>
    <row r="6" spans="1:11" x14ac:dyDescent="0.25">
      <c r="A6" s="14" t="s">
        <v>50</v>
      </c>
      <c r="B6" s="9"/>
      <c r="C6" s="9"/>
      <c r="D6" s="9"/>
      <c r="E6" s="9"/>
      <c r="F6" s="9"/>
    </row>
    <row r="7" spans="1:11" x14ac:dyDescent="0.25">
      <c r="A7" s="1" t="s">
        <v>51</v>
      </c>
      <c r="B7" s="4"/>
      <c r="C7" s="4"/>
      <c r="D7" s="4"/>
      <c r="E7" s="4"/>
      <c r="F7" s="4"/>
    </row>
    <row r="8" spans="1:11" x14ac:dyDescent="0.25">
      <c r="A8" t="s">
        <v>17</v>
      </c>
      <c r="B8" s="4">
        <v>431174558</v>
      </c>
      <c r="C8" s="4">
        <v>691225083</v>
      </c>
      <c r="D8" s="4">
        <v>263934328</v>
      </c>
      <c r="E8" s="4">
        <v>514061813</v>
      </c>
      <c r="F8" s="4">
        <v>893600224</v>
      </c>
      <c r="G8" s="4">
        <v>408496016</v>
      </c>
      <c r="H8" s="4">
        <v>676876832</v>
      </c>
      <c r="I8" s="4"/>
      <c r="J8" s="4"/>
      <c r="K8" s="4"/>
    </row>
    <row r="9" spans="1:11" x14ac:dyDescent="0.25">
      <c r="A9" t="s">
        <v>18</v>
      </c>
      <c r="B9" s="4">
        <v>-406605378</v>
      </c>
      <c r="C9" s="4">
        <v>-623295867</v>
      </c>
      <c r="D9" s="4">
        <v>-241482095</v>
      </c>
      <c r="E9" s="4">
        <v>-477758558</v>
      </c>
      <c r="F9" s="4">
        <v>-843817596</v>
      </c>
      <c r="G9" s="4">
        <v>-316609822</v>
      </c>
      <c r="H9" s="4">
        <v>-519650913</v>
      </c>
      <c r="I9" s="4"/>
      <c r="J9" s="4"/>
      <c r="K9" s="4"/>
    </row>
    <row r="10" spans="1:11" x14ac:dyDescent="0.25">
      <c r="A10" t="s">
        <v>41</v>
      </c>
      <c r="B10" s="4">
        <v>-18704880</v>
      </c>
      <c r="C10" s="4">
        <v>-28575093</v>
      </c>
      <c r="D10" s="4">
        <v>-11219903</v>
      </c>
      <c r="E10" s="4">
        <v>-22187574</v>
      </c>
      <c r="F10" s="4">
        <v>-33295008</v>
      </c>
      <c r="G10" s="4">
        <v>-12916493</v>
      </c>
      <c r="H10" s="4">
        <v>-32930732</v>
      </c>
      <c r="I10" s="4"/>
      <c r="J10" s="4"/>
      <c r="K10" s="4"/>
    </row>
    <row r="11" spans="1:11" x14ac:dyDescent="0.25">
      <c r="A11" t="s">
        <v>46</v>
      </c>
      <c r="B11" s="4">
        <v>0</v>
      </c>
      <c r="C11" s="4">
        <v>0</v>
      </c>
      <c r="D11" s="4">
        <v>1836143</v>
      </c>
      <c r="E11" s="4">
        <v>3000366</v>
      </c>
      <c r="F11" s="4">
        <v>3915007</v>
      </c>
      <c r="G11" s="4">
        <v>0</v>
      </c>
      <c r="H11" s="4">
        <v>0</v>
      </c>
      <c r="I11" s="4"/>
      <c r="J11" s="4"/>
      <c r="K11" s="4"/>
    </row>
    <row r="12" spans="1:11" x14ac:dyDescent="0.25">
      <c r="A12" t="s">
        <v>42</v>
      </c>
      <c r="B12" s="4">
        <v>-2997385</v>
      </c>
      <c r="C12" s="4">
        <v>-5966760</v>
      </c>
      <c r="D12" s="4">
        <v>-1841341</v>
      </c>
      <c r="E12" s="4">
        <v>-3908612</v>
      </c>
      <c r="F12" s="4">
        <v>-5351010</v>
      </c>
      <c r="G12" s="4">
        <v>-4553919</v>
      </c>
      <c r="H12" s="4">
        <v>-6509062</v>
      </c>
      <c r="I12" s="4"/>
      <c r="J12" s="4"/>
      <c r="K12" s="4"/>
    </row>
    <row r="13" spans="1:11" x14ac:dyDescent="0.25">
      <c r="A13" s="1"/>
      <c r="B13" s="16">
        <f>SUM(B8:B12)</f>
        <v>2866915</v>
      </c>
      <c r="C13" s="16">
        <f t="shared" ref="C13:G13" si="0">SUM(C8:C12)</f>
        <v>33387363</v>
      </c>
      <c r="D13" s="16">
        <f t="shared" si="0"/>
        <v>11227132</v>
      </c>
      <c r="E13" s="16">
        <f t="shared" si="0"/>
        <v>13207435</v>
      </c>
      <c r="F13" s="16">
        <f t="shared" si="0"/>
        <v>15051617</v>
      </c>
      <c r="G13" s="16">
        <f t="shared" si="0"/>
        <v>74415782</v>
      </c>
      <c r="H13" s="16">
        <f>SUM(H8:H12)</f>
        <v>117786125</v>
      </c>
      <c r="I13" s="4"/>
      <c r="J13" s="4"/>
      <c r="K13" s="4"/>
    </row>
    <row r="14" spans="1:11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</row>
    <row r="15" spans="1:11" x14ac:dyDescent="0.25">
      <c r="A15" s="14" t="s">
        <v>52</v>
      </c>
      <c r="B15" s="4"/>
      <c r="C15" s="4"/>
      <c r="D15" s="4"/>
      <c r="E15" s="4"/>
      <c r="F15" s="4"/>
      <c r="G15" s="4"/>
      <c r="H15" s="4"/>
      <c r="I15" s="4"/>
      <c r="J15" s="4"/>
      <c r="K15" s="4"/>
    </row>
    <row r="16" spans="1:11" x14ac:dyDescent="0.25">
      <c r="A16" t="s">
        <v>15</v>
      </c>
      <c r="B16" s="4">
        <v>-77903112</v>
      </c>
      <c r="C16" s="4">
        <v>-148891215</v>
      </c>
      <c r="D16" s="4">
        <v>11324861</v>
      </c>
      <c r="E16" s="4">
        <v>-9051448</v>
      </c>
      <c r="F16" s="4">
        <v>-17896154</v>
      </c>
      <c r="G16" s="4">
        <v>-8664216</v>
      </c>
      <c r="H16" s="4">
        <v>-57965046</v>
      </c>
      <c r="I16" s="4"/>
      <c r="J16" s="4"/>
      <c r="K16" s="4"/>
    </row>
    <row r="17" spans="1:11" x14ac:dyDescent="0.25">
      <c r="A17" s="2" t="s">
        <v>26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/>
      <c r="I17" s="4"/>
      <c r="J17" s="4"/>
      <c r="K17" s="4"/>
    </row>
    <row r="18" spans="1:11" x14ac:dyDescent="0.25">
      <c r="A18" s="1"/>
      <c r="B18" s="16">
        <f>SUM(B16:B17)</f>
        <v>-77903112</v>
      </c>
      <c r="C18" s="16">
        <f>SUM(C16:C16)</f>
        <v>-148891215</v>
      </c>
      <c r="D18" s="16">
        <f>SUM(D16:D16)</f>
        <v>11324861</v>
      </c>
      <c r="E18" s="16">
        <f>SUM(E16:E16)</f>
        <v>-9051448</v>
      </c>
      <c r="F18" s="16">
        <f>SUM(F16:F16)</f>
        <v>-17896154</v>
      </c>
      <c r="G18" s="16">
        <f t="shared" ref="G18:H18" si="1">SUM(G16:G16)</f>
        <v>-8664216</v>
      </c>
      <c r="H18" s="16">
        <f t="shared" si="1"/>
        <v>-57965046</v>
      </c>
      <c r="I18" s="4"/>
      <c r="J18" s="4"/>
      <c r="K18" s="4"/>
    </row>
    <row r="19" spans="1:11" x14ac:dyDescent="0.25">
      <c r="B19" s="4"/>
      <c r="C19" s="4"/>
      <c r="D19" s="4"/>
      <c r="E19" s="4"/>
      <c r="F19" s="4"/>
      <c r="G19" s="4"/>
      <c r="H19" s="4"/>
      <c r="I19" s="4"/>
      <c r="J19" s="4"/>
      <c r="K19" s="4"/>
    </row>
    <row r="20" spans="1:11" x14ac:dyDescent="0.25">
      <c r="A20" s="14" t="s">
        <v>53</v>
      </c>
      <c r="B20" s="4"/>
      <c r="C20" s="4"/>
      <c r="D20" s="4"/>
      <c r="E20" s="4"/>
      <c r="F20" s="4"/>
      <c r="G20" s="4"/>
      <c r="H20" s="4"/>
      <c r="I20" s="4"/>
      <c r="J20" s="4"/>
      <c r="K20" s="4"/>
    </row>
    <row r="21" spans="1:11" x14ac:dyDescent="0.25">
      <c r="A21" t="s">
        <v>43</v>
      </c>
      <c r="B21" s="4">
        <v>84266556</v>
      </c>
      <c r="C21" s="4">
        <v>149605616</v>
      </c>
      <c r="D21" s="4">
        <v>-5084804</v>
      </c>
      <c r="E21" s="4">
        <v>-8926736</v>
      </c>
      <c r="F21" s="4">
        <v>-25247403</v>
      </c>
      <c r="G21" s="4">
        <v>-17922300</v>
      </c>
      <c r="H21" s="4">
        <v>-38354653</v>
      </c>
      <c r="I21" s="4"/>
      <c r="J21" s="4"/>
      <c r="K21" s="4"/>
    </row>
    <row r="22" spans="1:11" x14ac:dyDescent="0.25">
      <c r="A22" t="s">
        <v>86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4">
        <v>6866608</v>
      </c>
      <c r="H22" s="4">
        <v>3867163</v>
      </c>
    </row>
    <row r="23" spans="1:11" x14ac:dyDescent="0.25">
      <c r="A23" t="s">
        <v>87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4">
        <v>-63661737</v>
      </c>
      <c r="H23" s="4">
        <v>-61488179</v>
      </c>
    </row>
    <row r="24" spans="1:11" x14ac:dyDescent="0.25">
      <c r="A24" s="2" t="s">
        <v>47</v>
      </c>
      <c r="B24" s="4">
        <v>0</v>
      </c>
      <c r="C24" s="4">
        <v>0</v>
      </c>
      <c r="D24" s="4">
        <v>-52592204</v>
      </c>
      <c r="E24" s="4">
        <v>-33256260</v>
      </c>
      <c r="F24" s="4">
        <v>4511891</v>
      </c>
      <c r="G24" s="4"/>
      <c r="H24" s="4"/>
      <c r="I24" s="4"/>
      <c r="J24" s="4"/>
      <c r="K24" s="4"/>
    </row>
    <row r="25" spans="1:11" x14ac:dyDescent="0.25">
      <c r="A25" s="2" t="s">
        <v>44</v>
      </c>
      <c r="B25" s="4">
        <v>0</v>
      </c>
      <c r="C25" s="4">
        <v>0</v>
      </c>
      <c r="D25" s="4">
        <v>0</v>
      </c>
      <c r="E25" s="4">
        <v>0</v>
      </c>
      <c r="F25" s="4"/>
      <c r="G25" s="4"/>
      <c r="H25" s="4"/>
      <c r="I25" s="4"/>
      <c r="J25" s="4"/>
      <c r="K25" s="4"/>
    </row>
    <row r="26" spans="1:11" x14ac:dyDescent="0.25">
      <c r="A26" t="s">
        <v>45</v>
      </c>
      <c r="B26" s="4">
        <v>0</v>
      </c>
      <c r="C26" s="4">
        <v>310458</v>
      </c>
      <c r="D26" s="4">
        <v>0</v>
      </c>
      <c r="E26" s="4">
        <v>0</v>
      </c>
      <c r="F26" s="4">
        <v>205469</v>
      </c>
      <c r="G26" s="4"/>
      <c r="H26" s="4"/>
      <c r="I26" s="4"/>
      <c r="J26" s="4"/>
      <c r="K26" s="4"/>
    </row>
    <row r="27" spans="1:11" x14ac:dyDescent="0.25">
      <c r="A27" s="2" t="s">
        <v>6</v>
      </c>
      <c r="B27" s="4">
        <v>-1578</v>
      </c>
      <c r="C27" s="4">
        <v>-10003563</v>
      </c>
      <c r="D27" s="4">
        <v>0</v>
      </c>
      <c r="E27" s="4">
        <v>-3469</v>
      </c>
      <c r="F27" s="4">
        <v>-15190201</v>
      </c>
      <c r="G27" s="4"/>
      <c r="H27" s="4">
        <v>-813</v>
      </c>
      <c r="I27" s="4"/>
      <c r="J27" s="4"/>
      <c r="K27" s="4"/>
    </row>
    <row r="28" spans="1:11" x14ac:dyDescent="0.25">
      <c r="A28" s="1"/>
      <c r="B28" s="16">
        <f t="shared" ref="B28:G28" si="2">SUM(B21:B27)</f>
        <v>84264978</v>
      </c>
      <c r="C28" s="16">
        <f t="shared" si="2"/>
        <v>139912511</v>
      </c>
      <c r="D28" s="16">
        <f t="shared" si="2"/>
        <v>-57677008</v>
      </c>
      <c r="E28" s="16">
        <f t="shared" si="2"/>
        <v>-42186465</v>
      </c>
      <c r="F28" s="16">
        <f t="shared" si="2"/>
        <v>-35720244</v>
      </c>
      <c r="G28" s="16">
        <f t="shared" si="2"/>
        <v>-74717429</v>
      </c>
      <c r="H28" s="16">
        <f>SUM(H21:H27)+1</f>
        <v>-95976481</v>
      </c>
      <c r="I28" s="4"/>
      <c r="J28" s="4"/>
      <c r="K28" s="4"/>
    </row>
    <row r="29" spans="1:11" x14ac:dyDescent="0.25">
      <c r="B29" s="20"/>
      <c r="C29" s="20"/>
      <c r="D29" s="20"/>
      <c r="E29" s="20"/>
      <c r="F29" s="20"/>
      <c r="G29" s="4"/>
      <c r="H29" s="4"/>
      <c r="I29" s="4"/>
      <c r="J29" s="4"/>
      <c r="K29" s="4"/>
    </row>
    <row r="30" spans="1:11" x14ac:dyDescent="0.25">
      <c r="A30" s="1" t="s">
        <v>54</v>
      </c>
      <c r="B30" s="5">
        <f>B13+B18+B28</f>
        <v>9228781</v>
      </c>
      <c r="C30" s="5">
        <f>C13+C18+C28</f>
        <v>24408659</v>
      </c>
      <c r="D30" s="5">
        <f>D13+D18+D28</f>
        <v>-35125015</v>
      </c>
      <c r="E30" s="5">
        <f>E13+E18+E28</f>
        <v>-38030478</v>
      </c>
      <c r="F30" s="5">
        <f>F13+F18+F28</f>
        <v>-38564781</v>
      </c>
      <c r="G30" s="5">
        <f t="shared" ref="G30:H30" si="3">G13+G18+G28</f>
        <v>-8965863</v>
      </c>
      <c r="H30" s="5">
        <f t="shared" si="3"/>
        <v>-36155402</v>
      </c>
      <c r="I30" s="4"/>
      <c r="J30" s="4"/>
      <c r="K30" s="4"/>
    </row>
    <row r="31" spans="1:11" x14ac:dyDescent="0.25">
      <c r="A31" s="25" t="s">
        <v>55</v>
      </c>
      <c r="B31" s="5">
        <v>0</v>
      </c>
      <c r="C31" s="5"/>
      <c r="D31" s="5"/>
      <c r="E31" s="5"/>
      <c r="F31" s="4"/>
      <c r="G31" s="4">
        <v>242398</v>
      </c>
      <c r="H31" s="4">
        <v>147101</v>
      </c>
      <c r="I31" s="4"/>
      <c r="J31" s="4"/>
      <c r="K31" s="4"/>
    </row>
    <row r="32" spans="1:11" x14ac:dyDescent="0.25">
      <c r="A32" s="25" t="s">
        <v>56</v>
      </c>
      <c r="B32" s="4">
        <v>9029663</v>
      </c>
      <c r="C32" s="4">
        <v>9029663</v>
      </c>
      <c r="D32" s="4">
        <v>82132581</v>
      </c>
      <c r="E32" s="4">
        <v>82132581</v>
      </c>
      <c r="F32" s="4">
        <v>82132581</v>
      </c>
      <c r="G32" s="4">
        <v>57011992</v>
      </c>
      <c r="H32" s="4">
        <v>57011992</v>
      </c>
      <c r="I32" s="4"/>
      <c r="J32" s="4"/>
      <c r="K32" s="4"/>
    </row>
    <row r="33" spans="1:11" x14ac:dyDescent="0.25">
      <c r="A33" s="14" t="s">
        <v>57</v>
      </c>
      <c r="B33" s="17">
        <f t="shared" ref="B33:E33" si="4">SUM(B30:B32)</f>
        <v>18258444</v>
      </c>
      <c r="C33" s="17">
        <f>SUM(C30:C32)</f>
        <v>33438322</v>
      </c>
      <c r="D33" s="17">
        <f t="shared" si="4"/>
        <v>47007566</v>
      </c>
      <c r="E33" s="17">
        <f t="shared" si="4"/>
        <v>44102103</v>
      </c>
      <c r="F33" s="17">
        <f t="shared" ref="F33:H33" si="5">SUM(F30:F32)</f>
        <v>43567800</v>
      </c>
      <c r="G33" s="17">
        <f t="shared" si="5"/>
        <v>48288527</v>
      </c>
      <c r="H33" s="17">
        <f t="shared" si="5"/>
        <v>21003691</v>
      </c>
      <c r="I33" s="4"/>
      <c r="J33" s="4"/>
      <c r="K33" s="4"/>
    </row>
    <row r="34" spans="1:11" x14ac:dyDescent="0.25">
      <c r="A34" s="24"/>
      <c r="B34" s="4"/>
      <c r="C34" s="4"/>
      <c r="D34" s="4"/>
      <c r="E34" s="4"/>
      <c r="F34" s="4"/>
      <c r="G34" s="4"/>
      <c r="H34" s="4"/>
      <c r="I34" s="4"/>
      <c r="J34" s="4"/>
      <c r="K34" s="4"/>
    </row>
    <row r="35" spans="1:11" x14ac:dyDescent="0.25">
      <c r="G35" s="4"/>
      <c r="H35" s="4"/>
      <c r="I35" s="4"/>
      <c r="J35" s="4"/>
      <c r="K35" s="4"/>
    </row>
    <row r="36" spans="1:11" s="1" customFormat="1" x14ac:dyDescent="0.25">
      <c r="A36" s="14" t="s">
        <v>58</v>
      </c>
      <c r="B36" s="21">
        <f>B13/('1'!B35/10)</f>
        <v>0.36671071077729117</v>
      </c>
      <c r="C36" s="21">
        <f>C13/('1'!C35/10)</f>
        <v>4.2706196788915722</v>
      </c>
      <c r="D36" s="21">
        <f>D13/('1'!D35/10)</f>
        <v>1.436076603495559</v>
      </c>
      <c r="E36" s="21">
        <f>E13/('1'!E35/10)</f>
        <v>1.5357996872453403</v>
      </c>
      <c r="F36" s="21">
        <f>F13/('1'!F35/10)</f>
        <v>1.7502466361664204</v>
      </c>
      <c r="G36" s="21">
        <f>G13/('1'!G35/10)</f>
        <v>8.6532876914947856</v>
      </c>
      <c r="H36" s="21">
        <f>H13/('1'!H35/10)</f>
        <v>12.4513818274883</v>
      </c>
      <c r="I36" s="4"/>
      <c r="J36" s="4"/>
      <c r="K36" s="4"/>
    </row>
    <row r="37" spans="1:11" x14ac:dyDescent="0.25">
      <c r="A37" s="14" t="s">
        <v>59</v>
      </c>
      <c r="B37" s="4">
        <f>'1'!B35/10</f>
        <v>7817920</v>
      </c>
      <c r="C37" s="4">
        <f>'1'!C35/10</f>
        <v>7817920</v>
      </c>
      <c r="D37" s="4">
        <f>'1'!D35/10</f>
        <v>7817920</v>
      </c>
      <c r="E37" s="4">
        <f>'1'!E35/10</f>
        <v>8599712</v>
      </c>
      <c r="F37" s="4">
        <f>'1'!F35/10</f>
        <v>8599712</v>
      </c>
      <c r="G37" s="4">
        <f>'1'!G35/10</f>
        <v>8599712</v>
      </c>
      <c r="H37" s="4">
        <f>'1'!H35/10</f>
        <v>9459683</v>
      </c>
      <c r="I37" s="4"/>
      <c r="J37" s="4"/>
      <c r="K37" s="4"/>
    </row>
    <row r="38" spans="1:11" x14ac:dyDescent="0.25">
      <c r="G38" s="4"/>
      <c r="H38" s="4"/>
      <c r="I38" s="4"/>
      <c r="J38" s="4"/>
      <c r="K38" s="4"/>
    </row>
    <row r="39" spans="1:11" x14ac:dyDescent="0.25">
      <c r="G39" s="4"/>
      <c r="H39" s="4"/>
      <c r="I39" s="4"/>
      <c r="J39" s="4"/>
      <c r="K39" s="4"/>
    </row>
    <row r="40" spans="1:11" x14ac:dyDescent="0.25">
      <c r="G40" s="4"/>
      <c r="H40" s="4"/>
      <c r="I40" s="4"/>
      <c r="J40" s="4"/>
      <c r="K40" s="4"/>
    </row>
    <row r="41" spans="1:11" x14ac:dyDescent="0.25">
      <c r="G41" s="4"/>
      <c r="H41" s="4"/>
      <c r="I41" s="4"/>
      <c r="J41" s="4"/>
      <c r="K41" s="4"/>
    </row>
    <row r="42" spans="1:11" x14ac:dyDescent="0.25">
      <c r="G42" s="4"/>
      <c r="H42" s="4"/>
      <c r="I42" s="4"/>
      <c r="J42" s="4"/>
      <c r="K42" s="4"/>
    </row>
    <row r="43" spans="1:11" x14ac:dyDescent="0.25">
      <c r="G43" s="4"/>
      <c r="H43" s="4"/>
      <c r="I43" s="4"/>
      <c r="J43" s="4"/>
      <c r="K43" s="4"/>
    </row>
    <row r="44" spans="1:11" x14ac:dyDescent="0.25">
      <c r="G44" s="4"/>
      <c r="H44" s="4"/>
      <c r="I44" s="4"/>
      <c r="J44" s="4"/>
      <c r="K44" s="4"/>
    </row>
    <row r="45" spans="1:11" x14ac:dyDescent="0.25">
      <c r="G45" s="4"/>
      <c r="H45" s="4"/>
      <c r="I45" s="4"/>
      <c r="J45" s="4"/>
      <c r="K45" s="4"/>
    </row>
    <row r="46" spans="1:11" x14ac:dyDescent="0.25">
      <c r="G46" s="4"/>
      <c r="H46" s="4"/>
      <c r="I46" s="4"/>
      <c r="J46" s="4"/>
      <c r="K46" s="4"/>
    </row>
    <row r="47" spans="1:11" x14ac:dyDescent="0.25">
      <c r="G47" s="4"/>
      <c r="H47" s="4"/>
      <c r="I47" s="4"/>
      <c r="J47" s="4"/>
      <c r="K47" s="4"/>
    </row>
    <row r="48" spans="1:11" x14ac:dyDescent="0.25">
      <c r="G48" s="4"/>
      <c r="H48" s="4"/>
      <c r="I48" s="4"/>
      <c r="J48" s="4"/>
      <c r="K48" s="4"/>
    </row>
    <row r="49" spans="7:11" x14ac:dyDescent="0.25">
      <c r="G49" s="4"/>
      <c r="H49" s="4"/>
      <c r="I49" s="4"/>
      <c r="J49" s="4"/>
      <c r="K49" s="4"/>
    </row>
    <row r="50" spans="7:11" x14ac:dyDescent="0.25">
      <c r="G50" s="4"/>
      <c r="H50" s="4"/>
      <c r="I50" s="4"/>
      <c r="J50" s="4"/>
      <c r="K50" s="4"/>
    </row>
    <row r="51" spans="7:11" x14ac:dyDescent="0.25">
      <c r="G51" s="4"/>
      <c r="H51" s="4"/>
      <c r="I51" s="4"/>
      <c r="J51" s="4"/>
      <c r="K51" s="4"/>
    </row>
    <row r="52" spans="7:11" x14ac:dyDescent="0.25">
      <c r="G52" s="4"/>
      <c r="H52" s="4"/>
      <c r="I52" s="4"/>
      <c r="J52" s="4"/>
      <c r="K52" s="4"/>
    </row>
    <row r="53" spans="7:11" x14ac:dyDescent="0.25">
      <c r="G53" s="4"/>
      <c r="H53" s="4"/>
      <c r="I53" s="4"/>
      <c r="J53" s="4"/>
      <c r="K53" s="4"/>
    </row>
    <row r="54" spans="7:11" x14ac:dyDescent="0.25">
      <c r="G54" s="4"/>
      <c r="H54" s="4"/>
      <c r="I54" s="4"/>
      <c r="J54" s="4"/>
      <c r="K54" s="4"/>
    </row>
    <row r="55" spans="7:11" x14ac:dyDescent="0.25">
      <c r="G55" s="4"/>
      <c r="H55" s="4"/>
      <c r="I55" s="4"/>
      <c r="J55" s="4"/>
      <c r="K55" s="4"/>
    </row>
    <row r="56" spans="7:11" x14ac:dyDescent="0.25">
      <c r="G56" s="4"/>
      <c r="H56" s="4"/>
      <c r="I56" s="4"/>
      <c r="J56" s="4"/>
      <c r="K56" s="4"/>
    </row>
    <row r="57" spans="7:11" x14ac:dyDescent="0.25">
      <c r="G57" s="4"/>
      <c r="H57" s="4"/>
      <c r="I57" s="4"/>
      <c r="J57" s="4"/>
      <c r="K57" s="4"/>
    </row>
    <row r="58" spans="7:11" x14ac:dyDescent="0.25">
      <c r="G58" s="4"/>
      <c r="H58" s="4"/>
      <c r="I58" s="4"/>
      <c r="J58" s="4"/>
      <c r="K58" s="4"/>
    </row>
    <row r="59" spans="7:11" x14ac:dyDescent="0.25">
      <c r="G59" s="4"/>
      <c r="H59" s="4"/>
      <c r="I59" s="4"/>
      <c r="J59" s="4"/>
      <c r="K59" s="4"/>
    </row>
    <row r="60" spans="7:11" x14ac:dyDescent="0.25">
      <c r="G60" s="4"/>
      <c r="H60" s="4"/>
      <c r="I60" s="4"/>
      <c r="J60" s="4"/>
      <c r="K60" s="4"/>
    </row>
    <row r="61" spans="7:11" x14ac:dyDescent="0.25">
      <c r="G61" s="4"/>
      <c r="H61" s="4"/>
      <c r="I61" s="4"/>
      <c r="J61" s="4"/>
      <c r="K61" s="4"/>
    </row>
    <row r="62" spans="7:11" x14ac:dyDescent="0.25">
      <c r="G62" s="4"/>
      <c r="H62" s="4"/>
      <c r="I62" s="4"/>
      <c r="J62" s="4"/>
      <c r="K62" s="4"/>
    </row>
    <row r="63" spans="7:11" x14ac:dyDescent="0.25">
      <c r="G63" s="4"/>
      <c r="H63" s="4"/>
      <c r="I63" s="4"/>
      <c r="J63" s="4"/>
      <c r="K63" s="4"/>
    </row>
    <row r="64" spans="7:11" x14ac:dyDescent="0.25">
      <c r="G64" s="4"/>
      <c r="H64" s="4"/>
      <c r="I64" s="4"/>
      <c r="J64" s="4"/>
      <c r="K64" s="4"/>
    </row>
    <row r="65" spans="7:11" x14ac:dyDescent="0.25">
      <c r="G65" s="4"/>
      <c r="H65" s="4"/>
      <c r="I65" s="4"/>
      <c r="J65" s="4"/>
      <c r="K65" s="4"/>
    </row>
    <row r="66" spans="7:11" x14ac:dyDescent="0.25">
      <c r="G66" s="4"/>
      <c r="H66" s="4"/>
      <c r="I66" s="4"/>
      <c r="J66" s="4"/>
      <c r="K66" s="4"/>
    </row>
    <row r="67" spans="7:11" x14ac:dyDescent="0.25">
      <c r="G67" s="4"/>
      <c r="H67" s="4"/>
      <c r="I67" s="4"/>
      <c r="J67" s="4"/>
      <c r="K67" s="4"/>
    </row>
    <row r="68" spans="7:11" x14ac:dyDescent="0.25">
      <c r="G68" s="4"/>
      <c r="H68" s="4"/>
      <c r="I68" s="4"/>
      <c r="J68" s="4"/>
      <c r="K68" s="4"/>
    </row>
    <row r="69" spans="7:11" x14ac:dyDescent="0.25">
      <c r="G69" s="4"/>
      <c r="H69" s="4"/>
      <c r="I69" s="4"/>
      <c r="J69" s="4"/>
      <c r="K69" s="4"/>
    </row>
    <row r="70" spans="7:11" x14ac:dyDescent="0.25">
      <c r="G70" s="4"/>
      <c r="H70" s="4"/>
      <c r="I70" s="4"/>
      <c r="J70" s="4"/>
      <c r="K70" s="4"/>
    </row>
    <row r="71" spans="7:11" x14ac:dyDescent="0.25">
      <c r="G71" s="4"/>
      <c r="H71" s="4"/>
      <c r="I71" s="4"/>
      <c r="J71" s="4"/>
      <c r="K71" s="4"/>
    </row>
    <row r="72" spans="7:11" x14ac:dyDescent="0.25">
      <c r="G72" s="4"/>
      <c r="H72" s="4"/>
      <c r="I72" s="4"/>
      <c r="J72" s="4"/>
      <c r="K72" s="4"/>
    </row>
    <row r="73" spans="7:11" x14ac:dyDescent="0.25">
      <c r="G73" s="4"/>
      <c r="H73" s="4"/>
      <c r="I73" s="4"/>
      <c r="J73" s="4"/>
      <c r="K73" s="4"/>
    </row>
    <row r="74" spans="7:11" x14ac:dyDescent="0.25">
      <c r="G74" s="4"/>
      <c r="H74" s="4"/>
      <c r="I74" s="4"/>
      <c r="J74" s="4"/>
      <c r="K74" s="4"/>
    </row>
    <row r="75" spans="7:11" x14ac:dyDescent="0.25">
      <c r="G75" s="4"/>
      <c r="H75" s="4"/>
      <c r="I75" s="4"/>
      <c r="J75" s="4"/>
      <c r="K75" s="4"/>
    </row>
    <row r="76" spans="7:11" x14ac:dyDescent="0.25">
      <c r="G76" s="4"/>
      <c r="H76" s="4"/>
      <c r="I76" s="4"/>
      <c r="J76" s="4"/>
      <c r="K76" s="4"/>
    </row>
    <row r="77" spans="7:11" x14ac:dyDescent="0.25">
      <c r="G77" s="4"/>
      <c r="H77" s="4"/>
      <c r="I77" s="4"/>
      <c r="J77" s="4"/>
      <c r="K77" s="4"/>
    </row>
    <row r="78" spans="7:11" x14ac:dyDescent="0.25">
      <c r="G78" s="4"/>
      <c r="H78" s="4"/>
      <c r="I78" s="4"/>
      <c r="J78" s="4"/>
      <c r="K78" s="4"/>
    </row>
    <row r="79" spans="7:11" x14ac:dyDescent="0.25">
      <c r="G79" s="4"/>
      <c r="H79" s="4"/>
      <c r="I79" s="4"/>
      <c r="J79" s="4"/>
      <c r="K79" s="4"/>
    </row>
    <row r="80" spans="7:11" x14ac:dyDescent="0.25">
      <c r="G80" s="4"/>
      <c r="H80" s="4"/>
      <c r="I80" s="4"/>
      <c r="J80" s="4"/>
      <c r="K80" s="4"/>
    </row>
    <row r="81" spans="7:11" x14ac:dyDescent="0.25">
      <c r="G81" s="4"/>
      <c r="H81" s="4"/>
      <c r="I81" s="4"/>
      <c r="J81" s="4"/>
      <c r="K81" s="4"/>
    </row>
    <row r="82" spans="7:11" x14ac:dyDescent="0.25">
      <c r="G82" s="4"/>
      <c r="H82" s="4"/>
      <c r="I82" s="4"/>
      <c r="J82" s="4"/>
      <c r="K82" s="4"/>
    </row>
    <row r="83" spans="7:11" x14ac:dyDescent="0.25">
      <c r="G83" s="4"/>
      <c r="H83" s="4"/>
      <c r="I83" s="4"/>
      <c r="J83" s="4"/>
      <c r="K83" s="4"/>
    </row>
    <row r="84" spans="7:11" x14ac:dyDescent="0.25">
      <c r="G84" s="4"/>
      <c r="H84" s="4"/>
      <c r="I84" s="4"/>
      <c r="J84" s="4"/>
      <c r="K84" s="4"/>
    </row>
    <row r="85" spans="7:11" x14ac:dyDescent="0.25">
      <c r="G85" s="4"/>
      <c r="H85" s="4"/>
      <c r="I85" s="4"/>
      <c r="J85" s="4"/>
      <c r="K85" s="4"/>
    </row>
    <row r="86" spans="7:11" x14ac:dyDescent="0.25">
      <c r="G86" s="4"/>
      <c r="H86" s="4"/>
      <c r="I86" s="4"/>
      <c r="J86" s="4"/>
      <c r="K86" s="4"/>
    </row>
    <row r="87" spans="7:11" x14ac:dyDescent="0.25">
      <c r="G87" s="4"/>
      <c r="H87" s="4"/>
      <c r="I87" s="4"/>
      <c r="J87" s="4"/>
      <c r="K87" s="4"/>
    </row>
    <row r="88" spans="7:11" x14ac:dyDescent="0.25">
      <c r="G88" s="4"/>
      <c r="H88" s="4"/>
      <c r="I88" s="4"/>
      <c r="J88" s="4"/>
      <c r="K88" s="4"/>
    </row>
    <row r="89" spans="7:11" x14ac:dyDescent="0.25">
      <c r="G89" s="4"/>
      <c r="H89" s="4"/>
      <c r="I89" s="4"/>
      <c r="J89" s="4"/>
      <c r="K89" s="4"/>
    </row>
    <row r="90" spans="7:11" x14ac:dyDescent="0.25">
      <c r="G90" s="4"/>
      <c r="H90" s="4"/>
      <c r="I90" s="4"/>
      <c r="J90" s="4"/>
      <c r="K90" s="4"/>
    </row>
    <row r="91" spans="7:11" x14ac:dyDescent="0.25">
      <c r="G91" s="4"/>
      <c r="H91" s="4"/>
      <c r="I91" s="4"/>
      <c r="J91" s="4"/>
      <c r="K91" s="4"/>
    </row>
    <row r="92" spans="7:11" x14ac:dyDescent="0.25">
      <c r="G92" s="4"/>
      <c r="H92" s="4"/>
      <c r="I92" s="4"/>
      <c r="J92" s="4"/>
      <c r="K92" s="4"/>
    </row>
    <row r="93" spans="7:11" x14ac:dyDescent="0.25">
      <c r="G93" s="4"/>
      <c r="H93" s="4"/>
      <c r="I93" s="4"/>
      <c r="J93" s="4"/>
      <c r="K93" s="4"/>
    </row>
    <row r="94" spans="7:11" x14ac:dyDescent="0.25">
      <c r="G94" s="4"/>
      <c r="H94" s="4"/>
      <c r="I94" s="4"/>
      <c r="J94" s="4"/>
      <c r="K94" s="4"/>
    </row>
    <row r="95" spans="7:11" x14ac:dyDescent="0.25">
      <c r="G95" s="4"/>
      <c r="H95" s="4"/>
      <c r="I95" s="4"/>
      <c r="J95" s="4"/>
      <c r="K95" s="4"/>
    </row>
    <row r="96" spans="7:11" x14ac:dyDescent="0.25">
      <c r="G96" s="4"/>
      <c r="H96" s="4"/>
      <c r="I96" s="4"/>
      <c r="J96" s="4"/>
      <c r="K96" s="4"/>
    </row>
    <row r="97" spans="7:11" x14ac:dyDescent="0.25">
      <c r="G97" s="4"/>
      <c r="H97" s="4"/>
      <c r="I97" s="4"/>
      <c r="J97" s="4"/>
      <c r="K97" s="4"/>
    </row>
    <row r="98" spans="7:11" x14ac:dyDescent="0.25">
      <c r="G98" s="4"/>
      <c r="H98" s="4"/>
      <c r="I98" s="4"/>
      <c r="J98" s="4"/>
      <c r="K98" s="4"/>
    </row>
    <row r="99" spans="7:11" x14ac:dyDescent="0.25">
      <c r="G99" s="4"/>
      <c r="H99" s="4"/>
      <c r="I99" s="4"/>
      <c r="J99" s="4"/>
      <c r="K99" s="4"/>
    </row>
    <row r="100" spans="7:11" x14ac:dyDescent="0.25">
      <c r="G100" s="4"/>
      <c r="H100" s="4"/>
      <c r="I100" s="4"/>
      <c r="J100" s="4"/>
      <c r="K100" s="4"/>
    </row>
    <row r="101" spans="7:11" x14ac:dyDescent="0.25">
      <c r="G101" s="4"/>
      <c r="H101" s="4"/>
      <c r="I101" s="4"/>
      <c r="J101" s="4"/>
      <c r="K101" s="4"/>
    </row>
    <row r="102" spans="7:11" x14ac:dyDescent="0.25">
      <c r="G102" s="4"/>
      <c r="H102" s="4"/>
      <c r="I102" s="4"/>
      <c r="J102" s="4"/>
      <c r="K102" s="4"/>
    </row>
    <row r="103" spans="7:11" x14ac:dyDescent="0.25">
      <c r="G103" s="4"/>
      <c r="H103" s="4"/>
      <c r="I103" s="4"/>
      <c r="J103" s="4"/>
      <c r="K103" s="4"/>
    </row>
    <row r="104" spans="7:11" x14ac:dyDescent="0.25">
      <c r="G104" s="4"/>
      <c r="H104" s="4"/>
      <c r="I104" s="4"/>
      <c r="J104" s="4"/>
      <c r="K104" s="4"/>
    </row>
    <row r="105" spans="7:11" x14ac:dyDescent="0.25">
      <c r="G105" s="4"/>
      <c r="H105" s="4"/>
      <c r="I105" s="4"/>
      <c r="J105" s="4"/>
      <c r="K105" s="4"/>
    </row>
    <row r="106" spans="7:11" x14ac:dyDescent="0.25">
      <c r="G106" s="4"/>
      <c r="H106" s="4"/>
      <c r="I106" s="4"/>
      <c r="J106" s="4"/>
      <c r="K106" s="4"/>
    </row>
    <row r="107" spans="7:11" x14ac:dyDescent="0.25">
      <c r="G107" s="4"/>
      <c r="H107" s="4"/>
      <c r="I107" s="4"/>
      <c r="J107" s="4"/>
      <c r="K107" s="4"/>
    </row>
    <row r="108" spans="7:11" x14ac:dyDescent="0.25">
      <c r="G108" s="4"/>
      <c r="H108" s="4"/>
      <c r="I108" s="4"/>
      <c r="J108" s="4"/>
      <c r="K108" s="4"/>
    </row>
    <row r="109" spans="7:11" x14ac:dyDescent="0.25">
      <c r="G109" s="4"/>
      <c r="H109" s="4"/>
      <c r="I109" s="4"/>
      <c r="J109" s="4"/>
      <c r="K109" s="4"/>
    </row>
    <row r="110" spans="7:11" x14ac:dyDescent="0.25">
      <c r="G110" s="4"/>
      <c r="H110" s="4"/>
      <c r="I110" s="4"/>
      <c r="J110" s="4"/>
      <c r="K110" s="4"/>
    </row>
    <row r="111" spans="7:11" x14ac:dyDescent="0.25">
      <c r="G111" s="4"/>
      <c r="H111" s="4"/>
      <c r="I111" s="4"/>
      <c r="J111" s="4"/>
      <c r="K111" s="4"/>
    </row>
    <row r="112" spans="7:11" x14ac:dyDescent="0.25">
      <c r="G112" s="4"/>
      <c r="H112" s="4"/>
      <c r="I112" s="4"/>
      <c r="J112" s="4"/>
      <c r="K112" s="4"/>
    </row>
    <row r="113" spans="7:11" x14ac:dyDescent="0.25">
      <c r="G113" s="4"/>
      <c r="H113" s="4"/>
      <c r="I113" s="4"/>
      <c r="J113" s="4"/>
      <c r="K113" s="4"/>
    </row>
    <row r="114" spans="7:11" x14ac:dyDescent="0.25">
      <c r="G114" s="4"/>
      <c r="H114" s="4"/>
      <c r="I114" s="4"/>
      <c r="J114" s="4"/>
      <c r="K114" s="4"/>
    </row>
    <row r="115" spans="7:11" x14ac:dyDescent="0.25">
      <c r="G115" s="4"/>
      <c r="H115" s="4"/>
      <c r="I115" s="4"/>
      <c r="J115" s="4"/>
      <c r="K115" s="4"/>
    </row>
    <row r="116" spans="7:11" x14ac:dyDescent="0.25">
      <c r="G116" s="4"/>
      <c r="H116" s="4"/>
      <c r="I116" s="4"/>
      <c r="J116" s="4"/>
      <c r="K116" s="4"/>
    </row>
    <row r="117" spans="7:11" x14ac:dyDescent="0.25">
      <c r="G117" s="4"/>
      <c r="H117" s="4"/>
      <c r="I117" s="4"/>
      <c r="J117" s="4"/>
      <c r="K117" s="4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/>
  </sheetViews>
  <sheetFormatPr defaultRowHeight="15" x14ac:dyDescent="0.25"/>
  <cols>
    <col min="1" max="1" width="16.5703125" bestFit="1" customWidth="1"/>
    <col min="2" max="6" width="14.5703125" customWidth="1"/>
  </cols>
  <sheetData>
    <row r="1" spans="1:6" x14ac:dyDescent="0.25">
      <c r="A1" s="24" t="s">
        <v>60</v>
      </c>
    </row>
    <row r="2" spans="1:6" x14ac:dyDescent="0.25">
      <c r="A2" s="24" t="s">
        <v>81</v>
      </c>
    </row>
    <row r="3" spans="1:6" x14ac:dyDescent="0.25">
      <c r="A3" t="s">
        <v>49</v>
      </c>
    </row>
    <row r="4" spans="1:6" x14ac:dyDescent="0.25">
      <c r="B4" s="23" t="s">
        <v>30</v>
      </c>
      <c r="C4" s="23" t="s">
        <v>31</v>
      </c>
      <c r="D4" s="23" t="s">
        <v>32</v>
      </c>
      <c r="E4" s="23" t="s">
        <v>33</v>
      </c>
      <c r="F4" s="23" t="s">
        <v>34</v>
      </c>
    </row>
    <row r="5" spans="1:6" s="14" customFormat="1" x14ac:dyDescent="0.25">
      <c r="A5" s="13"/>
      <c r="B5" s="15">
        <v>43100</v>
      </c>
      <c r="C5" s="15">
        <v>43190</v>
      </c>
      <c r="D5" s="15">
        <v>43373</v>
      </c>
      <c r="E5" s="15">
        <v>43465</v>
      </c>
      <c r="F5" s="15">
        <v>43555</v>
      </c>
    </row>
    <row r="6" spans="1:6" x14ac:dyDescent="0.25">
      <c r="A6" t="s">
        <v>82</v>
      </c>
      <c r="B6" s="7">
        <f>'2'!B26/'1'!B19</f>
        <v>1.9890261594959553E-2</v>
      </c>
      <c r="C6" s="7">
        <f>'2'!C26/'1'!C19</f>
        <v>3.5324261428749927E-2</v>
      </c>
      <c r="D6" s="7">
        <f>'2'!D26/'1'!D19</f>
        <v>1.1114662439509235E-2</v>
      </c>
      <c r="E6" s="7">
        <f>'2'!E26/'1'!E19</f>
        <v>2.7524293794601043E-2</v>
      </c>
      <c r="F6" s="7">
        <f>'2'!F26/'1'!F19</f>
        <v>3.1987833161617178E-2</v>
      </c>
    </row>
    <row r="7" spans="1:6" x14ac:dyDescent="0.25">
      <c r="A7" t="s">
        <v>83</v>
      </c>
      <c r="B7" s="7">
        <f>'2'!B26/'1'!B38</f>
        <v>8.5702370632059294E-2</v>
      </c>
      <c r="C7" s="7">
        <f>'2'!C26/'1'!C38</f>
        <v>0.16200435271398014</v>
      </c>
      <c r="D7" s="7">
        <f>'2'!D26/'1'!D38</f>
        <v>5.2070287610027549E-2</v>
      </c>
      <c r="E7" s="7">
        <f>'2'!E26/'1'!E38</f>
        <v>0.12793114963579741</v>
      </c>
      <c r="F7" s="7">
        <f>'2'!F26/'1'!F38</f>
        <v>0.15034871677542555</v>
      </c>
    </row>
    <row r="8" spans="1:6" x14ac:dyDescent="0.25">
      <c r="A8" t="s">
        <v>7</v>
      </c>
      <c r="B8" s="7">
        <f>('1'!B24)/'1'!B38</f>
        <v>0.79910316016818528</v>
      </c>
      <c r="C8" s="7">
        <f>('1'!C24)/'1'!C38</f>
        <v>0.80356815214228539</v>
      </c>
      <c r="D8" s="7">
        <f>('1'!D24)/'1'!D38</f>
        <v>0.76560114842668892</v>
      </c>
      <c r="E8" s="7">
        <f>('1'!E24)/'1'!E38</f>
        <v>0.70398733384388879</v>
      </c>
      <c r="F8" s="7">
        <f>('1'!F24)/'1'!F38</f>
        <v>0.67346226609275828</v>
      </c>
    </row>
    <row r="9" spans="1:6" x14ac:dyDescent="0.25">
      <c r="A9" t="s">
        <v>8</v>
      </c>
      <c r="B9" s="6">
        <f>'1'!B18/'1'!B32</f>
        <v>0.97545555758715352</v>
      </c>
      <c r="C9" s="6">
        <f>'1'!C18/'1'!C32</f>
        <v>1.0129126802511241</v>
      </c>
      <c r="D9" s="6">
        <f>'1'!D18/'1'!D32</f>
        <v>0.86180030549040931</v>
      </c>
      <c r="E9" s="6">
        <f>'1'!E18/'1'!E32</f>
        <v>0.85866833221767191</v>
      </c>
      <c r="F9" s="6">
        <f>'1'!F18/'1'!F32</f>
        <v>0.87945059754114308</v>
      </c>
    </row>
    <row r="10" spans="1:6" x14ac:dyDescent="0.25">
      <c r="A10" t="s">
        <v>10</v>
      </c>
      <c r="B10" s="7">
        <f>'2'!B26/'2'!B7</f>
        <v>5.8228528732963795E-2</v>
      </c>
      <c r="C10" s="7">
        <f>'2'!C26/'2'!C7</f>
        <v>6.7678626165980901E-2</v>
      </c>
      <c r="D10" s="7">
        <f>'2'!D26/'2'!D7</f>
        <v>7.5343327584871375E-2</v>
      </c>
      <c r="E10" s="7">
        <f>'2'!E26/'2'!E7</f>
        <v>8.0671545692143506E-2</v>
      </c>
      <c r="F10" s="7">
        <f>'2'!F26/'2'!F7</f>
        <v>5.5999063695982086E-2</v>
      </c>
    </row>
    <row r="11" spans="1:6" x14ac:dyDescent="0.25">
      <c r="A11" t="s">
        <v>9</v>
      </c>
      <c r="B11" s="7">
        <f>'2'!B19/'2'!B7</f>
        <v>6.6734866982612315E-2</v>
      </c>
      <c r="C11" s="7">
        <f>'2'!C19/'2'!C7</f>
        <v>7.7786659254104995E-2</v>
      </c>
      <c r="D11" s="7">
        <f>'2'!D19/'2'!D7</f>
        <v>9.1363410288376565E-2</v>
      </c>
      <c r="E11" s="7">
        <f>'2'!E19/'2'!E7</f>
        <v>9.8215839717808937E-2</v>
      </c>
      <c r="F11" s="7">
        <f>'2'!F19/'2'!F7</f>
        <v>6.7871687857047183E-2</v>
      </c>
    </row>
    <row r="12" spans="1:6" x14ac:dyDescent="0.25">
      <c r="A12" t="s">
        <v>84</v>
      </c>
      <c r="B12" s="7">
        <f>'2'!B26/('1'!B24+'1'!B38)</f>
        <v>4.7636162577829939E-2</v>
      </c>
      <c r="C12" s="7">
        <f>'2'!C26/('1'!C24+'1'!C38)</f>
        <v>8.9824358742169361E-2</v>
      </c>
      <c r="D12" s="7">
        <f>'2'!D26/('1'!D24+'1'!D38)</f>
        <v>2.9491534742388963E-2</v>
      </c>
      <c r="E12" s="7">
        <f>'2'!E26/('1'!E24+'1'!E38)</f>
        <v>7.5077523814222114E-2</v>
      </c>
      <c r="F12" s="7">
        <f>'2'!F26/('1'!F24+'1'!F38)</f>
        <v>8.9842908215948911E-2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Ratios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nahida</dc:creator>
  <cp:lastModifiedBy>Anik</cp:lastModifiedBy>
  <dcterms:created xsi:type="dcterms:W3CDTF">2019-02-19T03:18:07Z</dcterms:created>
  <dcterms:modified xsi:type="dcterms:W3CDTF">2020-04-12T16:25:08Z</dcterms:modified>
</cp:coreProperties>
</file>