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360" yWindow="90" windowWidth="8595" windowHeight="699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27" i="3" l="1"/>
  <c r="G23" i="2"/>
  <c r="G35" i="1"/>
  <c r="G19" i="3"/>
  <c r="F11" i="2"/>
  <c r="G11" i="2"/>
  <c r="B11" i="2"/>
  <c r="C11" i="2"/>
  <c r="D11" i="2"/>
  <c r="E11" i="2"/>
  <c r="G15" i="2"/>
  <c r="G24" i="1"/>
  <c r="G29" i="1"/>
  <c r="G36" i="1" s="1"/>
  <c r="B35" i="1"/>
  <c r="C35" i="1"/>
  <c r="D35" i="1"/>
  <c r="E35" i="1"/>
  <c r="F35" i="1"/>
  <c r="F36" i="1" s="1"/>
  <c r="B36" i="1"/>
  <c r="C36" i="1"/>
  <c r="D36" i="1"/>
  <c r="E36" i="1"/>
  <c r="G39" i="1"/>
  <c r="B24" i="1"/>
  <c r="C24" i="1"/>
  <c r="D24" i="1"/>
  <c r="E24" i="1"/>
  <c r="F24" i="1"/>
  <c r="B29" i="1"/>
  <c r="G40" i="1"/>
  <c r="G18" i="1"/>
  <c r="G11" i="1"/>
  <c r="G7" i="2"/>
  <c r="G17" i="3"/>
  <c r="G10" i="3"/>
  <c r="G23" i="3" l="1"/>
  <c r="G25" i="3" s="1"/>
  <c r="G17" i="2"/>
  <c r="G20" i="2" s="1"/>
  <c r="G19" i="1"/>
  <c r="B17" i="3"/>
  <c r="B15" i="2"/>
  <c r="B17" i="2" s="1"/>
  <c r="C15" i="2"/>
  <c r="C17" i="2" s="1"/>
  <c r="C7" i="2"/>
  <c r="D29" i="1"/>
  <c r="E15" i="2"/>
  <c r="F15" i="2"/>
  <c r="B19" i="3"/>
  <c r="C19" i="3"/>
  <c r="D19" i="3"/>
  <c r="E19" i="3"/>
  <c r="F19" i="3"/>
  <c r="B10" i="3" l="1"/>
  <c r="B23" i="3" s="1"/>
  <c r="C10" i="3"/>
  <c r="D10" i="3"/>
  <c r="F10" i="3"/>
  <c r="E10" i="3"/>
  <c r="B40" i="1"/>
  <c r="C40" i="1"/>
  <c r="D40" i="1"/>
  <c r="E40" i="1"/>
  <c r="F40" i="1"/>
  <c r="F17" i="3" l="1"/>
  <c r="F23" i="3" s="1"/>
  <c r="F27" i="3"/>
  <c r="F10" i="4"/>
  <c r="B7" i="2"/>
  <c r="B20" i="2" s="1"/>
  <c r="B23" i="2" s="1"/>
  <c r="C20" i="2"/>
  <c r="C23" i="2" s="1"/>
  <c r="D7" i="2"/>
  <c r="D15" i="2" s="1"/>
  <c r="E7" i="2"/>
  <c r="E17" i="2" s="1"/>
  <c r="F7" i="2"/>
  <c r="F11" i="4" s="1"/>
  <c r="F29" i="1"/>
  <c r="F12" i="4"/>
  <c r="F18" i="1"/>
  <c r="F11" i="1"/>
  <c r="E20" i="2" l="1"/>
  <c r="E23" i="2" s="1"/>
  <c r="D17" i="2"/>
  <c r="D20" i="2" s="1"/>
  <c r="D23" i="2" s="1"/>
  <c r="F7" i="4"/>
  <c r="F25" i="3"/>
  <c r="F17" i="2"/>
  <c r="F20" i="2" s="1"/>
  <c r="F23" i="2" s="1"/>
  <c r="F9" i="4"/>
  <c r="F39" i="1"/>
  <c r="F19" i="1"/>
  <c r="B27" i="3" l="1"/>
  <c r="E27" i="3"/>
  <c r="E17" i="3"/>
  <c r="E23" i="3" s="1"/>
  <c r="D17" i="3"/>
  <c r="C17" i="3"/>
  <c r="C23" i="3" l="1"/>
  <c r="C25" i="3" s="1"/>
  <c r="D23" i="3"/>
  <c r="D25" i="3" s="1"/>
  <c r="C27" i="3"/>
  <c r="B25" i="3"/>
  <c r="E25" i="3"/>
  <c r="D27" i="3"/>
  <c r="B11" i="4"/>
  <c r="E11" i="4"/>
  <c r="C11" i="4"/>
  <c r="D11" i="4"/>
  <c r="C29" i="1"/>
  <c r="E29" i="1"/>
  <c r="C39" i="1"/>
  <c r="D39" i="1"/>
  <c r="E39" i="1"/>
  <c r="C11" i="1"/>
  <c r="D11" i="1"/>
  <c r="E11" i="1"/>
  <c r="C18" i="1"/>
  <c r="D18" i="1"/>
  <c r="D9" i="4" s="1"/>
  <c r="E18" i="1"/>
  <c r="B39" i="1"/>
  <c r="B18" i="1"/>
  <c r="B11" i="1"/>
  <c r="E9" i="4" l="1"/>
  <c r="C9" i="4"/>
  <c r="B9" i="4"/>
  <c r="C12" i="4"/>
  <c r="C7" i="4"/>
  <c r="C10" i="4"/>
  <c r="B12" i="4"/>
  <c r="B7" i="4"/>
  <c r="B10" i="4"/>
  <c r="D10" i="4"/>
  <c r="D12" i="4"/>
  <c r="D7" i="4"/>
  <c r="E10" i="4"/>
  <c r="E12" i="4"/>
  <c r="E7" i="4"/>
  <c r="B19" i="1"/>
  <c r="E19" i="1"/>
  <c r="D19" i="1"/>
  <c r="C19" i="1"/>
</calcChain>
</file>

<file path=xl/sharedStrings.xml><?xml version="1.0" encoding="utf-8"?>
<sst xmlns="http://schemas.openxmlformats.org/spreadsheetml/2006/main" count="104" uniqueCount="79">
  <si>
    <t>Property ,plant &amp; equipment</t>
  </si>
  <si>
    <t>Deferred tax assests</t>
  </si>
  <si>
    <t>Inventories</t>
  </si>
  <si>
    <t>Trade &amp; other receivavbles</t>
  </si>
  <si>
    <t>Advance &amp; Cash equivalents</t>
  </si>
  <si>
    <t>Share Capital</t>
  </si>
  <si>
    <t>Retained Earning</t>
  </si>
  <si>
    <t>Employee benefit-gratuity-non current portion</t>
  </si>
  <si>
    <t>Trade &amp; other payable</t>
  </si>
  <si>
    <t>Current Liabilities</t>
  </si>
  <si>
    <t>Gross Profit</t>
  </si>
  <si>
    <t>Net opearting expenses</t>
  </si>
  <si>
    <t>Finance income</t>
  </si>
  <si>
    <t>Contribution to workers participaiton profit</t>
  </si>
  <si>
    <t>Income tax expenses</t>
  </si>
  <si>
    <t>Receipts from customers</t>
  </si>
  <si>
    <t>Payments to supplies, employees &amp; others</t>
  </si>
  <si>
    <t>Payment for technical service fee</t>
  </si>
  <si>
    <t>Incoem tax paid</t>
  </si>
  <si>
    <t>Dividend paid</t>
  </si>
  <si>
    <t>Reckit Benckiser ( Bangladesh )Ltd</t>
  </si>
  <si>
    <t>Investment</t>
  </si>
  <si>
    <t>Advances, deposit &amp; prepayments</t>
  </si>
  <si>
    <t>Geneal Reserve</t>
  </si>
  <si>
    <t>Purchase of property, plant &amp; equipment</t>
  </si>
  <si>
    <t>Proceeds from disposal of property, plant &amp; equipment</t>
  </si>
  <si>
    <t>Income from investing during the period</t>
  </si>
  <si>
    <t>Investing encashed during the year</t>
  </si>
  <si>
    <t>Ratio</t>
  </si>
  <si>
    <t>Debt to Equity</t>
  </si>
  <si>
    <t>Current Ratio</t>
  </si>
  <si>
    <t>Net Margin</t>
  </si>
  <si>
    <t>Operating Margin</t>
  </si>
  <si>
    <t>Balance Sheet</t>
  </si>
  <si>
    <t>As at year end</t>
  </si>
  <si>
    <t>ASSETS</t>
  </si>
  <si>
    <t>NON CURRENT ASSETS</t>
  </si>
  <si>
    <t>CURRENT ASSETS</t>
  </si>
  <si>
    <t>Liabilities and Capital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</si>
  <si>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</si>
  <si>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</si>
  <si>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</si>
  <si>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</si>
  <si>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</si>
  <si>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</si>
  <si>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</si>
  <si>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</si>
  <si>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</si>
  <si>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</si>
  <si>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</si>
  <si>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</si>
  <si>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</si>
  <si>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</si>
  <si>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</si>
  <si>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</si>
  <si>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</si>
  <si>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</si>
  <si>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</si>
  <si>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</si>
  <si>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</si>
  <si>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</si>
  <si>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</si>
  <si>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</si>
  <si>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</si>
  <si>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</si>
  <si>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</si>
  <si>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</si>
  <si>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</si>
  <si>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Quarter 2</t>
  </si>
  <si>
    <t>Quarter 3</t>
  </si>
  <si>
    <t>Quarter 1</t>
  </si>
  <si>
    <t>Capital working in progress</t>
  </si>
  <si>
    <t>Provision for taxation</t>
  </si>
  <si>
    <t>Other income/expenses</t>
  </si>
  <si>
    <t>Other operating charges technical services fee</t>
  </si>
  <si>
    <t>As at quarter end</t>
  </si>
  <si>
    <t>Right-of-use assets</t>
  </si>
  <si>
    <t>Lease laibilities</t>
  </si>
  <si>
    <t>Lease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</si>
</sst>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164" fontId="0" fillId="0" borderId="0" xfId="2" applyNumberFormat="1" applyFont="1"/>
    <xf numFmtId="164" fontId="1" fillId="0" borderId="0" xfId="2" applyNumberFormat="1" applyFont="1"/>
    <xf numFmtId="0" fontId="2" fillId="0" borderId="0" xfId="1" applyFill="1"/>
    <xf numFmtId="2" fontId="1" fillId="0" borderId="0" xfId="0" applyNumberFormat="1" applyFont="1"/>
    <xf numFmtId="43" fontId="1" fillId="0" borderId="0" xfId="2" applyNumberFormat="1" applyFont="1"/>
    <xf numFmtId="10" fontId="0" fillId="0" borderId="0" xfId="3" applyNumberFormat="1" applyFon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3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64" fontId="5" fillId="0" borderId="0" xfId="2" applyNumberFormat="1" applyFont="1"/>
    <xf numFmtId="0" fontId="0" fillId="0" borderId="0" xfId="0" applyFont="1" applyBorder="1"/>
    <xf numFmtId="15" fontId="1" fillId="0" borderId="0" xfId="0" applyNumberFormat="1" applyFont="1"/>
    <xf numFmtId="0" fontId="0" fillId="0" borderId="0" xfId="0" applyFont="1" applyFill="1" applyBorder="1"/>
  </cellXfs>
  <cellStyles count="4">
    <cellStyle name="Accent3" xfId="1" builtinId="3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pane xSplit="1" ySplit="4" topLeftCell="F26" activePane="bottomRight" state="frozen"/>
      <selection pane="topRight" activeCell="B1" sqref="B1"/>
      <selection pane="bottomLeft" activeCell="A6" sqref="A6"/>
      <selection pane="bottomRight" activeCell="G35" sqref="G35"/>
    </sheetView>
  </sheetViews>
  <sheetFormatPr defaultRowHeight="15" x14ac:dyDescent="0.25"/>
  <cols>
    <col min="1" max="1" width="37.140625" customWidth="1"/>
    <col min="2" max="2" width="14.28515625" bestFit="1" customWidth="1"/>
    <col min="3" max="3" width="16.28515625" customWidth="1"/>
    <col min="4" max="4" width="15.28515625" bestFit="1" customWidth="1"/>
    <col min="5" max="5" width="14.28515625" bestFit="1" customWidth="1"/>
    <col min="6" max="7" width="16.85546875" bestFit="1" customWidth="1"/>
  </cols>
  <sheetData>
    <row r="1" spans="1:7" ht="18.75" x14ac:dyDescent="0.3">
      <c r="A1" s="4" t="s">
        <v>20</v>
      </c>
    </row>
    <row r="2" spans="1:7" ht="15.75" x14ac:dyDescent="0.25">
      <c r="A2" s="3" t="s">
        <v>33</v>
      </c>
    </row>
    <row r="3" spans="1:7" ht="15.75" x14ac:dyDescent="0.25">
      <c r="A3" s="3" t="s">
        <v>34</v>
      </c>
      <c r="B3" s="18" t="s">
        <v>68</v>
      </c>
      <c r="C3" s="18" t="s">
        <v>69</v>
      </c>
      <c r="D3" s="18" t="s">
        <v>70</v>
      </c>
      <c r="E3" s="18" t="s">
        <v>68</v>
      </c>
      <c r="F3" s="18" t="s">
        <v>69</v>
      </c>
      <c r="G3" s="18" t="s">
        <v>68</v>
      </c>
    </row>
    <row r="4" spans="1:7" x14ac:dyDescent="0.25">
      <c r="B4" s="19">
        <v>42916</v>
      </c>
      <c r="C4" s="19">
        <v>43008</v>
      </c>
      <c r="D4" s="19">
        <v>43190</v>
      </c>
      <c r="E4" s="19">
        <v>43281</v>
      </c>
      <c r="F4" s="19">
        <v>43373</v>
      </c>
      <c r="G4" s="22">
        <v>43646</v>
      </c>
    </row>
    <row r="5" spans="1:7" x14ac:dyDescent="0.25">
      <c r="A5" s="13" t="s">
        <v>35</v>
      </c>
      <c r="B5" s="1"/>
      <c r="C5" s="1"/>
      <c r="D5" s="1"/>
      <c r="E5" s="1"/>
      <c r="F5" s="1"/>
    </row>
    <row r="6" spans="1:7" x14ac:dyDescent="0.25">
      <c r="A6" s="14" t="s">
        <v>36</v>
      </c>
      <c r="B6" s="5"/>
      <c r="C6" s="5"/>
      <c r="D6" s="5"/>
      <c r="E6" s="5"/>
    </row>
    <row r="7" spans="1:7" x14ac:dyDescent="0.25">
      <c r="A7" t="s">
        <v>0</v>
      </c>
      <c r="B7" s="5">
        <v>134872000</v>
      </c>
      <c r="C7" s="5">
        <v>250779000</v>
      </c>
      <c r="D7" s="5">
        <v>290804000</v>
      </c>
      <c r="E7" s="5">
        <v>296090000</v>
      </c>
      <c r="F7" s="5">
        <v>289161000</v>
      </c>
      <c r="G7" s="5">
        <v>468914000</v>
      </c>
    </row>
    <row r="8" spans="1:7" x14ac:dyDescent="0.25">
      <c r="A8" t="s">
        <v>76</v>
      </c>
      <c r="B8" s="5"/>
      <c r="C8" s="5"/>
      <c r="D8" s="5"/>
      <c r="E8" s="5"/>
      <c r="F8" s="5"/>
      <c r="G8" s="5">
        <v>44088000</v>
      </c>
    </row>
    <row r="9" spans="1:7" x14ac:dyDescent="0.25">
      <c r="A9" t="s">
        <v>71</v>
      </c>
      <c r="B9" s="5">
        <v>163295000</v>
      </c>
      <c r="C9" s="5">
        <v>65747000</v>
      </c>
      <c r="D9" s="5">
        <v>59016000</v>
      </c>
      <c r="E9" s="5">
        <v>60184000</v>
      </c>
      <c r="F9" s="5">
        <v>74866000</v>
      </c>
    </row>
    <row r="10" spans="1:7" x14ac:dyDescent="0.25">
      <c r="A10" t="s">
        <v>1</v>
      </c>
      <c r="B10" s="5">
        <v>30274000</v>
      </c>
      <c r="C10" s="5">
        <v>21662000</v>
      </c>
      <c r="D10" s="5">
        <v>20195000</v>
      </c>
      <c r="E10" s="5">
        <v>12048000</v>
      </c>
      <c r="F10" s="5">
        <v>14215000</v>
      </c>
      <c r="G10" s="5">
        <v>14117000</v>
      </c>
    </row>
    <row r="11" spans="1:7" x14ac:dyDescent="0.25">
      <c r="A11" s="1"/>
      <c r="B11" s="6">
        <f>SUM(B7:B10)</f>
        <v>328441000</v>
      </c>
      <c r="C11" s="6">
        <f t="shared" ref="C11:G11" si="0">SUM(C7:C10)</f>
        <v>338188000</v>
      </c>
      <c r="D11" s="6">
        <f t="shared" si="0"/>
        <v>370015000</v>
      </c>
      <c r="E11" s="6">
        <f t="shared" si="0"/>
        <v>368322000</v>
      </c>
      <c r="F11" s="6">
        <f t="shared" si="0"/>
        <v>378242000</v>
      </c>
      <c r="G11" s="6">
        <f t="shared" si="0"/>
        <v>527119000</v>
      </c>
    </row>
    <row r="12" spans="1:7" x14ac:dyDescent="0.25">
      <c r="A12" s="14" t="s">
        <v>37</v>
      </c>
      <c r="B12" s="6"/>
      <c r="C12" s="6"/>
      <c r="D12" s="6"/>
      <c r="E12" s="6"/>
      <c r="F12" s="6"/>
    </row>
    <row r="13" spans="1:7" x14ac:dyDescent="0.25">
      <c r="A13" t="s">
        <v>2</v>
      </c>
      <c r="B13" s="5">
        <v>271251000</v>
      </c>
      <c r="C13" s="5">
        <v>317261000</v>
      </c>
      <c r="D13" s="5">
        <v>307225000</v>
      </c>
      <c r="E13" s="5">
        <v>323079000</v>
      </c>
      <c r="F13" s="5">
        <v>360976000</v>
      </c>
      <c r="G13" s="5">
        <v>343793000</v>
      </c>
    </row>
    <row r="14" spans="1:7" x14ac:dyDescent="0.25">
      <c r="A14" t="s">
        <v>21</v>
      </c>
      <c r="B14" s="5"/>
      <c r="C14" s="5"/>
      <c r="D14" s="5"/>
      <c r="E14" s="5"/>
      <c r="F14" s="5"/>
    </row>
    <row r="15" spans="1:7" x14ac:dyDescent="0.25">
      <c r="A15" t="s">
        <v>3</v>
      </c>
      <c r="B15" s="5">
        <v>141835000</v>
      </c>
      <c r="C15" s="5">
        <v>155366000</v>
      </c>
      <c r="D15">
        <v>183280000</v>
      </c>
      <c r="E15" s="5">
        <v>205010000</v>
      </c>
      <c r="F15" s="5">
        <v>134430000</v>
      </c>
      <c r="G15" s="5">
        <v>55887000</v>
      </c>
    </row>
    <row r="16" spans="1:7" x14ac:dyDescent="0.25">
      <c r="A16" t="s">
        <v>22</v>
      </c>
      <c r="B16" s="5">
        <v>43803000</v>
      </c>
      <c r="C16" s="5">
        <v>56746000</v>
      </c>
      <c r="D16">
        <v>59073000</v>
      </c>
      <c r="E16" s="5">
        <v>84168000</v>
      </c>
      <c r="F16" s="5">
        <v>71131000</v>
      </c>
      <c r="G16" s="5">
        <v>47609000</v>
      </c>
    </row>
    <row r="17" spans="1:7" x14ac:dyDescent="0.25">
      <c r="A17" t="s">
        <v>4</v>
      </c>
      <c r="B17" s="5">
        <v>650059000</v>
      </c>
      <c r="C17" s="5">
        <v>666753000</v>
      </c>
      <c r="D17">
        <v>731522000</v>
      </c>
      <c r="E17" s="5">
        <v>773726000</v>
      </c>
      <c r="F17" s="5">
        <v>936373000</v>
      </c>
      <c r="G17" s="5">
        <v>1202880000</v>
      </c>
    </row>
    <row r="18" spans="1:7" x14ac:dyDescent="0.25">
      <c r="A18" s="1"/>
      <c r="B18" s="6">
        <f>SUM(B13:B17)</f>
        <v>1106948000</v>
      </c>
      <c r="C18" s="6">
        <f t="shared" ref="C18:E18" si="1">SUM(C13:C17)</f>
        <v>1196126000</v>
      </c>
      <c r="D18" s="6">
        <f t="shared" si="1"/>
        <v>1281100000</v>
      </c>
      <c r="E18" s="6">
        <f t="shared" si="1"/>
        <v>1385983000</v>
      </c>
      <c r="F18" s="6">
        <f>SUM(F13:F17)</f>
        <v>1502910000</v>
      </c>
      <c r="G18" s="6">
        <f>SUM(G13:G17)</f>
        <v>1650169000</v>
      </c>
    </row>
    <row r="19" spans="1:7" x14ac:dyDescent="0.25">
      <c r="A19" s="1"/>
      <c r="B19" s="6">
        <f>B11+B18</f>
        <v>1435389000</v>
      </c>
      <c r="C19" s="6">
        <f t="shared" ref="C19:G19" si="2">C11+C18</f>
        <v>1534314000</v>
      </c>
      <c r="D19" s="6">
        <f t="shared" si="2"/>
        <v>1651115000</v>
      </c>
      <c r="E19" s="6">
        <f t="shared" si="2"/>
        <v>1754305000</v>
      </c>
      <c r="F19" s="6">
        <f t="shared" si="2"/>
        <v>1881152000</v>
      </c>
      <c r="G19" s="6">
        <f t="shared" si="2"/>
        <v>2177288000</v>
      </c>
    </row>
    <row r="20" spans="1:7" ht="15.75" x14ac:dyDescent="0.25">
      <c r="A20" s="15" t="s">
        <v>38</v>
      </c>
      <c r="B20" s="5"/>
      <c r="C20" s="5"/>
      <c r="D20" s="5"/>
      <c r="E20" s="5"/>
    </row>
    <row r="21" spans="1:7" x14ac:dyDescent="0.25">
      <c r="A21" s="14" t="s">
        <v>39</v>
      </c>
      <c r="B21" s="5"/>
      <c r="C21" s="5"/>
      <c r="D21" s="5"/>
      <c r="E21" s="5"/>
    </row>
    <row r="22" spans="1:7" x14ac:dyDescent="0.25">
      <c r="A22" s="23" t="s">
        <v>7</v>
      </c>
      <c r="B22" s="5">
        <v>83068000</v>
      </c>
      <c r="C22" s="5"/>
      <c r="D22">
        <v>95211000</v>
      </c>
      <c r="E22" s="5">
        <v>92885000</v>
      </c>
      <c r="F22" s="5">
        <v>96823000</v>
      </c>
      <c r="G22" s="5">
        <v>117203000</v>
      </c>
    </row>
    <row r="23" spans="1:7" x14ac:dyDescent="0.25">
      <c r="A23" s="2" t="s">
        <v>77</v>
      </c>
      <c r="B23" s="5"/>
      <c r="C23" s="5"/>
      <c r="D23" s="5"/>
      <c r="E23" s="5"/>
      <c r="F23" s="5"/>
      <c r="G23" s="5">
        <v>19899000</v>
      </c>
    </row>
    <row r="24" spans="1:7" x14ac:dyDescent="0.25">
      <c r="A24" s="14"/>
      <c r="B24" s="6">
        <f>B22+B23</f>
        <v>83068000</v>
      </c>
      <c r="C24" s="6">
        <f>C22+C23</f>
        <v>0</v>
      </c>
      <c r="D24" s="6">
        <f t="shared" ref="D24:F24" si="3">D22+D23</f>
        <v>95211000</v>
      </c>
      <c r="E24" s="6">
        <f t="shared" si="3"/>
        <v>92885000</v>
      </c>
      <c r="F24" s="6">
        <f t="shared" si="3"/>
        <v>96823000</v>
      </c>
      <c r="G24" s="6">
        <f>G22+G23</f>
        <v>137102000</v>
      </c>
    </row>
    <row r="25" spans="1:7" x14ac:dyDescent="0.25">
      <c r="A25" s="14" t="s">
        <v>9</v>
      </c>
      <c r="B25" s="5"/>
      <c r="C25" s="5"/>
      <c r="D25" s="20"/>
      <c r="E25" s="20"/>
      <c r="F25" s="20"/>
    </row>
    <row r="26" spans="1:7" x14ac:dyDescent="0.25">
      <c r="A26" t="s">
        <v>8</v>
      </c>
      <c r="B26" s="5">
        <v>935324000</v>
      </c>
      <c r="C26" s="5">
        <v>1070372000</v>
      </c>
      <c r="D26">
        <v>1166927000</v>
      </c>
      <c r="E26" s="5">
        <v>1481578000</v>
      </c>
      <c r="F26" s="5">
        <v>1490729000</v>
      </c>
      <c r="G26" s="5">
        <v>1492386000</v>
      </c>
    </row>
    <row r="27" spans="1:7" x14ac:dyDescent="0.25">
      <c r="A27" t="s">
        <v>72</v>
      </c>
      <c r="B27" s="5">
        <v>59428000</v>
      </c>
      <c r="C27" s="5">
        <v>99835000</v>
      </c>
      <c r="D27">
        <v>63463000</v>
      </c>
      <c r="E27" s="5">
        <v>27923000</v>
      </c>
      <c r="F27" s="5">
        <v>35316000</v>
      </c>
      <c r="G27" s="5">
        <v>146159000</v>
      </c>
    </row>
    <row r="28" spans="1:7" x14ac:dyDescent="0.25">
      <c r="A28" t="s">
        <v>78</v>
      </c>
      <c r="B28" s="5"/>
      <c r="C28" s="5"/>
      <c r="D28" s="5"/>
      <c r="E28" s="5"/>
      <c r="F28" s="5"/>
      <c r="G28" s="5">
        <v>25610000</v>
      </c>
    </row>
    <row r="29" spans="1:7" s="1" customFormat="1" x14ac:dyDescent="0.25">
      <c r="A29" s="14"/>
      <c r="B29" s="6">
        <f t="shared" ref="B29:G29" si="4">SUM(B26:B28)</f>
        <v>994752000</v>
      </c>
      <c r="C29" s="6">
        <f t="shared" si="4"/>
        <v>1170207000</v>
      </c>
      <c r="D29" s="6">
        <f t="shared" si="4"/>
        <v>1230390000</v>
      </c>
      <c r="E29" s="6">
        <f t="shared" si="4"/>
        <v>1509501000</v>
      </c>
      <c r="F29" s="6">
        <f t="shared" si="4"/>
        <v>1526045000</v>
      </c>
      <c r="G29" s="6">
        <f t="shared" si="4"/>
        <v>1664155000</v>
      </c>
    </row>
    <row r="30" spans="1:7" x14ac:dyDescent="0.25">
      <c r="A30" s="1"/>
      <c r="B30" s="6"/>
      <c r="C30" s="6"/>
      <c r="D30" s="6"/>
      <c r="E30" s="6"/>
      <c r="F30" s="6"/>
      <c r="G30" s="6"/>
    </row>
    <row r="31" spans="1:7" x14ac:dyDescent="0.25">
      <c r="A31" s="14" t="s">
        <v>40</v>
      </c>
      <c r="B31" s="5"/>
      <c r="C31" s="5"/>
      <c r="D31" s="5"/>
      <c r="E31" s="5"/>
    </row>
    <row r="32" spans="1:7" x14ac:dyDescent="0.25">
      <c r="A32" t="s">
        <v>5</v>
      </c>
      <c r="B32" s="5">
        <v>47250000</v>
      </c>
      <c r="C32" s="5">
        <v>47250000</v>
      </c>
      <c r="D32" s="5">
        <v>47250000</v>
      </c>
      <c r="E32" s="5">
        <v>47250000</v>
      </c>
      <c r="F32" s="5">
        <v>47250000</v>
      </c>
      <c r="G32" s="5">
        <v>47250000</v>
      </c>
    </row>
    <row r="33" spans="1:7" x14ac:dyDescent="0.25">
      <c r="A33" s="2" t="s">
        <v>23</v>
      </c>
      <c r="B33" s="5"/>
      <c r="C33" s="5"/>
      <c r="D33" s="5"/>
      <c r="E33" s="5"/>
      <c r="F33" s="5"/>
    </row>
    <row r="34" spans="1:7" x14ac:dyDescent="0.25">
      <c r="A34" t="s">
        <v>6</v>
      </c>
      <c r="B34" s="5">
        <v>310319000</v>
      </c>
      <c r="C34" s="5">
        <v>230618000</v>
      </c>
      <c r="D34" s="5">
        <v>278264000</v>
      </c>
      <c r="E34" s="5">
        <v>104669000</v>
      </c>
      <c r="F34" s="5">
        <v>211034000</v>
      </c>
      <c r="G34" s="5">
        <v>328781000</v>
      </c>
    </row>
    <row r="35" spans="1:7" x14ac:dyDescent="0.25">
      <c r="A35" s="1"/>
      <c r="B35" s="6">
        <f t="shared" ref="B35:F35" si="5">SUM(B32:B34)</f>
        <v>357569000</v>
      </c>
      <c r="C35" s="6">
        <f t="shared" si="5"/>
        <v>277868000</v>
      </c>
      <c r="D35" s="6">
        <f t="shared" si="5"/>
        <v>325514000</v>
      </c>
      <c r="E35" s="6">
        <f t="shared" si="5"/>
        <v>151919000</v>
      </c>
      <c r="F35" s="6">
        <f t="shared" si="5"/>
        <v>258284000</v>
      </c>
      <c r="G35" s="6">
        <f>SUM(G32:G34)</f>
        <v>376031000</v>
      </c>
    </row>
    <row r="36" spans="1:7" x14ac:dyDescent="0.25">
      <c r="A36" s="1"/>
      <c r="B36" s="6">
        <f t="shared" ref="B36:F36" si="6">B35+B29+B24</f>
        <v>1435389000</v>
      </c>
      <c r="C36" s="6">
        <f t="shared" si="6"/>
        <v>1448075000</v>
      </c>
      <c r="D36" s="6">
        <f t="shared" si="6"/>
        <v>1651115000</v>
      </c>
      <c r="E36" s="6">
        <f t="shared" si="6"/>
        <v>1754305000</v>
      </c>
      <c r="F36" s="6">
        <f t="shared" si="6"/>
        <v>1881152000</v>
      </c>
      <c r="G36" s="6">
        <f>G35+G29+G24</f>
        <v>2177288000</v>
      </c>
    </row>
    <row r="37" spans="1:7" x14ac:dyDescent="0.25">
      <c r="A37" s="1"/>
      <c r="B37" s="6"/>
      <c r="C37" s="5"/>
      <c r="D37" s="5"/>
      <c r="E37" s="5"/>
    </row>
    <row r="38" spans="1:7" x14ac:dyDescent="0.25">
      <c r="B38" s="5"/>
      <c r="C38" s="5"/>
      <c r="D38" s="5"/>
      <c r="E38" s="5"/>
    </row>
    <row r="39" spans="1:7" x14ac:dyDescent="0.25">
      <c r="A39" s="16" t="s">
        <v>41</v>
      </c>
      <c r="B39" s="9">
        <f t="shared" ref="B39:E39" si="7">B35/(B32/10)</f>
        <v>75.675978835978839</v>
      </c>
      <c r="C39" s="9">
        <f t="shared" si="7"/>
        <v>58.808042328042326</v>
      </c>
      <c r="D39" s="9">
        <f>D35/(D32/10)</f>
        <v>68.891851851851854</v>
      </c>
      <c r="E39" s="9">
        <f t="shared" si="7"/>
        <v>32.152169312169313</v>
      </c>
      <c r="F39" s="9">
        <f>F35/(F32/10)</f>
        <v>54.663280423280426</v>
      </c>
      <c r="G39" s="9">
        <f>G35/(G32/10)</f>
        <v>79.583280423280428</v>
      </c>
    </row>
    <row r="40" spans="1:7" x14ac:dyDescent="0.25">
      <c r="A40" s="16" t="s">
        <v>42</v>
      </c>
      <c r="B40" s="5">
        <f t="shared" ref="B40:E40" si="8">B32/10</f>
        <v>4725000</v>
      </c>
      <c r="C40" s="5">
        <f t="shared" si="8"/>
        <v>4725000</v>
      </c>
      <c r="D40" s="5">
        <f>D32/10</f>
        <v>4725000</v>
      </c>
      <c r="E40" s="5">
        <f t="shared" si="8"/>
        <v>4725000</v>
      </c>
      <c r="F40" s="5">
        <f>F32/10</f>
        <v>4725000</v>
      </c>
      <c r="G40" s="5">
        <f>G32/10</f>
        <v>4725000</v>
      </c>
    </row>
    <row r="41" spans="1:7" x14ac:dyDescent="0.25">
      <c r="B41" s="5"/>
      <c r="C41" s="5"/>
      <c r="D41" s="5"/>
      <c r="E41" s="5"/>
    </row>
    <row r="42" spans="1:7" x14ac:dyDescent="0.25">
      <c r="A42" s="1"/>
      <c r="B42" s="6"/>
      <c r="C42" s="6"/>
      <c r="D42" s="6"/>
      <c r="E42" s="6"/>
    </row>
    <row r="43" spans="1:7" x14ac:dyDescent="0.25">
      <c r="B43" s="5"/>
      <c r="C43" s="5"/>
      <c r="D43" s="5"/>
      <c r="E43" s="5"/>
    </row>
    <row r="44" spans="1:7" x14ac:dyDescent="0.25">
      <c r="A44" s="1"/>
      <c r="B44" s="6"/>
      <c r="C44" s="6"/>
      <c r="D44" s="6"/>
      <c r="E44" s="6"/>
    </row>
    <row r="45" spans="1:7" x14ac:dyDescent="0.25">
      <c r="B45" s="5"/>
      <c r="C45" s="5"/>
      <c r="D45" s="5"/>
      <c r="E45" s="5"/>
    </row>
    <row r="46" spans="1:7" x14ac:dyDescent="0.25">
      <c r="A46" s="2"/>
      <c r="B46" s="6"/>
      <c r="C46" s="6"/>
      <c r="D46" s="6"/>
      <c r="E46" s="6"/>
    </row>
    <row r="47" spans="1:7" x14ac:dyDescent="0.25">
      <c r="A47" s="2"/>
      <c r="B47" s="5"/>
      <c r="C47" s="5"/>
      <c r="D47" s="5"/>
      <c r="E47" s="5"/>
    </row>
    <row r="48" spans="1:7" x14ac:dyDescent="0.25">
      <c r="A48" s="2"/>
      <c r="B48" s="6"/>
      <c r="C48" s="6"/>
      <c r="D48" s="6"/>
      <c r="E48" s="6"/>
    </row>
    <row r="49" spans="1:5" x14ac:dyDescent="0.25">
      <c r="A49" s="2"/>
      <c r="B49" s="5"/>
      <c r="C49" s="5"/>
      <c r="D49" s="5"/>
      <c r="E49" s="5"/>
    </row>
    <row r="50" spans="1:5" x14ac:dyDescent="0.25">
      <c r="A50" s="2"/>
      <c r="B50" s="5"/>
      <c r="C50" s="5"/>
      <c r="D50" s="5"/>
      <c r="E50" s="5"/>
    </row>
    <row r="51" spans="1:5" x14ac:dyDescent="0.25">
      <c r="A51" s="2"/>
      <c r="B51" s="5"/>
      <c r="C51" s="5"/>
      <c r="D51" s="5"/>
      <c r="E51" s="5"/>
    </row>
    <row r="52" spans="1:5" x14ac:dyDescent="0.25">
      <c r="A52" s="1"/>
      <c r="B52" s="6"/>
      <c r="C52" s="6"/>
      <c r="D52" s="6"/>
      <c r="E52" s="6"/>
    </row>
    <row r="53" spans="1:5" x14ac:dyDescent="0.25">
      <c r="B53" s="5"/>
      <c r="C53" s="5"/>
      <c r="D53" s="5"/>
      <c r="E53" s="5"/>
    </row>
    <row r="54" spans="1:5" x14ac:dyDescent="0.25">
      <c r="B54" s="5"/>
      <c r="C54" s="5"/>
      <c r="D54" s="5"/>
      <c r="E54" s="5"/>
    </row>
    <row r="55" spans="1:5" x14ac:dyDescent="0.25">
      <c r="A55" s="1"/>
      <c r="B55" s="5"/>
      <c r="C55" s="5"/>
      <c r="D55" s="5"/>
      <c r="E55" s="5"/>
    </row>
    <row r="56" spans="1:5" x14ac:dyDescent="0.25">
      <c r="B56" s="5"/>
      <c r="C56" s="5"/>
      <c r="D56" s="5"/>
      <c r="E56" s="5"/>
    </row>
    <row r="57" spans="1:5" x14ac:dyDescent="0.25">
      <c r="B57" s="5"/>
      <c r="C57" s="5"/>
      <c r="D57" s="5"/>
      <c r="E57" s="5"/>
    </row>
    <row r="58" spans="1:5" x14ac:dyDescent="0.25">
      <c r="B58" s="5"/>
      <c r="C58" s="5"/>
      <c r="D58" s="5"/>
      <c r="E58" s="5"/>
    </row>
    <row r="59" spans="1:5" x14ac:dyDescent="0.25">
      <c r="A59" s="1"/>
      <c r="B59" s="6"/>
      <c r="C59" s="6"/>
      <c r="D59" s="6"/>
      <c r="E59" s="6"/>
    </row>
    <row r="60" spans="1:5" x14ac:dyDescent="0.25">
      <c r="B60" s="5"/>
      <c r="C60" s="5"/>
      <c r="D60" s="5"/>
      <c r="E60" s="5"/>
    </row>
    <row r="61" spans="1:5" x14ac:dyDescent="0.25">
      <c r="A61" s="1"/>
      <c r="B61" s="6"/>
      <c r="C61" s="6"/>
      <c r="D61" s="6"/>
      <c r="E61" s="6"/>
    </row>
    <row r="62" spans="1:5" x14ac:dyDescent="0.25">
      <c r="B62" s="5"/>
      <c r="C62" s="5"/>
      <c r="D62" s="5"/>
      <c r="E62" s="5"/>
    </row>
    <row r="63" spans="1:5" x14ac:dyDescent="0.25">
      <c r="A63" s="1"/>
      <c r="B63" s="5"/>
      <c r="C63" s="5"/>
      <c r="D63" s="5"/>
      <c r="E63" s="5"/>
    </row>
    <row r="64" spans="1:5" x14ac:dyDescent="0.25">
      <c r="B64" s="5"/>
      <c r="C64" s="5"/>
      <c r="D64" s="5"/>
      <c r="E64" s="5"/>
    </row>
    <row r="65" spans="1:5" x14ac:dyDescent="0.25">
      <c r="B65" s="5"/>
      <c r="C65" s="5"/>
      <c r="D65" s="5"/>
      <c r="E65" s="5"/>
    </row>
    <row r="66" spans="1:5" x14ac:dyDescent="0.25">
      <c r="B66" s="5"/>
      <c r="C66" s="5"/>
      <c r="D66" s="5"/>
      <c r="E66" s="5"/>
    </row>
    <row r="67" spans="1:5" x14ac:dyDescent="0.25">
      <c r="B67" s="5"/>
      <c r="C67" s="5"/>
      <c r="D67" s="5"/>
      <c r="E67" s="5"/>
    </row>
    <row r="68" spans="1:5" x14ac:dyDescent="0.25">
      <c r="A68" s="1"/>
      <c r="B68" s="6"/>
      <c r="C68" s="6"/>
      <c r="D68" s="6"/>
      <c r="E68" s="6"/>
    </row>
    <row r="69" spans="1:5" x14ac:dyDescent="0.25">
      <c r="A69" s="1"/>
      <c r="B69" s="5"/>
      <c r="C69" s="5"/>
      <c r="D69" s="5"/>
      <c r="E69" s="5"/>
    </row>
    <row r="70" spans="1:5" x14ac:dyDescent="0.25">
      <c r="B70" s="5"/>
      <c r="C70" s="5"/>
      <c r="D70" s="5"/>
      <c r="E70" s="5"/>
    </row>
    <row r="71" spans="1:5" x14ac:dyDescent="0.25">
      <c r="A71" s="1"/>
      <c r="B71" s="6"/>
      <c r="C71" s="5"/>
      <c r="D71" s="5"/>
      <c r="E71" s="5"/>
    </row>
    <row r="72" spans="1:5" x14ac:dyDescent="0.25">
      <c r="A72" s="1"/>
      <c r="B72" s="6"/>
      <c r="C72" s="6"/>
      <c r="D72" s="6"/>
      <c r="E72" s="6"/>
    </row>
    <row r="73" spans="1:5" x14ac:dyDescent="0.25">
      <c r="A73" s="1"/>
      <c r="B73" s="5"/>
      <c r="C73" s="5"/>
      <c r="D73" s="5"/>
      <c r="E73" s="5"/>
    </row>
    <row r="74" spans="1:5" x14ac:dyDescent="0.25">
      <c r="A74" s="1"/>
      <c r="B74" s="6"/>
      <c r="C74" s="6"/>
      <c r="D74" s="6"/>
      <c r="E74" s="6"/>
    </row>
    <row r="75" spans="1:5" x14ac:dyDescent="0.25">
      <c r="B75" s="5"/>
      <c r="C75" s="5"/>
      <c r="D75" s="5"/>
      <c r="E75" s="5"/>
    </row>
    <row r="76" spans="1:5" x14ac:dyDescent="0.25">
      <c r="B76" s="5"/>
      <c r="C76" s="5"/>
      <c r="D76" s="5"/>
      <c r="E7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xSplit="1" ySplit="4" topLeftCell="F14" activePane="bottomRight" state="frozen"/>
      <selection pane="topRight" activeCell="B1" sqref="B1"/>
      <selection pane="bottomLeft" activeCell="A4" sqref="A4"/>
      <selection pane="bottomRight" activeCell="F23" sqref="F23:G23"/>
    </sheetView>
  </sheetViews>
  <sheetFormatPr defaultRowHeight="15" x14ac:dyDescent="0.25"/>
  <cols>
    <col min="1" max="1" width="37.42578125" customWidth="1"/>
    <col min="2" max="5" width="15" bestFit="1" customWidth="1"/>
    <col min="6" max="6" width="17.7109375" bestFit="1" customWidth="1"/>
    <col min="7" max="7" width="16.85546875" bestFit="1" customWidth="1"/>
  </cols>
  <sheetData>
    <row r="1" spans="1:7" ht="18.75" x14ac:dyDescent="0.3">
      <c r="A1" s="4" t="s">
        <v>20</v>
      </c>
      <c r="B1" s="12"/>
      <c r="C1" s="12"/>
      <c r="D1" s="12"/>
      <c r="E1" s="12"/>
      <c r="F1" s="12"/>
    </row>
    <row r="2" spans="1:7" ht="15.75" x14ac:dyDescent="0.25">
      <c r="A2" s="3" t="s">
        <v>43</v>
      </c>
      <c r="B2" s="5"/>
      <c r="C2" s="5"/>
      <c r="D2" s="5"/>
      <c r="E2" s="5"/>
      <c r="F2" s="5"/>
    </row>
    <row r="3" spans="1:7" ht="15.75" x14ac:dyDescent="0.25">
      <c r="A3" s="3" t="s">
        <v>75</v>
      </c>
      <c r="B3" s="18" t="s">
        <v>68</v>
      </c>
      <c r="C3" s="18" t="s">
        <v>69</v>
      </c>
      <c r="D3" s="18" t="s">
        <v>70</v>
      </c>
      <c r="E3" s="18" t="s">
        <v>68</v>
      </c>
      <c r="F3" s="18" t="s">
        <v>69</v>
      </c>
      <c r="G3" s="18" t="s">
        <v>70</v>
      </c>
    </row>
    <row r="4" spans="1:7" x14ac:dyDescent="0.25">
      <c r="A4" s="7"/>
      <c r="B4" s="19">
        <v>42916</v>
      </c>
      <c r="C4" s="19">
        <v>43008</v>
      </c>
      <c r="D4" s="19">
        <v>43190</v>
      </c>
      <c r="E4" s="19">
        <v>43281</v>
      </c>
      <c r="F4" s="19">
        <v>43373</v>
      </c>
      <c r="G4" s="22">
        <v>43738</v>
      </c>
    </row>
    <row r="5" spans="1:7" x14ac:dyDescent="0.25">
      <c r="A5" s="16" t="s">
        <v>44</v>
      </c>
      <c r="B5" s="1">
        <v>1848911000</v>
      </c>
      <c r="C5" s="1">
        <v>2754962000</v>
      </c>
      <c r="D5" s="1">
        <v>949103000</v>
      </c>
      <c r="E5" s="1">
        <v>1873078000</v>
      </c>
      <c r="F5" s="6">
        <v>2858658000</v>
      </c>
      <c r="G5" s="6">
        <v>3337116000</v>
      </c>
    </row>
    <row r="6" spans="1:7" x14ac:dyDescent="0.25">
      <c r="A6" t="s">
        <v>45</v>
      </c>
      <c r="B6" s="5">
        <v>857073000</v>
      </c>
      <c r="C6" s="5">
        <v>1256172000</v>
      </c>
      <c r="D6" s="5">
        <v>442972000</v>
      </c>
      <c r="E6" s="5">
        <v>876101000</v>
      </c>
      <c r="F6" s="5">
        <v>1322541000</v>
      </c>
      <c r="G6" s="5">
        <v>1436046000</v>
      </c>
    </row>
    <row r="7" spans="1:7" x14ac:dyDescent="0.25">
      <c r="A7" s="16" t="s">
        <v>10</v>
      </c>
      <c r="B7" s="6">
        <f t="shared" ref="B7:E7" si="0">B5-B6</f>
        <v>991838000</v>
      </c>
      <c r="C7" s="6">
        <f t="shared" si="0"/>
        <v>1498790000</v>
      </c>
      <c r="D7" s="6">
        <f>D5-D6</f>
        <v>506131000</v>
      </c>
      <c r="E7" s="6">
        <f t="shared" si="0"/>
        <v>996977000</v>
      </c>
      <c r="F7" s="6">
        <f>F5-F6</f>
        <v>1536117000</v>
      </c>
      <c r="G7" s="6">
        <f>G5-G6</f>
        <v>1901070000</v>
      </c>
    </row>
    <row r="8" spans="1:7" x14ac:dyDescent="0.25">
      <c r="A8" s="16" t="s">
        <v>46</v>
      </c>
      <c r="B8" s="6"/>
      <c r="C8" s="6"/>
      <c r="D8" s="5"/>
      <c r="E8" s="6"/>
      <c r="F8" s="20"/>
    </row>
    <row r="9" spans="1:7" x14ac:dyDescent="0.25">
      <c r="A9" t="s">
        <v>11</v>
      </c>
      <c r="B9" s="5">
        <v>706564000</v>
      </c>
      <c r="C9" s="5">
        <v>1050666000</v>
      </c>
      <c r="D9" s="5">
        <v>409706000</v>
      </c>
      <c r="E9" s="5">
        <v>771676000</v>
      </c>
      <c r="F9" s="5">
        <v>1116681000</v>
      </c>
      <c r="G9" s="5">
        <v>1389470000</v>
      </c>
    </row>
    <row r="10" spans="1:7" x14ac:dyDescent="0.25">
      <c r="A10" s="2" t="s">
        <v>74</v>
      </c>
      <c r="B10" s="5">
        <v>92446000</v>
      </c>
      <c r="C10" s="5">
        <v>93187000</v>
      </c>
      <c r="D10" s="5">
        <v>47455000</v>
      </c>
      <c r="E10" s="5">
        <v>93654000</v>
      </c>
      <c r="F10" s="5">
        <v>142933000</v>
      </c>
      <c r="G10" s="5">
        <v>-573000</v>
      </c>
    </row>
    <row r="11" spans="1:7" x14ac:dyDescent="0.25">
      <c r="A11" s="16" t="s">
        <v>47</v>
      </c>
      <c r="B11" s="6">
        <f t="shared" ref="B11:G11" si="1">B7+B8-B10-B9</f>
        <v>192828000</v>
      </c>
      <c r="C11" s="6">
        <f t="shared" si="1"/>
        <v>354937000</v>
      </c>
      <c r="D11" s="6">
        <f t="shared" si="1"/>
        <v>48970000</v>
      </c>
      <c r="E11" s="6">
        <f t="shared" si="1"/>
        <v>131647000</v>
      </c>
      <c r="F11" s="6">
        <f t="shared" si="1"/>
        <v>276503000</v>
      </c>
      <c r="G11" s="6">
        <f t="shared" si="1"/>
        <v>512173000</v>
      </c>
    </row>
    <row r="12" spans="1:7" x14ac:dyDescent="0.25">
      <c r="A12" s="17" t="s">
        <v>48</v>
      </c>
      <c r="B12" s="6"/>
      <c r="C12" s="6"/>
      <c r="D12" s="6"/>
      <c r="E12" s="6"/>
      <c r="F12" s="6"/>
    </row>
    <row r="13" spans="1:7" x14ac:dyDescent="0.25">
      <c r="A13" s="21" t="s">
        <v>73</v>
      </c>
      <c r="B13" s="6">
        <v>805000</v>
      </c>
      <c r="C13" s="6">
        <v>805000</v>
      </c>
      <c r="D13" s="20"/>
      <c r="E13" s="6">
        <v>3653000</v>
      </c>
      <c r="F13" s="20">
        <v>3853000</v>
      </c>
      <c r="G13" s="20">
        <v>983000</v>
      </c>
    </row>
    <row r="14" spans="1:7" x14ac:dyDescent="0.25">
      <c r="A14" t="s">
        <v>12</v>
      </c>
      <c r="B14" s="5">
        <v>4365000</v>
      </c>
      <c r="C14" s="5">
        <v>6564000</v>
      </c>
      <c r="D14" s="5">
        <v>3578000</v>
      </c>
      <c r="E14" s="5">
        <v>10720000</v>
      </c>
      <c r="F14" s="5">
        <v>15478000</v>
      </c>
      <c r="G14" s="5">
        <v>28361000</v>
      </c>
    </row>
    <row r="15" spans="1:7" x14ac:dyDescent="0.25">
      <c r="A15" s="16" t="s">
        <v>49</v>
      </c>
      <c r="B15" s="6">
        <f t="shared" ref="B15:G15" si="2">B11+B14+B13</f>
        <v>197998000</v>
      </c>
      <c r="C15" s="6">
        <f t="shared" si="2"/>
        <v>362306000</v>
      </c>
      <c r="D15" s="6">
        <f t="shared" si="2"/>
        <v>52548000</v>
      </c>
      <c r="E15" s="6">
        <f t="shared" si="2"/>
        <v>146020000</v>
      </c>
      <c r="F15" s="6">
        <f t="shared" si="2"/>
        <v>295834000</v>
      </c>
      <c r="G15" s="6">
        <f t="shared" si="2"/>
        <v>541517000</v>
      </c>
    </row>
    <row r="16" spans="1:7" x14ac:dyDescent="0.25">
      <c r="A16" s="2" t="s">
        <v>13</v>
      </c>
      <c r="B16" s="5">
        <v>9902000</v>
      </c>
      <c r="C16" s="5">
        <v>17253000</v>
      </c>
      <c r="D16" s="5">
        <v>2502000</v>
      </c>
      <c r="E16" s="5">
        <v>6953000</v>
      </c>
      <c r="F16" s="5">
        <v>14087000</v>
      </c>
      <c r="G16" s="5">
        <v>25787000</v>
      </c>
    </row>
    <row r="17" spans="1:7" x14ac:dyDescent="0.25">
      <c r="A17" s="16" t="s">
        <v>50</v>
      </c>
      <c r="B17" s="6">
        <f>B15-B16</f>
        <v>188096000</v>
      </c>
      <c r="C17" s="6">
        <f>C15-C16</f>
        <v>345053000</v>
      </c>
      <c r="D17" s="6">
        <f t="shared" ref="D17:G17" si="3">D15-D16</f>
        <v>50046000</v>
      </c>
      <c r="E17" s="6">
        <f t="shared" si="3"/>
        <v>139067000</v>
      </c>
      <c r="F17" s="6">
        <f t="shared" si="3"/>
        <v>281747000</v>
      </c>
      <c r="G17" s="6">
        <f t="shared" si="3"/>
        <v>515730000</v>
      </c>
    </row>
    <row r="18" spans="1:7" x14ac:dyDescent="0.25">
      <c r="A18" s="14" t="s">
        <v>51</v>
      </c>
      <c r="B18" s="6"/>
      <c r="C18" s="6"/>
      <c r="D18" s="6"/>
      <c r="E18" s="6"/>
      <c r="F18" s="6"/>
    </row>
    <row r="19" spans="1:7" x14ac:dyDescent="0.25">
      <c r="A19" s="2" t="s">
        <v>14</v>
      </c>
      <c r="B19" s="5">
        <v>-66887000</v>
      </c>
      <c r="C19" s="5">
        <v>-126357000</v>
      </c>
      <c r="D19" s="5">
        <v>-15343000</v>
      </c>
      <c r="E19" s="5">
        <v>-47525000</v>
      </c>
      <c r="F19" s="5">
        <v>-83840000</v>
      </c>
      <c r="G19" s="5">
        <v>-194627000</v>
      </c>
    </row>
    <row r="20" spans="1:7" s="1" customFormat="1" x14ac:dyDescent="0.25">
      <c r="A20" s="16" t="s">
        <v>52</v>
      </c>
      <c r="B20" s="6">
        <f>SUM(B17:B19)</f>
        <v>121209000</v>
      </c>
      <c r="C20" s="6">
        <f t="shared" ref="C20:D20" si="4">SUM(C17:C19)</f>
        <v>218696000</v>
      </c>
      <c r="D20" s="6">
        <f t="shared" si="4"/>
        <v>34703000</v>
      </c>
      <c r="E20" s="6">
        <f>SUM(E17:E19)</f>
        <v>91542000</v>
      </c>
      <c r="F20" s="6">
        <f>SUM(F17:F19)</f>
        <v>197907000</v>
      </c>
      <c r="G20" s="6">
        <f>SUM(G17:G19)</f>
        <v>321103000</v>
      </c>
    </row>
    <row r="21" spans="1:7" x14ac:dyDescent="0.25">
      <c r="B21" s="5"/>
      <c r="C21" s="5"/>
      <c r="D21" s="5"/>
      <c r="E21" s="5"/>
    </row>
    <row r="23" spans="1:7" s="2" customFormat="1" x14ac:dyDescent="0.25">
      <c r="A23" s="16" t="s">
        <v>53</v>
      </c>
      <c r="B23" s="8">
        <f>B20/('1'!B32/10)</f>
        <v>25.652698412698413</v>
      </c>
      <c r="C23" s="8">
        <f>C20/('1'!C32/10)</f>
        <v>46.284867724867723</v>
      </c>
      <c r="D23" s="8">
        <f>D20/('1'!D32/10)</f>
        <v>7.3445502645502643</v>
      </c>
      <c r="E23" s="8">
        <f>E20/('1'!E32/10)</f>
        <v>19.373968253968254</v>
      </c>
      <c r="F23" s="8">
        <f>F20/('1'!F32/10)</f>
        <v>41.885079365079363</v>
      </c>
      <c r="G23" s="8">
        <f>G20/('1'!G32/10)</f>
        <v>67.958306878306885</v>
      </c>
    </row>
    <row r="24" spans="1:7" x14ac:dyDescent="0.25">
      <c r="A24" s="17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pane xSplit="1" ySplit="4" topLeftCell="F17" activePane="bottomRight" state="frozen"/>
      <selection pane="topRight" activeCell="B1" sqref="B1"/>
      <selection pane="bottomLeft" activeCell="A4" sqref="A4"/>
      <selection pane="bottomRight" activeCell="P26" sqref="P26"/>
    </sheetView>
  </sheetViews>
  <sheetFormatPr defaultRowHeight="15" x14ac:dyDescent="0.25"/>
  <cols>
    <col min="1" max="1" width="41.42578125" customWidth="1"/>
    <col min="2" max="5" width="15" bestFit="1" customWidth="1"/>
    <col min="6" max="7" width="17.7109375" bestFit="1" customWidth="1"/>
  </cols>
  <sheetData>
    <row r="1" spans="1:7" ht="18.75" x14ac:dyDescent="0.3">
      <c r="A1" s="4" t="s">
        <v>20</v>
      </c>
    </row>
    <row r="2" spans="1:7" ht="15.75" x14ac:dyDescent="0.25">
      <c r="A2" s="3" t="s">
        <v>55</v>
      </c>
      <c r="B2" s="5"/>
      <c r="C2" s="5"/>
      <c r="D2" s="5"/>
      <c r="E2" s="5"/>
    </row>
    <row r="3" spans="1:7" ht="15.75" x14ac:dyDescent="0.25">
      <c r="A3" s="3" t="s">
        <v>34</v>
      </c>
      <c r="B3" s="18" t="s">
        <v>68</v>
      </c>
      <c r="C3" s="18" t="s">
        <v>69</v>
      </c>
      <c r="D3" s="18" t="s">
        <v>70</v>
      </c>
      <c r="E3" s="18" t="s">
        <v>68</v>
      </c>
      <c r="F3" s="18" t="s">
        <v>69</v>
      </c>
      <c r="G3" s="18" t="s">
        <v>70</v>
      </c>
    </row>
    <row r="4" spans="1:7" x14ac:dyDescent="0.25">
      <c r="B4" s="19">
        <v>42916</v>
      </c>
      <c r="C4" s="19">
        <v>43008</v>
      </c>
      <c r="D4" s="19">
        <v>43190</v>
      </c>
      <c r="E4" s="19">
        <v>43281</v>
      </c>
      <c r="F4" s="19">
        <v>43373</v>
      </c>
      <c r="G4" s="22">
        <v>43738</v>
      </c>
    </row>
    <row r="5" spans="1:7" x14ac:dyDescent="0.25">
      <c r="A5" s="16" t="s">
        <v>56</v>
      </c>
      <c r="B5" s="1"/>
      <c r="C5" s="1"/>
      <c r="D5" s="1"/>
      <c r="E5" s="1"/>
      <c r="F5" s="1"/>
    </row>
    <row r="6" spans="1:7" x14ac:dyDescent="0.25">
      <c r="A6" t="s">
        <v>15</v>
      </c>
      <c r="B6" s="5">
        <v>1767819000</v>
      </c>
      <c r="C6" s="5">
        <v>2696833000</v>
      </c>
      <c r="D6" s="5">
        <v>942994000</v>
      </c>
      <c r="E6" s="5">
        <v>1872755000</v>
      </c>
      <c r="F6" s="5">
        <v>2970796000</v>
      </c>
      <c r="G6" s="5">
        <v>3496143000</v>
      </c>
    </row>
    <row r="7" spans="1:7" x14ac:dyDescent="0.25">
      <c r="A7" t="s">
        <v>16</v>
      </c>
      <c r="B7" s="5">
        <v>-1604004000</v>
      </c>
      <c r="C7" s="5">
        <v>-2261947000</v>
      </c>
      <c r="D7" s="5">
        <v>-867596000</v>
      </c>
      <c r="E7" s="5">
        <v>-1700315000</v>
      </c>
      <c r="F7" s="5">
        <v>-2571612000</v>
      </c>
      <c r="G7" s="5">
        <v>-2705260000</v>
      </c>
    </row>
    <row r="8" spans="1:7" x14ac:dyDescent="0.25">
      <c r="A8" t="s">
        <v>17</v>
      </c>
      <c r="B8" s="5"/>
      <c r="C8" s="5">
        <v>-57539000</v>
      </c>
      <c r="D8" s="5"/>
      <c r="E8" s="5"/>
      <c r="F8" s="5"/>
    </row>
    <row r="9" spans="1:7" x14ac:dyDescent="0.25">
      <c r="A9" t="s">
        <v>18</v>
      </c>
      <c r="B9" s="5">
        <v>-121740000</v>
      </c>
      <c r="C9" s="5">
        <v>-132190000</v>
      </c>
      <c r="D9" s="5">
        <v>-41041000</v>
      </c>
      <c r="E9" s="5">
        <v>-104259000</v>
      </c>
      <c r="F9" s="5">
        <v>-129682000</v>
      </c>
      <c r="G9" s="5">
        <v>-175644000</v>
      </c>
    </row>
    <row r="10" spans="1:7" x14ac:dyDescent="0.25">
      <c r="A10" s="1"/>
      <c r="B10" s="6">
        <f t="shared" ref="B10:D10" si="0">SUM(B6:B9)</f>
        <v>42075000</v>
      </c>
      <c r="C10" s="6">
        <f t="shared" si="0"/>
        <v>245157000</v>
      </c>
      <c r="D10" s="6">
        <f t="shared" si="0"/>
        <v>34357000</v>
      </c>
      <c r="E10" s="6">
        <f>SUM(E6:E9)</f>
        <v>68181000</v>
      </c>
      <c r="F10" s="6">
        <f>SUM(F6:F9)</f>
        <v>269502000</v>
      </c>
      <c r="G10" s="6">
        <f>SUM(G6:G9)</f>
        <v>615239000</v>
      </c>
    </row>
    <row r="11" spans="1:7" x14ac:dyDescent="0.25">
      <c r="B11" s="5"/>
      <c r="C11" s="5"/>
      <c r="D11" s="5"/>
      <c r="E11" s="5"/>
    </row>
    <row r="12" spans="1:7" x14ac:dyDescent="0.25">
      <c r="A12" s="16" t="s">
        <v>57</v>
      </c>
      <c r="B12" s="5"/>
      <c r="C12" s="5"/>
      <c r="D12" s="5"/>
      <c r="E12" s="5"/>
    </row>
    <row r="13" spans="1:7" x14ac:dyDescent="0.25">
      <c r="A13" t="s">
        <v>27</v>
      </c>
      <c r="B13" s="5"/>
      <c r="C13" s="5"/>
      <c r="D13" s="5"/>
      <c r="E13" s="5"/>
      <c r="F13" s="5">
        <v>-28119000</v>
      </c>
    </row>
    <row r="14" spans="1:7" x14ac:dyDescent="0.25">
      <c r="A14" t="s">
        <v>24</v>
      </c>
      <c r="B14" s="5">
        <v>-134154000</v>
      </c>
      <c r="C14" s="5">
        <v>-166825000</v>
      </c>
      <c r="D14" s="5">
        <v>-19735000</v>
      </c>
      <c r="E14" s="5">
        <v>-20122000</v>
      </c>
      <c r="F14" s="5"/>
      <c r="G14" s="5">
        <v>-54505000</v>
      </c>
    </row>
    <row r="15" spans="1:7" x14ac:dyDescent="0.25">
      <c r="A15" t="s">
        <v>25</v>
      </c>
      <c r="B15" s="5">
        <v>838000</v>
      </c>
      <c r="C15" s="5">
        <v>838000</v>
      </c>
      <c r="D15" s="5"/>
      <c r="E15" s="5">
        <v>4070000</v>
      </c>
      <c r="F15" s="5">
        <v>3853000</v>
      </c>
      <c r="G15" s="5">
        <v>1130000</v>
      </c>
    </row>
    <row r="16" spans="1:7" x14ac:dyDescent="0.25">
      <c r="A16" t="s">
        <v>26</v>
      </c>
      <c r="B16" s="5">
        <v>4468000</v>
      </c>
      <c r="C16" s="5">
        <v>6552000</v>
      </c>
      <c r="D16" s="5">
        <v>2572000</v>
      </c>
      <c r="E16" s="5">
        <v>9947000</v>
      </c>
      <c r="F16" s="5">
        <v>16029000</v>
      </c>
      <c r="G16" s="5">
        <v>21896000</v>
      </c>
    </row>
    <row r="17" spans="1:7" x14ac:dyDescent="0.25">
      <c r="A17" s="1"/>
      <c r="B17" s="6">
        <f t="shared" ref="B17:G17" si="1">SUM(B13:B16)</f>
        <v>-128848000</v>
      </c>
      <c r="C17" s="6">
        <f t="shared" si="1"/>
        <v>-159435000</v>
      </c>
      <c r="D17" s="6">
        <f t="shared" si="1"/>
        <v>-17163000</v>
      </c>
      <c r="E17" s="6">
        <f t="shared" si="1"/>
        <v>-6105000</v>
      </c>
      <c r="F17" s="6">
        <f t="shared" si="1"/>
        <v>-8237000</v>
      </c>
      <c r="G17" s="6">
        <f t="shared" si="1"/>
        <v>-31479000</v>
      </c>
    </row>
    <row r="18" spans="1:7" x14ac:dyDescent="0.25">
      <c r="A18" s="1"/>
      <c r="B18" s="6"/>
      <c r="C18" s="6"/>
      <c r="D18" s="6"/>
      <c r="E18" s="6"/>
      <c r="F18" s="6"/>
    </row>
    <row r="19" spans="1:7" x14ac:dyDescent="0.25">
      <c r="A19" s="16" t="s">
        <v>58</v>
      </c>
      <c r="B19" s="12">
        <f t="shared" ref="B19:E19" si="2">B20</f>
        <v>-32562000</v>
      </c>
      <c r="C19" s="12">
        <f t="shared" si="2"/>
        <v>-188363000</v>
      </c>
      <c r="D19" s="12">
        <f t="shared" si="2"/>
        <v>0</v>
      </c>
      <c r="E19" s="12">
        <f t="shared" si="2"/>
        <v>-2677000</v>
      </c>
      <c r="F19" s="12">
        <f>F20</f>
        <v>-39220000</v>
      </c>
      <c r="G19" s="12">
        <f>G20</f>
        <v>-330750000</v>
      </c>
    </row>
    <row r="20" spans="1:7" x14ac:dyDescent="0.25">
      <c r="A20" t="s">
        <v>19</v>
      </c>
      <c r="B20" s="5">
        <v>-32562000</v>
      </c>
      <c r="C20" s="5">
        <v>-188363000</v>
      </c>
      <c r="D20" s="5"/>
      <c r="E20" s="5">
        <v>-2677000</v>
      </c>
      <c r="F20" s="5">
        <v>-39220000</v>
      </c>
      <c r="G20" s="5">
        <v>-330750000</v>
      </c>
    </row>
    <row r="21" spans="1:7" x14ac:dyDescent="0.25">
      <c r="A21" s="1"/>
      <c r="B21" s="6"/>
      <c r="C21" s="5"/>
      <c r="D21" s="5"/>
      <c r="E21" s="5"/>
      <c r="F21" s="5"/>
    </row>
    <row r="22" spans="1:7" x14ac:dyDescent="0.25">
      <c r="A22" s="1"/>
      <c r="B22" s="6"/>
      <c r="C22" s="5"/>
      <c r="D22" s="5"/>
      <c r="E22" s="5"/>
      <c r="F22" s="5"/>
    </row>
    <row r="23" spans="1:7" x14ac:dyDescent="0.25">
      <c r="A23" s="1" t="s">
        <v>59</v>
      </c>
      <c r="B23" s="6">
        <f t="shared" ref="B23:G23" si="3">B10+B17+B19</f>
        <v>-119335000</v>
      </c>
      <c r="C23" s="6">
        <f t="shared" si="3"/>
        <v>-102641000</v>
      </c>
      <c r="D23" s="6">
        <f t="shared" si="3"/>
        <v>17194000</v>
      </c>
      <c r="E23" s="6">
        <f t="shared" si="3"/>
        <v>59399000</v>
      </c>
      <c r="F23" s="6">
        <f t="shared" si="3"/>
        <v>222045000</v>
      </c>
      <c r="G23" s="6">
        <f t="shared" si="3"/>
        <v>253010000</v>
      </c>
    </row>
    <row r="24" spans="1:7" x14ac:dyDescent="0.25">
      <c r="A24" s="17" t="s">
        <v>60</v>
      </c>
      <c r="B24" s="5">
        <v>769394000</v>
      </c>
      <c r="C24" s="5">
        <v>769394000</v>
      </c>
      <c r="D24" s="5"/>
      <c r="E24" s="5">
        <v>714327000</v>
      </c>
      <c r="F24" s="5">
        <v>714327000</v>
      </c>
      <c r="G24" s="5">
        <v>949871000</v>
      </c>
    </row>
    <row r="25" spans="1:7" x14ac:dyDescent="0.25">
      <c r="A25" s="16" t="s">
        <v>61</v>
      </c>
      <c r="B25" s="6">
        <f>SUM(B23:B24)</f>
        <v>650059000</v>
      </c>
      <c r="C25" s="6">
        <f t="shared" ref="C25:G25" si="4">SUM(C23:C24)</f>
        <v>666753000</v>
      </c>
      <c r="D25" s="6">
        <f t="shared" si="4"/>
        <v>17194000</v>
      </c>
      <c r="E25" s="6">
        <f t="shared" si="4"/>
        <v>773726000</v>
      </c>
      <c r="F25" s="6">
        <f t="shared" si="4"/>
        <v>936372000</v>
      </c>
      <c r="G25" s="6">
        <f t="shared" si="4"/>
        <v>1202881000</v>
      </c>
    </row>
    <row r="27" spans="1:7" x14ac:dyDescent="0.25">
      <c r="A27" s="16" t="s">
        <v>62</v>
      </c>
      <c r="B27" s="8">
        <f>B10/('1'!B32/10)</f>
        <v>8.9047619047619051</v>
      </c>
      <c r="C27" s="8">
        <f>C10/('1'!C32/10)</f>
        <v>51.885079365079363</v>
      </c>
      <c r="D27" s="8">
        <f>D10/('1'!D32/10)</f>
        <v>7.2713227513227512</v>
      </c>
      <c r="E27" s="8">
        <f>E10/('1'!E32/10)</f>
        <v>14.429841269841269</v>
      </c>
      <c r="F27" s="8">
        <f>F10/('1'!F32/10)</f>
        <v>57.037460317460315</v>
      </c>
      <c r="G27" s="8">
        <f>G10/('1'!G32/10)</f>
        <v>130.20931216931217</v>
      </c>
    </row>
    <row r="28" spans="1:7" x14ac:dyDescent="0.25">
      <c r="A28" s="16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4" sqref="B4:F5"/>
    </sheetView>
  </sheetViews>
  <sheetFormatPr defaultRowHeight="15" x14ac:dyDescent="0.25"/>
  <cols>
    <col min="1" max="1" width="16.5703125" bestFit="1" customWidth="1"/>
    <col min="2" max="3" width="13.5703125" customWidth="1"/>
    <col min="4" max="4" width="13.28515625" customWidth="1"/>
    <col min="5" max="5" width="11.28515625" customWidth="1"/>
    <col min="6" max="6" width="12.85546875" customWidth="1"/>
  </cols>
  <sheetData>
    <row r="1" spans="1:6" ht="18.75" x14ac:dyDescent="0.3">
      <c r="A1" s="4" t="s">
        <v>20</v>
      </c>
    </row>
    <row r="2" spans="1:6" x14ac:dyDescent="0.25">
      <c r="A2" s="1" t="s">
        <v>64</v>
      </c>
    </row>
    <row r="3" spans="1:6" ht="15.75" x14ac:dyDescent="0.25">
      <c r="A3" s="3" t="s">
        <v>34</v>
      </c>
    </row>
    <row r="4" spans="1:6" x14ac:dyDescent="0.25">
      <c r="B4" s="18" t="s">
        <v>68</v>
      </c>
      <c r="C4" s="18" t="s">
        <v>69</v>
      </c>
      <c r="D4" s="18" t="s">
        <v>70</v>
      </c>
      <c r="E4" s="18" t="s">
        <v>68</v>
      </c>
      <c r="F4" s="18" t="s">
        <v>69</v>
      </c>
    </row>
    <row r="5" spans="1:6" x14ac:dyDescent="0.25">
      <c r="A5" s="1" t="s">
        <v>28</v>
      </c>
      <c r="B5" s="19">
        <v>42916</v>
      </c>
      <c r="C5" s="19">
        <v>43008</v>
      </c>
      <c r="D5" s="19">
        <v>43190</v>
      </c>
      <c r="E5" s="19">
        <v>43281</v>
      </c>
      <c r="F5" s="19">
        <v>43373</v>
      </c>
    </row>
    <row r="6" spans="1:6" x14ac:dyDescent="0.25">
      <c r="A6" s="2" t="s">
        <v>65</v>
      </c>
      <c r="B6" s="1"/>
      <c r="C6" s="1"/>
      <c r="D6" s="1"/>
      <c r="E6" s="1"/>
      <c r="F6" s="1"/>
    </row>
    <row r="7" spans="1:6" x14ac:dyDescent="0.25">
      <c r="A7" s="2" t="s">
        <v>66</v>
      </c>
      <c r="B7" s="10" t="e">
        <f>'2'!#REF!/'1'!B35</f>
        <v>#REF!</v>
      </c>
      <c r="C7" s="10" t="e">
        <f>'2'!#REF!/'1'!C35</f>
        <v>#REF!</v>
      </c>
      <c r="D7" s="10" t="e">
        <f>'2'!#REF!/'1'!D35</f>
        <v>#REF!</v>
      </c>
      <c r="E7" s="10" t="e">
        <f>'2'!#REF!/'1'!E35</f>
        <v>#REF!</v>
      </c>
      <c r="F7" s="10" t="e">
        <f>'2'!#REF!/'1'!F35</f>
        <v>#REF!</v>
      </c>
    </row>
    <row r="8" spans="1:6" x14ac:dyDescent="0.25">
      <c r="A8" s="2" t="s">
        <v>29</v>
      </c>
    </row>
    <row r="9" spans="1:6" x14ac:dyDescent="0.25">
      <c r="A9" s="2" t="s">
        <v>30</v>
      </c>
      <c r="B9" s="11">
        <f>'1'!B18/'1'!B29</f>
        <v>1.1127879109567007</v>
      </c>
      <c r="C9" s="11">
        <f>'1'!C18/'1'!C29</f>
        <v>1.0221490727708857</v>
      </c>
      <c r="D9" s="11">
        <f>'1'!D18/'1'!D29</f>
        <v>1.041214574240688</v>
      </c>
      <c r="E9" s="11">
        <f>'1'!E18/'1'!E29</f>
        <v>0.91817295914345209</v>
      </c>
      <c r="F9" s="11">
        <f>'1'!F18/'1'!F29</f>
        <v>0.98483989659544768</v>
      </c>
    </row>
    <row r="10" spans="1:6" x14ac:dyDescent="0.25">
      <c r="A10" s="2" t="s">
        <v>31</v>
      </c>
      <c r="B10" s="10" t="e">
        <f>'2'!#REF!/'2'!B5</f>
        <v>#REF!</v>
      </c>
      <c r="C10" s="10" t="e">
        <f>'2'!#REF!/'2'!C5</f>
        <v>#REF!</v>
      </c>
      <c r="D10" s="10" t="e">
        <f>'2'!#REF!/'2'!D5</f>
        <v>#REF!</v>
      </c>
      <c r="E10" s="10" t="e">
        <f>'2'!#REF!/'2'!E5</f>
        <v>#REF!</v>
      </c>
      <c r="F10" s="10" t="e">
        <f>'2'!#REF!/'2'!F5</f>
        <v>#REF!</v>
      </c>
    </row>
    <row r="11" spans="1:6" x14ac:dyDescent="0.25">
      <c r="A11" t="s">
        <v>32</v>
      </c>
      <c r="B11" s="10">
        <f>'2'!B11/'2'!B5</f>
        <v>0.10429274313366084</v>
      </c>
      <c r="C11" s="10">
        <f>'2'!C11/'2'!C5</f>
        <v>0.12883553384765381</v>
      </c>
      <c r="D11" s="10">
        <f>'2'!D11/'2'!D5</f>
        <v>5.1596085988559727E-2</v>
      </c>
      <c r="E11" s="10">
        <f>'2'!E11/'2'!E5</f>
        <v>7.0283778892283183E-2</v>
      </c>
      <c r="F11" s="10">
        <f>'2'!F11/'2'!F5</f>
        <v>9.6724756861436376E-2</v>
      </c>
    </row>
    <row r="12" spans="1:6" x14ac:dyDescent="0.25">
      <c r="A12" s="2" t="s">
        <v>67</v>
      </c>
      <c r="B12" s="10" t="e">
        <f>'2'!#REF!/'1'!B35</f>
        <v>#REF!</v>
      </c>
      <c r="C12" s="10" t="e">
        <f>'2'!#REF!/'1'!C35</f>
        <v>#REF!</v>
      </c>
      <c r="D12" s="10" t="e">
        <f>'2'!#REF!/'1'!D35</f>
        <v>#REF!</v>
      </c>
      <c r="E12" s="10" t="e">
        <f>'2'!#REF!/'1'!E35</f>
        <v>#REF!</v>
      </c>
      <c r="F12" s="10" t="e">
        <f>'2'!#REF!/'1'!F35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2018-04-01T06:39:12Z</dcterms:created>
  <dcterms:modified xsi:type="dcterms:W3CDTF">2020-04-12T10:54:20Z</dcterms:modified>
</cp:coreProperties>
</file>