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Miscelleneous\Q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3" l="1"/>
  <c r="G18" i="3"/>
  <c r="G12" i="3"/>
  <c r="G9" i="2"/>
  <c r="G12" i="2"/>
  <c r="G19" i="2"/>
  <c r="G7" i="2"/>
  <c r="G42" i="1"/>
  <c r="G41" i="1"/>
  <c r="G39" i="1"/>
  <c r="G21" i="1"/>
  <c r="G25" i="1"/>
  <c r="G35" i="1"/>
  <c r="G10" i="1"/>
  <c r="G6" i="1"/>
  <c r="G27" i="3" l="1"/>
  <c r="G29" i="3" s="1"/>
  <c r="G32" i="3"/>
  <c r="G15" i="2"/>
  <c r="G17" i="2" s="1"/>
  <c r="G23" i="2" s="1"/>
  <c r="G25" i="2" s="1"/>
  <c r="G33" i="1"/>
  <c r="F15" i="2"/>
  <c r="G17" i="1"/>
  <c r="H17" i="1"/>
  <c r="C25" i="1" l="1"/>
  <c r="D19" i="2"/>
  <c r="D7" i="2"/>
  <c r="E25" i="1" l="1"/>
  <c r="E10" i="1"/>
  <c r="B42" i="1" l="1"/>
  <c r="C42" i="1"/>
  <c r="D42" i="1"/>
  <c r="E42" i="1"/>
  <c r="F42" i="1"/>
  <c r="F25" i="3" l="1"/>
  <c r="F18" i="3"/>
  <c r="F12" i="3"/>
  <c r="F32" i="3" s="1"/>
  <c r="F19" i="2"/>
  <c r="F7" i="2"/>
  <c r="F25" i="1"/>
  <c r="F21" i="1"/>
  <c r="F35" i="1"/>
  <c r="F41" i="1" s="1"/>
  <c r="F6" i="1"/>
  <c r="F10" i="1"/>
  <c r="F17" i="1" s="1"/>
  <c r="F12" i="2" l="1"/>
  <c r="F33" i="1"/>
  <c r="F39" i="1" s="1"/>
  <c r="F27" i="3"/>
  <c r="F29" i="3" s="1"/>
  <c r="F8" i="4"/>
  <c r="F17" i="2" l="1"/>
  <c r="F23" i="2" s="1"/>
  <c r="F11" i="4"/>
  <c r="F9" i="4"/>
  <c r="F25" i="2" l="1"/>
  <c r="F12" i="4"/>
  <c r="F7" i="4"/>
  <c r="F6" i="4"/>
  <c r="F10" i="4"/>
  <c r="B7" i="2"/>
  <c r="C7" i="2"/>
  <c r="E7" i="2"/>
  <c r="B6" i="1" l="1"/>
  <c r="C6" i="1"/>
  <c r="D6" i="1"/>
  <c r="E6" i="1"/>
  <c r="E17" i="1" s="1"/>
  <c r="B9" i="2"/>
  <c r="B12" i="2" s="1"/>
  <c r="C9" i="2"/>
  <c r="C12" i="2" s="1"/>
  <c r="D9" i="2"/>
  <c r="D12" i="2" s="1"/>
  <c r="E9" i="2"/>
  <c r="E12" i="2" s="1"/>
  <c r="B21" i="1"/>
  <c r="C21" i="1"/>
  <c r="D21" i="1"/>
  <c r="E21" i="1"/>
  <c r="E33" i="1" s="1"/>
  <c r="B10" i="1"/>
  <c r="C10" i="1"/>
  <c r="D10" i="1"/>
  <c r="C17" i="1" l="1"/>
  <c r="D17" i="1"/>
  <c r="B17" i="1"/>
  <c r="E15" i="2"/>
  <c r="E17" i="2" s="1"/>
  <c r="E11" i="4"/>
  <c r="D15" i="2"/>
  <c r="D17" i="2" s="1"/>
  <c r="D23" i="2" s="1"/>
  <c r="D11" i="4"/>
  <c r="C15" i="2"/>
  <c r="C17" i="2" s="1"/>
  <c r="C11" i="4"/>
  <c r="B15" i="2"/>
  <c r="B17" i="2" s="1"/>
  <c r="B11" i="4"/>
  <c r="C25" i="3"/>
  <c r="C18" i="3"/>
  <c r="C12" i="3"/>
  <c r="C32" i="3" s="1"/>
  <c r="C19" i="2"/>
  <c r="C33" i="1"/>
  <c r="C35" i="1"/>
  <c r="C23" i="2" l="1"/>
  <c r="C12" i="4" s="1"/>
  <c r="C9" i="4"/>
  <c r="C41" i="1"/>
  <c r="C8" i="4"/>
  <c r="C39" i="1"/>
  <c r="C27" i="3"/>
  <c r="C29" i="3" s="1"/>
  <c r="D25" i="3"/>
  <c r="D18" i="3"/>
  <c r="D12" i="3"/>
  <c r="D32" i="3" s="1"/>
  <c r="D25" i="1"/>
  <c r="D35" i="1"/>
  <c r="B25" i="3"/>
  <c r="E25" i="3"/>
  <c r="B18" i="3"/>
  <c r="E18" i="3"/>
  <c r="B12" i="3"/>
  <c r="B32" i="3" s="1"/>
  <c r="E12" i="3"/>
  <c r="B19" i="2"/>
  <c r="B23" i="2" s="1"/>
  <c r="E19" i="2"/>
  <c r="E23" i="2" s="1"/>
  <c r="B25" i="1"/>
  <c r="B35" i="1"/>
  <c r="E35" i="1"/>
  <c r="C25" i="2" l="1"/>
  <c r="C6" i="4"/>
  <c r="C10" i="4"/>
  <c r="C7" i="4"/>
  <c r="B6" i="4"/>
  <c r="E25" i="2"/>
  <c r="E10" i="4"/>
  <c r="E6" i="4"/>
  <c r="B25" i="2"/>
  <c r="B10" i="4"/>
  <c r="D25" i="2"/>
  <c r="D10" i="4"/>
  <c r="D6" i="4"/>
  <c r="B33" i="1"/>
  <c r="B39" i="1" s="1"/>
  <c r="B9" i="4"/>
  <c r="D33" i="1"/>
  <c r="D39" i="1" s="1"/>
  <c r="D9" i="4"/>
  <c r="E41" i="1"/>
  <c r="E8" i="4"/>
  <c r="E12" i="4"/>
  <c r="E7" i="4"/>
  <c r="B41" i="1"/>
  <c r="B8" i="4"/>
  <c r="B12" i="4"/>
  <c r="B7" i="4"/>
  <c r="E39" i="1"/>
  <c r="E9" i="4"/>
  <c r="D41" i="1"/>
  <c r="D8" i="4"/>
  <c r="D12" i="4"/>
  <c r="D7" i="4"/>
  <c r="E27" i="3"/>
  <c r="E29" i="3" s="1"/>
  <c r="E32" i="3"/>
  <c r="D27" i="3"/>
  <c r="D29" i="3" s="1"/>
  <c r="B27" i="3"/>
  <c r="B29" i="3" s="1"/>
</calcChain>
</file>

<file path=xl/sharedStrings.xml><?xml version="1.0" encoding="utf-8"?>
<sst xmlns="http://schemas.openxmlformats.org/spreadsheetml/2006/main" count="111" uniqueCount="85">
  <si>
    <t>Gross Profit</t>
  </si>
  <si>
    <t>Operating Profit</t>
  </si>
  <si>
    <t>Financial Expenses</t>
  </si>
  <si>
    <t>Share capital</t>
  </si>
  <si>
    <t>Contribution to WPPF</t>
  </si>
  <si>
    <t>Inventories</t>
  </si>
  <si>
    <t>Property, plant and equipment</t>
  </si>
  <si>
    <t>Deferred tax liability</t>
  </si>
  <si>
    <t>Current tax</t>
  </si>
  <si>
    <t>Deferred tax</t>
  </si>
  <si>
    <t>Liability for expenses</t>
  </si>
  <si>
    <t>Acquisiton of property, plant and equipment</t>
  </si>
  <si>
    <t>SINOBANGLA INDUSTRIES LIMITED</t>
  </si>
  <si>
    <t>Capital work in progress</t>
  </si>
  <si>
    <t>Retained earnings</t>
  </si>
  <si>
    <t>Secured loan</t>
  </si>
  <si>
    <t>Short term loan -secured</t>
  </si>
  <si>
    <t>Selling expenses</t>
  </si>
  <si>
    <t>Administrative expenses</t>
  </si>
  <si>
    <t>Dividend paid</t>
  </si>
  <si>
    <t>Debt to Equity</t>
  </si>
  <si>
    <t>Current Ratio</t>
  </si>
  <si>
    <t>Operating Margin</t>
  </si>
  <si>
    <t>Long term loan -current portion</t>
  </si>
  <si>
    <t>Balance Sheet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</si>
  <si>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</si>
  <si>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</si>
  <si>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</si>
  <si>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</si>
  <si>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</si>
  <si>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</si>
  <si>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</si>
  <si>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</si>
  <si>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</si>
  <si>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</si>
  <si>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</si>
  <si>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</si>
  <si>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</si>
  <si>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</si>
  <si>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</si>
  <si>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</si>
  <si>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</si>
  <si>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</si>
  <si>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</si>
  <si>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</si>
  <si>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</si>
  <si>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</si>
  <si>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</si>
  <si>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</si>
  <si>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</si>
  <si>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</si>
  <si>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</si>
  <si>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</si>
  <si>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</si>
  <si>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</si>
  <si>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</si>
  <si>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</si>
  <si>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</si>
  <si>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</si>
  <si>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Quarter 3</t>
  </si>
  <si>
    <t>Quarter 2</t>
  </si>
  <si>
    <t>Quarter 1</t>
  </si>
  <si>
    <t>As at quarter end</t>
  </si>
  <si>
    <t>Other  income</t>
  </si>
  <si>
    <t>Trade and other receivables</t>
  </si>
  <si>
    <t>Advances, deposits and prepayments</t>
  </si>
  <si>
    <t>Investment</t>
  </si>
  <si>
    <t>Cash and cash equivalents</t>
  </si>
  <si>
    <t>TOTAL ASSETS</t>
  </si>
  <si>
    <t>IPO refund liability</t>
  </si>
  <si>
    <t>Liabilities for WPPF</t>
  </si>
  <si>
    <t>Trade and other payables</t>
  </si>
  <si>
    <t>TOTAL LIABILITIES</t>
  </si>
  <si>
    <t>TOTAL EQUITY AND LIABILITIES</t>
  </si>
  <si>
    <t>Cash received from customers</t>
  </si>
  <si>
    <t>Cash paid to suppliers</t>
  </si>
  <si>
    <t>Cash paid to employees</t>
  </si>
  <si>
    <t>Cash paid to others</t>
  </si>
  <si>
    <t>Cash received from other income</t>
  </si>
  <si>
    <t>Income tax paid</t>
  </si>
  <si>
    <t>Investment in shares</t>
  </si>
  <si>
    <t>Net payment for financial expenses</t>
  </si>
  <si>
    <t>Net received /payment in short term loan</t>
  </si>
  <si>
    <t>Net received /apyment for IPO refund payable</t>
  </si>
  <si>
    <t>SK TRIMS &amp; INDUSTRIES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</si>
</sst>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4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2" fontId="1" fillId="0" borderId="0" xfId="0" applyNumberFormat="1" applyFont="1"/>
    <xf numFmtId="4" fontId="1" fillId="0" borderId="0" xfId="0" applyNumberFormat="1" applyFont="1"/>
    <xf numFmtId="0" fontId="0" fillId="0" borderId="0" xfId="0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5" fontId="0" fillId="0" borderId="0" xfId="0" applyNumberForma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1" xfId="1" applyNumberFormat="1" applyFont="1" applyBorder="1"/>
    <xf numFmtId="164" fontId="1" fillId="0" borderId="0" xfId="1" applyNumberFormat="1" applyFont="1" applyBorder="1"/>
    <xf numFmtId="164" fontId="1" fillId="0" borderId="0" xfId="1" applyNumberFormat="1" applyFont="1" applyFill="1"/>
    <xf numFmtId="164" fontId="1" fillId="0" borderId="4" xfId="1" applyNumberFormat="1" applyFont="1" applyBorder="1"/>
    <xf numFmtId="164" fontId="0" fillId="0" borderId="0" xfId="1" applyNumberFormat="1" applyFont="1" applyBorder="1"/>
    <xf numFmtId="164" fontId="1" fillId="0" borderId="2" xfId="1" applyNumberFormat="1" applyFont="1" applyBorder="1"/>
    <xf numFmtId="164" fontId="3" fillId="0" borderId="4" xfId="1" applyNumberFormat="1" applyFont="1" applyBorder="1"/>
    <xf numFmtId="2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164" fontId="0" fillId="0" borderId="0" xfId="1" applyNumberFormat="1" applyFont="1" applyFill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4" fillId="0" borderId="0" xfId="1" applyNumberFormat="1" applyFont="1" applyBorder="1"/>
    <xf numFmtId="3" fontId="0" fillId="0" borderId="0" xfId="0" applyNumberFormat="1" applyFont="1" applyBorder="1"/>
    <xf numFmtId="164" fontId="8" fillId="0" borderId="3" xfId="3" applyNumberFormat="1" applyFont="1" applyBorder="1"/>
    <xf numFmtId="164" fontId="8" fillId="0" borderId="0" xfId="3" applyNumberFormat="1" applyFont="1" applyBorder="1"/>
    <xf numFmtId="0" fontId="9" fillId="0" borderId="0" xfId="0" applyFont="1"/>
    <xf numFmtId="164" fontId="4" fillId="0" borderId="0" xfId="1" applyNumberFormat="1" applyFont="1"/>
    <xf numFmtId="0" fontId="10" fillId="0" borderId="0" xfId="0" applyFont="1" applyAlignment="1">
      <alignment vertical="center" wrapText="1"/>
    </xf>
    <xf numFmtId="15" fontId="1" fillId="0" borderId="0" xfId="0" applyNumberFormat="1" applyFont="1"/>
  </cellXfs>
  <cellStyles count="4">
    <cellStyle name="Comma" xfId="1" builtinId="3"/>
    <cellStyle name="Comma 2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"/>
  <sheetViews>
    <sheetView workbookViewId="0">
      <pane xSplit="1" ySplit="4" topLeftCell="F29" activePane="bottomRight" state="frozen"/>
      <selection pane="topRight" activeCell="B1" sqref="B1"/>
      <selection pane="bottomLeft" activeCell="A6" sqref="A6"/>
      <selection pane="bottomRight" activeCell="F42" sqref="F42:G42"/>
    </sheetView>
  </sheetViews>
  <sheetFormatPr defaultRowHeight="15" x14ac:dyDescent="0.25"/>
  <cols>
    <col min="1" max="1" width="37.140625" customWidth="1"/>
    <col min="2" max="3" width="15.5703125" customWidth="1"/>
    <col min="4" max="4" width="16.42578125" customWidth="1"/>
    <col min="5" max="7" width="14.28515625" bestFit="1" customWidth="1"/>
  </cols>
  <sheetData>
    <row r="1" spans="1:7" x14ac:dyDescent="0.25">
      <c r="A1" s="45" t="s">
        <v>84</v>
      </c>
    </row>
    <row r="2" spans="1:7" ht="15.75" x14ac:dyDescent="0.25">
      <c r="A2" s="4" t="s">
        <v>24</v>
      </c>
    </row>
    <row r="3" spans="1:7" ht="15.75" x14ac:dyDescent="0.25">
      <c r="A3" s="4" t="s">
        <v>62</v>
      </c>
      <c r="B3" s="38" t="s">
        <v>60</v>
      </c>
      <c r="C3" s="38" t="s">
        <v>59</v>
      </c>
      <c r="D3" s="38" t="s">
        <v>61</v>
      </c>
      <c r="E3" s="38" t="s">
        <v>60</v>
      </c>
      <c r="F3" s="38" t="s">
        <v>59</v>
      </c>
      <c r="G3" s="38" t="s">
        <v>60</v>
      </c>
    </row>
    <row r="4" spans="1:7" ht="15.75" x14ac:dyDescent="0.25">
      <c r="B4" s="37">
        <v>43100</v>
      </c>
      <c r="C4" s="37">
        <v>43190</v>
      </c>
      <c r="D4" s="37">
        <v>43373</v>
      </c>
      <c r="E4" s="37">
        <v>43465</v>
      </c>
      <c r="F4" s="37">
        <v>43555</v>
      </c>
      <c r="G4" s="46">
        <v>43830</v>
      </c>
    </row>
    <row r="5" spans="1:7" x14ac:dyDescent="0.25">
      <c r="A5" s="31" t="s">
        <v>25</v>
      </c>
    </row>
    <row r="6" spans="1:7" x14ac:dyDescent="0.25">
      <c r="A6" s="32" t="s">
        <v>26</v>
      </c>
      <c r="B6" s="17">
        <f t="shared" ref="B6:G6" si="0">SUM(B7:B8)</f>
        <v>0</v>
      </c>
      <c r="C6" s="17">
        <f t="shared" si="0"/>
        <v>0</v>
      </c>
      <c r="D6" s="17">
        <f t="shared" si="0"/>
        <v>0</v>
      </c>
      <c r="E6" s="17">
        <f t="shared" si="0"/>
        <v>0</v>
      </c>
      <c r="F6" s="17">
        <f t="shared" si="0"/>
        <v>489489257</v>
      </c>
      <c r="G6" s="17">
        <f t="shared" si="0"/>
        <v>629020842</v>
      </c>
    </row>
    <row r="7" spans="1:7" x14ac:dyDescent="0.25">
      <c r="A7" t="s">
        <v>6</v>
      </c>
      <c r="B7" s="18"/>
      <c r="C7" s="18"/>
      <c r="D7" s="18"/>
      <c r="E7" s="18"/>
      <c r="F7" s="18">
        <v>410767782</v>
      </c>
      <c r="G7">
        <v>527403588</v>
      </c>
    </row>
    <row r="8" spans="1:7" x14ac:dyDescent="0.25">
      <c r="A8" t="s">
        <v>13</v>
      </c>
      <c r="B8" s="18"/>
      <c r="C8" s="18"/>
      <c r="D8" s="42"/>
      <c r="E8" s="18"/>
      <c r="F8" s="18">
        <v>78721475</v>
      </c>
      <c r="G8">
        <v>101617254</v>
      </c>
    </row>
    <row r="9" spans="1:7" x14ac:dyDescent="0.25">
      <c r="B9" s="18"/>
      <c r="C9" s="18"/>
      <c r="D9" s="18"/>
      <c r="E9" s="18"/>
    </row>
    <row r="10" spans="1:7" x14ac:dyDescent="0.25">
      <c r="A10" s="32" t="s">
        <v>27</v>
      </c>
      <c r="B10" s="17">
        <f t="shared" ref="B10:G10" si="1">SUM(B11:B15)</f>
        <v>0</v>
      </c>
      <c r="C10" s="17">
        <f t="shared" si="1"/>
        <v>0</v>
      </c>
      <c r="D10" s="17">
        <f t="shared" si="1"/>
        <v>0</v>
      </c>
      <c r="E10" s="17">
        <f t="shared" si="1"/>
        <v>0</v>
      </c>
      <c r="F10" s="17">
        <f t="shared" si="1"/>
        <v>731533853</v>
      </c>
      <c r="G10" s="17">
        <f t="shared" si="1"/>
        <v>764785373</v>
      </c>
    </row>
    <row r="11" spans="1:7" x14ac:dyDescent="0.25">
      <c r="A11" s="6" t="s">
        <v>5</v>
      </c>
      <c r="B11" s="18"/>
      <c r="C11" s="18"/>
      <c r="D11" s="18"/>
      <c r="E11" s="18"/>
      <c r="F11" s="18">
        <v>143311914</v>
      </c>
      <c r="G11">
        <v>161858494</v>
      </c>
    </row>
    <row r="12" spans="1:7" x14ac:dyDescent="0.25">
      <c r="A12" s="6" t="s">
        <v>64</v>
      </c>
      <c r="B12" s="18"/>
      <c r="C12" s="18"/>
      <c r="D12" s="18"/>
      <c r="E12" s="18"/>
      <c r="F12" s="18">
        <v>233640208</v>
      </c>
      <c r="G12">
        <v>281889966</v>
      </c>
    </row>
    <row r="13" spans="1:7" x14ac:dyDescent="0.25">
      <c r="A13" s="6" t="s">
        <v>65</v>
      </c>
      <c r="B13" s="18"/>
      <c r="C13" s="18"/>
      <c r="D13" s="18"/>
      <c r="E13" s="18"/>
      <c r="F13" s="18">
        <v>46543032</v>
      </c>
      <c r="G13">
        <v>33305169</v>
      </c>
    </row>
    <row r="14" spans="1:7" x14ac:dyDescent="0.25">
      <c r="A14" s="6" t="s">
        <v>66</v>
      </c>
      <c r="B14" s="18"/>
      <c r="C14" s="18"/>
      <c r="D14" s="18"/>
      <c r="E14" s="18"/>
      <c r="F14" s="18">
        <v>70646626</v>
      </c>
      <c r="G14">
        <v>119566626</v>
      </c>
    </row>
    <row r="15" spans="1:7" x14ac:dyDescent="0.25">
      <c r="A15" s="6" t="s">
        <v>67</v>
      </c>
      <c r="B15" s="18"/>
      <c r="C15" s="18"/>
      <c r="D15" s="18"/>
      <c r="E15" s="18"/>
      <c r="F15" s="18">
        <v>237392073</v>
      </c>
      <c r="G15">
        <v>168165118</v>
      </c>
    </row>
    <row r="16" spans="1:7" x14ac:dyDescent="0.25">
      <c r="A16" s="6"/>
      <c r="B16" s="18"/>
      <c r="C16" s="18"/>
      <c r="D16" s="18"/>
      <c r="E16" s="18"/>
      <c r="F16" s="18"/>
    </row>
    <row r="17" spans="1:9" x14ac:dyDescent="0.25">
      <c r="A17" s="3" t="s">
        <v>68</v>
      </c>
      <c r="B17" s="17">
        <f>B6+B10</f>
        <v>0</v>
      </c>
      <c r="C17" s="17">
        <f t="shared" ref="C17:H17" si="2">C6+C10</f>
        <v>0</v>
      </c>
      <c r="D17" s="17">
        <f t="shared" si="2"/>
        <v>0</v>
      </c>
      <c r="E17" s="17">
        <f t="shared" si="2"/>
        <v>0</v>
      </c>
      <c r="F17" s="17">
        <f t="shared" si="2"/>
        <v>1221023110</v>
      </c>
      <c r="G17" s="17">
        <f t="shared" si="2"/>
        <v>1393806215</v>
      </c>
      <c r="H17" s="17">
        <f t="shared" si="2"/>
        <v>0</v>
      </c>
      <c r="I17" s="3"/>
    </row>
    <row r="18" spans="1:9" x14ac:dyDescent="0.25">
      <c r="B18" s="18"/>
      <c r="C18" s="18"/>
      <c r="D18" s="18"/>
      <c r="E18" s="18"/>
    </row>
    <row r="19" spans="1:9" ht="15.75" x14ac:dyDescent="0.25">
      <c r="A19" s="33" t="s">
        <v>28</v>
      </c>
      <c r="B19" s="17"/>
      <c r="C19" s="17"/>
      <c r="D19" s="17"/>
      <c r="E19" s="17"/>
    </row>
    <row r="20" spans="1:9" ht="15.75" x14ac:dyDescent="0.25">
      <c r="A20" s="34" t="s">
        <v>29</v>
      </c>
      <c r="B20" s="18"/>
      <c r="C20" s="18"/>
      <c r="D20" s="18"/>
      <c r="E20" s="18"/>
    </row>
    <row r="21" spans="1:9" x14ac:dyDescent="0.25">
      <c r="A21" s="32" t="s">
        <v>30</v>
      </c>
      <c r="B21" s="17">
        <f t="shared" ref="B21:G21" si="3">SUM(B22:B23)</f>
        <v>0</v>
      </c>
      <c r="C21" s="17">
        <f t="shared" si="3"/>
        <v>0</v>
      </c>
      <c r="D21" s="17">
        <f t="shared" si="3"/>
        <v>0</v>
      </c>
      <c r="E21" s="17">
        <f t="shared" si="3"/>
        <v>0</v>
      </c>
      <c r="F21" s="17">
        <f t="shared" si="3"/>
        <v>11069502</v>
      </c>
      <c r="G21" s="17">
        <f t="shared" si="3"/>
        <v>15511699</v>
      </c>
    </row>
    <row r="22" spans="1:9" x14ac:dyDescent="0.25">
      <c r="A22" s="6" t="s">
        <v>7</v>
      </c>
      <c r="B22" s="18"/>
      <c r="C22" s="18"/>
      <c r="D22" s="42"/>
      <c r="E22" s="18"/>
      <c r="F22" s="18">
        <v>11069502</v>
      </c>
      <c r="G22">
        <v>15511699</v>
      </c>
    </row>
    <row r="23" spans="1:9" x14ac:dyDescent="0.25">
      <c r="A23" s="6" t="s">
        <v>15</v>
      </c>
      <c r="B23" s="18"/>
      <c r="C23" s="18"/>
      <c r="D23" s="42"/>
      <c r="E23" s="18"/>
      <c r="F23" s="18">
        <v>0</v>
      </c>
    </row>
    <row r="24" spans="1:9" x14ac:dyDescent="0.25">
      <c r="B24" s="18"/>
      <c r="C24" s="18"/>
      <c r="D24" s="18"/>
      <c r="E24" s="18"/>
    </row>
    <row r="25" spans="1:9" x14ac:dyDescent="0.25">
      <c r="A25" s="32" t="s">
        <v>31</v>
      </c>
      <c r="B25" s="17">
        <f t="shared" ref="B25:G25" si="4">SUM(B26:B31)</f>
        <v>0</v>
      </c>
      <c r="C25" s="17">
        <f t="shared" si="4"/>
        <v>0</v>
      </c>
      <c r="D25" s="17">
        <f t="shared" si="4"/>
        <v>0</v>
      </c>
      <c r="E25" s="17">
        <f t="shared" si="4"/>
        <v>0</v>
      </c>
      <c r="F25" s="17">
        <f t="shared" si="4"/>
        <v>164042665</v>
      </c>
      <c r="G25" s="17">
        <f t="shared" si="4"/>
        <v>248342762</v>
      </c>
    </row>
    <row r="26" spans="1:9" x14ac:dyDescent="0.25">
      <c r="A26" s="6" t="s">
        <v>16</v>
      </c>
      <c r="B26" s="18"/>
      <c r="C26" s="18"/>
      <c r="D26" s="42"/>
      <c r="E26" s="18"/>
      <c r="F26" s="18">
        <v>124409450</v>
      </c>
      <c r="G26">
        <v>147306253</v>
      </c>
    </row>
    <row r="27" spans="1:9" x14ac:dyDescent="0.25">
      <c r="A27" s="6" t="s">
        <v>23</v>
      </c>
      <c r="B27" s="18"/>
      <c r="C27" s="18"/>
      <c r="D27" s="24"/>
      <c r="E27" s="18"/>
      <c r="F27" s="18">
        <v>0</v>
      </c>
    </row>
    <row r="28" spans="1:9" x14ac:dyDescent="0.25">
      <c r="A28" s="6" t="s">
        <v>10</v>
      </c>
      <c r="B28" s="18"/>
      <c r="C28" s="18"/>
      <c r="D28" s="42"/>
      <c r="E28" s="18"/>
      <c r="F28" s="18">
        <v>18071362</v>
      </c>
      <c r="G28">
        <v>75488545</v>
      </c>
    </row>
    <row r="29" spans="1:9" x14ac:dyDescent="0.25">
      <c r="A29" s="6" t="s">
        <v>69</v>
      </c>
      <c r="B29" s="18"/>
      <c r="C29" s="18"/>
      <c r="D29" s="18"/>
      <c r="E29" s="18"/>
      <c r="F29" s="18">
        <v>1852993</v>
      </c>
      <c r="G29">
        <v>1177521</v>
      </c>
    </row>
    <row r="30" spans="1:9" x14ac:dyDescent="0.25">
      <c r="A30" s="6" t="s">
        <v>70</v>
      </c>
      <c r="B30" s="18"/>
      <c r="C30" s="18"/>
      <c r="D30" s="18"/>
      <c r="E30" s="18"/>
      <c r="F30" s="18">
        <v>12902163</v>
      </c>
      <c r="G30">
        <v>16202982</v>
      </c>
    </row>
    <row r="31" spans="1:9" x14ac:dyDescent="0.25">
      <c r="A31" s="6" t="s">
        <v>71</v>
      </c>
      <c r="B31" s="18"/>
      <c r="C31" s="18"/>
      <c r="D31" s="18"/>
      <c r="E31" s="18"/>
      <c r="F31" s="18">
        <v>6806697</v>
      </c>
      <c r="G31">
        <v>8167461</v>
      </c>
    </row>
    <row r="32" spans="1:9" x14ac:dyDescent="0.25">
      <c r="B32" s="18"/>
      <c r="C32" s="18"/>
      <c r="D32" s="18"/>
      <c r="E32" s="18"/>
    </row>
    <row r="33" spans="1:7" x14ac:dyDescent="0.25">
      <c r="A33" s="3" t="s">
        <v>72</v>
      </c>
      <c r="B33" s="17">
        <f t="shared" ref="B33:G33" si="5">SUM(B21,B25)</f>
        <v>0</v>
      </c>
      <c r="C33" s="17">
        <f t="shared" si="5"/>
        <v>0</v>
      </c>
      <c r="D33" s="17">
        <f t="shared" si="5"/>
        <v>0</v>
      </c>
      <c r="E33" s="17">
        <f t="shared" si="5"/>
        <v>0</v>
      </c>
      <c r="F33" s="17">
        <f t="shared" si="5"/>
        <v>175112167</v>
      </c>
      <c r="G33" s="17">
        <f t="shared" si="5"/>
        <v>263854461</v>
      </c>
    </row>
    <row r="34" spans="1:7" x14ac:dyDescent="0.25">
      <c r="A34" s="3"/>
      <c r="B34" s="19"/>
      <c r="C34" s="19"/>
      <c r="D34" s="19"/>
      <c r="E34" s="18"/>
    </row>
    <row r="35" spans="1:7" x14ac:dyDescent="0.25">
      <c r="A35" s="32" t="s">
        <v>32</v>
      </c>
      <c r="B35" s="17">
        <f t="shared" ref="B35:G35" si="6">SUM(B36:B37)</f>
        <v>0</v>
      </c>
      <c r="C35" s="17">
        <f t="shared" si="6"/>
        <v>0</v>
      </c>
      <c r="D35" s="17">
        <f t="shared" si="6"/>
        <v>0</v>
      </c>
      <c r="E35" s="17">
        <f t="shared" si="6"/>
        <v>0</v>
      </c>
      <c r="F35" s="17">
        <f t="shared" si="6"/>
        <v>1045910943</v>
      </c>
      <c r="G35" s="17">
        <f t="shared" si="6"/>
        <v>1129951754</v>
      </c>
    </row>
    <row r="36" spans="1:7" x14ac:dyDescent="0.25">
      <c r="A36" t="s">
        <v>3</v>
      </c>
      <c r="B36" s="18"/>
      <c r="C36" s="18"/>
      <c r="D36" s="18"/>
      <c r="E36" s="18"/>
      <c r="F36" s="18">
        <v>770000000</v>
      </c>
      <c r="G36">
        <v>847000000</v>
      </c>
    </row>
    <row r="37" spans="1:7" x14ac:dyDescent="0.25">
      <c r="A37" t="s">
        <v>14</v>
      </c>
      <c r="B37" s="18"/>
      <c r="C37" s="18"/>
      <c r="D37" s="18"/>
      <c r="E37" s="18"/>
      <c r="F37" s="18">
        <v>275910943</v>
      </c>
      <c r="G37">
        <v>282951754</v>
      </c>
    </row>
    <row r="38" spans="1:7" x14ac:dyDescent="0.25">
      <c r="A38" s="3"/>
      <c r="B38" s="19"/>
      <c r="C38" s="19"/>
      <c r="D38" s="19"/>
      <c r="E38" s="18"/>
    </row>
    <row r="39" spans="1:7" x14ac:dyDescent="0.25">
      <c r="A39" s="3" t="s">
        <v>73</v>
      </c>
      <c r="B39" s="17">
        <f t="shared" ref="B39:G39" si="7">SUM(B35,B33)</f>
        <v>0</v>
      </c>
      <c r="C39" s="17">
        <f t="shared" si="7"/>
        <v>0</v>
      </c>
      <c r="D39" s="17">
        <f t="shared" si="7"/>
        <v>0</v>
      </c>
      <c r="E39" s="17">
        <f>SUM(E35,E33)</f>
        <v>0</v>
      </c>
      <c r="F39" s="17">
        <f t="shared" si="7"/>
        <v>1221023110</v>
      </c>
      <c r="G39" s="17">
        <f t="shared" si="7"/>
        <v>1393806215</v>
      </c>
    </row>
    <row r="40" spans="1:7" x14ac:dyDescent="0.25">
      <c r="B40" s="19"/>
      <c r="C40" s="19"/>
      <c r="D40" s="19"/>
      <c r="E40" s="18"/>
    </row>
    <row r="41" spans="1:7" x14ac:dyDescent="0.25">
      <c r="A41" s="35" t="s">
        <v>33</v>
      </c>
      <c r="B41" s="10" t="e">
        <f t="shared" ref="B41:G41" si="8">B35/(B36/10)</f>
        <v>#DIV/0!</v>
      </c>
      <c r="C41" s="10" t="e">
        <f t="shared" si="8"/>
        <v>#DIV/0!</v>
      </c>
      <c r="D41" s="10" t="e">
        <f t="shared" si="8"/>
        <v>#DIV/0!</v>
      </c>
      <c r="E41" s="10" t="e">
        <f t="shared" si="8"/>
        <v>#DIV/0!</v>
      </c>
      <c r="F41" s="10">
        <f t="shared" si="8"/>
        <v>13.583259</v>
      </c>
      <c r="G41" s="10">
        <f t="shared" si="8"/>
        <v>13.340634639905549</v>
      </c>
    </row>
    <row r="42" spans="1:7" x14ac:dyDescent="0.25">
      <c r="A42" s="35" t="s">
        <v>34</v>
      </c>
      <c r="B42" s="5">
        <f t="shared" ref="B42:G42" si="9">B36/10</f>
        <v>0</v>
      </c>
      <c r="C42" s="5">
        <f t="shared" si="9"/>
        <v>0</v>
      </c>
      <c r="D42" s="5">
        <f t="shared" si="9"/>
        <v>0</v>
      </c>
      <c r="E42" s="5">
        <f t="shared" si="9"/>
        <v>0</v>
      </c>
      <c r="F42" s="5">
        <f t="shared" si="9"/>
        <v>77000000</v>
      </c>
      <c r="G42" s="5">
        <f t="shared" si="9"/>
        <v>84700000</v>
      </c>
    </row>
    <row r="43" spans="1:7" x14ac:dyDescent="0.25">
      <c r="B43" s="3"/>
      <c r="C43" s="3"/>
      <c r="D43" s="3"/>
    </row>
    <row r="44" spans="1:7" x14ac:dyDescent="0.25">
      <c r="B44" s="5"/>
      <c r="C44" s="5"/>
      <c r="D44" s="5"/>
      <c r="E44" s="5"/>
    </row>
    <row r="45" spans="1:7" x14ac:dyDescent="0.25">
      <c r="B45" s="1"/>
      <c r="C45" s="1"/>
      <c r="D45" s="1"/>
      <c r="E45" s="1"/>
    </row>
    <row r="46" spans="1:7" x14ac:dyDescent="0.25">
      <c r="B46" s="3"/>
      <c r="C46" s="3"/>
      <c r="D46" s="3"/>
      <c r="E46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8"/>
  <sheetViews>
    <sheetView workbookViewId="0">
      <pane xSplit="1" ySplit="4" topLeftCell="F5" activePane="bottomRight" state="frozen"/>
      <selection pane="topRight" activeCell="B1" sqref="B1"/>
      <selection pane="bottomLeft" activeCell="A6" sqref="A6"/>
      <selection pane="bottomRight" activeCell="G23" sqref="G23"/>
    </sheetView>
  </sheetViews>
  <sheetFormatPr defaultRowHeight="15" x14ac:dyDescent="0.25"/>
  <cols>
    <col min="1" max="1" width="35.28515625" bestFit="1" customWidth="1"/>
    <col min="2" max="2" width="16.85546875" bestFit="1" customWidth="1"/>
    <col min="3" max="3" width="14.5703125" customWidth="1"/>
    <col min="4" max="4" width="15.28515625" bestFit="1" customWidth="1"/>
    <col min="5" max="6" width="16.85546875" bestFit="1" customWidth="1"/>
    <col min="7" max="7" width="12.5703125" bestFit="1" customWidth="1"/>
    <col min="8" max="8" width="13.5703125" bestFit="1" customWidth="1"/>
  </cols>
  <sheetData>
    <row r="1" spans="1:8" x14ac:dyDescent="0.25">
      <c r="A1" s="45" t="s">
        <v>84</v>
      </c>
      <c r="B1" s="1"/>
      <c r="C1" s="1"/>
      <c r="D1" s="1"/>
      <c r="E1" s="1"/>
    </row>
    <row r="2" spans="1:8" ht="15.75" x14ac:dyDescent="0.25">
      <c r="A2" s="4" t="s">
        <v>35</v>
      </c>
      <c r="B2" s="1"/>
      <c r="C2" s="1"/>
      <c r="D2" s="1"/>
      <c r="E2" s="1"/>
    </row>
    <row r="3" spans="1:8" ht="15.75" x14ac:dyDescent="0.25">
      <c r="A3" s="4" t="s">
        <v>62</v>
      </c>
      <c r="B3" s="38" t="s">
        <v>60</v>
      </c>
      <c r="C3" s="38" t="s">
        <v>59</v>
      </c>
      <c r="D3" s="38" t="s">
        <v>61</v>
      </c>
      <c r="E3" s="38" t="s">
        <v>60</v>
      </c>
      <c r="F3" s="38" t="s">
        <v>59</v>
      </c>
      <c r="G3" s="38" t="s">
        <v>60</v>
      </c>
    </row>
    <row r="4" spans="1:8" ht="15.75" x14ac:dyDescent="0.25">
      <c r="A4" s="4"/>
      <c r="B4" s="37">
        <v>43100</v>
      </c>
      <c r="C4" s="37">
        <v>43190</v>
      </c>
      <c r="D4" s="37">
        <v>43373</v>
      </c>
      <c r="E4" s="37">
        <v>43465</v>
      </c>
      <c r="F4" s="37">
        <v>43555</v>
      </c>
      <c r="G4" s="46">
        <v>43830</v>
      </c>
      <c r="H4" s="16"/>
    </row>
    <row r="5" spans="1:8" x14ac:dyDescent="0.25">
      <c r="A5" s="35" t="s">
        <v>36</v>
      </c>
      <c r="B5" s="18"/>
      <c r="C5" s="18"/>
      <c r="D5" s="18"/>
      <c r="E5" s="18"/>
      <c r="F5" s="18">
        <v>916062727</v>
      </c>
      <c r="G5">
        <v>680640557</v>
      </c>
      <c r="H5" s="1"/>
    </row>
    <row r="6" spans="1:8" x14ac:dyDescent="0.25">
      <c r="A6" t="s">
        <v>37</v>
      </c>
      <c r="B6" s="20"/>
      <c r="C6" s="20"/>
      <c r="D6" s="20"/>
      <c r="E6" s="18"/>
      <c r="F6" s="18">
        <v>715384152</v>
      </c>
      <c r="G6">
        <v>532067782</v>
      </c>
      <c r="H6" s="1"/>
    </row>
    <row r="7" spans="1:8" x14ac:dyDescent="0.25">
      <c r="A7" s="35" t="s">
        <v>0</v>
      </c>
      <c r="B7" s="17">
        <f t="shared" ref="B7:G7" si="0">B5-B6</f>
        <v>0</v>
      </c>
      <c r="C7" s="17">
        <f t="shared" si="0"/>
        <v>0</v>
      </c>
      <c r="D7" s="17">
        <f t="shared" si="0"/>
        <v>0</v>
      </c>
      <c r="E7" s="17">
        <f t="shared" si="0"/>
        <v>0</v>
      </c>
      <c r="F7" s="17">
        <f t="shared" si="0"/>
        <v>200678575</v>
      </c>
      <c r="G7" s="17">
        <f t="shared" si="0"/>
        <v>148572775</v>
      </c>
      <c r="H7" s="5"/>
    </row>
    <row r="8" spans="1:8" x14ac:dyDescent="0.25">
      <c r="B8" s="17"/>
      <c r="C8" s="17"/>
      <c r="D8" s="17"/>
      <c r="E8" s="21"/>
      <c r="F8" s="5"/>
      <c r="G8" s="5"/>
      <c r="H8" s="5"/>
    </row>
    <row r="9" spans="1:8" x14ac:dyDescent="0.25">
      <c r="A9" s="35" t="s">
        <v>38</v>
      </c>
      <c r="B9" s="22">
        <f t="shared" ref="B9:E9" si="1">SUM(B10:B11)</f>
        <v>0</v>
      </c>
      <c r="C9" s="22">
        <f t="shared" si="1"/>
        <v>0</v>
      </c>
      <c r="D9" s="22">
        <f t="shared" si="1"/>
        <v>0</v>
      </c>
      <c r="E9" s="22">
        <f t="shared" si="1"/>
        <v>0</v>
      </c>
      <c r="F9" s="22">
        <v>30816083</v>
      </c>
      <c r="G9" s="22">
        <f>G10+G11</f>
        <v>20027500</v>
      </c>
      <c r="H9" s="1"/>
    </row>
    <row r="10" spans="1:8" x14ac:dyDescent="0.25">
      <c r="A10" s="6" t="s">
        <v>18</v>
      </c>
      <c r="B10" s="19"/>
      <c r="C10" s="19"/>
      <c r="D10" s="41"/>
      <c r="E10" s="19"/>
      <c r="F10" s="19">
        <v>0</v>
      </c>
      <c r="H10" s="1"/>
    </row>
    <row r="11" spans="1:8" x14ac:dyDescent="0.25">
      <c r="A11" s="6" t="s">
        <v>17</v>
      </c>
      <c r="B11" s="19"/>
      <c r="C11" s="19"/>
      <c r="D11" s="19"/>
      <c r="E11" s="19"/>
      <c r="F11" s="19">
        <v>0</v>
      </c>
      <c r="G11">
        <v>20027500</v>
      </c>
      <c r="H11" s="1"/>
    </row>
    <row r="12" spans="1:8" x14ac:dyDescent="0.25">
      <c r="A12" s="35" t="s">
        <v>1</v>
      </c>
      <c r="B12" s="23">
        <f t="shared" ref="B12:F12" si="2">B7-B9</f>
        <v>0</v>
      </c>
      <c r="C12" s="23">
        <f t="shared" si="2"/>
        <v>0</v>
      </c>
      <c r="D12" s="23">
        <f t="shared" si="2"/>
        <v>0</v>
      </c>
      <c r="E12" s="23">
        <f t="shared" si="2"/>
        <v>0</v>
      </c>
      <c r="F12" s="23">
        <f t="shared" si="2"/>
        <v>169862492</v>
      </c>
      <c r="G12" s="23">
        <f>G7-G9</f>
        <v>128545275</v>
      </c>
      <c r="H12" s="8"/>
    </row>
    <row r="13" spans="1:8" x14ac:dyDescent="0.25">
      <c r="A13" s="6" t="s">
        <v>2</v>
      </c>
      <c r="B13" s="24"/>
      <c r="C13" s="24"/>
      <c r="D13" s="24"/>
      <c r="E13" s="24"/>
      <c r="F13" s="30">
        <v>13016261</v>
      </c>
      <c r="G13">
        <v>9344451</v>
      </c>
      <c r="H13" s="1"/>
    </row>
    <row r="14" spans="1:8" x14ac:dyDescent="0.25">
      <c r="A14" s="6" t="s">
        <v>63</v>
      </c>
      <c r="B14" s="24"/>
      <c r="C14" s="24"/>
      <c r="D14" s="24"/>
      <c r="E14" s="24"/>
      <c r="F14" s="30">
        <v>13812026</v>
      </c>
      <c r="G14">
        <v>7375934</v>
      </c>
      <c r="H14" s="1"/>
    </row>
    <row r="15" spans="1:8" x14ac:dyDescent="0.25">
      <c r="A15" s="35" t="s">
        <v>39</v>
      </c>
      <c r="B15" s="23">
        <f t="shared" ref="B15:G15" si="3">B12-B13+B14</f>
        <v>0</v>
      </c>
      <c r="C15" s="23">
        <f t="shared" si="3"/>
        <v>0</v>
      </c>
      <c r="D15" s="23">
        <f t="shared" si="3"/>
        <v>0</v>
      </c>
      <c r="E15" s="23">
        <f t="shared" si="3"/>
        <v>0</v>
      </c>
      <c r="F15" s="23">
        <f t="shared" si="3"/>
        <v>170658257</v>
      </c>
      <c r="G15" s="23">
        <f t="shared" si="3"/>
        <v>126576758</v>
      </c>
      <c r="H15" s="8"/>
    </row>
    <row r="16" spans="1:8" x14ac:dyDescent="0.25">
      <c r="A16" s="6" t="s">
        <v>4</v>
      </c>
      <c r="B16" s="39"/>
      <c r="C16" s="39"/>
      <c r="D16" s="39"/>
      <c r="E16" s="39"/>
      <c r="F16" s="40">
        <v>8126584</v>
      </c>
      <c r="G16" s="8">
        <v>6027465</v>
      </c>
      <c r="H16" s="8"/>
    </row>
    <row r="17" spans="1:8" x14ac:dyDescent="0.25">
      <c r="A17" s="35" t="s">
        <v>40</v>
      </c>
      <c r="B17" s="21">
        <f t="shared" ref="B17:G17" si="4">B15-B16</f>
        <v>0</v>
      </c>
      <c r="C17" s="21">
        <f t="shared" si="4"/>
        <v>0</v>
      </c>
      <c r="D17" s="21">
        <f t="shared" si="4"/>
        <v>0</v>
      </c>
      <c r="E17" s="21">
        <f t="shared" si="4"/>
        <v>0</v>
      </c>
      <c r="F17" s="21">
        <f t="shared" si="4"/>
        <v>162531673</v>
      </c>
      <c r="G17" s="21">
        <f t="shared" si="4"/>
        <v>120549293</v>
      </c>
      <c r="H17" s="8"/>
    </row>
    <row r="18" spans="1:8" x14ac:dyDescent="0.25">
      <c r="A18" s="3"/>
      <c r="B18" s="21"/>
      <c r="C18" s="21"/>
      <c r="D18" s="21"/>
      <c r="E18" s="21"/>
      <c r="F18" s="8"/>
      <c r="G18" s="8"/>
      <c r="H18" s="8"/>
    </row>
    <row r="19" spans="1:8" x14ac:dyDescent="0.25">
      <c r="A19" s="32" t="s">
        <v>41</v>
      </c>
      <c r="B19" s="21">
        <f t="shared" ref="B19:G19" si="5">SUM(B20:B21)</f>
        <v>0</v>
      </c>
      <c r="C19" s="21">
        <f t="shared" si="5"/>
        <v>0</v>
      </c>
      <c r="D19" s="21">
        <f>SUM(D20:D21)</f>
        <v>0</v>
      </c>
      <c r="E19" s="21">
        <f t="shared" si="5"/>
        <v>0</v>
      </c>
      <c r="F19" s="21">
        <f t="shared" si="5"/>
        <v>4790364</v>
      </c>
      <c r="G19" s="21">
        <f t="shared" si="5"/>
        <v>5272441</v>
      </c>
    </row>
    <row r="20" spans="1:8" x14ac:dyDescent="0.25">
      <c r="A20" s="6" t="s">
        <v>8</v>
      </c>
      <c r="B20" s="24"/>
      <c r="C20" s="24"/>
      <c r="D20" s="24"/>
      <c r="E20" s="24"/>
      <c r="F20" s="30">
        <v>8231175</v>
      </c>
      <c r="G20">
        <v>4491682</v>
      </c>
    </row>
    <row r="21" spans="1:8" x14ac:dyDescent="0.25">
      <c r="A21" s="6" t="s">
        <v>9</v>
      </c>
      <c r="B21" s="24"/>
      <c r="C21" s="24"/>
      <c r="D21" s="24"/>
      <c r="E21" s="24"/>
      <c r="F21" s="30">
        <v>-3440811</v>
      </c>
      <c r="G21">
        <v>780759</v>
      </c>
    </row>
    <row r="22" spans="1:8" x14ac:dyDescent="0.25">
      <c r="A22" s="15"/>
      <c r="B22" s="24"/>
      <c r="C22" s="24"/>
      <c r="D22" s="24"/>
      <c r="E22" s="24"/>
    </row>
    <row r="23" spans="1:8" x14ac:dyDescent="0.25">
      <c r="A23" s="35" t="s">
        <v>42</v>
      </c>
      <c r="B23" s="25">
        <f t="shared" ref="B23:G23" si="6">B17-B19</f>
        <v>0</v>
      </c>
      <c r="C23" s="25">
        <f t="shared" si="6"/>
        <v>0</v>
      </c>
      <c r="D23" s="25">
        <f>D17+D19</f>
        <v>0</v>
      </c>
      <c r="E23" s="25">
        <f t="shared" si="6"/>
        <v>0</v>
      </c>
      <c r="F23" s="25">
        <f t="shared" si="6"/>
        <v>157741309</v>
      </c>
      <c r="G23" s="25">
        <f t="shared" si="6"/>
        <v>115276852</v>
      </c>
      <c r="H23" s="8"/>
    </row>
    <row r="24" spans="1:8" x14ac:dyDescent="0.25">
      <c r="A24" s="3"/>
      <c r="B24" s="8"/>
      <c r="C24" s="8"/>
      <c r="D24" s="8"/>
      <c r="E24" s="8"/>
    </row>
    <row r="25" spans="1:8" x14ac:dyDescent="0.25">
      <c r="A25" s="35" t="s">
        <v>43</v>
      </c>
      <c r="B25" s="12" t="e">
        <f>B23/('1'!B36/10)</f>
        <v>#DIV/0!</v>
      </c>
      <c r="C25" s="12" t="e">
        <f>C23/('1'!C36/10)</f>
        <v>#DIV/0!</v>
      </c>
      <c r="D25" s="12" t="e">
        <f>D23/('1'!D36/10)</f>
        <v>#DIV/0!</v>
      </c>
      <c r="E25" s="12" t="e">
        <f>E23/('1'!E36/10)</f>
        <v>#DIV/0!</v>
      </c>
      <c r="F25" s="12">
        <f>F23/('1'!F36/10)</f>
        <v>2.0485884285714286</v>
      </c>
      <c r="G25" s="12">
        <f>G23/('1'!G36/10)</f>
        <v>1.3610017945690673</v>
      </c>
      <c r="H25" s="3"/>
    </row>
    <row r="26" spans="1:8" x14ac:dyDescent="0.25">
      <c r="A26" s="36" t="s">
        <v>44</v>
      </c>
      <c r="B26" s="11"/>
      <c r="C26" s="11"/>
      <c r="D26" s="11"/>
      <c r="E26" s="11"/>
    </row>
    <row r="48" spans="1:1" x14ac:dyDescent="0.25">
      <c r="A4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3"/>
  <sheetViews>
    <sheetView tabSelected="1" zoomScaleNormal="100" workbookViewId="0">
      <pane xSplit="1" ySplit="4" topLeftCell="F20" activePane="bottomRight" state="frozen"/>
      <selection pane="topRight" activeCell="B1" sqref="B1"/>
      <selection pane="bottomLeft" activeCell="A6" sqref="A6"/>
      <selection pane="bottomRight" activeCell="S32" sqref="S32"/>
    </sheetView>
  </sheetViews>
  <sheetFormatPr defaultRowHeight="15" x14ac:dyDescent="0.25"/>
  <cols>
    <col min="1" max="1" width="45.42578125" customWidth="1"/>
    <col min="2" max="2" width="14.42578125" customWidth="1"/>
    <col min="3" max="3" width="18.5703125" customWidth="1"/>
    <col min="4" max="4" width="16" bestFit="1" customWidth="1"/>
    <col min="5" max="5" width="15" bestFit="1" customWidth="1"/>
    <col min="6" max="6" width="17.7109375" bestFit="1" customWidth="1"/>
    <col min="7" max="7" width="13.28515625" bestFit="1" customWidth="1"/>
  </cols>
  <sheetData>
    <row r="1" spans="1:7" ht="15.75" x14ac:dyDescent="0.25">
      <c r="A1" s="45" t="s">
        <v>84</v>
      </c>
      <c r="B1" s="4"/>
      <c r="C1" s="4"/>
      <c r="D1" s="13"/>
      <c r="E1" s="2"/>
    </row>
    <row r="2" spans="1:7" ht="15.75" x14ac:dyDescent="0.25">
      <c r="A2" s="4" t="s">
        <v>45</v>
      </c>
      <c r="B2" s="4"/>
      <c r="C2" s="4"/>
      <c r="D2" s="14"/>
      <c r="E2" s="14"/>
    </row>
    <row r="3" spans="1:7" ht="15.75" x14ac:dyDescent="0.25">
      <c r="A3" s="4" t="s">
        <v>62</v>
      </c>
      <c r="B3" s="38" t="s">
        <v>60</v>
      </c>
      <c r="C3" s="38" t="s">
        <v>59</v>
      </c>
      <c r="D3" s="38" t="s">
        <v>61</v>
      </c>
      <c r="E3" s="38" t="s">
        <v>60</v>
      </c>
      <c r="F3" s="38" t="s">
        <v>59</v>
      </c>
      <c r="G3" s="38" t="s">
        <v>60</v>
      </c>
    </row>
    <row r="4" spans="1:7" ht="15.75" x14ac:dyDescent="0.25">
      <c r="A4" s="4"/>
      <c r="B4" s="37">
        <v>43100</v>
      </c>
      <c r="C4" s="37">
        <v>43190</v>
      </c>
      <c r="D4" s="37">
        <v>43373</v>
      </c>
      <c r="E4" s="37">
        <v>43465</v>
      </c>
      <c r="F4" s="37">
        <v>43555</v>
      </c>
      <c r="G4" s="46">
        <v>43830</v>
      </c>
    </row>
    <row r="5" spans="1:7" x14ac:dyDescent="0.25">
      <c r="A5" s="35" t="s">
        <v>46</v>
      </c>
    </row>
    <row r="6" spans="1:7" x14ac:dyDescent="0.25">
      <c r="A6" t="s">
        <v>74</v>
      </c>
      <c r="B6" s="18"/>
      <c r="C6" s="18"/>
      <c r="D6" s="18"/>
      <c r="E6" s="18"/>
      <c r="F6" s="18">
        <v>843494185</v>
      </c>
      <c r="G6">
        <v>632954809</v>
      </c>
    </row>
    <row r="7" spans="1:7" ht="15.75" x14ac:dyDescent="0.25">
      <c r="A7" s="43" t="s">
        <v>75</v>
      </c>
      <c r="B7" s="44"/>
      <c r="C7" s="44"/>
      <c r="D7" s="44"/>
      <c r="E7" s="44"/>
      <c r="F7" s="44">
        <v>-720712288</v>
      </c>
      <c r="G7">
        <v>-518077459</v>
      </c>
    </row>
    <row r="8" spans="1:7" ht="15.75" x14ac:dyDescent="0.25">
      <c r="A8" s="43" t="s">
        <v>76</v>
      </c>
      <c r="B8" s="44"/>
      <c r="C8" s="44"/>
      <c r="D8" s="44"/>
      <c r="E8" s="44"/>
      <c r="F8" s="44">
        <v>-32151924</v>
      </c>
      <c r="G8">
        <v>-24093891</v>
      </c>
    </row>
    <row r="9" spans="1:7" ht="15.75" x14ac:dyDescent="0.25">
      <c r="A9" s="43" t="s">
        <v>78</v>
      </c>
      <c r="B9" s="44"/>
      <c r="C9" s="44"/>
      <c r="D9" s="44"/>
      <c r="E9" s="44"/>
      <c r="F9" s="44">
        <v>12360196</v>
      </c>
      <c r="G9">
        <v>6647520</v>
      </c>
    </row>
    <row r="10" spans="1:7" ht="15.75" x14ac:dyDescent="0.25">
      <c r="A10" s="43" t="s">
        <v>79</v>
      </c>
      <c r="B10" s="44"/>
      <c r="C10" s="44"/>
      <c r="D10" s="44"/>
      <c r="E10" s="44"/>
      <c r="F10" s="44">
        <v>-6430439</v>
      </c>
      <c r="G10">
        <v>-2227813</v>
      </c>
    </row>
    <row r="11" spans="1:7" x14ac:dyDescent="0.25">
      <c r="A11" s="6" t="s">
        <v>77</v>
      </c>
      <c r="B11" s="18"/>
      <c r="C11" s="18"/>
      <c r="D11" s="18"/>
      <c r="E11" s="18"/>
      <c r="F11" s="18">
        <v>-22806627</v>
      </c>
      <c r="G11">
        <v>-8462259</v>
      </c>
    </row>
    <row r="12" spans="1:7" x14ac:dyDescent="0.25">
      <c r="A12" s="3"/>
      <c r="B12" s="23">
        <f t="shared" ref="B12:G12" si="0">SUM(B6:B11)</f>
        <v>0</v>
      </c>
      <c r="C12" s="23">
        <f t="shared" si="0"/>
        <v>0</v>
      </c>
      <c r="D12" s="23">
        <f t="shared" si="0"/>
        <v>0</v>
      </c>
      <c r="E12" s="23">
        <f t="shared" si="0"/>
        <v>0</v>
      </c>
      <c r="F12" s="23">
        <f t="shared" si="0"/>
        <v>73753103</v>
      </c>
      <c r="G12" s="23">
        <f t="shared" si="0"/>
        <v>86740907</v>
      </c>
    </row>
    <row r="13" spans="1:7" x14ac:dyDescent="0.25">
      <c r="B13" s="18"/>
      <c r="C13" s="18"/>
      <c r="D13" s="18"/>
      <c r="E13" s="18"/>
    </row>
    <row r="14" spans="1:7" x14ac:dyDescent="0.25">
      <c r="A14" s="35" t="s">
        <v>47</v>
      </c>
      <c r="B14" s="18"/>
      <c r="C14" s="18"/>
      <c r="D14" s="18"/>
      <c r="E14" s="18"/>
    </row>
    <row r="15" spans="1:7" x14ac:dyDescent="0.25">
      <c r="A15" t="s">
        <v>80</v>
      </c>
      <c r="B15" s="18">
        <v>0</v>
      </c>
      <c r="C15" s="18">
        <v>0</v>
      </c>
      <c r="D15" s="18">
        <v>0</v>
      </c>
      <c r="E15" s="18">
        <v>0</v>
      </c>
      <c r="F15" s="18">
        <v>-70646626</v>
      </c>
      <c r="G15" s="18">
        <v>4000000</v>
      </c>
    </row>
    <row r="16" spans="1:7" x14ac:dyDescent="0.25">
      <c r="A16" s="6" t="s">
        <v>13</v>
      </c>
      <c r="B16" s="18"/>
      <c r="C16" s="18"/>
      <c r="D16" s="18"/>
      <c r="E16" s="18"/>
      <c r="F16" s="18">
        <v>-78721475</v>
      </c>
      <c r="G16">
        <v>-68097694</v>
      </c>
    </row>
    <row r="17" spans="1:7" x14ac:dyDescent="0.25">
      <c r="A17" s="6" t="s">
        <v>11</v>
      </c>
      <c r="B17" s="18"/>
      <c r="C17" s="18"/>
      <c r="D17" s="18"/>
      <c r="E17" s="18"/>
      <c r="F17" s="18">
        <v>-15998860</v>
      </c>
      <c r="G17">
        <v>-12373503</v>
      </c>
    </row>
    <row r="18" spans="1:7" x14ac:dyDescent="0.25">
      <c r="A18" s="3"/>
      <c r="B18" s="23">
        <f>SUM(B16:B17)</f>
        <v>0</v>
      </c>
      <c r="C18" s="23">
        <f>SUM(C15:C17)</f>
        <v>0</v>
      </c>
      <c r="D18" s="23">
        <f>SUM(D15:D17)</f>
        <v>0</v>
      </c>
      <c r="E18" s="23">
        <f>SUM(E15:E17)</f>
        <v>0</v>
      </c>
      <c r="F18" s="23">
        <f>SUM(F15:F17)</f>
        <v>-165366961</v>
      </c>
      <c r="G18" s="23">
        <f>SUM(G15:G17)</f>
        <v>-76471197</v>
      </c>
    </row>
    <row r="19" spans="1:7" x14ac:dyDescent="0.25">
      <c r="B19" s="18"/>
      <c r="C19" s="18"/>
      <c r="D19" s="18"/>
      <c r="E19" s="18"/>
    </row>
    <row r="20" spans="1:7" x14ac:dyDescent="0.25">
      <c r="A20" s="35" t="s">
        <v>48</v>
      </c>
      <c r="B20" s="18"/>
      <c r="C20" s="18"/>
      <c r="D20" s="18"/>
      <c r="E20" s="18"/>
    </row>
    <row r="21" spans="1:7" x14ac:dyDescent="0.25">
      <c r="A21" s="6" t="s">
        <v>81</v>
      </c>
      <c r="B21" s="18"/>
      <c r="C21" s="18"/>
      <c r="D21" s="18"/>
      <c r="E21" s="18"/>
      <c r="F21" s="18">
        <v>-12352941</v>
      </c>
      <c r="G21">
        <v>-8937659</v>
      </c>
    </row>
    <row r="22" spans="1:7" x14ac:dyDescent="0.25">
      <c r="A22" s="6" t="s">
        <v>19</v>
      </c>
      <c r="B22" s="18"/>
      <c r="C22" s="18"/>
      <c r="D22" s="18"/>
      <c r="E22" s="18"/>
      <c r="F22" s="18">
        <v>-9128557</v>
      </c>
    </row>
    <row r="23" spans="1:7" x14ac:dyDescent="0.25">
      <c r="A23" s="6" t="s">
        <v>82</v>
      </c>
      <c r="B23" s="18"/>
      <c r="C23" s="18"/>
      <c r="D23" s="18"/>
      <c r="E23" s="18"/>
      <c r="F23" s="18">
        <v>7144004</v>
      </c>
      <c r="G23">
        <v>-52651372</v>
      </c>
    </row>
    <row r="24" spans="1:7" x14ac:dyDescent="0.25">
      <c r="A24" s="6" t="s">
        <v>83</v>
      </c>
      <c r="B24" s="18"/>
      <c r="C24" s="18"/>
      <c r="D24" s="18"/>
      <c r="E24" s="18"/>
      <c r="F24" s="18">
        <v>-315960945</v>
      </c>
      <c r="G24">
        <v>-20000</v>
      </c>
    </row>
    <row r="25" spans="1:7" x14ac:dyDescent="0.25">
      <c r="A25" s="3"/>
      <c r="B25" s="26">
        <f t="shared" ref="B25:G25" si="1">SUM(B21:B24)</f>
        <v>0</v>
      </c>
      <c r="C25" s="26">
        <f t="shared" si="1"/>
        <v>0</v>
      </c>
      <c r="D25" s="26">
        <f t="shared" si="1"/>
        <v>0</v>
      </c>
      <c r="E25" s="26">
        <f t="shared" si="1"/>
        <v>0</v>
      </c>
      <c r="F25" s="26">
        <f t="shared" si="1"/>
        <v>-330298439</v>
      </c>
      <c r="G25" s="26">
        <f t="shared" si="1"/>
        <v>-61609031</v>
      </c>
    </row>
    <row r="26" spans="1:7" x14ac:dyDescent="0.25">
      <c r="B26" s="18"/>
      <c r="C26" s="18"/>
      <c r="D26" s="18"/>
      <c r="E26" s="18"/>
    </row>
    <row r="27" spans="1:7" x14ac:dyDescent="0.25">
      <c r="A27" s="3" t="s">
        <v>49</v>
      </c>
      <c r="B27" s="17">
        <f t="shared" ref="B27:G27" si="2">SUM(B12,B18,B25)</f>
        <v>0</v>
      </c>
      <c r="C27" s="17">
        <f t="shared" si="2"/>
        <v>0</v>
      </c>
      <c r="D27" s="17">
        <f t="shared" si="2"/>
        <v>0</v>
      </c>
      <c r="E27" s="17">
        <f t="shared" si="2"/>
        <v>0</v>
      </c>
      <c r="F27" s="17">
        <f t="shared" si="2"/>
        <v>-421912297</v>
      </c>
      <c r="G27" s="17">
        <f t="shared" si="2"/>
        <v>-51339321</v>
      </c>
    </row>
    <row r="28" spans="1:7" x14ac:dyDescent="0.25">
      <c r="A28" s="36" t="s">
        <v>50</v>
      </c>
      <c r="B28" s="18"/>
      <c r="C28" s="18"/>
      <c r="D28" s="18"/>
      <c r="E28" s="18"/>
      <c r="F28" s="18">
        <v>659304370</v>
      </c>
      <c r="G28">
        <v>219504439</v>
      </c>
    </row>
    <row r="29" spans="1:7" x14ac:dyDescent="0.25">
      <c r="A29" s="35" t="s">
        <v>51</v>
      </c>
      <c r="B29" s="17">
        <f t="shared" ref="B29:G29" si="3">SUM(B27:B28)</f>
        <v>0</v>
      </c>
      <c r="C29" s="17">
        <f t="shared" si="3"/>
        <v>0</v>
      </c>
      <c r="D29" s="17">
        <f t="shared" si="3"/>
        <v>0</v>
      </c>
      <c r="E29" s="17">
        <f t="shared" si="3"/>
        <v>0</v>
      </c>
      <c r="F29" s="17">
        <f t="shared" si="3"/>
        <v>237392073</v>
      </c>
      <c r="G29" s="17">
        <f t="shared" si="3"/>
        <v>168165118</v>
      </c>
    </row>
    <row r="30" spans="1:7" x14ac:dyDescent="0.25">
      <c r="B30" s="3"/>
      <c r="C30" s="3"/>
      <c r="D30" s="3"/>
      <c r="E30" s="3"/>
    </row>
    <row r="32" spans="1:7" x14ac:dyDescent="0.25">
      <c r="A32" s="35" t="s">
        <v>52</v>
      </c>
      <c r="B32" s="9" t="e">
        <f>B12/('1'!B36/10)</f>
        <v>#DIV/0!</v>
      </c>
      <c r="C32" s="9" t="e">
        <f>C12/('1'!C36/10)</f>
        <v>#DIV/0!</v>
      </c>
      <c r="D32" s="9" t="e">
        <f>D12/('1'!D36/10)</f>
        <v>#DIV/0!</v>
      </c>
      <c r="E32" s="9" t="e">
        <f>E12/('1'!E36/10)</f>
        <v>#DIV/0!</v>
      </c>
      <c r="F32" s="9">
        <f>F12/('1'!F36/10)</f>
        <v>0.95783250649350649</v>
      </c>
      <c r="G32" s="9">
        <f>G12/('1'!G36/10)</f>
        <v>1.0240957142857143</v>
      </c>
    </row>
    <row r="33" spans="1:1" x14ac:dyDescent="0.25">
      <c r="A33" s="35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1" sqref="G11"/>
    </sheetView>
  </sheetViews>
  <sheetFormatPr defaultRowHeight="15" x14ac:dyDescent="0.25"/>
  <cols>
    <col min="1" max="1" width="30.28515625" customWidth="1"/>
    <col min="2" max="2" width="15.140625" customWidth="1"/>
    <col min="3" max="3" width="13" customWidth="1"/>
    <col min="4" max="4" width="13.28515625" customWidth="1"/>
    <col min="5" max="5" width="14.85546875" customWidth="1"/>
    <col min="6" max="6" width="16" customWidth="1"/>
  </cols>
  <sheetData>
    <row r="1" spans="1:6" ht="15.75" x14ac:dyDescent="0.25">
      <c r="A1" s="4" t="s">
        <v>12</v>
      </c>
    </row>
    <row r="2" spans="1:6" x14ac:dyDescent="0.25">
      <c r="A2" s="3" t="s">
        <v>54</v>
      </c>
    </row>
    <row r="3" spans="1:6" ht="15.75" x14ac:dyDescent="0.25">
      <c r="A3" s="4" t="s">
        <v>62</v>
      </c>
    </row>
    <row r="4" spans="1:6" x14ac:dyDescent="0.25">
      <c r="B4" s="38" t="s">
        <v>60</v>
      </c>
      <c r="C4" s="38" t="s">
        <v>59</v>
      </c>
      <c r="D4" s="38" t="s">
        <v>61</v>
      </c>
      <c r="E4" s="38" t="s">
        <v>60</v>
      </c>
      <c r="F4" s="38" t="s">
        <v>59</v>
      </c>
    </row>
    <row r="5" spans="1:6" ht="15.75" x14ac:dyDescent="0.25">
      <c r="A5" s="3"/>
      <c r="B5" s="37">
        <v>43100</v>
      </c>
      <c r="C5" s="37">
        <v>43190</v>
      </c>
      <c r="D5" s="37">
        <v>43373</v>
      </c>
      <c r="E5" s="37">
        <v>43465</v>
      </c>
      <c r="F5" s="37">
        <v>43555</v>
      </c>
    </row>
    <row r="6" spans="1:6" x14ac:dyDescent="0.25">
      <c r="A6" s="6" t="s">
        <v>55</v>
      </c>
      <c r="B6" s="29" t="e">
        <f>'2'!B23/'1'!#REF!</f>
        <v>#REF!</v>
      </c>
      <c r="C6" s="29" t="e">
        <f>'2'!C23/'1'!#REF!</f>
        <v>#REF!</v>
      </c>
      <c r="D6" s="29" t="e">
        <f>'2'!D23/'1'!#REF!</f>
        <v>#REF!</v>
      </c>
      <c r="E6" s="29" t="e">
        <f>'2'!E23/'1'!#REF!</f>
        <v>#REF!</v>
      </c>
      <c r="F6" s="29" t="e">
        <f>'2'!F23/'1'!#REF!</f>
        <v>#REF!</v>
      </c>
    </row>
    <row r="7" spans="1:6" x14ac:dyDescent="0.25">
      <c r="A7" s="6" t="s">
        <v>56</v>
      </c>
      <c r="B7" s="29" t="e">
        <f>'2'!B23/'1'!B35</f>
        <v>#DIV/0!</v>
      </c>
      <c r="C7" s="29" t="e">
        <f>'2'!C23/'1'!C35</f>
        <v>#DIV/0!</v>
      </c>
      <c r="D7" s="29" t="e">
        <f>'2'!D23/'1'!D35</f>
        <v>#DIV/0!</v>
      </c>
      <c r="E7" s="29" t="e">
        <f>'2'!E23/'1'!E35</f>
        <v>#DIV/0!</v>
      </c>
      <c r="F7" s="29">
        <f>'2'!F23/'1'!F35</f>
        <v>0.15081715136046722</v>
      </c>
    </row>
    <row r="8" spans="1:6" x14ac:dyDescent="0.25">
      <c r="A8" s="6" t="s">
        <v>20</v>
      </c>
      <c r="B8" s="29" t="e">
        <f>'1'!B23/'1'!B35</f>
        <v>#DIV/0!</v>
      </c>
      <c r="C8" s="29" t="e">
        <f>'1'!C23/'1'!C35</f>
        <v>#DIV/0!</v>
      </c>
      <c r="D8" s="29" t="e">
        <f>'1'!D23/'1'!D35</f>
        <v>#DIV/0!</v>
      </c>
      <c r="E8" s="29" t="e">
        <f>'1'!E23/'1'!E35</f>
        <v>#DIV/0!</v>
      </c>
      <c r="F8" s="29">
        <f>'1'!F23/'1'!F35</f>
        <v>0</v>
      </c>
    </row>
    <row r="9" spans="1:6" x14ac:dyDescent="0.25">
      <c r="A9" s="6" t="s">
        <v>21</v>
      </c>
      <c r="B9" s="27" t="e">
        <f>'1'!B10/'1'!B25</f>
        <v>#DIV/0!</v>
      </c>
      <c r="C9" s="27" t="e">
        <f>'1'!C10/'1'!C25</f>
        <v>#DIV/0!</v>
      </c>
      <c r="D9" s="27" t="e">
        <f>'1'!D10/'1'!D25</f>
        <v>#DIV/0!</v>
      </c>
      <c r="E9" s="27" t="e">
        <f>'1'!E10/'1'!E25</f>
        <v>#DIV/0!</v>
      </c>
      <c r="F9" s="27">
        <f>'1'!F10/'1'!F25</f>
        <v>4.4594121474434711</v>
      </c>
    </row>
    <row r="10" spans="1:6" x14ac:dyDescent="0.25">
      <c r="A10" s="6" t="s">
        <v>57</v>
      </c>
      <c r="B10" s="28" t="e">
        <f>'2'!B23/'2'!B5</f>
        <v>#DIV/0!</v>
      </c>
      <c r="C10" s="28" t="e">
        <f>'2'!C23/'2'!C5</f>
        <v>#DIV/0!</v>
      </c>
      <c r="D10" s="28" t="e">
        <f>'2'!D23/'2'!D5</f>
        <v>#DIV/0!</v>
      </c>
      <c r="E10" s="28" t="e">
        <f>'2'!E23/'2'!E5</f>
        <v>#DIV/0!</v>
      </c>
      <c r="F10" s="28">
        <f>'2'!F23/'2'!F5</f>
        <v>0.1721948774365972</v>
      </c>
    </row>
    <row r="11" spans="1:6" x14ac:dyDescent="0.25">
      <c r="A11" t="s">
        <v>22</v>
      </c>
      <c r="B11" s="28" t="e">
        <f>'2'!B12/'2'!B5</f>
        <v>#DIV/0!</v>
      </c>
      <c r="C11" s="28" t="e">
        <f>'2'!C12/'2'!C5</f>
        <v>#DIV/0!</v>
      </c>
      <c r="D11" s="28" t="e">
        <f>'2'!D12/'2'!D5</f>
        <v>#DIV/0!</v>
      </c>
      <c r="E11" s="28" t="e">
        <f>'2'!E12/'2'!E5</f>
        <v>#DIV/0!</v>
      </c>
      <c r="F11" s="28">
        <f>'2'!F12/'2'!F5</f>
        <v>0.18542670386369731</v>
      </c>
    </row>
    <row r="12" spans="1:6" x14ac:dyDescent="0.25">
      <c r="A12" s="6" t="s">
        <v>58</v>
      </c>
      <c r="B12" s="28" t="e">
        <f>'2'!B23/('1'!B35+'1'!B23)</f>
        <v>#DIV/0!</v>
      </c>
      <c r="C12" s="28" t="e">
        <f>'2'!C23/('1'!C35+'1'!C23)</f>
        <v>#DIV/0!</v>
      </c>
      <c r="D12" s="28" t="e">
        <f>'2'!D23/('1'!D35+'1'!D23)</f>
        <v>#DIV/0!</v>
      </c>
      <c r="E12" s="28" t="e">
        <f>'2'!E23/('1'!E35+'1'!E23)</f>
        <v>#DIV/0!</v>
      </c>
      <c r="F12" s="28">
        <f>'2'!F23/('1'!F35+'1'!F23)</f>
        <v>0.15081715136046722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2020-04-11T15:49:01Z</dcterms:modified>
</cp:coreProperties>
</file>