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3s/NyR8njKybd5xShgeAOSWsDEQ=="/>
    </ext>
  </extLst>
</workbook>
</file>

<file path=xl/calcChain.xml><?xml version="1.0" encoding="utf-8"?>
<calcChain xmlns="http://schemas.openxmlformats.org/spreadsheetml/2006/main">
  <c r="C11" i="4" l="1"/>
  <c r="B11" i="4"/>
  <c r="C10" i="4"/>
  <c r="H40" i="3"/>
  <c r="D40" i="3"/>
  <c r="F36" i="3"/>
  <c r="F38" i="3" s="1"/>
  <c r="B36" i="3"/>
  <c r="B38" i="3" s="1"/>
  <c r="H34" i="3"/>
  <c r="G34" i="3"/>
  <c r="F34" i="3"/>
  <c r="E34" i="3"/>
  <c r="D34" i="3"/>
  <c r="C34" i="3"/>
  <c r="B34" i="3"/>
  <c r="H24" i="3"/>
  <c r="G24" i="3"/>
  <c r="F24" i="3"/>
  <c r="E24" i="3"/>
  <c r="D24" i="3"/>
  <c r="C24" i="3"/>
  <c r="B24" i="3"/>
  <c r="H14" i="3"/>
  <c r="H36" i="3" s="1"/>
  <c r="H38" i="3" s="1"/>
  <c r="G14" i="3"/>
  <c r="G40" i="3" s="1"/>
  <c r="F14" i="3"/>
  <c r="F40" i="3" s="1"/>
  <c r="E14" i="3"/>
  <c r="E36" i="3" s="1"/>
  <c r="E38" i="3" s="1"/>
  <c r="D14" i="3"/>
  <c r="D36" i="3" s="1"/>
  <c r="D38" i="3" s="1"/>
  <c r="C14" i="3"/>
  <c r="C40" i="3" s="1"/>
  <c r="B14" i="3"/>
  <c r="B40" i="3" s="1"/>
  <c r="H21" i="2"/>
  <c r="G21" i="2"/>
  <c r="F21" i="2"/>
  <c r="E21" i="2"/>
  <c r="D21" i="2"/>
  <c r="C21" i="2"/>
  <c r="B21" i="2"/>
  <c r="E14" i="2"/>
  <c r="E17" i="2" s="1"/>
  <c r="E19" i="2" s="1"/>
  <c r="E24" i="2" s="1"/>
  <c r="H11" i="2"/>
  <c r="G11" i="2"/>
  <c r="F11" i="2"/>
  <c r="E11" i="2"/>
  <c r="D11" i="2"/>
  <c r="C11" i="2"/>
  <c r="B11" i="2"/>
  <c r="H9" i="2"/>
  <c r="H14" i="2" s="1"/>
  <c r="H17" i="2" s="1"/>
  <c r="H19" i="2" s="1"/>
  <c r="H24" i="2" s="1"/>
  <c r="H27" i="2" s="1"/>
  <c r="G9" i="2"/>
  <c r="G14" i="2" s="1"/>
  <c r="G17" i="2" s="1"/>
  <c r="G19" i="2" s="1"/>
  <c r="G24" i="2" s="1"/>
  <c r="G27" i="2" s="1"/>
  <c r="F9" i="2"/>
  <c r="F14" i="2" s="1"/>
  <c r="E9" i="2"/>
  <c r="D9" i="2"/>
  <c r="D14" i="2" s="1"/>
  <c r="C9" i="2"/>
  <c r="C14" i="2" s="1"/>
  <c r="B9" i="2"/>
  <c r="B14" i="2" s="1"/>
  <c r="H57" i="1"/>
  <c r="G57" i="1"/>
  <c r="F57" i="1"/>
  <c r="E57" i="1"/>
  <c r="D57" i="1"/>
  <c r="C57" i="1"/>
  <c r="B57" i="1"/>
  <c r="E56" i="1"/>
  <c r="G52" i="1"/>
  <c r="E52" i="1"/>
  <c r="C52" i="1"/>
  <c r="H48" i="1"/>
  <c r="H56" i="1" s="1"/>
  <c r="G48" i="1"/>
  <c r="G56" i="1" s="1"/>
  <c r="F48" i="1"/>
  <c r="F52" i="1" s="1"/>
  <c r="E48" i="1"/>
  <c r="E10" i="4" s="1"/>
  <c r="D48" i="1"/>
  <c r="D56" i="1" s="1"/>
  <c r="C48" i="1"/>
  <c r="F10" i="4" s="1"/>
  <c r="B48" i="1"/>
  <c r="B10" i="4" s="1"/>
  <c r="E41" i="1"/>
  <c r="E54" i="1" s="1"/>
  <c r="H40" i="1"/>
  <c r="G40" i="1"/>
  <c r="F40" i="1"/>
  <c r="E40" i="1"/>
  <c r="D40" i="1"/>
  <c r="C40" i="1"/>
  <c r="B40" i="1"/>
  <c r="H30" i="1"/>
  <c r="H41" i="1" s="1"/>
  <c r="G30" i="1"/>
  <c r="G41" i="1" s="1"/>
  <c r="G54" i="1" s="1"/>
  <c r="F30" i="1"/>
  <c r="F41" i="1" s="1"/>
  <c r="E30" i="1"/>
  <c r="D30" i="1"/>
  <c r="D41" i="1" s="1"/>
  <c r="C30" i="1"/>
  <c r="C41" i="1" s="1"/>
  <c r="C54" i="1" s="1"/>
  <c r="B30" i="1"/>
  <c r="B41" i="1" s="1"/>
  <c r="F22" i="1"/>
  <c r="B22" i="1"/>
  <c r="H21" i="1"/>
  <c r="G21" i="1"/>
  <c r="F21" i="1"/>
  <c r="E21" i="1"/>
  <c r="E11" i="4" s="1"/>
  <c r="D21" i="1"/>
  <c r="D11" i="4" s="1"/>
  <c r="C21" i="1"/>
  <c r="F11" i="4" s="1"/>
  <c r="B21" i="1"/>
  <c r="H12" i="1"/>
  <c r="H22" i="1" s="1"/>
  <c r="G12" i="1"/>
  <c r="G22" i="1" s="1"/>
  <c r="F12" i="1"/>
  <c r="E12" i="1"/>
  <c r="E22" i="1" s="1"/>
  <c r="D12" i="1"/>
  <c r="D22" i="1" s="1"/>
  <c r="C12" i="1"/>
  <c r="C22" i="1" s="1"/>
  <c r="B12" i="1"/>
  <c r="E27" i="2" l="1"/>
  <c r="E14" i="4"/>
  <c r="E9" i="4"/>
  <c r="E12" i="4"/>
  <c r="E8" i="4"/>
  <c r="F54" i="1"/>
  <c r="D17" i="2"/>
  <c r="D19" i="2" s="1"/>
  <c r="D24" i="2" s="1"/>
  <c r="D13" i="4"/>
  <c r="B17" i="2"/>
  <c r="B19" i="2" s="1"/>
  <c r="B24" i="2" s="1"/>
  <c r="B13" i="4"/>
  <c r="F13" i="4"/>
  <c r="F17" i="2"/>
  <c r="F19" i="2" s="1"/>
  <c r="F24" i="2" s="1"/>
  <c r="C13" i="4"/>
  <c r="C17" i="2"/>
  <c r="C19" i="2" s="1"/>
  <c r="C24" i="2" s="1"/>
  <c r="D52" i="1"/>
  <c r="D54" i="1" s="1"/>
  <c r="H52" i="1"/>
  <c r="H54" i="1" s="1"/>
  <c r="B56" i="1"/>
  <c r="F56" i="1"/>
  <c r="C36" i="3"/>
  <c r="C38" i="3" s="1"/>
  <c r="G36" i="3"/>
  <c r="G38" i="3" s="1"/>
  <c r="E40" i="3"/>
  <c r="D10" i="4"/>
  <c r="E13" i="4"/>
  <c r="C56" i="1"/>
  <c r="B52" i="1"/>
  <c r="B54" i="1" s="1"/>
  <c r="D12" i="4" l="1"/>
  <c r="D8" i="4"/>
  <c r="D27" i="2"/>
  <c r="D9" i="4"/>
  <c r="D14" i="4"/>
  <c r="B14" i="4"/>
  <c r="B9" i="4"/>
  <c r="B27" i="2"/>
  <c r="B12" i="4"/>
  <c r="B8" i="4"/>
  <c r="C9" i="4"/>
  <c r="C12" i="4"/>
  <c r="C8" i="4"/>
  <c r="C27" i="2"/>
  <c r="C14" i="4"/>
  <c r="F14" i="4"/>
  <c r="F27" i="2"/>
  <c r="F9" i="4"/>
  <c r="F12" i="4"/>
  <c r="F8" i="4"/>
</calcChain>
</file>

<file path=xl/sharedStrings.xml><?xml version="1.0" encoding="utf-8"?>
<sst xmlns="http://schemas.openxmlformats.org/spreadsheetml/2006/main" count="133" uniqueCount="105">
  <si>
    <t>SPCL</t>
  </si>
  <si>
    <t>Cash Flow Statement</t>
  </si>
  <si>
    <t>Income Statement</t>
  </si>
  <si>
    <t>As at quarter end</t>
  </si>
  <si>
    <t>Quarter 2</t>
  </si>
  <si>
    <t xml:space="preserve"> Quarter 3</t>
  </si>
  <si>
    <t xml:space="preserve"> Quarter 1</t>
  </si>
  <si>
    <t xml:space="preserve"> Quarter 2</t>
  </si>
  <si>
    <t>Quarter 3</t>
  </si>
  <si>
    <t>Net Cash Flows - Operating Activities</t>
  </si>
  <si>
    <t>Net Revenues</t>
  </si>
  <si>
    <t>Balance Sheet</t>
  </si>
  <si>
    <t>Cash Received from Customers</t>
  </si>
  <si>
    <t>Cost of goods sold</t>
  </si>
  <si>
    <t>Assets</t>
  </si>
  <si>
    <t>Cash Paid to Suppliers,employees</t>
  </si>
  <si>
    <t>Gross Profit</t>
  </si>
  <si>
    <t>Non Current Assets</t>
  </si>
  <si>
    <t>Cash paid for operational expenses</t>
  </si>
  <si>
    <t>Cash received from other activities</t>
  </si>
  <si>
    <t>Cash paid for workers profit participation fund</t>
  </si>
  <si>
    <t xml:space="preserve">Property,Plant  and  Equipment </t>
  </si>
  <si>
    <t>Income tax paid</t>
  </si>
  <si>
    <t>Operating Income/(Expenses)</t>
  </si>
  <si>
    <t>Intangible assets</t>
  </si>
  <si>
    <t>Cash payment for financial expenses</t>
  </si>
  <si>
    <t>Investment accounted for using the equity method</t>
  </si>
  <si>
    <t>General and Administrative Expenses</t>
  </si>
  <si>
    <t>Other investments</t>
  </si>
  <si>
    <t>Financial expenses, net</t>
  </si>
  <si>
    <t>Operating Profit</t>
  </si>
  <si>
    <t>Current Assets</t>
  </si>
  <si>
    <t>Inventories</t>
  </si>
  <si>
    <t>Accounts Receivables</t>
  </si>
  <si>
    <t>Other receivables</t>
  </si>
  <si>
    <t>Non-operating income</t>
  </si>
  <si>
    <t>Advances, deposits &amp; prepayments</t>
  </si>
  <si>
    <t>Financial assets at fair value through profit or loss</t>
  </si>
  <si>
    <t>Share of profit from associate</t>
  </si>
  <si>
    <t>Cash and Cash Equivalents</t>
  </si>
  <si>
    <t>Goods in transit</t>
  </si>
  <si>
    <t>Profit Before contribution to WPPF</t>
  </si>
  <si>
    <t>Net Cash Flows - Investment Activities</t>
  </si>
  <si>
    <t>Contribution to Workers' Profit Participant Funds</t>
  </si>
  <si>
    <t>Acquisition of property, plant and equipment</t>
  </si>
  <si>
    <t>Profit Before Taxation</t>
  </si>
  <si>
    <t>Capital work in progress</t>
  </si>
  <si>
    <t>Liabilities and Capital</t>
  </si>
  <si>
    <t>Provision for Taxation</t>
  </si>
  <si>
    <t>Liabilities</t>
  </si>
  <si>
    <t>Disposal of fixed assets</t>
  </si>
  <si>
    <t>Non Current Liabilities</t>
  </si>
  <si>
    <t>Long term loan -net of current maturity</t>
  </si>
  <si>
    <t>Loan from other than banks</t>
  </si>
  <si>
    <t>Deferred Tax Liabilities</t>
  </si>
  <si>
    <t>Current Tax</t>
  </si>
  <si>
    <t>Deffered tax</t>
  </si>
  <si>
    <t>Loan &amp; advances</t>
  </si>
  <si>
    <t>Net Profit</t>
  </si>
  <si>
    <t>Current Liabilities</t>
  </si>
  <si>
    <t>L/C liabilities</t>
  </si>
  <si>
    <t>Investment in quoted securities</t>
  </si>
  <si>
    <t>Short term loan</t>
  </si>
  <si>
    <t>IPO Application amount</t>
  </si>
  <si>
    <t>Long term loan-current maturity</t>
  </si>
  <si>
    <t>Sundry creditors</t>
  </si>
  <si>
    <t>Liabilities for expenses</t>
  </si>
  <si>
    <t>Unclaimed dividend</t>
  </si>
  <si>
    <t>Trade payable</t>
  </si>
  <si>
    <t>Investment in subsidiaries</t>
  </si>
  <si>
    <t>Earnings per share (par value Taka 10)</t>
  </si>
  <si>
    <t>Other investment</t>
  </si>
  <si>
    <t>Shareholders’ Equity</t>
  </si>
  <si>
    <t>Share Capital</t>
  </si>
  <si>
    <t>Share premium</t>
  </si>
  <si>
    <t>Tax holiday reserve</t>
  </si>
  <si>
    <t>Retained Earnings</t>
  </si>
  <si>
    <t>Non Controlling interest</t>
  </si>
  <si>
    <t>Total Equity</t>
  </si>
  <si>
    <t>Net Cash Flows - Financing Activities</t>
  </si>
  <si>
    <t>Shares to Calculate EPS</t>
  </si>
  <si>
    <t>Bank loan (Short term)</t>
  </si>
  <si>
    <t>IPO application amount</t>
  </si>
  <si>
    <t>Payment of L/C liabilities</t>
  </si>
  <si>
    <t>Net assets value per share</t>
  </si>
  <si>
    <t>Payment of dividend</t>
  </si>
  <si>
    <t>Payment of unclaimed dividend</t>
  </si>
  <si>
    <t>Shares to calculate NAVPS</t>
  </si>
  <si>
    <t>Loan other than bank and financial institutes</t>
  </si>
  <si>
    <t>Bank loan (long term)</t>
  </si>
  <si>
    <t>Net Change in Cash Flows</t>
  </si>
  <si>
    <t>Power Grid Company of Bangladesh</t>
  </si>
  <si>
    <t>Ratios</t>
  </si>
  <si>
    <t>31 Dce 2017</t>
  </si>
  <si>
    <t>Return on Asset (ROA)</t>
  </si>
  <si>
    <t>Cash and Cash Equivalents at Beginning Period</t>
  </si>
  <si>
    <t>Cash and Cash Equivalents at End of Period</t>
  </si>
  <si>
    <t>Return on Equity (ROE)</t>
  </si>
  <si>
    <t>Debt to Equity</t>
  </si>
  <si>
    <t>Net Operating Cash Flow Per Share</t>
  </si>
  <si>
    <t>Current Ratio</t>
  </si>
  <si>
    <t>Net Margin</t>
  </si>
  <si>
    <t>Shares to Calculate NOCFPS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</si>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</sst>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19" x14ac:knownFonts="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b/>
      <sz val="12"/>
      <color rgb="FF000000"/>
      <name val="Arial"/>
    </font>
    <font>
      <sz val="12"/>
      <color theme="1"/>
      <name val="Calibri"/>
    </font>
    <font>
      <b/>
      <u/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i/>
      <sz val="11"/>
      <color theme="1"/>
      <name val="Calibri"/>
    </font>
    <font>
      <b/>
      <u/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u/>
      <sz val="12"/>
      <color theme="1"/>
      <name val="Arial"/>
    </font>
    <font>
      <sz val="11"/>
      <color rgb="FF000000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0" fontId="2" fillId="0" borderId="1" xfId="0" applyFont="1" applyBorder="1"/>
    <xf numFmtId="41" fontId="4" fillId="0" borderId="0" xfId="0" applyNumberFormat="1" applyFont="1"/>
    <xf numFmtId="0" fontId="4" fillId="0" borderId="0" xfId="0" applyFont="1"/>
    <xf numFmtId="41" fontId="5" fillId="0" borderId="0" xfId="0" applyNumberFormat="1" applyFont="1" applyAlignment="1"/>
    <xf numFmtId="0" fontId="6" fillId="0" borderId="0" xfId="0" applyFont="1"/>
    <xf numFmtId="41" fontId="4" fillId="0" borderId="1" xfId="0" applyNumberFormat="1" applyFont="1" applyBorder="1"/>
    <xf numFmtId="15" fontId="7" fillId="0" borderId="0" xfId="0" applyNumberFormat="1" applyFont="1" applyAlignment="1">
      <alignment horizontal="right"/>
    </xf>
    <xf numFmtId="3" fontId="4" fillId="0" borderId="0" xfId="0" applyNumberFormat="1" applyFont="1"/>
    <xf numFmtId="0" fontId="8" fillId="0" borderId="0" xfId="0" applyFont="1"/>
    <xf numFmtId="0" fontId="2" fillId="0" borderId="1" xfId="0" applyFont="1" applyBorder="1" applyAlignment="1">
      <alignment horizontal="left"/>
    </xf>
    <xf numFmtId="0" fontId="9" fillId="0" borderId="0" xfId="0" applyFont="1"/>
    <xf numFmtId="41" fontId="2" fillId="0" borderId="2" xfId="0" applyNumberFormat="1" applyFont="1" applyBorder="1"/>
    <xf numFmtId="41" fontId="2" fillId="0" borderId="0" xfId="0" applyNumberFormat="1" applyFont="1"/>
    <xf numFmtId="0" fontId="2" fillId="0" borderId="0" xfId="0" applyFont="1"/>
    <xf numFmtId="3" fontId="10" fillId="0" borderId="0" xfId="0" applyNumberFormat="1" applyFont="1" applyAlignment="1"/>
    <xf numFmtId="3" fontId="6" fillId="0" borderId="0" xfId="0" applyNumberFormat="1" applyFont="1" applyAlignment="1"/>
    <xf numFmtId="41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10" fillId="0" borderId="0" xfId="0" applyFont="1" applyAlignment="1"/>
    <xf numFmtId="41" fontId="11" fillId="0" borderId="0" xfId="0" applyNumberFormat="1" applyFont="1"/>
    <xf numFmtId="0" fontId="12" fillId="0" borderId="0" xfId="0" applyFont="1"/>
    <xf numFmtId="41" fontId="2" fillId="0" borderId="3" xfId="0" applyNumberFormat="1" applyFont="1" applyBorder="1"/>
    <xf numFmtId="0" fontId="13" fillId="0" borderId="0" xfId="0" applyFont="1"/>
    <xf numFmtId="41" fontId="14" fillId="0" borderId="0" xfId="0" applyNumberFormat="1" applyFont="1"/>
    <xf numFmtId="0" fontId="11" fillId="0" borderId="0" xfId="0" applyFont="1"/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4" fillId="0" borderId="0" xfId="0" applyFont="1" applyAlignment="1">
      <alignment vertical="top"/>
    </xf>
    <xf numFmtId="41" fontId="11" fillId="0" borderId="0" xfId="0" applyNumberFormat="1" applyFont="1" applyAlignment="1">
      <alignment horizontal="center"/>
    </xf>
    <xf numFmtId="0" fontId="14" fillId="0" borderId="0" xfId="0" applyFont="1"/>
    <xf numFmtId="43" fontId="2" fillId="0" borderId="0" xfId="0" applyNumberFormat="1" applyFont="1"/>
    <xf numFmtId="41" fontId="2" fillId="0" borderId="4" xfId="0" applyNumberFormat="1" applyFont="1" applyBorder="1"/>
    <xf numFmtId="43" fontId="4" fillId="0" borderId="0" xfId="0" applyNumberFormat="1" applyFont="1"/>
    <xf numFmtId="0" fontId="2" fillId="0" borderId="3" xfId="0" applyFont="1" applyBorder="1"/>
    <xf numFmtId="0" fontId="14" fillId="0" borderId="1" xfId="0" applyFont="1" applyBorder="1"/>
    <xf numFmtId="0" fontId="6" fillId="0" borderId="0" xfId="0" applyFont="1" applyAlignment="1"/>
    <xf numFmtId="43" fontId="2" fillId="2" borderId="0" xfId="0" applyNumberFormat="1" applyFont="1" applyFill="1"/>
    <xf numFmtId="41" fontId="17" fillId="0" borderId="0" xfId="0" applyNumberFormat="1" applyFont="1" applyAlignment="1"/>
    <xf numFmtId="0" fontId="18" fillId="0" borderId="0" xfId="0" applyFont="1"/>
    <xf numFmtId="41" fontId="18" fillId="0" borderId="0" xfId="0" applyNumberFormat="1" applyFont="1"/>
    <xf numFmtId="10" fontId="4" fillId="0" borderId="0" xfId="0" applyNumberFormat="1" applyFont="1"/>
    <xf numFmtId="41" fontId="2" fillId="0" borderId="5" xfId="0" applyNumberFormat="1" applyFont="1" applyBorder="1"/>
    <xf numFmtId="164" fontId="4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875" customWidth="1"/>
    <col min="2" max="4" width="14.25" customWidth="1"/>
    <col min="5" max="5" width="14.375" customWidth="1"/>
    <col min="6" max="6" width="16" customWidth="1"/>
    <col min="7" max="7" width="15.125" customWidth="1"/>
    <col min="8" max="8" width="13.375" customWidth="1"/>
    <col min="9" max="26" width="7.625" customWidth="1"/>
  </cols>
  <sheetData>
    <row r="1" spans="1:8" ht="15.75" x14ac:dyDescent="0.25">
      <c r="A1" s="1" t="s">
        <v>0</v>
      </c>
      <c r="D1" s="8"/>
    </row>
    <row r="2" spans="1:8" ht="15.75" x14ac:dyDescent="0.25">
      <c r="A2" s="1" t="s">
        <v>11</v>
      </c>
      <c r="D2" s="8"/>
    </row>
    <row r="3" spans="1:8" ht="15.75" x14ac:dyDescent="0.25">
      <c r="A3" s="1" t="s">
        <v>3</v>
      </c>
      <c r="D3" s="8"/>
    </row>
    <row r="4" spans="1:8" x14ac:dyDescent="0.25">
      <c r="B4" s="2" t="s">
        <v>4</v>
      </c>
      <c r="C4" s="2" t="s">
        <v>8</v>
      </c>
      <c r="D4" s="2" t="s">
        <v>6</v>
      </c>
      <c r="E4" s="2" t="s">
        <v>7</v>
      </c>
      <c r="F4" s="2" t="s">
        <v>8</v>
      </c>
      <c r="G4" s="2" t="s">
        <v>6</v>
      </c>
      <c r="H4" s="2" t="s">
        <v>7</v>
      </c>
    </row>
    <row r="5" spans="1:8" ht="15.75" x14ac:dyDescent="0.25">
      <c r="B5" s="3">
        <v>43100</v>
      </c>
      <c r="C5" s="3">
        <v>43190</v>
      </c>
      <c r="D5" s="3">
        <v>43373</v>
      </c>
      <c r="E5" s="3">
        <v>43465</v>
      </c>
      <c r="F5" s="3">
        <v>43555</v>
      </c>
      <c r="G5" s="12">
        <v>43738</v>
      </c>
      <c r="H5" s="12">
        <v>43830</v>
      </c>
    </row>
    <row r="6" spans="1:8" x14ac:dyDescent="0.25">
      <c r="A6" s="15" t="s">
        <v>14</v>
      </c>
      <c r="B6" s="5"/>
      <c r="C6" s="5"/>
      <c r="D6" s="5"/>
      <c r="E6" s="5"/>
      <c r="F6" s="7"/>
    </row>
    <row r="7" spans="1:8" x14ac:dyDescent="0.25">
      <c r="A7" s="16" t="s">
        <v>17</v>
      </c>
      <c r="B7" s="18"/>
      <c r="C7" s="7"/>
      <c r="D7" s="18"/>
      <c r="E7" s="18"/>
      <c r="F7" s="7"/>
    </row>
    <row r="8" spans="1:8" x14ac:dyDescent="0.25">
      <c r="A8" s="10" t="s">
        <v>21</v>
      </c>
      <c r="B8" s="7">
        <v>5690478129</v>
      </c>
      <c r="C8" s="7">
        <v>5639146368</v>
      </c>
      <c r="D8" s="7">
        <v>5441936011</v>
      </c>
      <c r="E8" s="7">
        <v>5322007475</v>
      </c>
      <c r="F8" s="7">
        <v>5344101861</v>
      </c>
      <c r="G8" s="20">
        <v>5434465069</v>
      </c>
      <c r="H8" s="21">
        <v>5430986432</v>
      </c>
    </row>
    <row r="9" spans="1:8" x14ac:dyDescent="0.25">
      <c r="A9" s="10" t="s">
        <v>24</v>
      </c>
      <c r="B9" s="7">
        <v>675961</v>
      </c>
      <c r="C9" s="7">
        <v>641048</v>
      </c>
      <c r="D9" s="7">
        <v>571222</v>
      </c>
      <c r="E9" s="7">
        <v>536309</v>
      </c>
      <c r="F9" s="7">
        <v>501396</v>
      </c>
      <c r="G9" s="20">
        <v>431571</v>
      </c>
      <c r="H9" s="21">
        <v>396658</v>
      </c>
    </row>
    <row r="10" spans="1:8" ht="30" x14ac:dyDescent="0.25">
      <c r="A10" s="23" t="s">
        <v>26</v>
      </c>
      <c r="B10" s="7">
        <v>181889871</v>
      </c>
      <c r="C10" s="7">
        <v>191159681</v>
      </c>
      <c r="D10" s="7">
        <v>177931331</v>
      </c>
      <c r="E10" s="7">
        <v>194477061</v>
      </c>
      <c r="F10" s="7">
        <v>418855174</v>
      </c>
      <c r="G10" s="21">
        <v>495191666</v>
      </c>
      <c r="H10" s="21">
        <v>577081895</v>
      </c>
    </row>
    <row r="11" spans="1:8" x14ac:dyDescent="0.25">
      <c r="A11" s="10" t="s">
        <v>28</v>
      </c>
      <c r="B11" s="25">
        <v>578516517</v>
      </c>
      <c r="C11" s="25">
        <v>538854309</v>
      </c>
      <c r="D11" s="25">
        <v>605628321</v>
      </c>
      <c r="E11" s="25">
        <v>512661877</v>
      </c>
      <c r="F11" s="25">
        <v>459326377</v>
      </c>
      <c r="G11" s="20">
        <v>1020730184</v>
      </c>
      <c r="H11" s="21">
        <v>1047746726</v>
      </c>
    </row>
    <row r="12" spans="1:8" x14ac:dyDescent="0.25">
      <c r="B12" s="18">
        <f t="shared" ref="B12:H12" si="0">SUM(B8:B11)</f>
        <v>6451560478</v>
      </c>
      <c r="C12" s="18">
        <f t="shared" si="0"/>
        <v>6369801406</v>
      </c>
      <c r="D12" s="18">
        <f t="shared" si="0"/>
        <v>6226066885</v>
      </c>
      <c r="E12" s="18">
        <f t="shared" si="0"/>
        <v>6029682722</v>
      </c>
      <c r="F12" s="18">
        <f t="shared" si="0"/>
        <v>6222784808</v>
      </c>
      <c r="G12" s="18">
        <f t="shared" si="0"/>
        <v>6950818490</v>
      </c>
      <c r="H12" s="18">
        <f t="shared" si="0"/>
        <v>7056211711</v>
      </c>
    </row>
    <row r="13" spans="1:8" x14ac:dyDescent="0.25">
      <c r="A13" s="28" t="s">
        <v>31</v>
      </c>
      <c r="B13" s="29"/>
      <c r="C13" s="25"/>
      <c r="D13" s="29"/>
      <c r="E13" s="29"/>
      <c r="F13" s="25"/>
    </row>
    <row r="14" spans="1:8" x14ac:dyDescent="0.25">
      <c r="A14" t="s">
        <v>32</v>
      </c>
      <c r="B14" s="25">
        <v>1061136634</v>
      </c>
      <c r="C14" s="25">
        <v>1201589457</v>
      </c>
      <c r="D14" s="25">
        <v>1103217830</v>
      </c>
      <c r="E14" s="25">
        <v>1110184095</v>
      </c>
      <c r="F14" s="25">
        <v>1113763796</v>
      </c>
      <c r="G14" s="20">
        <v>1054269184</v>
      </c>
      <c r="H14" s="21">
        <v>1114210086</v>
      </c>
    </row>
    <row r="15" spans="1:8" x14ac:dyDescent="0.25">
      <c r="A15" s="30" t="s">
        <v>33</v>
      </c>
      <c r="B15" s="25">
        <v>1142829817</v>
      </c>
      <c r="C15" s="25">
        <v>1160634908</v>
      </c>
      <c r="D15" s="25">
        <v>1482123995</v>
      </c>
      <c r="E15" s="25">
        <v>1444818727</v>
      </c>
      <c r="F15" s="25">
        <v>1487080135</v>
      </c>
      <c r="G15" s="20">
        <v>1337380989</v>
      </c>
      <c r="H15" s="21">
        <v>1760379100</v>
      </c>
    </row>
    <row r="16" spans="1:8" x14ac:dyDescent="0.25">
      <c r="A16" t="s">
        <v>34</v>
      </c>
      <c r="B16" s="25">
        <v>6240</v>
      </c>
      <c r="C16" s="25">
        <v>102300000</v>
      </c>
      <c r="D16" s="25">
        <v>2450500</v>
      </c>
      <c r="E16" s="25">
        <v>1717517</v>
      </c>
      <c r="F16" s="25">
        <v>993540</v>
      </c>
      <c r="G16" s="20">
        <v>1251000</v>
      </c>
      <c r="H16" s="21">
        <v>1251000</v>
      </c>
    </row>
    <row r="17" spans="1:8" x14ac:dyDescent="0.25">
      <c r="A17" t="s">
        <v>36</v>
      </c>
      <c r="B17" s="25">
        <v>389735351</v>
      </c>
      <c r="C17" s="25">
        <v>409171069</v>
      </c>
      <c r="D17" s="25">
        <v>574134873</v>
      </c>
      <c r="E17" s="25">
        <v>707145861</v>
      </c>
      <c r="F17" s="25">
        <v>664615730</v>
      </c>
      <c r="G17" s="20">
        <v>602571539</v>
      </c>
      <c r="H17" s="21">
        <v>596986341</v>
      </c>
    </row>
    <row r="18" spans="1:8" x14ac:dyDescent="0.25">
      <c r="A18" t="s">
        <v>37</v>
      </c>
      <c r="B18" s="25">
        <v>24993305</v>
      </c>
      <c r="C18" s="25">
        <v>21360091</v>
      </c>
      <c r="D18" s="25">
        <v>22391129</v>
      </c>
      <c r="E18" s="25">
        <v>21467854</v>
      </c>
      <c r="F18" s="25">
        <v>20191159</v>
      </c>
      <c r="G18" s="20">
        <v>17080801</v>
      </c>
      <c r="H18" s="21">
        <v>14992708</v>
      </c>
    </row>
    <row r="19" spans="1:8" x14ac:dyDescent="0.25">
      <c r="A19" t="s">
        <v>39</v>
      </c>
      <c r="B19" s="25">
        <v>529353579</v>
      </c>
      <c r="C19" s="25">
        <v>535892402</v>
      </c>
      <c r="D19" s="25">
        <v>507176448</v>
      </c>
      <c r="E19" s="25">
        <v>680974206</v>
      </c>
      <c r="F19" s="25">
        <v>567393653</v>
      </c>
      <c r="G19" s="20">
        <v>64693564</v>
      </c>
      <c r="H19" s="21">
        <v>161124075</v>
      </c>
    </row>
    <row r="20" spans="1:8" ht="15.75" customHeight="1" x14ac:dyDescent="0.25">
      <c r="A20" s="10" t="s">
        <v>40</v>
      </c>
      <c r="B20" s="25">
        <v>125005228</v>
      </c>
      <c r="C20" s="25">
        <v>123244164</v>
      </c>
      <c r="D20" s="25">
        <v>95827306</v>
      </c>
      <c r="E20" s="25">
        <v>255675218</v>
      </c>
      <c r="F20" s="25">
        <v>292975406</v>
      </c>
      <c r="G20" s="20">
        <v>334691245</v>
      </c>
      <c r="H20" s="21">
        <v>475716358</v>
      </c>
    </row>
    <row r="21" spans="1:8" ht="15.75" customHeight="1" x14ac:dyDescent="0.25">
      <c r="B21" s="18">
        <f t="shared" ref="B21:H21" si="1">SUM(B14:B20)</f>
        <v>3273060154</v>
      </c>
      <c r="C21" s="18">
        <f t="shared" si="1"/>
        <v>3554192091</v>
      </c>
      <c r="D21" s="18">
        <f t="shared" si="1"/>
        <v>3787322081</v>
      </c>
      <c r="E21" s="18">
        <f t="shared" si="1"/>
        <v>4221983478</v>
      </c>
      <c r="F21" s="18">
        <f t="shared" si="1"/>
        <v>4147013419</v>
      </c>
      <c r="G21" s="18">
        <f t="shared" si="1"/>
        <v>3411938322</v>
      </c>
      <c r="H21" s="18">
        <f t="shared" si="1"/>
        <v>4124659668</v>
      </c>
    </row>
    <row r="22" spans="1:8" ht="15.75" customHeight="1" x14ac:dyDescent="0.25">
      <c r="A22" s="19"/>
      <c r="B22" s="27">
        <f t="shared" ref="B22:G22" si="2">SUM(B12,B21)</f>
        <v>9724620632</v>
      </c>
      <c r="C22" s="27">
        <f t="shared" si="2"/>
        <v>9923993497</v>
      </c>
      <c r="D22" s="27">
        <f t="shared" si="2"/>
        <v>10013388966</v>
      </c>
      <c r="E22" s="27">
        <f t="shared" si="2"/>
        <v>10251666200</v>
      </c>
      <c r="F22" s="27">
        <f t="shared" si="2"/>
        <v>10369798227</v>
      </c>
      <c r="G22" s="27">
        <f t="shared" si="2"/>
        <v>10362756812</v>
      </c>
      <c r="H22" s="27">
        <f>SUM(H12,H21)-1</f>
        <v>11180871378</v>
      </c>
    </row>
    <row r="23" spans="1:8" ht="15.75" customHeight="1" x14ac:dyDescent="0.2">
      <c r="B23" s="25"/>
      <c r="C23" s="25"/>
      <c r="D23" s="25"/>
      <c r="E23" s="25"/>
      <c r="F23" s="25"/>
    </row>
    <row r="24" spans="1:8" ht="15.75" customHeight="1" x14ac:dyDescent="0.25">
      <c r="A24" s="31" t="s">
        <v>47</v>
      </c>
      <c r="B24" s="25"/>
      <c r="C24" s="25"/>
      <c r="D24" s="25"/>
      <c r="E24" s="25"/>
      <c r="F24" s="25"/>
    </row>
    <row r="25" spans="1:8" ht="15.75" customHeight="1" x14ac:dyDescent="0.25">
      <c r="A25" s="32" t="s">
        <v>49</v>
      </c>
      <c r="B25" s="25"/>
      <c r="C25" s="25"/>
      <c r="D25" s="25"/>
      <c r="E25" s="25"/>
      <c r="F25" s="25"/>
    </row>
    <row r="26" spans="1:8" ht="15.75" customHeight="1" x14ac:dyDescent="0.25">
      <c r="A26" s="28" t="s">
        <v>51</v>
      </c>
      <c r="B26" s="29"/>
      <c r="C26" s="25"/>
      <c r="D26" s="29"/>
      <c r="E26" s="29"/>
      <c r="F26" s="25"/>
    </row>
    <row r="27" spans="1:8" ht="15.75" customHeight="1" x14ac:dyDescent="0.25">
      <c r="A27" t="s">
        <v>52</v>
      </c>
      <c r="B27" s="25">
        <v>430518564</v>
      </c>
      <c r="C27" s="25">
        <v>238212432</v>
      </c>
      <c r="D27" s="25">
        <v>176708034</v>
      </c>
      <c r="E27" s="25">
        <v>103035722</v>
      </c>
      <c r="F27" s="25">
        <v>89137542</v>
      </c>
      <c r="G27" s="21">
        <v>148368604</v>
      </c>
      <c r="H27" s="21">
        <v>277249234</v>
      </c>
    </row>
    <row r="28" spans="1:8" ht="15.75" customHeight="1" x14ac:dyDescent="0.2">
      <c r="A28" t="s">
        <v>53</v>
      </c>
      <c r="B28" s="34">
        <v>10057751</v>
      </c>
      <c r="C28" s="25">
        <v>8000</v>
      </c>
      <c r="D28" s="34">
        <v>0</v>
      </c>
      <c r="E28" s="34">
        <v>0</v>
      </c>
      <c r="F28" s="25"/>
    </row>
    <row r="29" spans="1:8" ht="15.75" customHeight="1" x14ac:dyDescent="0.25">
      <c r="A29" s="10" t="s">
        <v>54</v>
      </c>
      <c r="B29" s="25">
        <v>26577974</v>
      </c>
      <c r="C29" s="25">
        <v>28431936</v>
      </c>
      <c r="D29" s="25">
        <v>25786266</v>
      </c>
      <c r="E29" s="25">
        <v>29095412</v>
      </c>
      <c r="F29" s="25">
        <v>73971035</v>
      </c>
      <c r="G29" s="20">
        <v>89238333</v>
      </c>
      <c r="H29" s="21">
        <v>105616379</v>
      </c>
    </row>
    <row r="30" spans="1:8" ht="15.75" customHeight="1" x14ac:dyDescent="0.25">
      <c r="B30" s="18">
        <f t="shared" ref="B30:H30" si="3">SUM(B27:B29)</f>
        <v>467154289</v>
      </c>
      <c r="C30" s="18">
        <f t="shared" si="3"/>
        <v>266652368</v>
      </c>
      <c r="D30" s="18">
        <f t="shared" si="3"/>
        <v>202494300</v>
      </c>
      <c r="E30" s="18">
        <f t="shared" si="3"/>
        <v>132131134</v>
      </c>
      <c r="F30" s="18">
        <f t="shared" si="3"/>
        <v>163108577</v>
      </c>
      <c r="G30" s="18">
        <f t="shared" si="3"/>
        <v>237606937</v>
      </c>
      <c r="H30" s="18">
        <f t="shared" si="3"/>
        <v>382865613</v>
      </c>
    </row>
    <row r="31" spans="1:8" ht="15.75" customHeight="1" x14ac:dyDescent="0.25">
      <c r="A31" s="28" t="s">
        <v>59</v>
      </c>
      <c r="B31" s="29"/>
      <c r="C31" s="25"/>
      <c r="D31" s="29"/>
      <c r="E31" s="29"/>
      <c r="F31" s="25"/>
    </row>
    <row r="32" spans="1:8" ht="15.75" customHeight="1" x14ac:dyDescent="0.25">
      <c r="A32" t="s">
        <v>60</v>
      </c>
      <c r="B32" s="25">
        <v>101818680</v>
      </c>
      <c r="C32" s="25">
        <v>75731532</v>
      </c>
      <c r="D32" s="25">
        <v>157735819</v>
      </c>
      <c r="E32" s="25">
        <v>321177873</v>
      </c>
      <c r="F32" s="25">
        <v>357362959</v>
      </c>
      <c r="G32" s="20">
        <v>582502896</v>
      </c>
      <c r="H32" s="21">
        <v>647953540</v>
      </c>
    </row>
    <row r="33" spans="1:8" ht="15.75" customHeight="1" x14ac:dyDescent="0.25">
      <c r="A33" t="s">
        <v>62</v>
      </c>
      <c r="B33" s="25">
        <v>3252349847</v>
      </c>
      <c r="C33" s="25">
        <v>3308005695</v>
      </c>
      <c r="D33" s="25">
        <v>3287825315</v>
      </c>
      <c r="E33" s="25">
        <v>3417793548</v>
      </c>
      <c r="F33" s="25">
        <v>3450961132</v>
      </c>
      <c r="G33" s="20">
        <v>2839141669</v>
      </c>
      <c r="H33" s="21">
        <v>3247673977</v>
      </c>
    </row>
    <row r="34" spans="1:8" ht="15.75" customHeight="1" x14ac:dyDescent="0.25">
      <c r="A34" t="s">
        <v>63</v>
      </c>
      <c r="B34" s="25">
        <v>6084318</v>
      </c>
      <c r="C34" s="25">
        <v>6084318</v>
      </c>
      <c r="D34" s="25">
        <v>6084318</v>
      </c>
      <c r="E34" s="25">
        <v>6084318</v>
      </c>
      <c r="F34" s="25">
        <v>6084318</v>
      </c>
      <c r="G34" s="20">
        <v>6084318</v>
      </c>
      <c r="H34" s="21">
        <v>6084318</v>
      </c>
    </row>
    <row r="35" spans="1:8" ht="15.75" customHeight="1" x14ac:dyDescent="0.25">
      <c r="A35" t="s">
        <v>64</v>
      </c>
      <c r="B35" s="25">
        <v>115746558</v>
      </c>
      <c r="C35" s="25">
        <v>201991256</v>
      </c>
      <c r="D35" s="25">
        <v>149673063</v>
      </c>
      <c r="E35" s="25">
        <v>136005690</v>
      </c>
      <c r="F35" s="25">
        <v>125351793</v>
      </c>
      <c r="G35" s="20">
        <v>192632824</v>
      </c>
      <c r="H35" s="21">
        <v>189865637</v>
      </c>
    </row>
    <row r="36" spans="1:8" ht="15.75" customHeight="1" x14ac:dyDescent="0.25">
      <c r="A36" t="s">
        <v>65</v>
      </c>
      <c r="B36" s="25">
        <v>176977186</v>
      </c>
      <c r="C36" s="25">
        <v>262036309</v>
      </c>
      <c r="D36" s="25">
        <v>196528084</v>
      </c>
      <c r="E36" s="25">
        <v>203797999</v>
      </c>
      <c r="F36" s="25">
        <v>244072886</v>
      </c>
      <c r="G36" s="20">
        <v>222520310</v>
      </c>
      <c r="H36" s="21">
        <v>255630435</v>
      </c>
    </row>
    <row r="37" spans="1:8" ht="15.75" customHeight="1" x14ac:dyDescent="0.25">
      <c r="A37" t="s">
        <v>66</v>
      </c>
      <c r="B37" s="25">
        <v>18560165</v>
      </c>
      <c r="C37" s="25">
        <v>20115240</v>
      </c>
      <c r="D37" s="25">
        <v>22452307</v>
      </c>
      <c r="E37" s="25">
        <v>20398261</v>
      </c>
      <c r="F37" s="25">
        <v>20052795</v>
      </c>
      <c r="G37" s="20">
        <v>22747694</v>
      </c>
      <c r="H37" s="21">
        <v>21948352</v>
      </c>
    </row>
    <row r="38" spans="1:8" ht="15.75" customHeight="1" x14ac:dyDescent="0.25">
      <c r="A38" t="s">
        <v>67</v>
      </c>
      <c r="B38" s="25">
        <v>6899477</v>
      </c>
      <c r="C38" s="25">
        <v>105382832</v>
      </c>
      <c r="D38" s="25">
        <v>9176520</v>
      </c>
      <c r="E38" s="25">
        <v>9176520</v>
      </c>
      <c r="F38" s="25">
        <v>144185355</v>
      </c>
      <c r="G38" s="20">
        <v>9063296</v>
      </c>
      <c r="H38" s="21">
        <v>8951055</v>
      </c>
    </row>
    <row r="39" spans="1:8" ht="15.75" customHeight="1" x14ac:dyDescent="0.25">
      <c r="A39" t="s">
        <v>68</v>
      </c>
      <c r="B39" s="25">
        <v>29184055</v>
      </c>
      <c r="C39" s="25">
        <v>135032847</v>
      </c>
      <c r="D39" s="25">
        <v>178842837</v>
      </c>
      <c r="E39" s="25">
        <v>71666173</v>
      </c>
      <c r="F39" s="25">
        <v>98186540</v>
      </c>
      <c r="G39" s="20">
        <v>191842165</v>
      </c>
      <c r="H39" s="21">
        <v>155701826</v>
      </c>
    </row>
    <row r="40" spans="1:8" ht="15.75" customHeight="1" x14ac:dyDescent="0.25">
      <c r="A40" s="35"/>
      <c r="B40" s="18">
        <f t="shared" ref="B40:H40" si="4">SUM(B32:B39)</f>
        <v>3707620286</v>
      </c>
      <c r="C40" s="18">
        <f t="shared" si="4"/>
        <v>4114380029</v>
      </c>
      <c r="D40" s="18">
        <f t="shared" si="4"/>
        <v>4008318263</v>
      </c>
      <c r="E40" s="18">
        <f t="shared" si="4"/>
        <v>4186100382</v>
      </c>
      <c r="F40" s="18">
        <f t="shared" si="4"/>
        <v>4446257778</v>
      </c>
      <c r="G40" s="18">
        <f t="shared" si="4"/>
        <v>4066535172</v>
      </c>
      <c r="H40" s="18">
        <f t="shared" si="4"/>
        <v>4533809140</v>
      </c>
    </row>
    <row r="41" spans="1:8" ht="15.75" customHeight="1" x14ac:dyDescent="0.25">
      <c r="A41" s="35"/>
      <c r="B41" s="18">
        <f t="shared" ref="B41:H41" si="5">SUM(B30,B40)</f>
        <v>4174774575</v>
      </c>
      <c r="C41" s="18">
        <f t="shared" si="5"/>
        <v>4381032397</v>
      </c>
      <c r="D41" s="18">
        <f t="shared" si="5"/>
        <v>4210812563</v>
      </c>
      <c r="E41" s="18">
        <f t="shared" si="5"/>
        <v>4318231516</v>
      </c>
      <c r="F41" s="18">
        <f t="shared" si="5"/>
        <v>4609366355</v>
      </c>
      <c r="G41" s="18">
        <f t="shared" si="5"/>
        <v>4304142109</v>
      </c>
      <c r="H41" s="18">
        <f t="shared" si="5"/>
        <v>4916674753</v>
      </c>
    </row>
    <row r="42" spans="1:8" ht="15.75" customHeight="1" x14ac:dyDescent="0.25">
      <c r="A42" s="35"/>
      <c r="B42" s="29"/>
      <c r="C42" s="29"/>
      <c r="D42" s="25"/>
      <c r="E42" s="25"/>
      <c r="F42" s="25"/>
    </row>
    <row r="43" spans="1:8" ht="15.75" customHeight="1" x14ac:dyDescent="0.25">
      <c r="A43" s="28" t="s">
        <v>72</v>
      </c>
      <c r="B43" s="29"/>
      <c r="C43" s="25"/>
      <c r="D43" s="29"/>
      <c r="E43" s="29"/>
      <c r="F43" s="25"/>
    </row>
    <row r="44" spans="1:8" ht="15.75" customHeight="1" x14ac:dyDescent="0.25">
      <c r="A44" t="s">
        <v>73</v>
      </c>
      <c r="B44" s="25">
        <v>1412459981</v>
      </c>
      <c r="C44" s="25">
        <v>1610204378</v>
      </c>
      <c r="D44" s="25">
        <v>1610204378</v>
      </c>
      <c r="E44" s="25">
        <v>1610204378</v>
      </c>
      <c r="F44" s="25">
        <v>1658540509</v>
      </c>
      <c r="G44" s="20">
        <v>1658510510</v>
      </c>
      <c r="H44" s="21">
        <v>1658510510</v>
      </c>
    </row>
    <row r="45" spans="1:8" ht="15.75" customHeight="1" x14ac:dyDescent="0.25">
      <c r="A45" t="s">
        <v>74</v>
      </c>
      <c r="B45" s="25">
        <v>914920000</v>
      </c>
      <c r="C45" s="25">
        <v>914920000</v>
      </c>
      <c r="D45" s="25">
        <v>914920000</v>
      </c>
      <c r="E45" s="25">
        <v>914920000</v>
      </c>
      <c r="F45" s="25">
        <v>914920000</v>
      </c>
      <c r="G45" s="20">
        <v>914920000</v>
      </c>
      <c r="H45" s="21">
        <v>914920000</v>
      </c>
    </row>
    <row r="46" spans="1:8" ht="15.75" customHeight="1" x14ac:dyDescent="0.25">
      <c r="A46" t="s">
        <v>75</v>
      </c>
      <c r="B46" s="25">
        <v>780032210</v>
      </c>
      <c r="C46" s="25">
        <v>835759492</v>
      </c>
      <c r="D46" s="25">
        <v>877174519</v>
      </c>
      <c r="E46" s="25">
        <v>882616855</v>
      </c>
      <c r="F46" s="25">
        <v>888364871</v>
      </c>
      <c r="G46" s="20">
        <v>901670831</v>
      </c>
      <c r="H46" s="21">
        <v>908464789</v>
      </c>
    </row>
    <row r="47" spans="1:8" ht="15.75" customHeight="1" x14ac:dyDescent="0.25">
      <c r="A47" s="10" t="s">
        <v>76</v>
      </c>
      <c r="B47" s="25">
        <v>2162412853</v>
      </c>
      <c r="C47" s="25">
        <v>1906576418</v>
      </c>
      <c r="D47" s="25">
        <v>2113272522</v>
      </c>
      <c r="E47" s="25">
        <v>2237176705</v>
      </c>
      <c r="F47" s="25">
        <v>2028523074</v>
      </c>
      <c r="G47" s="20">
        <v>2309703843</v>
      </c>
      <c r="H47" s="21">
        <v>2506604596</v>
      </c>
    </row>
    <row r="48" spans="1:8" ht="15.75" customHeight="1" x14ac:dyDescent="0.25">
      <c r="B48" s="18">
        <f t="shared" ref="B48:H48" si="6">SUM(B44:B47)</f>
        <v>5269825044</v>
      </c>
      <c r="C48" s="18">
        <f t="shared" si="6"/>
        <v>5267460288</v>
      </c>
      <c r="D48" s="18">
        <f t="shared" si="6"/>
        <v>5515571419</v>
      </c>
      <c r="E48" s="18">
        <f t="shared" si="6"/>
        <v>5644917938</v>
      </c>
      <c r="F48" s="18">
        <f t="shared" si="6"/>
        <v>5490348454</v>
      </c>
      <c r="G48" s="18">
        <f t="shared" si="6"/>
        <v>5784805184</v>
      </c>
      <c r="H48" s="18">
        <f t="shared" si="6"/>
        <v>5988499895</v>
      </c>
    </row>
    <row r="49" spans="1:26" ht="15.75" customHeight="1" x14ac:dyDescent="0.25">
      <c r="A49" s="35"/>
      <c r="B49" s="29"/>
      <c r="C49" s="29"/>
      <c r="D49" s="25"/>
      <c r="E49" s="25"/>
      <c r="F49" s="25"/>
    </row>
    <row r="50" spans="1:26" ht="15.75" customHeight="1" x14ac:dyDescent="0.25">
      <c r="A50" s="35" t="s">
        <v>77</v>
      </c>
      <c r="B50" s="29">
        <v>280021012</v>
      </c>
      <c r="C50" s="29">
        <v>275500813</v>
      </c>
      <c r="D50" s="25">
        <v>287004987</v>
      </c>
      <c r="E50" s="25">
        <v>288516747</v>
      </c>
      <c r="F50" s="25">
        <v>270113418</v>
      </c>
      <c r="G50" s="20">
        <v>273809519</v>
      </c>
      <c r="H50" s="21">
        <v>275696729</v>
      </c>
    </row>
    <row r="51" spans="1:26" ht="15.75" customHeight="1" x14ac:dyDescent="0.25">
      <c r="A51" s="35"/>
      <c r="B51" s="29"/>
      <c r="C51" s="29"/>
      <c r="D51" s="25"/>
      <c r="E51" s="25"/>
      <c r="F51" s="25"/>
    </row>
    <row r="52" spans="1:26" ht="15.75" customHeight="1" x14ac:dyDescent="0.25">
      <c r="A52" s="35" t="s">
        <v>78</v>
      </c>
      <c r="B52" s="18">
        <f t="shared" ref="B52:H52" si="7">SUM(B48+B50)</f>
        <v>5549846056</v>
      </c>
      <c r="C52" s="18">
        <f t="shared" si="7"/>
        <v>5542961101</v>
      </c>
      <c r="D52" s="18">
        <f t="shared" si="7"/>
        <v>5802576406</v>
      </c>
      <c r="E52" s="18">
        <f t="shared" si="7"/>
        <v>5933434685</v>
      </c>
      <c r="F52" s="18">
        <f t="shared" si="7"/>
        <v>5760461872</v>
      </c>
      <c r="G52" s="18">
        <f t="shared" si="7"/>
        <v>6058614703</v>
      </c>
      <c r="H52" s="18">
        <f t="shared" si="7"/>
        <v>6264196624</v>
      </c>
    </row>
    <row r="53" spans="1:26" ht="15.75" customHeight="1" x14ac:dyDescent="0.25">
      <c r="A53" s="35"/>
      <c r="B53" s="29"/>
      <c r="C53" s="29"/>
      <c r="D53" s="25"/>
      <c r="E53" s="25"/>
      <c r="F53" s="25"/>
    </row>
    <row r="54" spans="1:26" ht="15.75" customHeight="1" x14ac:dyDescent="0.25">
      <c r="A54" s="19"/>
      <c r="B54" s="27">
        <f t="shared" ref="B54:G54" si="8">SUM(B41,B52)</f>
        <v>9724620631</v>
      </c>
      <c r="C54" s="27">
        <f t="shared" si="8"/>
        <v>9923993498</v>
      </c>
      <c r="D54" s="27">
        <f t="shared" si="8"/>
        <v>10013388969</v>
      </c>
      <c r="E54" s="27">
        <f t="shared" si="8"/>
        <v>10251666201</v>
      </c>
      <c r="F54" s="27">
        <f t="shared" si="8"/>
        <v>10369828227</v>
      </c>
      <c r="G54" s="27">
        <f t="shared" si="8"/>
        <v>10362756812</v>
      </c>
      <c r="H54" s="27">
        <f>SUM(H41,H52)+1</f>
        <v>11180871378</v>
      </c>
    </row>
    <row r="55" spans="1:26" ht="15.75" customHeight="1" x14ac:dyDescent="0.25">
      <c r="B55" s="25"/>
      <c r="C55" s="25"/>
      <c r="D55" s="25"/>
      <c r="E55" s="25"/>
      <c r="F55" s="25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25">
      <c r="A56" s="40" t="s">
        <v>84</v>
      </c>
      <c r="B56" s="36">
        <f t="shared" ref="B56:H56" si="9">B48/(B44/10)</f>
        <v>37.309552942300321</v>
      </c>
      <c r="C56" s="36">
        <f t="shared" si="9"/>
        <v>32.712991965296965</v>
      </c>
      <c r="D56" s="36">
        <f t="shared" si="9"/>
        <v>34.253859288662298</v>
      </c>
      <c r="E56" s="36">
        <f t="shared" si="9"/>
        <v>35.057151844360469</v>
      </c>
      <c r="F56" s="36">
        <f t="shared" si="9"/>
        <v>33.103493247266833</v>
      </c>
      <c r="G56" s="42">
        <f t="shared" si="9"/>
        <v>34.87952080568968</v>
      </c>
      <c r="H56" s="42">
        <f t="shared" si="9"/>
        <v>36.107699401916967</v>
      </c>
      <c r="I56" s="38"/>
    </row>
    <row r="57" spans="1:26" ht="15.75" customHeight="1" x14ac:dyDescent="0.25">
      <c r="A57" s="6" t="s">
        <v>87</v>
      </c>
      <c r="B57" s="7">
        <f t="shared" ref="B57:H57" si="10">B44/10</f>
        <v>141245998.09999999</v>
      </c>
      <c r="C57" s="7">
        <f t="shared" si="10"/>
        <v>161020437.80000001</v>
      </c>
      <c r="D57" s="7">
        <f t="shared" si="10"/>
        <v>161020437.80000001</v>
      </c>
      <c r="E57" s="7">
        <f t="shared" si="10"/>
        <v>161020437.80000001</v>
      </c>
      <c r="F57" s="7">
        <f t="shared" si="10"/>
        <v>165854050.90000001</v>
      </c>
      <c r="G57" s="7">
        <f t="shared" si="10"/>
        <v>165851051</v>
      </c>
      <c r="H57" s="7">
        <f t="shared" si="10"/>
        <v>165851051</v>
      </c>
    </row>
    <row r="58" spans="1:26" ht="15.75" customHeight="1" x14ac:dyDescent="0.2">
      <c r="D58" s="30"/>
    </row>
    <row r="59" spans="1:26" ht="15.75" customHeight="1" x14ac:dyDescent="0.2">
      <c r="D59" s="30"/>
    </row>
    <row r="60" spans="1:26" ht="15.75" customHeight="1" x14ac:dyDescent="0.2">
      <c r="D60" s="30"/>
    </row>
    <row r="61" spans="1:26" ht="15.75" customHeight="1" x14ac:dyDescent="0.2">
      <c r="D61" s="30"/>
    </row>
    <row r="62" spans="1:26" ht="15.75" customHeight="1" x14ac:dyDescent="0.2">
      <c r="D62" s="30"/>
    </row>
    <row r="63" spans="1:26" ht="15.75" customHeight="1" x14ac:dyDescent="0.2">
      <c r="D63" s="30"/>
    </row>
    <row r="64" spans="1:26" ht="15.75" customHeight="1" x14ac:dyDescent="0.2">
      <c r="D64" s="30"/>
    </row>
    <row r="65" spans="4:4" ht="15.75" customHeight="1" x14ac:dyDescent="0.2">
      <c r="D65" s="30"/>
    </row>
    <row r="66" spans="4:4" ht="15.75" customHeight="1" x14ac:dyDescent="0.2">
      <c r="D66" s="30"/>
    </row>
    <row r="67" spans="4:4" ht="15.75" customHeight="1" x14ac:dyDescent="0.2">
      <c r="D67" s="30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>
      <c r="D76" s="8"/>
    </row>
    <row r="77" spans="4:4" ht="15.75" customHeight="1" x14ac:dyDescent="0.25">
      <c r="D77" s="8"/>
    </row>
    <row r="78" spans="4:4" ht="15.75" customHeight="1" x14ac:dyDescent="0.25">
      <c r="D78" s="8"/>
    </row>
    <row r="79" spans="4:4" ht="15.75" customHeight="1" x14ac:dyDescent="0.25">
      <c r="D79" s="8"/>
    </row>
    <row r="80" spans="4:4" ht="15.75" customHeight="1" x14ac:dyDescent="0.25">
      <c r="D80" s="8"/>
    </row>
    <row r="81" spans="4:4" ht="15.75" customHeight="1" x14ac:dyDescent="0.25">
      <c r="D81" s="8"/>
    </row>
    <row r="82" spans="4:4" ht="15.75" customHeight="1" x14ac:dyDescent="0.25">
      <c r="D82" s="8"/>
    </row>
    <row r="83" spans="4:4" ht="15.75" customHeight="1" x14ac:dyDescent="0.25">
      <c r="D83" s="8"/>
    </row>
    <row r="84" spans="4:4" ht="15.75" customHeight="1" x14ac:dyDescent="0.25">
      <c r="D84" s="8"/>
    </row>
    <row r="85" spans="4:4" ht="15.75" customHeight="1" x14ac:dyDescent="0.25">
      <c r="D85" s="8"/>
    </row>
    <row r="86" spans="4:4" ht="15.75" customHeight="1" x14ac:dyDescent="0.25">
      <c r="D86" s="8"/>
    </row>
    <row r="87" spans="4:4" ht="15.75" customHeight="1" x14ac:dyDescent="0.25">
      <c r="D87" s="8"/>
    </row>
    <row r="88" spans="4:4" ht="15.75" customHeight="1" x14ac:dyDescent="0.25">
      <c r="D88" s="8"/>
    </row>
    <row r="89" spans="4:4" ht="15.75" customHeight="1" x14ac:dyDescent="0.25">
      <c r="D89" s="8"/>
    </row>
    <row r="90" spans="4:4" ht="15.75" customHeight="1" x14ac:dyDescent="0.25">
      <c r="D90" s="8"/>
    </row>
    <row r="91" spans="4:4" ht="15.75" customHeight="1" x14ac:dyDescent="0.25">
      <c r="D91" s="8"/>
    </row>
    <row r="92" spans="4:4" ht="15.75" customHeight="1" x14ac:dyDescent="0.25">
      <c r="D92" s="8"/>
    </row>
    <row r="93" spans="4:4" ht="15.75" customHeight="1" x14ac:dyDescent="0.25">
      <c r="D93" s="8"/>
    </row>
    <row r="94" spans="4:4" ht="15.75" customHeight="1" x14ac:dyDescent="0.25">
      <c r="D94" s="8"/>
    </row>
    <row r="95" spans="4:4" ht="15.75" customHeight="1" x14ac:dyDescent="0.25">
      <c r="D95" s="8"/>
    </row>
    <row r="96" spans="4:4" ht="15.75" customHeight="1" x14ac:dyDescent="0.25">
      <c r="D96" s="8"/>
    </row>
    <row r="97" spans="4:4" ht="15.75" customHeight="1" x14ac:dyDescent="0.25">
      <c r="D97" s="8"/>
    </row>
    <row r="98" spans="4:4" ht="15.75" customHeight="1" x14ac:dyDescent="0.25">
      <c r="D98" s="8"/>
    </row>
    <row r="99" spans="4:4" ht="15.75" customHeight="1" x14ac:dyDescent="0.25">
      <c r="D99" s="8"/>
    </row>
    <row r="100" spans="4:4" ht="15.75" customHeight="1" x14ac:dyDescent="0.25">
      <c r="D100" s="8"/>
    </row>
    <row r="101" spans="4:4" ht="15.75" customHeight="1" x14ac:dyDescent="0.25">
      <c r="D101" s="8"/>
    </row>
    <row r="102" spans="4:4" ht="15.75" customHeight="1" x14ac:dyDescent="0.25">
      <c r="D102" s="8"/>
    </row>
    <row r="103" spans="4:4" ht="15.75" customHeight="1" x14ac:dyDescent="0.25">
      <c r="D103" s="8"/>
    </row>
    <row r="104" spans="4:4" ht="15.75" customHeight="1" x14ac:dyDescent="0.25">
      <c r="D104" s="8"/>
    </row>
    <row r="105" spans="4:4" ht="15.75" customHeight="1" x14ac:dyDescent="0.25">
      <c r="D105" s="8"/>
    </row>
    <row r="106" spans="4:4" ht="15.75" customHeight="1" x14ac:dyDescent="0.25">
      <c r="D106" s="8"/>
    </row>
    <row r="107" spans="4:4" ht="15.75" customHeight="1" x14ac:dyDescent="0.25">
      <c r="D107" s="8"/>
    </row>
    <row r="108" spans="4:4" ht="15.75" customHeight="1" x14ac:dyDescent="0.25">
      <c r="D108" s="8"/>
    </row>
    <row r="109" spans="4:4" ht="15.75" customHeight="1" x14ac:dyDescent="0.25">
      <c r="D109" s="8"/>
    </row>
    <row r="110" spans="4:4" ht="15.75" customHeight="1" x14ac:dyDescent="0.25">
      <c r="D110" s="8"/>
    </row>
    <row r="111" spans="4:4" ht="15.75" customHeight="1" x14ac:dyDescent="0.25">
      <c r="D111" s="8"/>
    </row>
    <row r="112" spans="4:4" ht="15.75" customHeight="1" x14ac:dyDescent="0.25">
      <c r="D112" s="8"/>
    </row>
    <row r="113" spans="4:4" ht="15.75" customHeight="1" x14ac:dyDescent="0.25">
      <c r="D113" s="8"/>
    </row>
    <row r="114" spans="4:4" ht="15.75" customHeight="1" x14ac:dyDescent="0.25">
      <c r="D114" s="8"/>
    </row>
    <row r="115" spans="4:4" ht="15.75" customHeight="1" x14ac:dyDescent="0.25">
      <c r="D115" s="8"/>
    </row>
    <row r="116" spans="4:4" ht="15.75" customHeight="1" x14ac:dyDescent="0.25">
      <c r="D116" s="8"/>
    </row>
    <row r="117" spans="4:4" ht="15.75" customHeight="1" x14ac:dyDescent="0.25">
      <c r="D117" s="8"/>
    </row>
    <row r="118" spans="4:4" ht="15.75" customHeight="1" x14ac:dyDescent="0.25">
      <c r="D118" s="8"/>
    </row>
    <row r="119" spans="4:4" ht="15.75" customHeight="1" x14ac:dyDescent="0.25">
      <c r="D119" s="8"/>
    </row>
    <row r="120" spans="4:4" ht="15.75" customHeight="1" x14ac:dyDescent="0.25">
      <c r="D120" s="8"/>
    </row>
    <row r="121" spans="4:4" ht="15.75" customHeight="1" x14ac:dyDescent="0.25">
      <c r="D121" s="8"/>
    </row>
    <row r="122" spans="4:4" ht="15.75" customHeight="1" x14ac:dyDescent="0.25">
      <c r="D122" s="8"/>
    </row>
    <row r="123" spans="4:4" ht="15.75" customHeight="1" x14ac:dyDescent="0.25">
      <c r="D123" s="8"/>
    </row>
    <row r="124" spans="4:4" ht="15.75" customHeight="1" x14ac:dyDescent="0.25">
      <c r="D124" s="8"/>
    </row>
    <row r="125" spans="4:4" ht="15.75" customHeight="1" x14ac:dyDescent="0.25">
      <c r="D125" s="8"/>
    </row>
    <row r="126" spans="4:4" ht="15.75" customHeight="1" x14ac:dyDescent="0.25">
      <c r="D126" s="8"/>
    </row>
    <row r="127" spans="4:4" ht="15.75" customHeight="1" x14ac:dyDescent="0.25">
      <c r="D127" s="8"/>
    </row>
    <row r="128" spans="4:4" ht="15.75" customHeight="1" x14ac:dyDescent="0.25">
      <c r="D128" s="8"/>
    </row>
    <row r="129" spans="4:4" ht="15.75" customHeight="1" x14ac:dyDescent="0.25">
      <c r="D129" s="8"/>
    </row>
    <row r="130" spans="4:4" ht="15.75" customHeight="1" x14ac:dyDescent="0.25">
      <c r="D130" s="8"/>
    </row>
    <row r="131" spans="4:4" ht="15.75" customHeight="1" x14ac:dyDescent="0.25">
      <c r="D131" s="8"/>
    </row>
    <row r="132" spans="4:4" ht="15.75" customHeight="1" x14ac:dyDescent="0.25">
      <c r="D132" s="8"/>
    </row>
    <row r="133" spans="4:4" ht="15.75" customHeight="1" x14ac:dyDescent="0.25">
      <c r="D133" s="8"/>
    </row>
    <row r="134" spans="4:4" ht="15.75" customHeight="1" x14ac:dyDescent="0.25">
      <c r="D134" s="8"/>
    </row>
    <row r="135" spans="4:4" ht="15.75" customHeight="1" x14ac:dyDescent="0.25">
      <c r="D135" s="8"/>
    </row>
    <row r="136" spans="4:4" ht="15.75" customHeight="1" x14ac:dyDescent="0.25">
      <c r="D136" s="8"/>
    </row>
    <row r="137" spans="4:4" ht="15.75" customHeight="1" x14ac:dyDescent="0.25">
      <c r="D137" s="8"/>
    </row>
    <row r="138" spans="4:4" ht="15.75" customHeight="1" x14ac:dyDescent="0.25">
      <c r="D138" s="8"/>
    </row>
    <row r="139" spans="4:4" ht="15.75" customHeight="1" x14ac:dyDescent="0.25">
      <c r="D139" s="8"/>
    </row>
    <row r="140" spans="4:4" ht="15.75" customHeight="1" x14ac:dyDescent="0.25">
      <c r="D140" s="8"/>
    </row>
    <row r="141" spans="4:4" ht="15.75" customHeight="1" x14ac:dyDescent="0.25">
      <c r="D141" s="8"/>
    </row>
    <row r="142" spans="4:4" ht="15.75" customHeight="1" x14ac:dyDescent="0.25">
      <c r="D142" s="8"/>
    </row>
    <row r="143" spans="4:4" ht="15.75" customHeight="1" x14ac:dyDescent="0.25">
      <c r="D143" s="8"/>
    </row>
    <row r="144" spans="4:4" ht="15.75" customHeight="1" x14ac:dyDescent="0.25">
      <c r="D144" s="8"/>
    </row>
    <row r="145" spans="4:4" ht="15.75" customHeight="1" x14ac:dyDescent="0.25">
      <c r="D145" s="8"/>
    </row>
    <row r="146" spans="4:4" ht="15.75" customHeight="1" x14ac:dyDescent="0.25">
      <c r="D146" s="8"/>
    </row>
    <row r="147" spans="4:4" ht="15.75" customHeight="1" x14ac:dyDescent="0.25">
      <c r="D147" s="8"/>
    </row>
    <row r="148" spans="4:4" ht="15.75" customHeight="1" x14ac:dyDescent="0.25">
      <c r="D148" s="8"/>
    </row>
    <row r="149" spans="4:4" ht="15.75" customHeight="1" x14ac:dyDescent="0.25">
      <c r="D149" s="8"/>
    </row>
    <row r="150" spans="4:4" ht="15.75" customHeight="1" x14ac:dyDescent="0.25">
      <c r="D150" s="8"/>
    </row>
    <row r="151" spans="4:4" ht="15.75" customHeight="1" x14ac:dyDescent="0.25">
      <c r="D151" s="8"/>
    </row>
    <row r="152" spans="4:4" ht="15.75" customHeight="1" x14ac:dyDescent="0.25">
      <c r="D152" s="8"/>
    </row>
    <row r="153" spans="4:4" ht="15.75" customHeight="1" x14ac:dyDescent="0.25">
      <c r="D153" s="8"/>
    </row>
    <row r="154" spans="4:4" ht="15.75" customHeight="1" x14ac:dyDescent="0.25">
      <c r="D154" s="8"/>
    </row>
    <row r="155" spans="4:4" ht="15.75" customHeight="1" x14ac:dyDescent="0.25">
      <c r="D155" s="8"/>
    </row>
    <row r="156" spans="4:4" ht="15.75" customHeight="1" x14ac:dyDescent="0.25">
      <c r="D156" s="8"/>
    </row>
    <row r="157" spans="4:4" ht="15.75" customHeight="1" x14ac:dyDescent="0.25">
      <c r="D157" s="8"/>
    </row>
    <row r="158" spans="4:4" ht="15.75" customHeight="1" x14ac:dyDescent="0.25">
      <c r="D158" s="8"/>
    </row>
    <row r="159" spans="4:4" ht="15.75" customHeight="1" x14ac:dyDescent="0.25">
      <c r="D159" s="8"/>
    </row>
    <row r="160" spans="4:4" ht="15.75" customHeight="1" x14ac:dyDescent="0.25">
      <c r="D160" s="8"/>
    </row>
    <row r="161" spans="4:4" ht="15.75" customHeight="1" x14ac:dyDescent="0.25">
      <c r="D161" s="8"/>
    </row>
    <row r="162" spans="4:4" ht="15.75" customHeight="1" x14ac:dyDescent="0.25">
      <c r="D162" s="8"/>
    </row>
    <row r="163" spans="4:4" ht="15.75" customHeight="1" x14ac:dyDescent="0.25">
      <c r="D163" s="8"/>
    </row>
    <row r="164" spans="4:4" ht="15.75" customHeight="1" x14ac:dyDescent="0.25">
      <c r="D164" s="8"/>
    </row>
    <row r="165" spans="4:4" ht="15.75" customHeight="1" x14ac:dyDescent="0.25">
      <c r="D165" s="8"/>
    </row>
    <row r="166" spans="4:4" ht="15.75" customHeight="1" x14ac:dyDescent="0.25">
      <c r="D166" s="8"/>
    </row>
    <row r="167" spans="4:4" ht="15.75" customHeight="1" x14ac:dyDescent="0.25">
      <c r="D167" s="8"/>
    </row>
    <row r="168" spans="4:4" ht="15.75" customHeight="1" x14ac:dyDescent="0.25">
      <c r="D168" s="8"/>
    </row>
    <row r="169" spans="4:4" ht="15.75" customHeight="1" x14ac:dyDescent="0.25">
      <c r="D169" s="8"/>
    </row>
    <row r="170" spans="4:4" ht="15.75" customHeight="1" x14ac:dyDescent="0.25">
      <c r="D170" s="8"/>
    </row>
    <row r="171" spans="4:4" ht="15.75" customHeight="1" x14ac:dyDescent="0.25">
      <c r="D171" s="8"/>
    </row>
    <row r="172" spans="4:4" ht="15.75" customHeight="1" x14ac:dyDescent="0.25">
      <c r="D172" s="8"/>
    </row>
    <row r="173" spans="4:4" ht="15.75" customHeight="1" x14ac:dyDescent="0.25">
      <c r="D173" s="8"/>
    </row>
    <row r="174" spans="4:4" ht="15.75" customHeight="1" x14ac:dyDescent="0.25">
      <c r="D174" s="8"/>
    </row>
    <row r="175" spans="4:4" ht="15.75" customHeight="1" x14ac:dyDescent="0.25">
      <c r="D175" s="8"/>
    </row>
    <row r="176" spans="4:4" ht="15.75" customHeight="1" x14ac:dyDescent="0.25">
      <c r="D176" s="8"/>
    </row>
    <row r="177" spans="4:4" ht="15.75" customHeight="1" x14ac:dyDescent="0.25">
      <c r="D177" s="8"/>
    </row>
    <row r="178" spans="4:4" ht="15.75" customHeight="1" x14ac:dyDescent="0.25">
      <c r="D178" s="8"/>
    </row>
    <row r="179" spans="4:4" ht="15.75" customHeight="1" x14ac:dyDescent="0.25">
      <c r="D179" s="8"/>
    </row>
    <row r="180" spans="4:4" ht="15.75" customHeight="1" x14ac:dyDescent="0.25">
      <c r="D180" s="8"/>
    </row>
    <row r="181" spans="4:4" ht="15.75" customHeight="1" x14ac:dyDescent="0.25">
      <c r="D181" s="8"/>
    </row>
    <row r="182" spans="4:4" ht="15.75" customHeight="1" x14ac:dyDescent="0.25">
      <c r="D182" s="8"/>
    </row>
    <row r="183" spans="4:4" ht="15.75" customHeight="1" x14ac:dyDescent="0.25">
      <c r="D183" s="8"/>
    </row>
    <row r="184" spans="4:4" ht="15.75" customHeight="1" x14ac:dyDescent="0.25">
      <c r="D184" s="8"/>
    </row>
    <row r="185" spans="4:4" ht="15.75" customHeight="1" x14ac:dyDescent="0.25">
      <c r="D185" s="8"/>
    </row>
    <row r="186" spans="4:4" ht="15.75" customHeight="1" x14ac:dyDescent="0.25">
      <c r="D186" s="8"/>
    </row>
    <row r="187" spans="4:4" ht="15.75" customHeight="1" x14ac:dyDescent="0.25">
      <c r="D187" s="8"/>
    </row>
    <row r="188" spans="4:4" ht="15.75" customHeight="1" x14ac:dyDescent="0.25">
      <c r="D188" s="8"/>
    </row>
    <row r="189" spans="4:4" ht="15.75" customHeight="1" x14ac:dyDescent="0.25">
      <c r="D189" s="8"/>
    </row>
    <row r="190" spans="4:4" ht="15.75" customHeight="1" x14ac:dyDescent="0.25">
      <c r="D190" s="8"/>
    </row>
    <row r="191" spans="4:4" ht="15.75" customHeight="1" x14ac:dyDescent="0.25">
      <c r="D191" s="8"/>
    </row>
    <row r="192" spans="4:4" ht="15.75" customHeight="1" x14ac:dyDescent="0.25">
      <c r="D192" s="8"/>
    </row>
    <row r="193" spans="4:4" ht="15.75" customHeight="1" x14ac:dyDescent="0.25">
      <c r="D193" s="8"/>
    </row>
    <row r="194" spans="4:4" ht="15.75" customHeight="1" x14ac:dyDescent="0.25">
      <c r="D194" s="8"/>
    </row>
    <row r="195" spans="4:4" ht="15.75" customHeight="1" x14ac:dyDescent="0.25">
      <c r="D195" s="8"/>
    </row>
    <row r="196" spans="4:4" ht="15.75" customHeight="1" x14ac:dyDescent="0.25">
      <c r="D196" s="8"/>
    </row>
    <row r="197" spans="4:4" ht="15.75" customHeight="1" x14ac:dyDescent="0.25">
      <c r="D197" s="8"/>
    </row>
    <row r="198" spans="4:4" ht="15.75" customHeight="1" x14ac:dyDescent="0.25">
      <c r="D198" s="8"/>
    </row>
    <row r="199" spans="4:4" ht="15.75" customHeight="1" x14ac:dyDescent="0.25">
      <c r="D199" s="8"/>
    </row>
    <row r="200" spans="4:4" ht="15.75" customHeight="1" x14ac:dyDescent="0.25">
      <c r="D200" s="8"/>
    </row>
    <row r="201" spans="4:4" ht="15.75" customHeight="1" x14ac:dyDescent="0.25">
      <c r="D201" s="8"/>
    </row>
    <row r="202" spans="4:4" ht="15.75" customHeight="1" x14ac:dyDescent="0.25">
      <c r="D202" s="8"/>
    </row>
    <row r="203" spans="4:4" ht="15.75" customHeight="1" x14ac:dyDescent="0.25">
      <c r="D203" s="8"/>
    </row>
    <row r="204" spans="4:4" ht="15.75" customHeight="1" x14ac:dyDescent="0.25">
      <c r="D204" s="8"/>
    </row>
    <row r="205" spans="4:4" ht="15.75" customHeight="1" x14ac:dyDescent="0.25">
      <c r="D205" s="8"/>
    </row>
    <row r="206" spans="4:4" ht="15.75" customHeight="1" x14ac:dyDescent="0.25">
      <c r="D206" s="8"/>
    </row>
    <row r="207" spans="4:4" ht="15.75" customHeight="1" x14ac:dyDescent="0.25">
      <c r="D207" s="8"/>
    </row>
    <row r="208" spans="4:4" ht="15.75" customHeight="1" x14ac:dyDescent="0.25">
      <c r="D208" s="8"/>
    </row>
    <row r="209" spans="4:4" ht="15.75" customHeight="1" x14ac:dyDescent="0.25">
      <c r="D209" s="8"/>
    </row>
    <row r="210" spans="4:4" ht="15.75" customHeight="1" x14ac:dyDescent="0.25">
      <c r="D210" s="8"/>
    </row>
    <row r="211" spans="4:4" ht="15.75" customHeight="1" x14ac:dyDescent="0.25">
      <c r="D211" s="8"/>
    </row>
    <row r="212" spans="4:4" ht="15.75" customHeight="1" x14ac:dyDescent="0.25">
      <c r="D212" s="8"/>
    </row>
    <row r="213" spans="4:4" ht="15.75" customHeight="1" x14ac:dyDescent="0.25">
      <c r="D213" s="8"/>
    </row>
    <row r="214" spans="4:4" ht="15.75" customHeight="1" x14ac:dyDescent="0.25">
      <c r="D214" s="8"/>
    </row>
    <row r="215" spans="4:4" ht="15.75" customHeight="1" x14ac:dyDescent="0.25">
      <c r="D215" s="8"/>
    </row>
    <row r="216" spans="4:4" ht="15.75" customHeight="1" x14ac:dyDescent="0.25">
      <c r="D216" s="8"/>
    </row>
    <row r="217" spans="4:4" ht="15.75" customHeight="1" x14ac:dyDescent="0.25">
      <c r="D217" s="8"/>
    </row>
    <row r="218" spans="4:4" ht="15.75" customHeight="1" x14ac:dyDescent="0.25">
      <c r="D218" s="8"/>
    </row>
    <row r="219" spans="4:4" ht="15.75" customHeight="1" x14ac:dyDescent="0.25">
      <c r="D219" s="8"/>
    </row>
    <row r="220" spans="4:4" ht="15.75" customHeight="1" x14ac:dyDescent="0.25">
      <c r="D220" s="8"/>
    </row>
    <row r="221" spans="4:4" ht="15.75" customHeight="1" x14ac:dyDescent="0.25">
      <c r="D221" s="8"/>
    </row>
    <row r="222" spans="4:4" ht="15.75" customHeight="1" x14ac:dyDescent="0.25">
      <c r="D222" s="8"/>
    </row>
    <row r="223" spans="4:4" ht="15.75" customHeight="1" x14ac:dyDescent="0.25">
      <c r="D223" s="8"/>
    </row>
    <row r="224" spans="4:4" ht="15.75" customHeight="1" x14ac:dyDescent="0.25">
      <c r="D224" s="8"/>
    </row>
    <row r="225" spans="4:4" ht="15.75" customHeight="1" x14ac:dyDescent="0.25">
      <c r="D225" s="8"/>
    </row>
    <row r="226" spans="4:4" ht="15.75" customHeight="1" x14ac:dyDescent="0.25">
      <c r="D226" s="8"/>
    </row>
    <row r="227" spans="4:4" ht="15.75" customHeight="1" x14ac:dyDescent="0.25">
      <c r="D227" s="8"/>
    </row>
    <row r="228" spans="4:4" ht="15.75" customHeight="1" x14ac:dyDescent="0.25">
      <c r="D228" s="8"/>
    </row>
    <row r="229" spans="4:4" ht="15.75" customHeight="1" x14ac:dyDescent="0.25">
      <c r="D229" s="8"/>
    </row>
    <row r="230" spans="4:4" ht="15.75" customHeight="1" x14ac:dyDescent="0.25">
      <c r="D230" s="8"/>
    </row>
    <row r="231" spans="4:4" ht="15.75" customHeight="1" x14ac:dyDescent="0.25">
      <c r="D231" s="8"/>
    </row>
    <row r="232" spans="4:4" ht="15.75" customHeight="1" x14ac:dyDescent="0.25">
      <c r="D232" s="8"/>
    </row>
    <row r="233" spans="4:4" ht="15.75" customHeight="1" x14ac:dyDescent="0.25">
      <c r="D233" s="8"/>
    </row>
    <row r="234" spans="4:4" ht="15.75" customHeight="1" x14ac:dyDescent="0.25">
      <c r="D234" s="8"/>
    </row>
    <row r="235" spans="4:4" ht="15.75" customHeight="1" x14ac:dyDescent="0.25">
      <c r="D235" s="8"/>
    </row>
    <row r="236" spans="4:4" ht="15.75" customHeight="1" x14ac:dyDescent="0.25">
      <c r="D236" s="8"/>
    </row>
    <row r="237" spans="4:4" ht="15.75" customHeight="1" x14ac:dyDescent="0.25">
      <c r="D237" s="8"/>
    </row>
    <row r="238" spans="4:4" ht="15.75" customHeight="1" x14ac:dyDescent="0.25">
      <c r="D238" s="8"/>
    </row>
    <row r="239" spans="4:4" ht="15.75" customHeight="1" x14ac:dyDescent="0.25">
      <c r="D239" s="8"/>
    </row>
    <row r="240" spans="4:4" ht="15.75" customHeight="1" x14ac:dyDescent="0.25">
      <c r="D240" s="8"/>
    </row>
    <row r="241" spans="4:4" ht="15.75" customHeight="1" x14ac:dyDescent="0.25">
      <c r="D241" s="8"/>
    </row>
    <row r="242" spans="4:4" ht="15.75" customHeight="1" x14ac:dyDescent="0.25">
      <c r="D242" s="8"/>
    </row>
    <row r="243" spans="4:4" ht="15.75" customHeight="1" x14ac:dyDescent="0.25">
      <c r="D243" s="8"/>
    </row>
    <row r="244" spans="4:4" ht="15.75" customHeight="1" x14ac:dyDescent="0.25">
      <c r="D244" s="8"/>
    </row>
    <row r="245" spans="4:4" ht="15.75" customHeight="1" x14ac:dyDescent="0.25">
      <c r="D245" s="8"/>
    </row>
    <row r="246" spans="4:4" ht="15.75" customHeight="1" x14ac:dyDescent="0.25">
      <c r="D246" s="8"/>
    </row>
    <row r="247" spans="4:4" ht="15.75" customHeight="1" x14ac:dyDescent="0.25">
      <c r="D247" s="8"/>
    </row>
    <row r="248" spans="4:4" ht="15.75" customHeight="1" x14ac:dyDescent="0.25">
      <c r="D248" s="8"/>
    </row>
    <row r="249" spans="4:4" ht="15.75" customHeight="1" x14ac:dyDescent="0.25">
      <c r="D249" s="8"/>
    </row>
    <row r="250" spans="4:4" ht="15.75" customHeight="1" x14ac:dyDescent="0.25">
      <c r="D250" s="8"/>
    </row>
    <row r="251" spans="4:4" ht="15.75" customHeight="1" x14ac:dyDescent="0.25">
      <c r="D251" s="8"/>
    </row>
    <row r="252" spans="4:4" ht="15.75" customHeight="1" x14ac:dyDescent="0.25">
      <c r="D252" s="8"/>
    </row>
    <row r="253" spans="4:4" ht="15.75" customHeight="1" x14ac:dyDescent="0.25">
      <c r="D253" s="8"/>
    </row>
    <row r="254" spans="4:4" ht="15.75" customHeight="1" x14ac:dyDescent="0.25">
      <c r="D254" s="8"/>
    </row>
    <row r="255" spans="4:4" ht="15.75" customHeight="1" x14ac:dyDescent="0.25">
      <c r="D255" s="8"/>
    </row>
    <row r="256" spans="4:4" ht="15.75" customHeight="1" x14ac:dyDescent="0.25">
      <c r="D256" s="8"/>
    </row>
    <row r="257" spans="4:4" ht="15.75" customHeight="1" x14ac:dyDescent="0.25">
      <c r="D257" s="8"/>
    </row>
    <row r="258" spans="4:4" ht="15.75" customHeight="1" x14ac:dyDescent="0.25">
      <c r="D258" s="8"/>
    </row>
    <row r="259" spans="4:4" ht="15.75" customHeight="1" x14ac:dyDescent="0.25">
      <c r="D259" s="8"/>
    </row>
    <row r="260" spans="4:4" ht="15.75" customHeight="1" x14ac:dyDescent="0.25">
      <c r="D260" s="8"/>
    </row>
    <row r="261" spans="4:4" ht="15.75" customHeight="1" x14ac:dyDescent="0.25">
      <c r="D261" s="8"/>
    </row>
    <row r="262" spans="4:4" ht="15.75" customHeight="1" x14ac:dyDescent="0.25">
      <c r="D262" s="8"/>
    </row>
    <row r="263" spans="4:4" ht="15.75" customHeight="1" x14ac:dyDescent="0.25">
      <c r="D263" s="8"/>
    </row>
    <row r="264" spans="4:4" ht="15.75" customHeight="1" x14ac:dyDescent="0.25">
      <c r="D264" s="8"/>
    </row>
    <row r="265" spans="4:4" ht="15.75" customHeight="1" x14ac:dyDescent="0.25">
      <c r="D265" s="8"/>
    </row>
    <row r="266" spans="4:4" ht="15.75" customHeight="1" x14ac:dyDescent="0.25">
      <c r="D266" s="8"/>
    </row>
    <row r="267" spans="4:4" ht="15.75" customHeight="1" x14ac:dyDescent="0.25">
      <c r="D267" s="8"/>
    </row>
    <row r="268" spans="4:4" ht="15.75" customHeight="1" x14ac:dyDescent="0.25">
      <c r="D268" s="8"/>
    </row>
    <row r="269" spans="4:4" ht="15.75" customHeight="1" x14ac:dyDescent="0.25">
      <c r="D269" s="8"/>
    </row>
    <row r="270" spans="4:4" ht="15.75" customHeight="1" x14ac:dyDescent="0.25">
      <c r="D270" s="8"/>
    </row>
    <row r="271" spans="4:4" ht="15.75" customHeight="1" x14ac:dyDescent="0.25">
      <c r="D271" s="8"/>
    </row>
    <row r="272" spans="4:4" ht="15.75" customHeight="1" x14ac:dyDescent="0.25">
      <c r="D272" s="8"/>
    </row>
    <row r="273" spans="4:4" ht="15.75" customHeight="1" x14ac:dyDescent="0.25">
      <c r="D273" s="8"/>
    </row>
    <row r="274" spans="4:4" ht="15.75" customHeight="1" x14ac:dyDescent="0.25">
      <c r="D274" s="8"/>
    </row>
    <row r="275" spans="4:4" ht="15.75" customHeight="1" x14ac:dyDescent="0.25">
      <c r="D275" s="8"/>
    </row>
    <row r="276" spans="4:4" ht="15.75" customHeight="1" x14ac:dyDescent="0.25">
      <c r="D276" s="8"/>
    </row>
    <row r="277" spans="4:4" ht="15.75" customHeight="1" x14ac:dyDescent="0.25">
      <c r="D277" s="8"/>
    </row>
    <row r="278" spans="4:4" ht="15.75" customHeight="1" x14ac:dyDescent="0.25">
      <c r="D278" s="8"/>
    </row>
    <row r="279" spans="4:4" ht="15.75" customHeight="1" x14ac:dyDescent="0.25">
      <c r="D279" s="8"/>
    </row>
    <row r="280" spans="4:4" ht="15.75" customHeight="1" x14ac:dyDescent="0.25">
      <c r="D280" s="8"/>
    </row>
    <row r="281" spans="4:4" ht="15.75" customHeight="1" x14ac:dyDescent="0.25">
      <c r="D281" s="8"/>
    </row>
    <row r="282" spans="4:4" ht="15.75" customHeight="1" x14ac:dyDescent="0.25">
      <c r="D282" s="8"/>
    </row>
    <row r="283" spans="4:4" ht="15.75" customHeight="1" x14ac:dyDescent="0.25">
      <c r="D283" s="8"/>
    </row>
    <row r="284" spans="4:4" ht="15.75" customHeight="1" x14ac:dyDescent="0.25">
      <c r="D284" s="8"/>
    </row>
    <row r="285" spans="4:4" ht="15.75" customHeight="1" x14ac:dyDescent="0.25">
      <c r="D285" s="8"/>
    </row>
    <row r="286" spans="4:4" ht="15.75" customHeight="1" x14ac:dyDescent="0.25">
      <c r="D286" s="8"/>
    </row>
    <row r="287" spans="4:4" ht="15.75" customHeight="1" x14ac:dyDescent="0.25">
      <c r="D287" s="8"/>
    </row>
    <row r="288" spans="4:4" ht="15.75" customHeight="1" x14ac:dyDescent="0.25">
      <c r="D288" s="8"/>
    </row>
    <row r="289" spans="4:4" ht="15.75" customHeight="1" x14ac:dyDescent="0.25">
      <c r="D289" s="8"/>
    </row>
    <row r="290" spans="4:4" ht="15.75" customHeight="1" x14ac:dyDescent="0.25">
      <c r="D290" s="8"/>
    </row>
    <row r="291" spans="4:4" ht="15.75" customHeight="1" x14ac:dyDescent="0.25">
      <c r="D291" s="8"/>
    </row>
    <row r="292" spans="4:4" ht="15.75" customHeight="1" x14ac:dyDescent="0.25">
      <c r="D292" s="8"/>
    </row>
    <row r="293" spans="4:4" ht="15.75" customHeight="1" x14ac:dyDescent="0.25">
      <c r="D293" s="8"/>
    </row>
    <row r="294" spans="4:4" ht="15.75" customHeight="1" x14ac:dyDescent="0.25">
      <c r="D294" s="8"/>
    </row>
    <row r="295" spans="4:4" ht="15.75" customHeight="1" x14ac:dyDescent="0.25">
      <c r="D295" s="8"/>
    </row>
    <row r="296" spans="4:4" ht="15.75" customHeight="1" x14ac:dyDescent="0.25">
      <c r="D296" s="8"/>
    </row>
    <row r="297" spans="4:4" ht="15.75" customHeight="1" x14ac:dyDescent="0.25">
      <c r="D297" s="8"/>
    </row>
    <row r="298" spans="4:4" ht="15.75" customHeight="1" x14ac:dyDescent="0.25">
      <c r="D298" s="8"/>
    </row>
    <row r="299" spans="4:4" ht="15.75" customHeight="1" x14ac:dyDescent="0.25">
      <c r="D299" s="8"/>
    </row>
    <row r="300" spans="4:4" ht="15.75" customHeight="1" x14ac:dyDescent="0.25">
      <c r="D300" s="8"/>
    </row>
    <row r="301" spans="4:4" ht="15.75" customHeight="1" x14ac:dyDescent="0.25">
      <c r="D301" s="8"/>
    </row>
    <row r="302" spans="4:4" ht="15.75" customHeight="1" x14ac:dyDescent="0.25">
      <c r="D302" s="8"/>
    </row>
    <row r="303" spans="4:4" ht="15.75" customHeight="1" x14ac:dyDescent="0.25">
      <c r="D303" s="8"/>
    </row>
    <row r="304" spans="4:4" ht="15.75" customHeight="1" x14ac:dyDescent="0.25">
      <c r="D304" s="8"/>
    </row>
    <row r="305" spans="4:4" ht="15.75" customHeight="1" x14ac:dyDescent="0.25">
      <c r="D305" s="8"/>
    </row>
    <row r="306" spans="4:4" ht="15.75" customHeight="1" x14ac:dyDescent="0.25">
      <c r="D306" s="8"/>
    </row>
    <row r="307" spans="4:4" ht="15.75" customHeight="1" x14ac:dyDescent="0.25">
      <c r="D307" s="8"/>
    </row>
    <row r="308" spans="4:4" ht="15.75" customHeight="1" x14ac:dyDescent="0.25">
      <c r="D308" s="8"/>
    </row>
    <row r="309" spans="4:4" ht="15.75" customHeight="1" x14ac:dyDescent="0.25">
      <c r="D309" s="8"/>
    </row>
    <row r="310" spans="4:4" ht="15.75" customHeight="1" x14ac:dyDescent="0.25">
      <c r="D310" s="8"/>
    </row>
    <row r="311" spans="4:4" ht="15.75" customHeight="1" x14ac:dyDescent="0.25">
      <c r="D311" s="8"/>
    </row>
    <row r="312" spans="4:4" ht="15.75" customHeight="1" x14ac:dyDescent="0.25">
      <c r="D312" s="8"/>
    </row>
    <row r="313" spans="4:4" ht="15.75" customHeight="1" x14ac:dyDescent="0.25">
      <c r="D313" s="8"/>
    </row>
    <row r="314" spans="4:4" ht="15.75" customHeight="1" x14ac:dyDescent="0.25">
      <c r="D314" s="8"/>
    </row>
    <row r="315" spans="4:4" ht="15.75" customHeight="1" x14ac:dyDescent="0.25">
      <c r="D315" s="8"/>
    </row>
    <row r="316" spans="4:4" ht="15.75" customHeight="1" x14ac:dyDescent="0.25">
      <c r="D316" s="8"/>
    </row>
    <row r="317" spans="4:4" ht="15.75" customHeight="1" x14ac:dyDescent="0.25">
      <c r="D317" s="8"/>
    </row>
    <row r="318" spans="4:4" ht="15.75" customHeight="1" x14ac:dyDescent="0.25">
      <c r="D318" s="8"/>
    </row>
    <row r="319" spans="4:4" ht="15.75" customHeight="1" x14ac:dyDescent="0.25">
      <c r="D319" s="8"/>
    </row>
    <row r="320" spans="4:4" ht="15.75" customHeight="1" x14ac:dyDescent="0.25">
      <c r="D320" s="8"/>
    </row>
    <row r="321" spans="4:4" ht="15.75" customHeight="1" x14ac:dyDescent="0.25">
      <c r="D321" s="8"/>
    </row>
    <row r="322" spans="4:4" ht="15.75" customHeight="1" x14ac:dyDescent="0.25">
      <c r="D322" s="8"/>
    </row>
    <row r="323" spans="4:4" ht="15.75" customHeight="1" x14ac:dyDescent="0.25">
      <c r="D323" s="8"/>
    </row>
    <row r="324" spans="4:4" ht="15.75" customHeight="1" x14ac:dyDescent="0.25">
      <c r="D324" s="8"/>
    </row>
    <row r="325" spans="4:4" ht="15.75" customHeight="1" x14ac:dyDescent="0.25">
      <c r="D325" s="8"/>
    </row>
    <row r="326" spans="4:4" ht="15.75" customHeight="1" x14ac:dyDescent="0.25">
      <c r="D326" s="8"/>
    </row>
    <row r="327" spans="4:4" ht="15.75" customHeight="1" x14ac:dyDescent="0.25">
      <c r="D327" s="8"/>
    </row>
    <row r="328" spans="4:4" ht="15.75" customHeight="1" x14ac:dyDescent="0.25">
      <c r="D328" s="8"/>
    </row>
    <row r="329" spans="4:4" ht="15.75" customHeight="1" x14ac:dyDescent="0.25">
      <c r="D329" s="8"/>
    </row>
    <row r="330" spans="4:4" ht="15.75" customHeight="1" x14ac:dyDescent="0.25">
      <c r="D330" s="8"/>
    </row>
    <row r="331" spans="4:4" ht="15.75" customHeight="1" x14ac:dyDescent="0.25">
      <c r="D331" s="8"/>
    </row>
    <row r="332" spans="4:4" ht="15.75" customHeight="1" x14ac:dyDescent="0.25">
      <c r="D332" s="8"/>
    </row>
    <row r="333" spans="4:4" ht="15.75" customHeight="1" x14ac:dyDescent="0.25">
      <c r="D333" s="8"/>
    </row>
    <row r="334" spans="4:4" ht="15.75" customHeight="1" x14ac:dyDescent="0.25">
      <c r="D334" s="8"/>
    </row>
    <row r="335" spans="4:4" ht="15.75" customHeight="1" x14ac:dyDescent="0.25">
      <c r="D335" s="8"/>
    </row>
    <row r="336" spans="4:4" ht="15.75" customHeight="1" x14ac:dyDescent="0.25">
      <c r="D336" s="8"/>
    </row>
    <row r="337" spans="4:4" ht="15.75" customHeight="1" x14ac:dyDescent="0.25">
      <c r="D337" s="8"/>
    </row>
    <row r="338" spans="4:4" ht="15.75" customHeight="1" x14ac:dyDescent="0.25">
      <c r="D338" s="8"/>
    </row>
    <row r="339" spans="4:4" ht="15.75" customHeight="1" x14ac:dyDescent="0.25">
      <c r="D339" s="8"/>
    </row>
    <row r="340" spans="4:4" ht="15.75" customHeight="1" x14ac:dyDescent="0.25">
      <c r="D340" s="8"/>
    </row>
    <row r="341" spans="4:4" ht="15.75" customHeight="1" x14ac:dyDescent="0.25">
      <c r="D341" s="8"/>
    </row>
    <row r="342" spans="4:4" ht="15.75" customHeight="1" x14ac:dyDescent="0.25">
      <c r="D342" s="8"/>
    </row>
    <row r="343" spans="4:4" ht="15.75" customHeight="1" x14ac:dyDescent="0.25">
      <c r="D343" s="8"/>
    </row>
    <row r="344" spans="4:4" ht="15.75" customHeight="1" x14ac:dyDescent="0.25">
      <c r="D344" s="8"/>
    </row>
    <row r="345" spans="4:4" ht="15.75" customHeight="1" x14ac:dyDescent="0.25">
      <c r="D345" s="8"/>
    </row>
    <row r="346" spans="4:4" ht="15.75" customHeight="1" x14ac:dyDescent="0.25">
      <c r="D346" s="8"/>
    </row>
    <row r="347" spans="4:4" ht="15.75" customHeight="1" x14ac:dyDescent="0.25">
      <c r="D347" s="8"/>
    </row>
    <row r="348" spans="4:4" ht="15.75" customHeight="1" x14ac:dyDescent="0.25">
      <c r="D348" s="8"/>
    </row>
    <row r="349" spans="4:4" ht="15.75" customHeight="1" x14ac:dyDescent="0.25">
      <c r="D349" s="8"/>
    </row>
    <row r="350" spans="4:4" ht="15.75" customHeight="1" x14ac:dyDescent="0.25">
      <c r="D350" s="8"/>
    </row>
    <row r="351" spans="4:4" ht="15.75" customHeight="1" x14ac:dyDescent="0.25">
      <c r="D351" s="8"/>
    </row>
    <row r="352" spans="4:4" ht="15.75" customHeight="1" x14ac:dyDescent="0.25">
      <c r="D352" s="8"/>
    </row>
    <row r="353" spans="4:4" ht="15.75" customHeight="1" x14ac:dyDescent="0.25">
      <c r="D353" s="8"/>
    </row>
    <row r="354" spans="4:4" ht="15.75" customHeight="1" x14ac:dyDescent="0.25">
      <c r="D354" s="8"/>
    </row>
    <row r="355" spans="4:4" ht="15.75" customHeight="1" x14ac:dyDescent="0.25">
      <c r="D355" s="8"/>
    </row>
    <row r="356" spans="4:4" ht="15.75" customHeight="1" x14ac:dyDescent="0.25">
      <c r="D356" s="8"/>
    </row>
    <row r="357" spans="4:4" ht="15.75" customHeight="1" x14ac:dyDescent="0.25">
      <c r="D357" s="8"/>
    </row>
    <row r="358" spans="4:4" ht="15.75" customHeight="1" x14ac:dyDescent="0.25">
      <c r="D358" s="8"/>
    </row>
    <row r="359" spans="4:4" ht="15.75" customHeight="1" x14ac:dyDescent="0.25">
      <c r="D359" s="8"/>
    </row>
    <row r="360" spans="4:4" ht="15.75" customHeight="1" x14ac:dyDescent="0.25">
      <c r="D360" s="8"/>
    </row>
    <row r="361" spans="4:4" ht="15.75" customHeight="1" x14ac:dyDescent="0.25">
      <c r="D361" s="8"/>
    </row>
    <row r="362" spans="4:4" ht="15.75" customHeight="1" x14ac:dyDescent="0.25">
      <c r="D362" s="8"/>
    </row>
    <row r="363" spans="4:4" ht="15.75" customHeight="1" x14ac:dyDescent="0.25">
      <c r="D363" s="8"/>
    </row>
    <row r="364" spans="4:4" ht="15.75" customHeight="1" x14ac:dyDescent="0.25">
      <c r="D364" s="8"/>
    </row>
    <row r="365" spans="4:4" ht="15.75" customHeight="1" x14ac:dyDescent="0.25">
      <c r="D365" s="8"/>
    </row>
    <row r="366" spans="4:4" ht="15.75" customHeight="1" x14ac:dyDescent="0.25">
      <c r="D366" s="8"/>
    </row>
    <row r="367" spans="4:4" ht="15.75" customHeight="1" x14ac:dyDescent="0.25">
      <c r="D367" s="8"/>
    </row>
    <row r="368" spans="4:4" ht="15.75" customHeight="1" x14ac:dyDescent="0.25">
      <c r="D368" s="8"/>
    </row>
    <row r="369" spans="4:4" ht="15.75" customHeight="1" x14ac:dyDescent="0.25">
      <c r="D369" s="8"/>
    </row>
    <row r="370" spans="4:4" ht="15.75" customHeight="1" x14ac:dyDescent="0.25">
      <c r="D370" s="8"/>
    </row>
    <row r="371" spans="4:4" ht="15.75" customHeight="1" x14ac:dyDescent="0.25">
      <c r="D371" s="8"/>
    </row>
    <row r="372" spans="4:4" ht="15.75" customHeight="1" x14ac:dyDescent="0.25">
      <c r="D372" s="8"/>
    </row>
    <row r="373" spans="4:4" ht="15.75" customHeight="1" x14ac:dyDescent="0.25">
      <c r="D373" s="8"/>
    </row>
    <row r="374" spans="4:4" ht="15.75" customHeight="1" x14ac:dyDescent="0.25">
      <c r="D374" s="8"/>
    </row>
    <row r="375" spans="4:4" ht="15.75" customHeight="1" x14ac:dyDescent="0.25">
      <c r="D375" s="8"/>
    </row>
    <row r="376" spans="4:4" ht="15.75" customHeight="1" x14ac:dyDescent="0.25">
      <c r="D376" s="8"/>
    </row>
    <row r="377" spans="4:4" ht="15.75" customHeight="1" x14ac:dyDescent="0.25">
      <c r="D377" s="8"/>
    </row>
    <row r="378" spans="4:4" ht="15.75" customHeight="1" x14ac:dyDescent="0.25">
      <c r="D378" s="8"/>
    </row>
    <row r="379" spans="4:4" ht="15.75" customHeight="1" x14ac:dyDescent="0.25">
      <c r="D379" s="8"/>
    </row>
    <row r="380" spans="4:4" ht="15.75" customHeight="1" x14ac:dyDescent="0.25">
      <c r="D380" s="8"/>
    </row>
    <row r="381" spans="4:4" ht="15.75" customHeight="1" x14ac:dyDescent="0.25">
      <c r="D381" s="8"/>
    </row>
    <row r="382" spans="4:4" ht="15.75" customHeight="1" x14ac:dyDescent="0.25">
      <c r="D382" s="8"/>
    </row>
    <row r="383" spans="4:4" ht="15.75" customHeight="1" x14ac:dyDescent="0.25">
      <c r="D383" s="8"/>
    </row>
    <row r="384" spans="4:4" ht="15.75" customHeight="1" x14ac:dyDescent="0.25">
      <c r="D384" s="8"/>
    </row>
    <row r="385" spans="4:4" ht="15.75" customHeight="1" x14ac:dyDescent="0.25">
      <c r="D385" s="8"/>
    </row>
    <row r="386" spans="4:4" ht="15.75" customHeight="1" x14ac:dyDescent="0.25">
      <c r="D386" s="8"/>
    </row>
    <row r="387" spans="4:4" ht="15.75" customHeight="1" x14ac:dyDescent="0.25">
      <c r="D387" s="8"/>
    </row>
    <row r="388" spans="4:4" ht="15.75" customHeight="1" x14ac:dyDescent="0.25">
      <c r="D388" s="8"/>
    </row>
    <row r="389" spans="4:4" ht="15.75" customHeight="1" x14ac:dyDescent="0.25">
      <c r="D389" s="8"/>
    </row>
    <row r="390" spans="4:4" ht="15.75" customHeight="1" x14ac:dyDescent="0.25">
      <c r="D390" s="8"/>
    </row>
    <row r="391" spans="4:4" ht="15.75" customHeight="1" x14ac:dyDescent="0.25">
      <c r="D391" s="8"/>
    </row>
    <row r="392" spans="4:4" ht="15.75" customHeight="1" x14ac:dyDescent="0.25">
      <c r="D392" s="8"/>
    </row>
    <row r="393" spans="4:4" ht="15.75" customHeight="1" x14ac:dyDescent="0.25">
      <c r="D393" s="8"/>
    </row>
    <row r="394" spans="4:4" ht="15.75" customHeight="1" x14ac:dyDescent="0.25">
      <c r="D394" s="8"/>
    </row>
    <row r="395" spans="4:4" ht="15.75" customHeight="1" x14ac:dyDescent="0.25">
      <c r="D395" s="8"/>
    </row>
    <row r="396" spans="4:4" ht="15.75" customHeight="1" x14ac:dyDescent="0.25">
      <c r="D396" s="8"/>
    </row>
    <row r="397" spans="4:4" ht="15.75" customHeight="1" x14ac:dyDescent="0.25">
      <c r="D397" s="8"/>
    </row>
    <row r="398" spans="4:4" ht="15.75" customHeight="1" x14ac:dyDescent="0.25">
      <c r="D398" s="8"/>
    </row>
    <row r="399" spans="4:4" ht="15.75" customHeight="1" x14ac:dyDescent="0.25">
      <c r="D399" s="8"/>
    </row>
    <row r="400" spans="4:4" ht="15.75" customHeight="1" x14ac:dyDescent="0.25">
      <c r="D400" s="8"/>
    </row>
    <row r="401" spans="4:4" ht="15.75" customHeight="1" x14ac:dyDescent="0.25">
      <c r="D401" s="8"/>
    </row>
    <row r="402" spans="4:4" ht="15.75" customHeight="1" x14ac:dyDescent="0.25">
      <c r="D402" s="8"/>
    </row>
    <row r="403" spans="4:4" ht="15.75" customHeight="1" x14ac:dyDescent="0.25">
      <c r="D403" s="8"/>
    </row>
    <row r="404" spans="4:4" ht="15.75" customHeight="1" x14ac:dyDescent="0.25">
      <c r="D404" s="8"/>
    </row>
    <row r="405" spans="4:4" ht="15.75" customHeight="1" x14ac:dyDescent="0.25">
      <c r="D405" s="8"/>
    </row>
    <row r="406" spans="4:4" ht="15.75" customHeight="1" x14ac:dyDescent="0.25">
      <c r="D406" s="8"/>
    </row>
    <row r="407" spans="4:4" ht="15.75" customHeight="1" x14ac:dyDescent="0.25">
      <c r="D407" s="8"/>
    </row>
    <row r="408" spans="4:4" ht="15.75" customHeight="1" x14ac:dyDescent="0.25">
      <c r="D408" s="8"/>
    </row>
    <row r="409" spans="4:4" ht="15.75" customHeight="1" x14ac:dyDescent="0.25">
      <c r="D409" s="8"/>
    </row>
    <row r="410" spans="4:4" ht="15.75" customHeight="1" x14ac:dyDescent="0.25">
      <c r="D410" s="8"/>
    </row>
    <row r="411" spans="4:4" ht="15.75" customHeight="1" x14ac:dyDescent="0.25">
      <c r="D411" s="8"/>
    </row>
    <row r="412" spans="4:4" ht="15.75" customHeight="1" x14ac:dyDescent="0.25">
      <c r="D412" s="8"/>
    </row>
    <row r="413" spans="4:4" ht="15.75" customHeight="1" x14ac:dyDescent="0.25">
      <c r="D413" s="8"/>
    </row>
    <row r="414" spans="4:4" ht="15.75" customHeight="1" x14ac:dyDescent="0.25">
      <c r="D414" s="8"/>
    </row>
    <row r="415" spans="4:4" ht="15.75" customHeight="1" x14ac:dyDescent="0.25">
      <c r="D415" s="8"/>
    </row>
    <row r="416" spans="4:4" ht="15.75" customHeight="1" x14ac:dyDescent="0.25">
      <c r="D416" s="8"/>
    </row>
    <row r="417" spans="4:4" ht="15.75" customHeight="1" x14ac:dyDescent="0.25">
      <c r="D417" s="8"/>
    </row>
    <row r="418" spans="4:4" ht="15.75" customHeight="1" x14ac:dyDescent="0.25">
      <c r="D418" s="8"/>
    </row>
    <row r="419" spans="4:4" ht="15.75" customHeight="1" x14ac:dyDescent="0.25">
      <c r="D419" s="8"/>
    </row>
    <row r="420" spans="4:4" ht="15.75" customHeight="1" x14ac:dyDescent="0.25">
      <c r="D420" s="8"/>
    </row>
    <row r="421" spans="4:4" ht="15.75" customHeight="1" x14ac:dyDescent="0.25">
      <c r="D421" s="8"/>
    </row>
    <row r="422" spans="4:4" ht="15.75" customHeight="1" x14ac:dyDescent="0.25">
      <c r="D422" s="8"/>
    </row>
    <row r="423" spans="4:4" ht="15.75" customHeight="1" x14ac:dyDescent="0.25">
      <c r="D423" s="8"/>
    </row>
    <row r="424" spans="4:4" ht="15.75" customHeight="1" x14ac:dyDescent="0.25">
      <c r="D424" s="8"/>
    </row>
    <row r="425" spans="4:4" ht="15.75" customHeight="1" x14ac:dyDescent="0.25">
      <c r="D425" s="8"/>
    </row>
    <row r="426" spans="4:4" ht="15.75" customHeight="1" x14ac:dyDescent="0.25">
      <c r="D426" s="8"/>
    </row>
    <row r="427" spans="4:4" ht="15.75" customHeight="1" x14ac:dyDescent="0.25">
      <c r="D427" s="8"/>
    </row>
    <row r="428" spans="4:4" ht="15.75" customHeight="1" x14ac:dyDescent="0.25">
      <c r="D428" s="8"/>
    </row>
    <row r="429" spans="4:4" ht="15.75" customHeight="1" x14ac:dyDescent="0.25">
      <c r="D429" s="8"/>
    </row>
    <row r="430" spans="4:4" ht="15.75" customHeight="1" x14ac:dyDescent="0.25">
      <c r="D430" s="8"/>
    </row>
    <row r="431" spans="4:4" ht="15.75" customHeight="1" x14ac:dyDescent="0.25">
      <c r="D431" s="8"/>
    </row>
    <row r="432" spans="4:4" ht="15.75" customHeight="1" x14ac:dyDescent="0.25">
      <c r="D432" s="8"/>
    </row>
    <row r="433" spans="4:4" ht="15.75" customHeight="1" x14ac:dyDescent="0.25">
      <c r="D433" s="8"/>
    </row>
    <row r="434" spans="4:4" ht="15.75" customHeight="1" x14ac:dyDescent="0.25">
      <c r="D434" s="8"/>
    </row>
    <row r="435" spans="4:4" ht="15.75" customHeight="1" x14ac:dyDescent="0.25">
      <c r="D435" s="8"/>
    </row>
    <row r="436" spans="4:4" ht="15.75" customHeight="1" x14ac:dyDescent="0.25">
      <c r="D436" s="8"/>
    </row>
    <row r="437" spans="4:4" ht="15.75" customHeight="1" x14ac:dyDescent="0.25">
      <c r="D437" s="8"/>
    </row>
    <row r="438" spans="4:4" ht="15.75" customHeight="1" x14ac:dyDescent="0.25">
      <c r="D438" s="8"/>
    </row>
    <row r="439" spans="4:4" ht="15.75" customHeight="1" x14ac:dyDescent="0.25">
      <c r="D439" s="8"/>
    </row>
    <row r="440" spans="4:4" ht="15.75" customHeight="1" x14ac:dyDescent="0.25">
      <c r="D440" s="8"/>
    </row>
    <row r="441" spans="4:4" ht="15.75" customHeight="1" x14ac:dyDescent="0.25">
      <c r="D441" s="8"/>
    </row>
    <row r="442" spans="4:4" ht="15.75" customHeight="1" x14ac:dyDescent="0.25">
      <c r="D442" s="8"/>
    </row>
    <row r="443" spans="4:4" ht="15.75" customHeight="1" x14ac:dyDescent="0.25">
      <c r="D443" s="8"/>
    </row>
    <row r="444" spans="4:4" ht="15.75" customHeight="1" x14ac:dyDescent="0.25">
      <c r="D444" s="8"/>
    </row>
    <row r="445" spans="4:4" ht="15.75" customHeight="1" x14ac:dyDescent="0.25">
      <c r="D445" s="8"/>
    </row>
    <row r="446" spans="4:4" ht="15.75" customHeight="1" x14ac:dyDescent="0.25">
      <c r="D446" s="8"/>
    </row>
    <row r="447" spans="4:4" ht="15.75" customHeight="1" x14ac:dyDescent="0.25">
      <c r="D447" s="8"/>
    </row>
    <row r="448" spans="4:4" ht="15.75" customHeight="1" x14ac:dyDescent="0.25">
      <c r="D448" s="8"/>
    </row>
    <row r="449" spans="4:4" ht="15.75" customHeight="1" x14ac:dyDescent="0.25">
      <c r="D449" s="8"/>
    </row>
    <row r="450" spans="4:4" ht="15.75" customHeight="1" x14ac:dyDescent="0.25">
      <c r="D450" s="8"/>
    </row>
    <row r="451" spans="4:4" ht="15.75" customHeight="1" x14ac:dyDescent="0.25">
      <c r="D451" s="8"/>
    </row>
    <row r="452" spans="4:4" ht="15.75" customHeight="1" x14ac:dyDescent="0.25">
      <c r="D452" s="8"/>
    </row>
    <row r="453" spans="4:4" ht="15.75" customHeight="1" x14ac:dyDescent="0.25">
      <c r="D453" s="8"/>
    </row>
    <row r="454" spans="4:4" ht="15.75" customHeight="1" x14ac:dyDescent="0.25">
      <c r="D454" s="8"/>
    </row>
    <row r="455" spans="4:4" ht="15.75" customHeight="1" x14ac:dyDescent="0.25">
      <c r="D455" s="8"/>
    </row>
    <row r="456" spans="4:4" ht="15.75" customHeight="1" x14ac:dyDescent="0.25">
      <c r="D456" s="8"/>
    </row>
    <row r="457" spans="4:4" ht="15.75" customHeight="1" x14ac:dyDescent="0.25">
      <c r="D457" s="8"/>
    </row>
    <row r="458" spans="4:4" ht="15.75" customHeight="1" x14ac:dyDescent="0.25">
      <c r="D458" s="8"/>
    </row>
    <row r="459" spans="4:4" ht="15.75" customHeight="1" x14ac:dyDescent="0.25">
      <c r="D459" s="8"/>
    </row>
    <row r="460" spans="4:4" ht="15.75" customHeight="1" x14ac:dyDescent="0.25">
      <c r="D460" s="8"/>
    </row>
    <row r="461" spans="4:4" ht="15.75" customHeight="1" x14ac:dyDescent="0.25">
      <c r="D461" s="8"/>
    </row>
    <row r="462" spans="4:4" ht="15.75" customHeight="1" x14ac:dyDescent="0.25">
      <c r="D462" s="8"/>
    </row>
    <row r="463" spans="4:4" ht="15.75" customHeight="1" x14ac:dyDescent="0.25">
      <c r="D463" s="8"/>
    </row>
    <row r="464" spans="4:4" ht="15.75" customHeight="1" x14ac:dyDescent="0.25">
      <c r="D464" s="8"/>
    </row>
    <row r="465" spans="4:4" ht="15.75" customHeight="1" x14ac:dyDescent="0.25">
      <c r="D465" s="8"/>
    </row>
    <row r="466" spans="4:4" ht="15.75" customHeight="1" x14ac:dyDescent="0.25">
      <c r="D466" s="8"/>
    </row>
    <row r="467" spans="4:4" ht="15.75" customHeight="1" x14ac:dyDescent="0.25">
      <c r="D467" s="8"/>
    </row>
    <row r="468" spans="4:4" ht="15.75" customHeight="1" x14ac:dyDescent="0.25">
      <c r="D468" s="8"/>
    </row>
    <row r="469" spans="4:4" ht="15.75" customHeight="1" x14ac:dyDescent="0.25">
      <c r="D469" s="8"/>
    </row>
    <row r="470" spans="4:4" ht="15.75" customHeight="1" x14ac:dyDescent="0.25">
      <c r="D470" s="8"/>
    </row>
    <row r="471" spans="4:4" ht="15.75" customHeight="1" x14ac:dyDescent="0.25">
      <c r="D471" s="8"/>
    </row>
    <row r="472" spans="4:4" ht="15.75" customHeight="1" x14ac:dyDescent="0.25">
      <c r="D472" s="8"/>
    </row>
    <row r="473" spans="4:4" ht="15.75" customHeight="1" x14ac:dyDescent="0.25">
      <c r="D473" s="8"/>
    </row>
    <row r="474" spans="4:4" ht="15.75" customHeight="1" x14ac:dyDescent="0.25">
      <c r="D474" s="8"/>
    </row>
    <row r="475" spans="4:4" ht="15.75" customHeight="1" x14ac:dyDescent="0.25">
      <c r="D475" s="8"/>
    </row>
    <row r="476" spans="4:4" ht="15.75" customHeight="1" x14ac:dyDescent="0.25">
      <c r="D476" s="8"/>
    </row>
    <row r="477" spans="4:4" ht="15.75" customHeight="1" x14ac:dyDescent="0.25">
      <c r="D477" s="8"/>
    </row>
    <row r="478" spans="4:4" ht="15.75" customHeight="1" x14ac:dyDescent="0.25">
      <c r="D478" s="8"/>
    </row>
    <row r="479" spans="4:4" ht="15.75" customHeight="1" x14ac:dyDescent="0.25">
      <c r="D479" s="8"/>
    </row>
    <row r="480" spans="4:4" ht="15.75" customHeight="1" x14ac:dyDescent="0.25">
      <c r="D480" s="8"/>
    </row>
    <row r="481" spans="4:4" ht="15.75" customHeight="1" x14ac:dyDescent="0.25">
      <c r="D481" s="8"/>
    </row>
    <row r="482" spans="4:4" ht="15.75" customHeight="1" x14ac:dyDescent="0.25">
      <c r="D482" s="8"/>
    </row>
    <row r="483" spans="4:4" ht="15.75" customHeight="1" x14ac:dyDescent="0.25">
      <c r="D483" s="8"/>
    </row>
    <row r="484" spans="4:4" ht="15.75" customHeight="1" x14ac:dyDescent="0.25">
      <c r="D484" s="8"/>
    </row>
    <row r="485" spans="4:4" ht="15.75" customHeight="1" x14ac:dyDescent="0.25">
      <c r="D485" s="8"/>
    </row>
    <row r="486" spans="4:4" ht="15.75" customHeight="1" x14ac:dyDescent="0.25">
      <c r="D486" s="8"/>
    </row>
    <row r="487" spans="4:4" ht="15.75" customHeight="1" x14ac:dyDescent="0.25">
      <c r="D487" s="8"/>
    </row>
    <row r="488" spans="4:4" ht="15.75" customHeight="1" x14ac:dyDescent="0.25">
      <c r="D488" s="8"/>
    </row>
    <row r="489" spans="4:4" ht="15.75" customHeight="1" x14ac:dyDescent="0.25">
      <c r="D489" s="8"/>
    </row>
    <row r="490" spans="4:4" ht="15.75" customHeight="1" x14ac:dyDescent="0.25">
      <c r="D490" s="8"/>
    </row>
    <row r="491" spans="4:4" ht="15.75" customHeight="1" x14ac:dyDescent="0.25">
      <c r="D491" s="8"/>
    </row>
    <row r="492" spans="4:4" ht="15.75" customHeight="1" x14ac:dyDescent="0.25">
      <c r="D492" s="8"/>
    </row>
    <row r="493" spans="4:4" ht="15.75" customHeight="1" x14ac:dyDescent="0.25">
      <c r="D493" s="8"/>
    </row>
    <row r="494" spans="4:4" ht="15.75" customHeight="1" x14ac:dyDescent="0.25">
      <c r="D494" s="8"/>
    </row>
    <row r="495" spans="4:4" ht="15.75" customHeight="1" x14ac:dyDescent="0.25">
      <c r="D495" s="8"/>
    </row>
    <row r="496" spans="4:4" ht="15.75" customHeight="1" x14ac:dyDescent="0.25">
      <c r="D496" s="8"/>
    </row>
    <row r="497" spans="4:4" ht="15.75" customHeight="1" x14ac:dyDescent="0.25">
      <c r="D497" s="8"/>
    </row>
    <row r="498" spans="4:4" ht="15.75" customHeight="1" x14ac:dyDescent="0.25">
      <c r="D498" s="8"/>
    </row>
    <row r="499" spans="4:4" ht="15.75" customHeight="1" x14ac:dyDescent="0.25">
      <c r="D499" s="8"/>
    </row>
    <row r="500" spans="4:4" ht="15.75" customHeight="1" x14ac:dyDescent="0.25">
      <c r="D500" s="8"/>
    </row>
    <row r="501" spans="4:4" ht="15.75" customHeight="1" x14ac:dyDescent="0.25">
      <c r="D501" s="8"/>
    </row>
    <row r="502" spans="4:4" ht="15.75" customHeight="1" x14ac:dyDescent="0.25">
      <c r="D502" s="8"/>
    </row>
    <row r="503" spans="4:4" ht="15.75" customHeight="1" x14ac:dyDescent="0.25">
      <c r="D503" s="8"/>
    </row>
    <row r="504" spans="4:4" ht="15.75" customHeight="1" x14ac:dyDescent="0.25">
      <c r="D504" s="8"/>
    </row>
    <row r="505" spans="4:4" ht="15.75" customHeight="1" x14ac:dyDescent="0.25">
      <c r="D505" s="8"/>
    </row>
    <row r="506" spans="4:4" ht="15.75" customHeight="1" x14ac:dyDescent="0.25">
      <c r="D506" s="8"/>
    </row>
    <row r="507" spans="4:4" ht="15.75" customHeight="1" x14ac:dyDescent="0.25">
      <c r="D507" s="8"/>
    </row>
    <row r="508" spans="4:4" ht="15.75" customHeight="1" x14ac:dyDescent="0.25">
      <c r="D508" s="8"/>
    </row>
    <row r="509" spans="4:4" ht="15.75" customHeight="1" x14ac:dyDescent="0.25">
      <c r="D509" s="8"/>
    </row>
    <row r="510" spans="4:4" ht="15.75" customHeight="1" x14ac:dyDescent="0.25">
      <c r="D510" s="8"/>
    </row>
    <row r="511" spans="4:4" ht="15.75" customHeight="1" x14ac:dyDescent="0.25">
      <c r="D511" s="8"/>
    </row>
    <row r="512" spans="4:4" ht="15.75" customHeight="1" x14ac:dyDescent="0.25">
      <c r="D512" s="8"/>
    </row>
    <row r="513" spans="4:4" ht="15.75" customHeight="1" x14ac:dyDescent="0.25">
      <c r="D513" s="8"/>
    </row>
    <row r="514" spans="4:4" ht="15.75" customHeight="1" x14ac:dyDescent="0.25">
      <c r="D514" s="8"/>
    </row>
    <row r="515" spans="4:4" ht="15.75" customHeight="1" x14ac:dyDescent="0.25">
      <c r="D515" s="8"/>
    </row>
    <row r="516" spans="4:4" ht="15.75" customHeight="1" x14ac:dyDescent="0.25">
      <c r="D516" s="8"/>
    </row>
    <row r="517" spans="4:4" ht="15.75" customHeight="1" x14ac:dyDescent="0.25">
      <c r="D517" s="8"/>
    </row>
    <row r="518" spans="4:4" ht="15.75" customHeight="1" x14ac:dyDescent="0.25">
      <c r="D518" s="8"/>
    </row>
    <row r="519" spans="4:4" ht="15.75" customHeight="1" x14ac:dyDescent="0.25">
      <c r="D519" s="8"/>
    </row>
    <row r="520" spans="4:4" ht="15.75" customHeight="1" x14ac:dyDescent="0.25">
      <c r="D520" s="8"/>
    </row>
    <row r="521" spans="4:4" ht="15.75" customHeight="1" x14ac:dyDescent="0.25">
      <c r="D521" s="8"/>
    </row>
    <row r="522" spans="4:4" ht="15.75" customHeight="1" x14ac:dyDescent="0.25">
      <c r="D522" s="8"/>
    </row>
    <row r="523" spans="4:4" ht="15.75" customHeight="1" x14ac:dyDescent="0.25">
      <c r="D523" s="8"/>
    </row>
    <row r="524" spans="4:4" ht="15.75" customHeight="1" x14ac:dyDescent="0.25">
      <c r="D524" s="8"/>
    </row>
    <row r="525" spans="4:4" ht="15.75" customHeight="1" x14ac:dyDescent="0.25">
      <c r="D525" s="8"/>
    </row>
    <row r="526" spans="4:4" ht="15.75" customHeight="1" x14ac:dyDescent="0.25">
      <c r="D526" s="8"/>
    </row>
    <row r="527" spans="4:4" ht="15.75" customHeight="1" x14ac:dyDescent="0.25">
      <c r="D527" s="8"/>
    </row>
    <row r="528" spans="4:4" ht="15.75" customHeight="1" x14ac:dyDescent="0.25">
      <c r="D528" s="8"/>
    </row>
    <row r="529" spans="4:4" ht="15.75" customHeight="1" x14ac:dyDescent="0.25">
      <c r="D529" s="8"/>
    </row>
    <row r="530" spans="4:4" ht="15.75" customHeight="1" x14ac:dyDescent="0.25">
      <c r="D530" s="8"/>
    </row>
    <row r="531" spans="4:4" ht="15.75" customHeight="1" x14ac:dyDescent="0.25">
      <c r="D531" s="8"/>
    </row>
    <row r="532" spans="4:4" ht="15.75" customHeight="1" x14ac:dyDescent="0.25">
      <c r="D532" s="8"/>
    </row>
    <row r="533" spans="4:4" ht="15.75" customHeight="1" x14ac:dyDescent="0.25">
      <c r="D533" s="8"/>
    </row>
    <row r="534" spans="4:4" ht="15.75" customHeight="1" x14ac:dyDescent="0.25">
      <c r="D534" s="8"/>
    </row>
    <row r="535" spans="4:4" ht="15.75" customHeight="1" x14ac:dyDescent="0.25">
      <c r="D535" s="8"/>
    </row>
    <row r="536" spans="4:4" ht="15.75" customHeight="1" x14ac:dyDescent="0.25">
      <c r="D536" s="8"/>
    </row>
    <row r="537" spans="4:4" ht="15.75" customHeight="1" x14ac:dyDescent="0.25">
      <c r="D537" s="8"/>
    </row>
    <row r="538" spans="4:4" ht="15.75" customHeight="1" x14ac:dyDescent="0.25">
      <c r="D538" s="8"/>
    </row>
    <row r="539" spans="4:4" ht="15.75" customHeight="1" x14ac:dyDescent="0.25">
      <c r="D539" s="8"/>
    </row>
    <row r="540" spans="4:4" ht="15.75" customHeight="1" x14ac:dyDescent="0.25">
      <c r="D540" s="8"/>
    </row>
    <row r="541" spans="4:4" ht="15.75" customHeight="1" x14ac:dyDescent="0.25">
      <c r="D541" s="8"/>
    </row>
    <row r="542" spans="4:4" ht="15.75" customHeight="1" x14ac:dyDescent="0.25">
      <c r="D542" s="8"/>
    </row>
    <row r="543" spans="4:4" ht="15.75" customHeight="1" x14ac:dyDescent="0.25">
      <c r="D543" s="8"/>
    </row>
    <row r="544" spans="4:4" ht="15.75" customHeight="1" x14ac:dyDescent="0.25">
      <c r="D544" s="8"/>
    </row>
    <row r="545" spans="4:4" ht="15.75" customHeight="1" x14ac:dyDescent="0.25">
      <c r="D545" s="8"/>
    </row>
    <row r="546" spans="4:4" ht="15.75" customHeight="1" x14ac:dyDescent="0.25">
      <c r="D546" s="8"/>
    </row>
    <row r="547" spans="4:4" ht="15.75" customHeight="1" x14ac:dyDescent="0.25">
      <c r="D547" s="8"/>
    </row>
    <row r="548" spans="4:4" ht="15.75" customHeight="1" x14ac:dyDescent="0.25">
      <c r="D548" s="8"/>
    </row>
    <row r="549" spans="4:4" ht="15.75" customHeight="1" x14ac:dyDescent="0.25">
      <c r="D549" s="8"/>
    </row>
    <row r="550" spans="4:4" ht="15.75" customHeight="1" x14ac:dyDescent="0.25">
      <c r="D550" s="8"/>
    </row>
    <row r="551" spans="4:4" ht="15.75" customHeight="1" x14ac:dyDescent="0.25">
      <c r="D551" s="8"/>
    </row>
    <row r="552" spans="4:4" ht="15.75" customHeight="1" x14ac:dyDescent="0.25">
      <c r="D552" s="8"/>
    </row>
    <row r="553" spans="4:4" ht="15.75" customHeight="1" x14ac:dyDescent="0.25">
      <c r="D553" s="8"/>
    </row>
    <row r="554" spans="4:4" ht="15.75" customHeight="1" x14ac:dyDescent="0.25">
      <c r="D554" s="8"/>
    </row>
    <row r="555" spans="4:4" ht="15.75" customHeight="1" x14ac:dyDescent="0.25">
      <c r="D555" s="8"/>
    </row>
    <row r="556" spans="4:4" ht="15.75" customHeight="1" x14ac:dyDescent="0.25">
      <c r="D556" s="8"/>
    </row>
    <row r="557" spans="4:4" ht="15.75" customHeight="1" x14ac:dyDescent="0.25">
      <c r="D557" s="8"/>
    </row>
    <row r="558" spans="4:4" ht="15.75" customHeight="1" x14ac:dyDescent="0.25">
      <c r="D558" s="8"/>
    </row>
    <row r="559" spans="4:4" ht="15.75" customHeight="1" x14ac:dyDescent="0.25">
      <c r="D559" s="8"/>
    </row>
    <row r="560" spans="4:4" ht="15.75" customHeight="1" x14ac:dyDescent="0.25">
      <c r="D560" s="8"/>
    </row>
    <row r="561" spans="4:4" ht="15.75" customHeight="1" x14ac:dyDescent="0.25">
      <c r="D561" s="8"/>
    </row>
    <row r="562" spans="4:4" ht="15.75" customHeight="1" x14ac:dyDescent="0.25">
      <c r="D562" s="8"/>
    </row>
    <row r="563" spans="4:4" ht="15.75" customHeight="1" x14ac:dyDescent="0.25">
      <c r="D563" s="8"/>
    </row>
    <row r="564" spans="4:4" ht="15.75" customHeight="1" x14ac:dyDescent="0.25">
      <c r="D564" s="8"/>
    </row>
    <row r="565" spans="4:4" ht="15.75" customHeight="1" x14ac:dyDescent="0.25">
      <c r="D565" s="8"/>
    </row>
    <row r="566" spans="4:4" ht="15.75" customHeight="1" x14ac:dyDescent="0.25">
      <c r="D566" s="8"/>
    </row>
    <row r="567" spans="4:4" ht="15.75" customHeight="1" x14ac:dyDescent="0.25">
      <c r="D567" s="8"/>
    </row>
    <row r="568" spans="4:4" ht="15.75" customHeight="1" x14ac:dyDescent="0.25">
      <c r="D568" s="8"/>
    </row>
    <row r="569" spans="4:4" ht="15.75" customHeight="1" x14ac:dyDescent="0.25">
      <c r="D569" s="8"/>
    </row>
    <row r="570" spans="4:4" ht="15.75" customHeight="1" x14ac:dyDescent="0.25">
      <c r="D570" s="8"/>
    </row>
    <row r="571" spans="4:4" ht="15.75" customHeight="1" x14ac:dyDescent="0.25">
      <c r="D571" s="8"/>
    </row>
    <row r="572" spans="4:4" ht="15.75" customHeight="1" x14ac:dyDescent="0.25">
      <c r="D572" s="8"/>
    </row>
    <row r="573" spans="4:4" ht="15.75" customHeight="1" x14ac:dyDescent="0.25">
      <c r="D573" s="8"/>
    </row>
    <row r="574" spans="4:4" ht="15.75" customHeight="1" x14ac:dyDescent="0.25">
      <c r="D574" s="8"/>
    </row>
    <row r="575" spans="4:4" ht="15.75" customHeight="1" x14ac:dyDescent="0.25">
      <c r="D575" s="8"/>
    </row>
    <row r="576" spans="4:4" ht="15.75" customHeight="1" x14ac:dyDescent="0.25">
      <c r="D576" s="8"/>
    </row>
    <row r="577" spans="4:4" ht="15.75" customHeight="1" x14ac:dyDescent="0.25">
      <c r="D577" s="8"/>
    </row>
    <row r="578" spans="4:4" ht="15.75" customHeight="1" x14ac:dyDescent="0.25">
      <c r="D578" s="8"/>
    </row>
    <row r="579" spans="4:4" ht="15.75" customHeight="1" x14ac:dyDescent="0.25">
      <c r="D579" s="8"/>
    </row>
    <row r="580" spans="4:4" ht="15.75" customHeight="1" x14ac:dyDescent="0.25">
      <c r="D580" s="8"/>
    </row>
    <row r="581" spans="4:4" ht="15.75" customHeight="1" x14ac:dyDescent="0.25">
      <c r="D581" s="8"/>
    </row>
    <row r="582" spans="4:4" ht="15.75" customHeight="1" x14ac:dyDescent="0.25">
      <c r="D582" s="8"/>
    </row>
    <row r="583" spans="4:4" ht="15.75" customHeight="1" x14ac:dyDescent="0.25">
      <c r="D583" s="8"/>
    </row>
    <row r="584" spans="4:4" ht="15.75" customHeight="1" x14ac:dyDescent="0.25">
      <c r="D584" s="8"/>
    </row>
    <row r="585" spans="4:4" ht="15.75" customHeight="1" x14ac:dyDescent="0.25">
      <c r="D585" s="8"/>
    </row>
    <row r="586" spans="4:4" ht="15.75" customHeight="1" x14ac:dyDescent="0.25">
      <c r="D586" s="8"/>
    </row>
    <row r="587" spans="4:4" ht="15.75" customHeight="1" x14ac:dyDescent="0.25">
      <c r="D587" s="8"/>
    </row>
    <row r="588" spans="4:4" ht="15.75" customHeight="1" x14ac:dyDescent="0.25">
      <c r="D588" s="8"/>
    </row>
    <row r="589" spans="4:4" ht="15.75" customHeight="1" x14ac:dyDescent="0.25">
      <c r="D589" s="8"/>
    </row>
    <row r="590" spans="4:4" ht="15.75" customHeight="1" x14ac:dyDescent="0.25">
      <c r="D590" s="8"/>
    </row>
    <row r="591" spans="4:4" ht="15.75" customHeight="1" x14ac:dyDescent="0.25">
      <c r="D591" s="8"/>
    </row>
    <row r="592" spans="4:4" ht="15.75" customHeight="1" x14ac:dyDescent="0.25">
      <c r="D592" s="8"/>
    </row>
    <row r="593" spans="4:4" ht="15.75" customHeight="1" x14ac:dyDescent="0.25">
      <c r="D593" s="8"/>
    </row>
    <row r="594" spans="4:4" ht="15.75" customHeight="1" x14ac:dyDescent="0.25">
      <c r="D594" s="8"/>
    </row>
    <row r="595" spans="4:4" ht="15.75" customHeight="1" x14ac:dyDescent="0.25">
      <c r="D595" s="8"/>
    </row>
    <row r="596" spans="4:4" ht="15.75" customHeight="1" x14ac:dyDescent="0.25">
      <c r="D596" s="8"/>
    </row>
    <row r="597" spans="4:4" ht="15.75" customHeight="1" x14ac:dyDescent="0.25">
      <c r="D597" s="8"/>
    </row>
    <row r="598" spans="4:4" ht="15.75" customHeight="1" x14ac:dyDescent="0.25">
      <c r="D598" s="8"/>
    </row>
    <row r="599" spans="4:4" ht="15.75" customHeight="1" x14ac:dyDescent="0.25">
      <c r="D599" s="8"/>
    </row>
    <row r="600" spans="4:4" ht="15.75" customHeight="1" x14ac:dyDescent="0.25">
      <c r="D600" s="8"/>
    </row>
    <row r="601" spans="4:4" ht="15.75" customHeight="1" x14ac:dyDescent="0.25">
      <c r="D601" s="8"/>
    </row>
    <row r="602" spans="4:4" ht="15.75" customHeight="1" x14ac:dyDescent="0.25">
      <c r="D602" s="8"/>
    </row>
    <row r="603" spans="4:4" ht="15.75" customHeight="1" x14ac:dyDescent="0.25">
      <c r="D603" s="8"/>
    </row>
    <row r="604" spans="4:4" ht="15.75" customHeight="1" x14ac:dyDescent="0.25">
      <c r="D604" s="8"/>
    </row>
    <row r="605" spans="4:4" ht="15.75" customHeight="1" x14ac:dyDescent="0.25">
      <c r="D605" s="8"/>
    </row>
    <row r="606" spans="4:4" ht="15.75" customHeight="1" x14ac:dyDescent="0.25">
      <c r="D606" s="8"/>
    </row>
    <row r="607" spans="4:4" ht="15.75" customHeight="1" x14ac:dyDescent="0.25">
      <c r="D607" s="8"/>
    </row>
    <row r="608" spans="4:4" ht="15.75" customHeight="1" x14ac:dyDescent="0.25">
      <c r="D608" s="8"/>
    </row>
    <row r="609" spans="4:4" ht="15.75" customHeight="1" x14ac:dyDescent="0.25">
      <c r="D609" s="8"/>
    </row>
    <row r="610" spans="4:4" ht="15.75" customHeight="1" x14ac:dyDescent="0.25">
      <c r="D610" s="8"/>
    </row>
    <row r="611" spans="4:4" ht="15.75" customHeight="1" x14ac:dyDescent="0.25">
      <c r="D611" s="8"/>
    </row>
    <row r="612" spans="4:4" ht="15.75" customHeight="1" x14ac:dyDescent="0.25">
      <c r="D612" s="8"/>
    </row>
    <row r="613" spans="4:4" ht="15.75" customHeight="1" x14ac:dyDescent="0.25">
      <c r="D613" s="8"/>
    </row>
    <row r="614" spans="4:4" ht="15.75" customHeight="1" x14ac:dyDescent="0.25">
      <c r="D614" s="8"/>
    </row>
    <row r="615" spans="4:4" ht="15.75" customHeight="1" x14ac:dyDescent="0.25">
      <c r="D615" s="8"/>
    </row>
    <row r="616" spans="4:4" ht="15.75" customHeight="1" x14ac:dyDescent="0.25">
      <c r="D616" s="8"/>
    </row>
    <row r="617" spans="4:4" ht="15.75" customHeight="1" x14ac:dyDescent="0.25">
      <c r="D617" s="8"/>
    </row>
    <row r="618" spans="4:4" ht="15.75" customHeight="1" x14ac:dyDescent="0.25">
      <c r="D618" s="8"/>
    </row>
    <row r="619" spans="4:4" ht="15.75" customHeight="1" x14ac:dyDescent="0.25">
      <c r="D619" s="8"/>
    </row>
    <row r="620" spans="4:4" ht="15.75" customHeight="1" x14ac:dyDescent="0.25">
      <c r="D620" s="8"/>
    </row>
    <row r="621" spans="4:4" ht="15.75" customHeight="1" x14ac:dyDescent="0.25">
      <c r="D621" s="8"/>
    </row>
    <row r="622" spans="4:4" ht="15.75" customHeight="1" x14ac:dyDescent="0.25">
      <c r="D622" s="8"/>
    </row>
    <row r="623" spans="4:4" ht="15.75" customHeight="1" x14ac:dyDescent="0.25">
      <c r="D623" s="8"/>
    </row>
    <row r="624" spans="4:4" ht="15.75" customHeight="1" x14ac:dyDescent="0.25">
      <c r="D624" s="8"/>
    </row>
    <row r="625" spans="4:4" ht="15.75" customHeight="1" x14ac:dyDescent="0.25">
      <c r="D625" s="8"/>
    </row>
    <row r="626" spans="4:4" ht="15.75" customHeight="1" x14ac:dyDescent="0.25">
      <c r="D626" s="8"/>
    </row>
    <row r="627" spans="4:4" ht="15.75" customHeight="1" x14ac:dyDescent="0.25">
      <c r="D627" s="8"/>
    </row>
    <row r="628" spans="4:4" ht="15.75" customHeight="1" x14ac:dyDescent="0.25">
      <c r="D628" s="8"/>
    </row>
    <row r="629" spans="4:4" ht="15.75" customHeight="1" x14ac:dyDescent="0.25">
      <c r="D629" s="8"/>
    </row>
    <row r="630" spans="4:4" ht="15.75" customHeight="1" x14ac:dyDescent="0.25">
      <c r="D630" s="8"/>
    </row>
    <row r="631" spans="4:4" ht="15.75" customHeight="1" x14ac:dyDescent="0.25">
      <c r="D631" s="8"/>
    </row>
    <row r="632" spans="4:4" ht="15.75" customHeight="1" x14ac:dyDescent="0.25">
      <c r="D632" s="8"/>
    </row>
    <row r="633" spans="4:4" ht="15.75" customHeight="1" x14ac:dyDescent="0.25">
      <c r="D633" s="8"/>
    </row>
    <row r="634" spans="4:4" ht="15.75" customHeight="1" x14ac:dyDescent="0.25">
      <c r="D634" s="8"/>
    </row>
    <row r="635" spans="4:4" ht="15.75" customHeight="1" x14ac:dyDescent="0.25">
      <c r="D635" s="8"/>
    </row>
    <row r="636" spans="4:4" ht="15.75" customHeight="1" x14ac:dyDescent="0.25">
      <c r="D636" s="8"/>
    </row>
    <row r="637" spans="4:4" ht="15.75" customHeight="1" x14ac:dyDescent="0.25">
      <c r="D637" s="8"/>
    </row>
    <row r="638" spans="4:4" ht="15.75" customHeight="1" x14ac:dyDescent="0.25">
      <c r="D638" s="8"/>
    </row>
    <row r="639" spans="4:4" ht="15.75" customHeight="1" x14ac:dyDescent="0.25">
      <c r="D639" s="8"/>
    </row>
    <row r="640" spans="4:4" ht="15.75" customHeight="1" x14ac:dyDescent="0.25">
      <c r="D640" s="8"/>
    </row>
    <row r="641" spans="4:4" ht="15.75" customHeight="1" x14ac:dyDescent="0.25">
      <c r="D641" s="8"/>
    </row>
    <row r="642" spans="4:4" ht="15.75" customHeight="1" x14ac:dyDescent="0.25">
      <c r="D642" s="8"/>
    </row>
    <row r="643" spans="4:4" ht="15.75" customHeight="1" x14ac:dyDescent="0.25">
      <c r="D643" s="8"/>
    </row>
    <row r="644" spans="4:4" ht="15.75" customHeight="1" x14ac:dyDescent="0.25">
      <c r="D644" s="8"/>
    </row>
    <row r="645" spans="4:4" ht="15.75" customHeight="1" x14ac:dyDescent="0.25">
      <c r="D645" s="8"/>
    </row>
    <row r="646" spans="4:4" ht="15.75" customHeight="1" x14ac:dyDescent="0.25">
      <c r="D646" s="8"/>
    </row>
    <row r="647" spans="4:4" ht="15.75" customHeight="1" x14ac:dyDescent="0.25">
      <c r="D647" s="8"/>
    </row>
    <row r="648" spans="4:4" ht="15.75" customHeight="1" x14ac:dyDescent="0.25">
      <c r="D648" s="8"/>
    </row>
    <row r="649" spans="4:4" ht="15.75" customHeight="1" x14ac:dyDescent="0.25">
      <c r="D649" s="8"/>
    </row>
    <row r="650" spans="4:4" ht="15.75" customHeight="1" x14ac:dyDescent="0.25">
      <c r="D650" s="8"/>
    </row>
    <row r="651" spans="4:4" ht="15.75" customHeight="1" x14ac:dyDescent="0.25">
      <c r="D651" s="8"/>
    </row>
    <row r="652" spans="4:4" ht="15.75" customHeight="1" x14ac:dyDescent="0.25">
      <c r="D652" s="8"/>
    </row>
    <row r="653" spans="4:4" ht="15.75" customHeight="1" x14ac:dyDescent="0.25">
      <c r="D653" s="8"/>
    </row>
    <row r="654" spans="4:4" ht="15.75" customHeight="1" x14ac:dyDescent="0.25">
      <c r="D654" s="8"/>
    </row>
    <row r="655" spans="4:4" ht="15.75" customHeight="1" x14ac:dyDescent="0.25">
      <c r="D655" s="8"/>
    </row>
    <row r="656" spans="4:4" ht="15.75" customHeight="1" x14ac:dyDescent="0.25">
      <c r="D656" s="8"/>
    </row>
    <row r="657" spans="4:4" ht="15.75" customHeight="1" x14ac:dyDescent="0.25">
      <c r="D657" s="8"/>
    </row>
    <row r="658" spans="4:4" ht="15.75" customHeight="1" x14ac:dyDescent="0.25">
      <c r="D658" s="8"/>
    </row>
    <row r="659" spans="4:4" ht="15.75" customHeight="1" x14ac:dyDescent="0.25">
      <c r="D659" s="8"/>
    </row>
    <row r="660" spans="4:4" ht="15.75" customHeight="1" x14ac:dyDescent="0.25">
      <c r="D660" s="8"/>
    </row>
    <row r="661" spans="4:4" ht="15.75" customHeight="1" x14ac:dyDescent="0.25">
      <c r="D661" s="8"/>
    </row>
    <row r="662" spans="4:4" ht="15.75" customHeight="1" x14ac:dyDescent="0.25">
      <c r="D662" s="8"/>
    </row>
    <row r="663" spans="4:4" ht="15.75" customHeight="1" x14ac:dyDescent="0.25">
      <c r="D663" s="8"/>
    </row>
    <row r="664" spans="4:4" ht="15.75" customHeight="1" x14ac:dyDescent="0.25">
      <c r="D664" s="8"/>
    </row>
    <row r="665" spans="4:4" ht="15.75" customHeight="1" x14ac:dyDescent="0.25">
      <c r="D665" s="8"/>
    </row>
    <row r="666" spans="4:4" ht="15.75" customHeight="1" x14ac:dyDescent="0.25">
      <c r="D666" s="8"/>
    </row>
    <row r="667" spans="4:4" ht="15.75" customHeight="1" x14ac:dyDescent="0.25">
      <c r="D667" s="8"/>
    </row>
    <row r="668" spans="4:4" ht="15.75" customHeight="1" x14ac:dyDescent="0.25">
      <c r="D668" s="8"/>
    </row>
    <row r="669" spans="4:4" ht="15.75" customHeight="1" x14ac:dyDescent="0.25">
      <c r="D669" s="8"/>
    </row>
    <row r="670" spans="4:4" ht="15.75" customHeight="1" x14ac:dyDescent="0.25">
      <c r="D670" s="8"/>
    </row>
    <row r="671" spans="4:4" ht="15.75" customHeight="1" x14ac:dyDescent="0.25">
      <c r="D671" s="8"/>
    </row>
    <row r="672" spans="4:4" ht="15.75" customHeight="1" x14ac:dyDescent="0.25">
      <c r="D672" s="8"/>
    </row>
    <row r="673" spans="4:4" ht="15.75" customHeight="1" x14ac:dyDescent="0.25">
      <c r="D673" s="8"/>
    </row>
    <row r="674" spans="4:4" ht="15.75" customHeight="1" x14ac:dyDescent="0.25">
      <c r="D674" s="8"/>
    </row>
    <row r="675" spans="4:4" ht="15.75" customHeight="1" x14ac:dyDescent="0.25">
      <c r="D675" s="8"/>
    </row>
    <row r="676" spans="4:4" ht="15.75" customHeight="1" x14ac:dyDescent="0.25">
      <c r="D676" s="8"/>
    </row>
    <row r="677" spans="4:4" ht="15.75" customHeight="1" x14ac:dyDescent="0.25">
      <c r="D677" s="8"/>
    </row>
    <row r="678" spans="4:4" ht="15.75" customHeight="1" x14ac:dyDescent="0.25">
      <c r="D678" s="8"/>
    </row>
    <row r="679" spans="4:4" ht="15.75" customHeight="1" x14ac:dyDescent="0.25">
      <c r="D679" s="8"/>
    </row>
    <row r="680" spans="4:4" ht="15.75" customHeight="1" x14ac:dyDescent="0.25">
      <c r="D680" s="8"/>
    </row>
    <row r="681" spans="4:4" ht="15.75" customHeight="1" x14ac:dyDescent="0.25">
      <c r="D681" s="8"/>
    </row>
    <row r="682" spans="4:4" ht="15.75" customHeight="1" x14ac:dyDescent="0.25">
      <c r="D682" s="8"/>
    </row>
    <row r="683" spans="4:4" ht="15.75" customHeight="1" x14ac:dyDescent="0.25">
      <c r="D683" s="8"/>
    </row>
    <row r="684" spans="4:4" ht="15.75" customHeight="1" x14ac:dyDescent="0.25">
      <c r="D684" s="8"/>
    </row>
    <row r="685" spans="4:4" ht="15.75" customHeight="1" x14ac:dyDescent="0.25">
      <c r="D685" s="8"/>
    </row>
    <row r="686" spans="4:4" ht="15.75" customHeight="1" x14ac:dyDescent="0.25">
      <c r="D686" s="8"/>
    </row>
    <row r="687" spans="4:4" ht="15.75" customHeight="1" x14ac:dyDescent="0.25">
      <c r="D687" s="8"/>
    </row>
    <row r="688" spans="4:4" ht="15.75" customHeight="1" x14ac:dyDescent="0.25">
      <c r="D688" s="8"/>
    </row>
    <row r="689" spans="4:4" ht="15.75" customHeight="1" x14ac:dyDescent="0.25">
      <c r="D689" s="8"/>
    </row>
    <row r="690" spans="4:4" ht="15.75" customHeight="1" x14ac:dyDescent="0.25">
      <c r="D690" s="8"/>
    </row>
    <row r="691" spans="4:4" ht="15.75" customHeight="1" x14ac:dyDescent="0.25">
      <c r="D691" s="8"/>
    </row>
    <row r="692" spans="4:4" ht="15.75" customHeight="1" x14ac:dyDescent="0.25">
      <c r="D692" s="8"/>
    </row>
    <row r="693" spans="4:4" ht="15.75" customHeight="1" x14ac:dyDescent="0.25">
      <c r="D693" s="8"/>
    </row>
    <row r="694" spans="4:4" ht="15.75" customHeight="1" x14ac:dyDescent="0.25">
      <c r="D694" s="8"/>
    </row>
    <row r="695" spans="4:4" ht="15.75" customHeight="1" x14ac:dyDescent="0.25">
      <c r="D695" s="8"/>
    </row>
    <row r="696" spans="4:4" ht="15.75" customHeight="1" x14ac:dyDescent="0.25">
      <c r="D696" s="8"/>
    </row>
    <row r="697" spans="4:4" ht="15.75" customHeight="1" x14ac:dyDescent="0.25">
      <c r="D697" s="8"/>
    </row>
    <row r="698" spans="4:4" ht="15.75" customHeight="1" x14ac:dyDescent="0.25">
      <c r="D698" s="8"/>
    </row>
    <row r="699" spans="4:4" ht="15.75" customHeight="1" x14ac:dyDescent="0.25">
      <c r="D699" s="8"/>
    </row>
    <row r="700" spans="4:4" ht="15.75" customHeight="1" x14ac:dyDescent="0.25">
      <c r="D700" s="8"/>
    </row>
    <row r="701" spans="4:4" ht="15.75" customHeight="1" x14ac:dyDescent="0.25">
      <c r="D701" s="8"/>
    </row>
    <row r="702" spans="4:4" ht="15.75" customHeight="1" x14ac:dyDescent="0.25">
      <c r="D702" s="8"/>
    </row>
    <row r="703" spans="4:4" ht="15.75" customHeight="1" x14ac:dyDescent="0.25">
      <c r="D703" s="8"/>
    </row>
    <row r="704" spans="4:4" ht="15.75" customHeight="1" x14ac:dyDescent="0.25">
      <c r="D704" s="8"/>
    </row>
    <row r="705" spans="4:4" ht="15.75" customHeight="1" x14ac:dyDescent="0.25">
      <c r="D705" s="8"/>
    </row>
    <row r="706" spans="4:4" ht="15.75" customHeight="1" x14ac:dyDescent="0.25">
      <c r="D706" s="8"/>
    </row>
    <row r="707" spans="4:4" ht="15.75" customHeight="1" x14ac:dyDescent="0.25">
      <c r="D707" s="8"/>
    </row>
    <row r="708" spans="4:4" ht="15.75" customHeight="1" x14ac:dyDescent="0.25">
      <c r="D708" s="8"/>
    </row>
    <row r="709" spans="4:4" ht="15.75" customHeight="1" x14ac:dyDescent="0.25">
      <c r="D709" s="8"/>
    </row>
    <row r="710" spans="4:4" ht="15.75" customHeight="1" x14ac:dyDescent="0.25">
      <c r="D710" s="8"/>
    </row>
    <row r="711" spans="4:4" ht="15.75" customHeight="1" x14ac:dyDescent="0.25">
      <c r="D711" s="8"/>
    </row>
    <row r="712" spans="4:4" ht="15.75" customHeight="1" x14ac:dyDescent="0.25">
      <c r="D712" s="8"/>
    </row>
    <row r="713" spans="4:4" ht="15.75" customHeight="1" x14ac:dyDescent="0.25">
      <c r="D713" s="8"/>
    </row>
    <row r="714" spans="4:4" ht="15.75" customHeight="1" x14ac:dyDescent="0.25">
      <c r="D714" s="8"/>
    </row>
    <row r="715" spans="4:4" ht="15.75" customHeight="1" x14ac:dyDescent="0.25">
      <c r="D715" s="8"/>
    </row>
    <row r="716" spans="4:4" ht="15.75" customHeight="1" x14ac:dyDescent="0.25">
      <c r="D716" s="8"/>
    </row>
    <row r="717" spans="4:4" ht="15.75" customHeight="1" x14ac:dyDescent="0.25">
      <c r="D717" s="8"/>
    </row>
    <row r="718" spans="4:4" ht="15.75" customHeight="1" x14ac:dyDescent="0.25">
      <c r="D718" s="8"/>
    </row>
    <row r="719" spans="4:4" ht="15.75" customHeight="1" x14ac:dyDescent="0.25">
      <c r="D719" s="8"/>
    </row>
    <row r="720" spans="4:4" ht="15.75" customHeight="1" x14ac:dyDescent="0.25">
      <c r="D720" s="8"/>
    </row>
    <row r="721" spans="4:4" ht="15.75" customHeight="1" x14ac:dyDescent="0.25">
      <c r="D721" s="8"/>
    </row>
    <row r="722" spans="4:4" ht="15.75" customHeight="1" x14ac:dyDescent="0.25">
      <c r="D722" s="8"/>
    </row>
    <row r="723" spans="4:4" ht="15.75" customHeight="1" x14ac:dyDescent="0.25">
      <c r="D723" s="8"/>
    </row>
    <row r="724" spans="4:4" ht="15.75" customHeight="1" x14ac:dyDescent="0.25">
      <c r="D724" s="8"/>
    </row>
    <row r="725" spans="4:4" ht="15.75" customHeight="1" x14ac:dyDescent="0.25">
      <c r="D725" s="8"/>
    </row>
    <row r="726" spans="4:4" ht="15.75" customHeight="1" x14ac:dyDescent="0.25">
      <c r="D726" s="8"/>
    </row>
    <row r="727" spans="4:4" ht="15.75" customHeight="1" x14ac:dyDescent="0.25">
      <c r="D727" s="8"/>
    </row>
    <row r="728" spans="4:4" ht="15.75" customHeight="1" x14ac:dyDescent="0.25">
      <c r="D728" s="8"/>
    </row>
    <row r="729" spans="4:4" ht="15.75" customHeight="1" x14ac:dyDescent="0.25">
      <c r="D729" s="8"/>
    </row>
    <row r="730" spans="4:4" ht="15.75" customHeight="1" x14ac:dyDescent="0.25">
      <c r="D730" s="8"/>
    </row>
    <row r="731" spans="4:4" ht="15.75" customHeight="1" x14ac:dyDescent="0.25">
      <c r="D731" s="8"/>
    </row>
    <row r="732" spans="4:4" ht="15.75" customHeight="1" x14ac:dyDescent="0.25">
      <c r="D732" s="8"/>
    </row>
    <row r="733" spans="4:4" ht="15.75" customHeight="1" x14ac:dyDescent="0.25">
      <c r="D733" s="8"/>
    </row>
    <row r="734" spans="4:4" ht="15.75" customHeight="1" x14ac:dyDescent="0.25">
      <c r="D734" s="8"/>
    </row>
    <row r="735" spans="4:4" ht="15.75" customHeight="1" x14ac:dyDescent="0.25">
      <c r="D735" s="8"/>
    </row>
    <row r="736" spans="4:4" ht="15.75" customHeight="1" x14ac:dyDescent="0.25">
      <c r="D736" s="8"/>
    </row>
    <row r="737" spans="4:4" ht="15.75" customHeight="1" x14ac:dyDescent="0.25">
      <c r="D737" s="8"/>
    </row>
    <row r="738" spans="4:4" ht="15.75" customHeight="1" x14ac:dyDescent="0.25">
      <c r="D738" s="8"/>
    </row>
    <row r="739" spans="4:4" ht="15.75" customHeight="1" x14ac:dyDescent="0.25">
      <c r="D739" s="8"/>
    </row>
    <row r="740" spans="4:4" ht="15.75" customHeight="1" x14ac:dyDescent="0.25">
      <c r="D740" s="8"/>
    </row>
    <row r="741" spans="4:4" ht="15.75" customHeight="1" x14ac:dyDescent="0.25">
      <c r="D741" s="8"/>
    </row>
    <row r="742" spans="4:4" ht="15.75" customHeight="1" x14ac:dyDescent="0.25">
      <c r="D742" s="8"/>
    </row>
    <row r="743" spans="4:4" ht="15.75" customHeight="1" x14ac:dyDescent="0.25">
      <c r="D743" s="8"/>
    </row>
    <row r="744" spans="4:4" ht="15.75" customHeight="1" x14ac:dyDescent="0.25">
      <c r="D744" s="8"/>
    </row>
    <row r="745" spans="4:4" ht="15.75" customHeight="1" x14ac:dyDescent="0.25">
      <c r="D745" s="8"/>
    </row>
    <row r="746" spans="4:4" ht="15.75" customHeight="1" x14ac:dyDescent="0.25">
      <c r="D746" s="8"/>
    </row>
    <row r="747" spans="4:4" ht="15.75" customHeight="1" x14ac:dyDescent="0.25">
      <c r="D747" s="8"/>
    </row>
    <row r="748" spans="4:4" ht="15.75" customHeight="1" x14ac:dyDescent="0.25">
      <c r="D748" s="8"/>
    </row>
    <row r="749" spans="4:4" ht="15.75" customHeight="1" x14ac:dyDescent="0.25">
      <c r="D749" s="8"/>
    </row>
    <row r="750" spans="4:4" ht="15.75" customHeight="1" x14ac:dyDescent="0.25">
      <c r="D750" s="8"/>
    </row>
    <row r="751" spans="4:4" ht="15.75" customHeight="1" x14ac:dyDescent="0.25">
      <c r="D751" s="8"/>
    </row>
    <row r="752" spans="4:4" ht="15.75" customHeight="1" x14ac:dyDescent="0.25">
      <c r="D752" s="8"/>
    </row>
    <row r="753" spans="4:4" ht="15.75" customHeight="1" x14ac:dyDescent="0.25">
      <c r="D753" s="8"/>
    </row>
    <row r="754" spans="4:4" ht="15.75" customHeight="1" x14ac:dyDescent="0.25">
      <c r="D754" s="8"/>
    </row>
    <row r="755" spans="4:4" ht="15.75" customHeight="1" x14ac:dyDescent="0.25">
      <c r="D755" s="8"/>
    </row>
    <row r="756" spans="4:4" ht="15.75" customHeight="1" x14ac:dyDescent="0.25">
      <c r="D756" s="8"/>
    </row>
    <row r="757" spans="4:4" ht="15.75" customHeight="1" x14ac:dyDescent="0.25">
      <c r="D757" s="8"/>
    </row>
    <row r="758" spans="4:4" ht="15.75" customHeight="1" x14ac:dyDescent="0.25">
      <c r="D758" s="8"/>
    </row>
    <row r="759" spans="4:4" ht="15.75" customHeight="1" x14ac:dyDescent="0.25">
      <c r="D759" s="8"/>
    </row>
    <row r="760" spans="4:4" ht="15.75" customHeight="1" x14ac:dyDescent="0.25">
      <c r="D760" s="8"/>
    </row>
    <row r="761" spans="4:4" ht="15.75" customHeight="1" x14ac:dyDescent="0.25">
      <c r="D761" s="8"/>
    </row>
    <row r="762" spans="4:4" ht="15.75" customHeight="1" x14ac:dyDescent="0.25">
      <c r="D762" s="8"/>
    </row>
    <row r="763" spans="4:4" ht="15.75" customHeight="1" x14ac:dyDescent="0.25">
      <c r="D763" s="8"/>
    </row>
    <row r="764" spans="4:4" ht="15.75" customHeight="1" x14ac:dyDescent="0.25">
      <c r="D764" s="8"/>
    </row>
    <row r="765" spans="4:4" ht="15.75" customHeight="1" x14ac:dyDescent="0.25">
      <c r="D765" s="8"/>
    </row>
    <row r="766" spans="4:4" ht="15.75" customHeight="1" x14ac:dyDescent="0.25">
      <c r="D766" s="8"/>
    </row>
    <row r="767" spans="4:4" ht="15.75" customHeight="1" x14ac:dyDescent="0.25">
      <c r="D767" s="8"/>
    </row>
    <row r="768" spans="4:4" ht="15.75" customHeight="1" x14ac:dyDescent="0.25">
      <c r="D768" s="8"/>
    </row>
    <row r="769" spans="4:4" ht="15.75" customHeight="1" x14ac:dyDescent="0.25">
      <c r="D769" s="8"/>
    </row>
    <row r="770" spans="4:4" ht="15.75" customHeight="1" x14ac:dyDescent="0.25">
      <c r="D770" s="8"/>
    </row>
    <row r="771" spans="4:4" ht="15.75" customHeight="1" x14ac:dyDescent="0.25">
      <c r="D771" s="8"/>
    </row>
    <row r="772" spans="4:4" ht="15.75" customHeight="1" x14ac:dyDescent="0.25">
      <c r="D772" s="8"/>
    </row>
    <row r="773" spans="4:4" ht="15.75" customHeight="1" x14ac:dyDescent="0.25">
      <c r="D773" s="8"/>
    </row>
    <row r="774" spans="4:4" ht="15.75" customHeight="1" x14ac:dyDescent="0.25">
      <c r="D774" s="8"/>
    </row>
    <row r="775" spans="4:4" ht="15.75" customHeight="1" x14ac:dyDescent="0.25">
      <c r="D775" s="8"/>
    </row>
    <row r="776" spans="4:4" ht="15.75" customHeight="1" x14ac:dyDescent="0.25">
      <c r="D776" s="8"/>
    </row>
    <row r="777" spans="4:4" ht="15.75" customHeight="1" x14ac:dyDescent="0.25">
      <c r="D777" s="8"/>
    </row>
    <row r="778" spans="4:4" ht="15.75" customHeight="1" x14ac:dyDescent="0.25">
      <c r="D778" s="8"/>
    </row>
    <row r="779" spans="4:4" ht="15.75" customHeight="1" x14ac:dyDescent="0.25">
      <c r="D779" s="8"/>
    </row>
    <row r="780" spans="4:4" ht="15.75" customHeight="1" x14ac:dyDescent="0.25">
      <c r="D780" s="8"/>
    </row>
    <row r="781" spans="4:4" ht="15.75" customHeight="1" x14ac:dyDescent="0.25">
      <c r="D781" s="8"/>
    </row>
    <row r="782" spans="4:4" ht="15.75" customHeight="1" x14ac:dyDescent="0.25">
      <c r="D782" s="8"/>
    </row>
    <row r="783" spans="4:4" ht="15.75" customHeight="1" x14ac:dyDescent="0.25">
      <c r="D783" s="8"/>
    </row>
    <row r="784" spans="4:4" ht="15.75" customHeight="1" x14ac:dyDescent="0.25">
      <c r="D784" s="8"/>
    </row>
    <row r="785" spans="4:4" ht="15.75" customHeight="1" x14ac:dyDescent="0.25">
      <c r="D785" s="8"/>
    </row>
    <row r="786" spans="4:4" ht="15.75" customHeight="1" x14ac:dyDescent="0.25">
      <c r="D786" s="8"/>
    </row>
    <row r="787" spans="4:4" ht="15.75" customHeight="1" x14ac:dyDescent="0.25">
      <c r="D787" s="8"/>
    </row>
    <row r="788" spans="4:4" ht="15.75" customHeight="1" x14ac:dyDescent="0.25">
      <c r="D788" s="8"/>
    </row>
    <row r="789" spans="4:4" ht="15.75" customHeight="1" x14ac:dyDescent="0.25">
      <c r="D789" s="8"/>
    </row>
    <row r="790" spans="4:4" ht="15.75" customHeight="1" x14ac:dyDescent="0.25">
      <c r="D790" s="8"/>
    </row>
    <row r="791" spans="4:4" ht="15.75" customHeight="1" x14ac:dyDescent="0.25">
      <c r="D791" s="8"/>
    </row>
    <row r="792" spans="4:4" ht="15.75" customHeight="1" x14ac:dyDescent="0.25">
      <c r="D792" s="8"/>
    </row>
    <row r="793" spans="4:4" ht="15.75" customHeight="1" x14ac:dyDescent="0.25">
      <c r="D793" s="8"/>
    </row>
    <row r="794" spans="4:4" ht="15.75" customHeight="1" x14ac:dyDescent="0.25">
      <c r="D794" s="8"/>
    </row>
    <row r="795" spans="4:4" ht="15.75" customHeight="1" x14ac:dyDescent="0.25">
      <c r="D795" s="8"/>
    </row>
    <row r="796" spans="4:4" ht="15.75" customHeight="1" x14ac:dyDescent="0.25">
      <c r="D796" s="8"/>
    </row>
    <row r="797" spans="4:4" ht="15.75" customHeight="1" x14ac:dyDescent="0.25">
      <c r="D797" s="8"/>
    </row>
    <row r="798" spans="4:4" ht="15.75" customHeight="1" x14ac:dyDescent="0.25">
      <c r="D798" s="8"/>
    </row>
    <row r="799" spans="4:4" ht="15.75" customHeight="1" x14ac:dyDescent="0.25">
      <c r="D799" s="8"/>
    </row>
    <row r="800" spans="4:4" ht="15.75" customHeight="1" x14ac:dyDescent="0.25">
      <c r="D800" s="8"/>
    </row>
    <row r="801" spans="4:4" ht="15.75" customHeight="1" x14ac:dyDescent="0.25">
      <c r="D801" s="8"/>
    </row>
    <row r="802" spans="4:4" ht="15.75" customHeight="1" x14ac:dyDescent="0.25">
      <c r="D802" s="8"/>
    </row>
    <row r="803" spans="4:4" ht="15.75" customHeight="1" x14ac:dyDescent="0.25">
      <c r="D803" s="8"/>
    </row>
    <row r="804" spans="4:4" ht="15.75" customHeight="1" x14ac:dyDescent="0.25">
      <c r="D804" s="8"/>
    </row>
    <row r="805" spans="4:4" ht="15.75" customHeight="1" x14ac:dyDescent="0.25">
      <c r="D805" s="8"/>
    </row>
    <row r="806" spans="4:4" ht="15.75" customHeight="1" x14ac:dyDescent="0.25">
      <c r="D806" s="8"/>
    </row>
    <row r="807" spans="4:4" ht="15.75" customHeight="1" x14ac:dyDescent="0.25">
      <c r="D807" s="8"/>
    </row>
    <row r="808" spans="4:4" ht="15.75" customHeight="1" x14ac:dyDescent="0.25">
      <c r="D808" s="8"/>
    </row>
    <row r="809" spans="4:4" ht="15.75" customHeight="1" x14ac:dyDescent="0.25">
      <c r="D809" s="8"/>
    </row>
    <row r="810" spans="4:4" ht="15.75" customHeight="1" x14ac:dyDescent="0.25">
      <c r="D810" s="8"/>
    </row>
    <row r="811" spans="4:4" ht="15.75" customHeight="1" x14ac:dyDescent="0.25">
      <c r="D811" s="8"/>
    </row>
    <row r="812" spans="4:4" ht="15.75" customHeight="1" x14ac:dyDescent="0.25">
      <c r="D812" s="8"/>
    </row>
    <row r="813" spans="4:4" ht="15.75" customHeight="1" x14ac:dyDescent="0.25">
      <c r="D813" s="8"/>
    </row>
    <row r="814" spans="4:4" ht="15.75" customHeight="1" x14ac:dyDescent="0.25">
      <c r="D814" s="8"/>
    </row>
    <row r="815" spans="4:4" ht="15.75" customHeight="1" x14ac:dyDescent="0.25">
      <c r="D815" s="8"/>
    </row>
    <row r="816" spans="4:4" ht="15.75" customHeight="1" x14ac:dyDescent="0.25">
      <c r="D816" s="8"/>
    </row>
    <row r="817" spans="4:4" ht="15.75" customHeight="1" x14ac:dyDescent="0.25">
      <c r="D817" s="8"/>
    </row>
    <row r="818" spans="4:4" ht="15.75" customHeight="1" x14ac:dyDescent="0.25">
      <c r="D818" s="8"/>
    </row>
    <row r="819" spans="4:4" ht="15.75" customHeight="1" x14ac:dyDescent="0.25">
      <c r="D819" s="8"/>
    </row>
    <row r="820" spans="4:4" ht="15.75" customHeight="1" x14ac:dyDescent="0.25">
      <c r="D820" s="8"/>
    </row>
    <row r="821" spans="4:4" ht="15.75" customHeight="1" x14ac:dyDescent="0.25">
      <c r="D821" s="8"/>
    </row>
    <row r="822" spans="4:4" ht="15.75" customHeight="1" x14ac:dyDescent="0.25">
      <c r="D822" s="8"/>
    </row>
    <row r="823" spans="4:4" ht="15.75" customHeight="1" x14ac:dyDescent="0.25">
      <c r="D823" s="8"/>
    </row>
    <row r="824" spans="4:4" ht="15.75" customHeight="1" x14ac:dyDescent="0.25">
      <c r="D824" s="8"/>
    </row>
    <row r="825" spans="4:4" ht="15.75" customHeight="1" x14ac:dyDescent="0.25">
      <c r="D825" s="8"/>
    </row>
    <row r="826" spans="4:4" ht="15.75" customHeight="1" x14ac:dyDescent="0.25">
      <c r="D826" s="8"/>
    </row>
    <row r="827" spans="4:4" ht="15.75" customHeight="1" x14ac:dyDescent="0.25">
      <c r="D827" s="8"/>
    </row>
    <row r="828" spans="4:4" ht="15.75" customHeight="1" x14ac:dyDescent="0.25">
      <c r="D828" s="8"/>
    </row>
    <row r="829" spans="4:4" ht="15.75" customHeight="1" x14ac:dyDescent="0.25">
      <c r="D829" s="8"/>
    </row>
    <row r="830" spans="4:4" ht="15.75" customHeight="1" x14ac:dyDescent="0.25">
      <c r="D830" s="8"/>
    </row>
    <row r="831" spans="4:4" ht="15.75" customHeight="1" x14ac:dyDescent="0.25">
      <c r="D831" s="8"/>
    </row>
    <row r="832" spans="4:4" ht="15.75" customHeight="1" x14ac:dyDescent="0.25">
      <c r="D832" s="8"/>
    </row>
    <row r="833" spans="4:4" ht="15.75" customHeight="1" x14ac:dyDescent="0.25">
      <c r="D833" s="8"/>
    </row>
    <row r="834" spans="4:4" ht="15.75" customHeight="1" x14ac:dyDescent="0.25">
      <c r="D834" s="8"/>
    </row>
    <row r="835" spans="4:4" ht="15.75" customHeight="1" x14ac:dyDescent="0.25">
      <c r="D835" s="8"/>
    </row>
    <row r="836" spans="4:4" ht="15.75" customHeight="1" x14ac:dyDescent="0.25">
      <c r="D836" s="8"/>
    </row>
    <row r="837" spans="4:4" ht="15.75" customHeight="1" x14ac:dyDescent="0.25">
      <c r="D837" s="8"/>
    </row>
    <row r="838" spans="4:4" ht="15.75" customHeight="1" x14ac:dyDescent="0.25">
      <c r="D838" s="8"/>
    </row>
    <row r="839" spans="4:4" ht="15.75" customHeight="1" x14ac:dyDescent="0.25">
      <c r="D839" s="8"/>
    </row>
    <row r="840" spans="4:4" ht="15.75" customHeight="1" x14ac:dyDescent="0.25">
      <c r="D840" s="8"/>
    </row>
    <row r="841" spans="4:4" ht="15.75" customHeight="1" x14ac:dyDescent="0.25">
      <c r="D841" s="8"/>
    </row>
    <row r="842" spans="4:4" ht="15.75" customHeight="1" x14ac:dyDescent="0.25">
      <c r="D842" s="8"/>
    </row>
    <row r="843" spans="4:4" ht="15.75" customHeight="1" x14ac:dyDescent="0.25">
      <c r="D843" s="8"/>
    </row>
    <row r="844" spans="4:4" ht="15.75" customHeight="1" x14ac:dyDescent="0.25">
      <c r="D844" s="8"/>
    </row>
    <row r="845" spans="4:4" ht="15.75" customHeight="1" x14ac:dyDescent="0.25">
      <c r="D845" s="8"/>
    </row>
    <row r="846" spans="4:4" ht="15.75" customHeight="1" x14ac:dyDescent="0.25">
      <c r="D846" s="8"/>
    </row>
    <row r="847" spans="4:4" ht="15.75" customHeight="1" x14ac:dyDescent="0.25">
      <c r="D847" s="8"/>
    </row>
    <row r="848" spans="4:4" ht="15.75" customHeight="1" x14ac:dyDescent="0.25">
      <c r="D848" s="8"/>
    </row>
    <row r="849" spans="4:4" ht="15.75" customHeight="1" x14ac:dyDescent="0.25">
      <c r="D849" s="8"/>
    </row>
    <row r="850" spans="4:4" ht="15.75" customHeight="1" x14ac:dyDescent="0.25">
      <c r="D850" s="8"/>
    </row>
    <row r="851" spans="4:4" ht="15.75" customHeight="1" x14ac:dyDescent="0.25">
      <c r="D851" s="8"/>
    </row>
    <row r="852" spans="4:4" ht="15.75" customHeight="1" x14ac:dyDescent="0.25">
      <c r="D852" s="8"/>
    </row>
    <row r="853" spans="4:4" ht="15.75" customHeight="1" x14ac:dyDescent="0.25">
      <c r="D853" s="8"/>
    </row>
    <row r="854" spans="4:4" ht="15.75" customHeight="1" x14ac:dyDescent="0.25">
      <c r="D854" s="8"/>
    </row>
    <row r="855" spans="4:4" ht="15.75" customHeight="1" x14ac:dyDescent="0.25">
      <c r="D855" s="8"/>
    </row>
    <row r="856" spans="4:4" ht="15.75" customHeight="1" x14ac:dyDescent="0.25">
      <c r="D856" s="8"/>
    </row>
    <row r="857" spans="4:4" ht="15.75" customHeight="1" x14ac:dyDescent="0.25">
      <c r="D857" s="8"/>
    </row>
    <row r="858" spans="4:4" ht="15.75" customHeight="1" x14ac:dyDescent="0.25">
      <c r="D858" s="8"/>
    </row>
    <row r="859" spans="4:4" ht="15.75" customHeight="1" x14ac:dyDescent="0.25">
      <c r="D859" s="8"/>
    </row>
    <row r="860" spans="4:4" ht="15.75" customHeight="1" x14ac:dyDescent="0.25">
      <c r="D860" s="8"/>
    </row>
    <row r="861" spans="4:4" ht="15.75" customHeight="1" x14ac:dyDescent="0.25">
      <c r="D861" s="8"/>
    </row>
    <row r="862" spans="4:4" ht="15.75" customHeight="1" x14ac:dyDescent="0.25">
      <c r="D862" s="8"/>
    </row>
    <row r="863" spans="4:4" ht="15.75" customHeight="1" x14ac:dyDescent="0.25">
      <c r="D863" s="8"/>
    </row>
    <row r="864" spans="4:4" ht="15.75" customHeight="1" x14ac:dyDescent="0.25">
      <c r="D864" s="8"/>
    </row>
    <row r="865" spans="4:4" ht="15.75" customHeight="1" x14ac:dyDescent="0.25">
      <c r="D865" s="8"/>
    </row>
    <row r="866" spans="4:4" ht="15.75" customHeight="1" x14ac:dyDescent="0.25">
      <c r="D866" s="8"/>
    </row>
    <row r="867" spans="4:4" ht="15.75" customHeight="1" x14ac:dyDescent="0.25">
      <c r="D867" s="8"/>
    </row>
    <row r="868" spans="4:4" ht="15.75" customHeight="1" x14ac:dyDescent="0.25">
      <c r="D868" s="8"/>
    </row>
    <row r="869" spans="4:4" ht="15.75" customHeight="1" x14ac:dyDescent="0.25">
      <c r="D869" s="8"/>
    </row>
    <row r="870" spans="4:4" ht="15.75" customHeight="1" x14ac:dyDescent="0.25">
      <c r="D870" s="8"/>
    </row>
    <row r="871" spans="4:4" ht="15.75" customHeight="1" x14ac:dyDescent="0.25">
      <c r="D871" s="8"/>
    </row>
    <row r="872" spans="4:4" ht="15.75" customHeight="1" x14ac:dyDescent="0.25">
      <c r="D872" s="8"/>
    </row>
    <row r="873" spans="4:4" ht="15.75" customHeight="1" x14ac:dyDescent="0.25">
      <c r="D873" s="8"/>
    </row>
    <row r="874" spans="4:4" ht="15.75" customHeight="1" x14ac:dyDescent="0.25">
      <c r="D874" s="8"/>
    </row>
    <row r="875" spans="4:4" ht="15.75" customHeight="1" x14ac:dyDescent="0.25">
      <c r="D875" s="8"/>
    </row>
    <row r="876" spans="4:4" ht="15.75" customHeight="1" x14ac:dyDescent="0.25">
      <c r="D876" s="8"/>
    </row>
    <row r="877" spans="4:4" ht="15.75" customHeight="1" x14ac:dyDescent="0.25">
      <c r="D877" s="8"/>
    </row>
    <row r="878" spans="4:4" ht="15.75" customHeight="1" x14ac:dyDescent="0.25">
      <c r="D878" s="8"/>
    </row>
    <row r="879" spans="4:4" ht="15.75" customHeight="1" x14ac:dyDescent="0.25">
      <c r="D879" s="8"/>
    </row>
    <row r="880" spans="4:4" ht="15.75" customHeight="1" x14ac:dyDescent="0.25">
      <c r="D880" s="8"/>
    </row>
    <row r="881" spans="4:4" ht="15.75" customHeight="1" x14ac:dyDescent="0.25">
      <c r="D881" s="8"/>
    </row>
    <row r="882" spans="4:4" ht="15.75" customHeight="1" x14ac:dyDescent="0.25">
      <c r="D882" s="8"/>
    </row>
    <row r="883" spans="4:4" ht="15.75" customHeight="1" x14ac:dyDescent="0.25">
      <c r="D883" s="8"/>
    </row>
    <row r="884" spans="4:4" ht="15.75" customHeight="1" x14ac:dyDescent="0.25">
      <c r="D884" s="8"/>
    </row>
    <row r="885" spans="4:4" ht="15.75" customHeight="1" x14ac:dyDescent="0.25">
      <c r="D885" s="8"/>
    </row>
    <row r="886" spans="4:4" ht="15.75" customHeight="1" x14ac:dyDescent="0.25">
      <c r="D886" s="8"/>
    </row>
    <row r="887" spans="4:4" ht="15.75" customHeight="1" x14ac:dyDescent="0.25">
      <c r="D887" s="8"/>
    </row>
    <row r="888" spans="4:4" ht="15.75" customHeight="1" x14ac:dyDescent="0.25">
      <c r="D888" s="8"/>
    </row>
    <row r="889" spans="4:4" ht="15.75" customHeight="1" x14ac:dyDescent="0.25">
      <c r="D889" s="8"/>
    </row>
    <row r="890" spans="4:4" ht="15.75" customHeight="1" x14ac:dyDescent="0.25">
      <c r="D890" s="8"/>
    </row>
    <row r="891" spans="4:4" ht="15.75" customHeight="1" x14ac:dyDescent="0.25">
      <c r="D891" s="8"/>
    </row>
    <row r="892" spans="4:4" ht="15.75" customHeight="1" x14ac:dyDescent="0.25">
      <c r="D892" s="8"/>
    </row>
    <row r="893" spans="4:4" ht="15.75" customHeight="1" x14ac:dyDescent="0.25">
      <c r="D893" s="8"/>
    </row>
    <row r="894" spans="4:4" ht="15.75" customHeight="1" x14ac:dyDescent="0.25">
      <c r="D894" s="8"/>
    </row>
    <row r="895" spans="4:4" ht="15.75" customHeight="1" x14ac:dyDescent="0.25">
      <c r="D895" s="8"/>
    </row>
    <row r="896" spans="4:4" ht="15.75" customHeight="1" x14ac:dyDescent="0.25">
      <c r="D896" s="8"/>
    </row>
    <row r="897" spans="4:4" ht="15.75" customHeight="1" x14ac:dyDescent="0.25">
      <c r="D897" s="8"/>
    </row>
    <row r="898" spans="4:4" ht="15.75" customHeight="1" x14ac:dyDescent="0.25">
      <c r="D898" s="8"/>
    </row>
    <row r="899" spans="4:4" ht="15.75" customHeight="1" x14ac:dyDescent="0.25">
      <c r="D899" s="8"/>
    </row>
    <row r="900" spans="4:4" ht="15.75" customHeight="1" x14ac:dyDescent="0.25">
      <c r="D900" s="8"/>
    </row>
    <row r="901" spans="4:4" ht="15.75" customHeight="1" x14ac:dyDescent="0.25">
      <c r="D901" s="8"/>
    </row>
    <row r="902" spans="4:4" ht="15.75" customHeight="1" x14ac:dyDescent="0.25">
      <c r="D902" s="8"/>
    </row>
    <row r="903" spans="4:4" ht="15.75" customHeight="1" x14ac:dyDescent="0.25">
      <c r="D903" s="8"/>
    </row>
    <row r="904" spans="4:4" ht="15.75" customHeight="1" x14ac:dyDescent="0.25">
      <c r="D904" s="8"/>
    </row>
    <row r="905" spans="4:4" ht="15.75" customHeight="1" x14ac:dyDescent="0.25">
      <c r="D905" s="8"/>
    </row>
    <row r="906" spans="4:4" ht="15.75" customHeight="1" x14ac:dyDescent="0.25">
      <c r="D906" s="8"/>
    </row>
    <row r="907" spans="4:4" ht="15.75" customHeight="1" x14ac:dyDescent="0.25">
      <c r="D907" s="8"/>
    </row>
    <row r="908" spans="4:4" ht="15.75" customHeight="1" x14ac:dyDescent="0.25">
      <c r="D908" s="8"/>
    </row>
    <row r="909" spans="4:4" ht="15.75" customHeight="1" x14ac:dyDescent="0.25">
      <c r="D909" s="8"/>
    </row>
    <row r="910" spans="4:4" ht="15.75" customHeight="1" x14ac:dyDescent="0.25">
      <c r="D910" s="8"/>
    </row>
    <row r="911" spans="4:4" ht="15.75" customHeight="1" x14ac:dyDescent="0.25">
      <c r="D911" s="8"/>
    </row>
    <row r="912" spans="4:4" ht="15.75" customHeight="1" x14ac:dyDescent="0.25">
      <c r="D912" s="8"/>
    </row>
    <row r="913" spans="4:4" ht="15.75" customHeight="1" x14ac:dyDescent="0.25">
      <c r="D913" s="8"/>
    </row>
    <row r="914" spans="4:4" ht="15.75" customHeight="1" x14ac:dyDescent="0.25">
      <c r="D914" s="8"/>
    </row>
    <row r="915" spans="4:4" ht="15.75" customHeight="1" x14ac:dyDescent="0.25">
      <c r="D915" s="8"/>
    </row>
    <row r="916" spans="4:4" ht="15.75" customHeight="1" x14ac:dyDescent="0.25">
      <c r="D916" s="8"/>
    </row>
    <row r="917" spans="4:4" ht="15.75" customHeight="1" x14ac:dyDescent="0.25">
      <c r="D917" s="8"/>
    </row>
    <row r="918" spans="4:4" ht="15.75" customHeight="1" x14ac:dyDescent="0.25">
      <c r="D918" s="8"/>
    </row>
    <row r="919" spans="4:4" ht="15.75" customHeight="1" x14ac:dyDescent="0.25">
      <c r="D919" s="8"/>
    </row>
    <row r="920" spans="4:4" ht="15.75" customHeight="1" x14ac:dyDescent="0.25">
      <c r="D920" s="8"/>
    </row>
    <row r="921" spans="4:4" ht="15.75" customHeight="1" x14ac:dyDescent="0.25">
      <c r="D921" s="8"/>
    </row>
    <row r="922" spans="4:4" ht="15.75" customHeight="1" x14ac:dyDescent="0.25">
      <c r="D922" s="8"/>
    </row>
    <row r="923" spans="4:4" ht="15.75" customHeight="1" x14ac:dyDescent="0.25">
      <c r="D923" s="8"/>
    </row>
    <row r="924" spans="4:4" ht="15.75" customHeight="1" x14ac:dyDescent="0.25">
      <c r="D924" s="8"/>
    </row>
    <row r="925" spans="4:4" ht="15.75" customHeight="1" x14ac:dyDescent="0.25">
      <c r="D925" s="8"/>
    </row>
    <row r="926" spans="4:4" ht="15.75" customHeight="1" x14ac:dyDescent="0.25">
      <c r="D926" s="8"/>
    </row>
    <row r="927" spans="4:4" ht="15.75" customHeight="1" x14ac:dyDescent="0.25">
      <c r="D927" s="8"/>
    </row>
    <row r="928" spans="4:4" ht="15.75" customHeight="1" x14ac:dyDescent="0.25">
      <c r="D928" s="8"/>
    </row>
    <row r="929" spans="4:4" ht="15.75" customHeight="1" x14ac:dyDescent="0.25">
      <c r="D929" s="8"/>
    </row>
    <row r="930" spans="4:4" ht="15.75" customHeight="1" x14ac:dyDescent="0.25">
      <c r="D930" s="8"/>
    </row>
    <row r="931" spans="4:4" ht="15.75" customHeight="1" x14ac:dyDescent="0.25">
      <c r="D931" s="8"/>
    </row>
    <row r="932" spans="4:4" ht="15.75" customHeight="1" x14ac:dyDescent="0.25">
      <c r="D932" s="8"/>
    </row>
    <row r="933" spans="4:4" ht="15.75" customHeight="1" x14ac:dyDescent="0.25">
      <c r="D933" s="8"/>
    </row>
    <row r="934" spans="4:4" ht="15.75" customHeight="1" x14ac:dyDescent="0.25">
      <c r="D934" s="8"/>
    </row>
    <row r="935" spans="4:4" ht="15.75" customHeight="1" x14ac:dyDescent="0.25">
      <c r="D935" s="8"/>
    </row>
    <row r="936" spans="4:4" ht="15.75" customHeight="1" x14ac:dyDescent="0.25">
      <c r="D936" s="8"/>
    </row>
    <row r="937" spans="4:4" ht="15.75" customHeight="1" x14ac:dyDescent="0.25">
      <c r="D937" s="8"/>
    </row>
    <row r="938" spans="4:4" ht="15.75" customHeight="1" x14ac:dyDescent="0.25">
      <c r="D938" s="8"/>
    </row>
    <row r="939" spans="4:4" ht="15.75" customHeight="1" x14ac:dyDescent="0.25">
      <c r="D939" s="8"/>
    </row>
    <row r="940" spans="4:4" ht="15.75" customHeight="1" x14ac:dyDescent="0.25">
      <c r="D940" s="8"/>
    </row>
    <row r="941" spans="4:4" ht="15.75" customHeight="1" x14ac:dyDescent="0.25">
      <c r="D941" s="8"/>
    </row>
    <row r="942" spans="4:4" ht="15.75" customHeight="1" x14ac:dyDescent="0.25">
      <c r="D942" s="8"/>
    </row>
    <row r="943" spans="4:4" ht="15.75" customHeight="1" x14ac:dyDescent="0.25">
      <c r="D943" s="8"/>
    </row>
    <row r="944" spans="4:4" ht="15.75" customHeight="1" x14ac:dyDescent="0.25">
      <c r="D944" s="8"/>
    </row>
    <row r="945" spans="4:4" ht="15.75" customHeight="1" x14ac:dyDescent="0.25">
      <c r="D945" s="8"/>
    </row>
    <row r="946" spans="4:4" ht="15.75" customHeight="1" x14ac:dyDescent="0.25">
      <c r="D946" s="8"/>
    </row>
    <row r="947" spans="4:4" ht="15.75" customHeight="1" x14ac:dyDescent="0.25">
      <c r="D947" s="8"/>
    </row>
    <row r="948" spans="4:4" ht="15.75" customHeight="1" x14ac:dyDescent="0.25">
      <c r="D948" s="8"/>
    </row>
    <row r="949" spans="4:4" ht="15.75" customHeight="1" x14ac:dyDescent="0.25">
      <c r="D949" s="8"/>
    </row>
    <row r="950" spans="4:4" ht="15.75" customHeight="1" x14ac:dyDescent="0.25">
      <c r="D950" s="8"/>
    </row>
    <row r="951" spans="4:4" ht="15.75" customHeight="1" x14ac:dyDescent="0.25">
      <c r="D951" s="8"/>
    </row>
    <row r="952" spans="4:4" ht="15.75" customHeight="1" x14ac:dyDescent="0.25">
      <c r="D952" s="8"/>
    </row>
    <row r="953" spans="4:4" ht="15.75" customHeight="1" x14ac:dyDescent="0.25">
      <c r="D953" s="8"/>
    </row>
    <row r="954" spans="4:4" ht="15.75" customHeight="1" x14ac:dyDescent="0.25">
      <c r="D954" s="8"/>
    </row>
    <row r="955" spans="4:4" ht="15.75" customHeight="1" x14ac:dyDescent="0.25">
      <c r="D955" s="8"/>
    </row>
    <row r="956" spans="4:4" ht="15.75" customHeight="1" x14ac:dyDescent="0.25">
      <c r="D956" s="8"/>
    </row>
    <row r="957" spans="4:4" ht="15.75" customHeight="1" x14ac:dyDescent="0.25">
      <c r="D957" s="8"/>
    </row>
    <row r="958" spans="4:4" ht="15.75" customHeight="1" x14ac:dyDescent="0.25">
      <c r="D958" s="8"/>
    </row>
    <row r="959" spans="4:4" ht="15.75" customHeight="1" x14ac:dyDescent="0.25">
      <c r="D959" s="8"/>
    </row>
    <row r="960" spans="4:4" ht="15.75" customHeight="1" x14ac:dyDescent="0.25">
      <c r="D960" s="8"/>
    </row>
    <row r="961" spans="4:4" ht="15.75" customHeight="1" x14ac:dyDescent="0.25">
      <c r="D961" s="8"/>
    </row>
    <row r="962" spans="4:4" ht="15.75" customHeight="1" x14ac:dyDescent="0.25">
      <c r="D962" s="8"/>
    </row>
    <row r="963" spans="4:4" ht="15.75" customHeight="1" x14ac:dyDescent="0.25">
      <c r="D963" s="8"/>
    </row>
    <row r="964" spans="4:4" ht="15.75" customHeight="1" x14ac:dyDescent="0.25">
      <c r="D964" s="8"/>
    </row>
    <row r="965" spans="4:4" ht="15.75" customHeight="1" x14ac:dyDescent="0.25">
      <c r="D965" s="8"/>
    </row>
    <row r="966" spans="4:4" ht="15.75" customHeight="1" x14ac:dyDescent="0.25">
      <c r="D966" s="8"/>
    </row>
    <row r="967" spans="4:4" ht="15.75" customHeight="1" x14ac:dyDescent="0.25">
      <c r="D967" s="8"/>
    </row>
    <row r="968" spans="4:4" ht="15.75" customHeight="1" x14ac:dyDescent="0.25">
      <c r="D968" s="8"/>
    </row>
    <row r="969" spans="4:4" ht="15.75" customHeight="1" x14ac:dyDescent="0.25">
      <c r="D969" s="8"/>
    </row>
    <row r="970" spans="4:4" ht="15.75" customHeight="1" x14ac:dyDescent="0.25">
      <c r="D970" s="8"/>
    </row>
    <row r="971" spans="4:4" ht="15.75" customHeight="1" x14ac:dyDescent="0.25">
      <c r="D971" s="8"/>
    </row>
    <row r="972" spans="4:4" ht="15.75" customHeight="1" x14ac:dyDescent="0.25">
      <c r="D972" s="8"/>
    </row>
    <row r="973" spans="4:4" ht="15.75" customHeight="1" x14ac:dyDescent="0.25">
      <c r="D973" s="8"/>
    </row>
    <row r="974" spans="4:4" ht="15.75" customHeight="1" x14ac:dyDescent="0.25">
      <c r="D974" s="8"/>
    </row>
    <row r="975" spans="4:4" ht="15.75" customHeight="1" x14ac:dyDescent="0.25">
      <c r="D975" s="8"/>
    </row>
    <row r="976" spans="4:4" ht="15.75" customHeight="1" x14ac:dyDescent="0.25">
      <c r="D976" s="8"/>
    </row>
    <row r="977" spans="4:4" ht="15.75" customHeight="1" x14ac:dyDescent="0.25">
      <c r="D977" s="8"/>
    </row>
    <row r="978" spans="4:4" ht="15.75" customHeight="1" x14ac:dyDescent="0.25">
      <c r="D978" s="8"/>
    </row>
    <row r="979" spans="4:4" ht="15.75" customHeight="1" x14ac:dyDescent="0.25">
      <c r="D979" s="8"/>
    </row>
    <row r="980" spans="4:4" ht="15.75" customHeight="1" x14ac:dyDescent="0.25">
      <c r="D980" s="8"/>
    </row>
    <row r="981" spans="4:4" ht="15.75" customHeight="1" x14ac:dyDescent="0.25">
      <c r="D981" s="8"/>
    </row>
    <row r="982" spans="4:4" ht="15.75" customHeight="1" x14ac:dyDescent="0.25">
      <c r="D982" s="8"/>
    </row>
    <row r="983" spans="4:4" ht="15.75" customHeight="1" x14ac:dyDescent="0.25">
      <c r="D983" s="8"/>
    </row>
    <row r="984" spans="4:4" ht="15.75" customHeight="1" x14ac:dyDescent="0.25">
      <c r="D984" s="8"/>
    </row>
    <row r="985" spans="4:4" ht="15.75" customHeight="1" x14ac:dyDescent="0.25">
      <c r="D985" s="8"/>
    </row>
    <row r="986" spans="4:4" ht="15.75" customHeight="1" x14ac:dyDescent="0.25">
      <c r="D986" s="8"/>
    </row>
    <row r="987" spans="4:4" ht="15.75" customHeight="1" x14ac:dyDescent="0.25">
      <c r="D987" s="8"/>
    </row>
    <row r="988" spans="4:4" ht="15.75" customHeight="1" x14ac:dyDescent="0.25">
      <c r="D988" s="8"/>
    </row>
    <row r="989" spans="4:4" ht="15.75" customHeight="1" x14ac:dyDescent="0.25">
      <c r="D989" s="8"/>
    </row>
    <row r="990" spans="4:4" ht="15.75" customHeight="1" x14ac:dyDescent="0.25">
      <c r="D990" s="8"/>
    </row>
    <row r="991" spans="4:4" ht="15.75" customHeight="1" x14ac:dyDescent="0.25">
      <c r="D991" s="8"/>
    </row>
    <row r="992" spans="4:4" ht="15.75" customHeight="1" x14ac:dyDescent="0.25">
      <c r="D992" s="8"/>
    </row>
    <row r="993" spans="4:4" ht="15.75" customHeight="1" x14ac:dyDescent="0.25">
      <c r="D993" s="8"/>
    </row>
    <row r="994" spans="4:4" ht="15.75" customHeight="1" x14ac:dyDescent="0.25">
      <c r="D994" s="8"/>
    </row>
    <row r="995" spans="4:4" ht="15.75" customHeight="1" x14ac:dyDescent="0.25">
      <c r="D995" s="8"/>
    </row>
    <row r="996" spans="4:4" ht="15.75" customHeight="1" x14ac:dyDescent="0.25">
      <c r="D996" s="8"/>
    </row>
    <row r="997" spans="4:4" ht="15.75" customHeight="1" x14ac:dyDescent="0.25">
      <c r="D997" s="8"/>
    </row>
    <row r="998" spans="4:4" ht="15.75" customHeight="1" x14ac:dyDescent="0.25">
      <c r="D998" s="8"/>
    </row>
    <row r="999" spans="4:4" ht="15.75" customHeight="1" x14ac:dyDescent="0.25">
      <c r="D999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9.125" customWidth="1"/>
    <col min="2" max="2" width="12.5" customWidth="1"/>
    <col min="3" max="6" width="13.375" customWidth="1"/>
    <col min="7" max="7" width="15" customWidth="1"/>
    <col min="8" max="8" width="13.5" customWidth="1"/>
    <col min="9" max="12" width="7.625" customWidth="1"/>
    <col min="13" max="13" width="15.875" customWidth="1"/>
    <col min="14" max="26" width="7.625" customWidth="1"/>
  </cols>
  <sheetData>
    <row r="1" spans="1:13" ht="15.75" x14ac:dyDescent="0.25">
      <c r="A1" s="1" t="s">
        <v>0</v>
      </c>
    </row>
    <row r="2" spans="1:13" ht="15.75" x14ac:dyDescent="0.25">
      <c r="A2" s="1" t="s">
        <v>2</v>
      </c>
    </row>
    <row r="3" spans="1:13" ht="15.75" x14ac:dyDescent="0.25">
      <c r="A3" s="1" t="s">
        <v>3</v>
      </c>
    </row>
    <row r="4" spans="1:13" x14ac:dyDescent="0.2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6</v>
      </c>
      <c r="H4" s="2" t="s">
        <v>7</v>
      </c>
    </row>
    <row r="5" spans="1:13" ht="15.75" x14ac:dyDescent="0.25">
      <c r="A5" s="1"/>
      <c r="B5" s="3">
        <v>43100</v>
      </c>
      <c r="C5" s="3">
        <v>43190</v>
      </c>
      <c r="D5" s="3">
        <v>43373</v>
      </c>
      <c r="E5" s="3">
        <v>43465</v>
      </c>
      <c r="F5" s="3">
        <v>43555</v>
      </c>
      <c r="G5" s="4">
        <v>43738</v>
      </c>
      <c r="H5" s="4">
        <v>43830</v>
      </c>
    </row>
    <row r="6" spans="1:13" x14ac:dyDescent="0.25">
      <c r="B6" s="5"/>
      <c r="C6" s="5"/>
      <c r="D6" s="5"/>
      <c r="E6" s="5"/>
      <c r="F6" s="5"/>
      <c r="G6" s="7"/>
      <c r="H6" s="7"/>
    </row>
    <row r="7" spans="1:13" x14ac:dyDescent="0.25">
      <c r="A7" s="6" t="s">
        <v>10</v>
      </c>
      <c r="B7" s="7">
        <v>3388550180</v>
      </c>
      <c r="C7" s="7">
        <v>5366807309</v>
      </c>
      <c r="D7" s="7">
        <v>2067158471</v>
      </c>
      <c r="E7" s="7">
        <v>3726508236</v>
      </c>
      <c r="F7" s="7">
        <v>5448803361</v>
      </c>
      <c r="G7" s="9">
        <v>1804372520</v>
      </c>
      <c r="H7" s="9">
        <v>3432421734</v>
      </c>
    </row>
    <row r="8" spans="1:13" x14ac:dyDescent="0.25">
      <c r="A8" s="10" t="s">
        <v>13</v>
      </c>
      <c r="B8" s="11">
        <v>2567691554</v>
      </c>
      <c r="C8" s="7">
        <v>4038290452</v>
      </c>
      <c r="D8" s="7">
        <v>1646405274</v>
      </c>
      <c r="E8" s="7">
        <v>3018234115</v>
      </c>
      <c r="F8" s="7">
        <v>4430335897</v>
      </c>
      <c r="G8" s="9">
        <v>1511730592</v>
      </c>
      <c r="H8" s="9">
        <v>2824582395</v>
      </c>
      <c r="I8" s="13"/>
      <c r="J8" s="13"/>
      <c r="K8" s="13"/>
      <c r="L8" s="13"/>
      <c r="M8" s="13"/>
    </row>
    <row r="9" spans="1:13" x14ac:dyDescent="0.25">
      <c r="A9" s="6" t="s">
        <v>16</v>
      </c>
      <c r="B9" s="17">
        <f t="shared" ref="B9:H9" si="0">B7-B8</f>
        <v>820858626</v>
      </c>
      <c r="C9" s="17">
        <f t="shared" si="0"/>
        <v>1328516857</v>
      </c>
      <c r="D9" s="17">
        <f t="shared" si="0"/>
        <v>420753197</v>
      </c>
      <c r="E9" s="17">
        <f t="shared" si="0"/>
        <v>708274121</v>
      </c>
      <c r="F9" s="17">
        <f t="shared" si="0"/>
        <v>1018467464</v>
      </c>
      <c r="G9" s="17">
        <f t="shared" si="0"/>
        <v>292641928</v>
      </c>
      <c r="H9" s="17">
        <f t="shared" si="0"/>
        <v>607839339</v>
      </c>
    </row>
    <row r="10" spans="1:13" x14ac:dyDescent="0.25">
      <c r="A10" s="19"/>
      <c r="B10" s="18"/>
      <c r="C10" s="7"/>
      <c r="D10" s="7"/>
      <c r="E10" s="7"/>
      <c r="F10" s="7"/>
      <c r="G10" s="7"/>
      <c r="H10" s="7"/>
    </row>
    <row r="11" spans="1:13" x14ac:dyDescent="0.25">
      <c r="A11" s="6" t="s">
        <v>23</v>
      </c>
      <c r="B11" s="18">
        <f t="shared" ref="B11:H11" si="1">SUM(B12:B13)</f>
        <v>267863957</v>
      </c>
      <c r="C11" s="18">
        <f t="shared" si="1"/>
        <v>400274260</v>
      </c>
      <c r="D11" s="18">
        <f t="shared" si="1"/>
        <v>135926559</v>
      </c>
      <c r="E11" s="18">
        <f t="shared" si="1"/>
        <v>267123300</v>
      </c>
      <c r="F11" s="18">
        <f t="shared" si="1"/>
        <v>417255790</v>
      </c>
      <c r="G11" s="18">
        <f t="shared" si="1"/>
        <v>133188316</v>
      </c>
      <c r="H11" s="18">
        <f t="shared" si="1"/>
        <v>268791613</v>
      </c>
    </row>
    <row r="12" spans="1:13" x14ac:dyDescent="0.25">
      <c r="A12" s="24" t="s">
        <v>27</v>
      </c>
      <c r="B12" s="7">
        <v>95184521</v>
      </c>
      <c r="C12" s="7">
        <v>147429714</v>
      </c>
      <c r="D12" s="7">
        <v>38269913</v>
      </c>
      <c r="E12" s="7">
        <v>78186107</v>
      </c>
      <c r="F12" s="7">
        <v>131237764</v>
      </c>
      <c r="G12" s="9">
        <v>42718664</v>
      </c>
      <c r="H12" s="9">
        <v>81678549</v>
      </c>
      <c r="I12" s="13"/>
      <c r="J12" s="13"/>
      <c r="K12" s="13"/>
      <c r="L12" s="13"/>
      <c r="M12" s="13"/>
    </row>
    <row r="13" spans="1:13" x14ac:dyDescent="0.25">
      <c r="A13" s="8" t="s">
        <v>29</v>
      </c>
      <c r="B13" s="7">
        <v>172679436</v>
      </c>
      <c r="C13" s="7">
        <v>252844546</v>
      </c>
      <c r="D13" s="7">
        <v>97656646</v>
      </c>
      <c r="E13" s="7">
        <v>188937193</v>
      </c>
      <c r="F13" s="7">
        <v>286018026</v>
      </c>
      <c r="G13" s="9">
        <v>90469652</v>
      </c>
      <c r="H13" s="9">
        <v>187113064</v>
      </c>
      <c r="I13" s="13"/>
      <c r="J13" s="13"/>
      <c r="K13" s="13"/>
      <c r="L13" s="13"/>
      <c r="M13" s="13"/>
    </row>
    <row r="14" spans="1:13" x14ac:dyDescent="0.25">
      <c r="A14" s="6" t="s">
        <v>30</v>
      </c>
      <c r="B14" s="18">
        <f t="shared" ref="B14:F14" si="2">B9-B11</f>
        <v>552994669</v>
      </c>
      <c r="C14" s="18">
        <f t="shared" si="2"/>
        <v>928242597</v>
      </c>
      <c r="D14" s="18">
        <f t="shared" si="2"/>
        <v>284826638</v>
      </c>
      <c r="E14" s="18">
        <f t="shared" si="2"/>
        <v>441150821</v>
      </c>
      <c r="F14" s="18">
        <f t="shared" si="2"/>
        <v>601211674</v>
      </c>
      <c r="G14" s="18">
        <f>G9-G11-1</f>
        <v>159453611</v>
      </c>
      <c r="H14" s="18">
        <f>H9-H11</f>
        <v>339047726</v>
      </c>
    </row>
    <row r="15" spans="1:13" x14ac:dyDescent="0.25">
      <c r="A15" s="10" t="s">
        <v>35</v>
      </c>
      <c r="B15" s="7">
        <v>6507804</v>
      </c>
      <c r="C15" s="7">
        <v>8024832</v>
      </c>
      <c r="D15" s="7">
        <v>8184166</v>
      </c>
      <c r="E15" s="7">
        <v>18355806</v>
      </c>
      <c r="F15" s="7">
        <v>27978592</v>
      </c>
      <c r="G15" s="9">
        <v>7788309</v>
      </c>
      <c r="H15" s="9">
        <v>23632513</v>
      </c>
    </row>
    <row r="16" spans="1:13" x14ac:dyDescent="0.25">
      <c r="A16" s="10" t="s">
        <v>38</v>
      </c>
      <c r="B16" s="7">
        <v>4158796</v>
      </c>
      <c r="C16" s="7">
        <v>13428606</v>
      </c>
      <c r="D16" s="7">
        <v>4888729</v>
      </c>
      <c r="E16" s="7">
        <v>21434459</v>
      </c>
      <c r="F16" s="7">
        <v>245812571</v>
      </c>
      <c r="G16" s="9">
        <v>61912774</v>
      </c>
      <c r="H16" s="9">
        <v>143803003</v>
      </c>
    </row>
    <row r="17" spans="1:26" ht="15.75" customHeight="1" x14ac:dyDescent="0.25">
      <c r="A17" s="6" t="s">
        <v>41</v>
      </c>
      <c r="B17" s="27">
        <f t="shared" ref="B17:H17" si="3">B14+B15+B16</f>
        <v>563661269</v>
      </c>
      <c r="C17" s="27">
        <f t="shared" si="3"/>
        <v>949696035</v>
      </c>
      <c r="D17" s="27">
        <f t="shared" si="3"/>
        <v>297899533</v>
      </c>
      <c r="E17" s="27">
        <f t="shared" si="3"/>
        <v>480941086</v>
      </c>
      <c r="F17" s="27">
        <f t="shared" si="3"/>
        <v>875002837</v>
      </c>
      <c r="G17" s="27">
        <f t="shared" si="3"/>
        <v>229154694</v>
      </c>
      <c r="H17" s="27">
        <f t="shared" si="3"/>
        <v>506483242</v>
      </c>
    </row>
    <row r="18" spans="1:26" x14ac:dyDescent="0.25">
      <c r="A18" s="10" t="s">
        <v>43</v>
      </c>
      <c r="B18" s="7">
        <v>26841013</v>
      </c>
      <c r="C18" s="22">
        <v>53795049</v>
      </c>
      <c r="D18" s="22">
        <v>14185692</v>
      </c>
      <c r="E18" s="7">
        <v>22901956</v>
      </c>
      <c r="F18" s="7">
        <v>50238230</v>
      </c>
      <c r="G18" s="9">
        <v>10912128</v>
      </c>
      <c r="H18" s="9">
        <v>24118250</v>
      </c>
      <c r="I18" s="13"/>
      <c r="J18" s="13"/>
      <c r="K18" s="13"/>
      <c r="L18" s="13"/>
      <c r="M18" s="13"/>
    </row>
    <row r="19" spans="1:26" x14ac:dyDescent="0.25">
      <c r="A19" s="6" t="s">
        <v>45</v>
      </c>
      <c r="B19" s="27">
        <f t="shared" ref="B19:H19" si="4">B17-B18</f>
        <v>536820256</v>
      </c>
      <c r="C19" s="27">
        <f t="shared" si="4"/>
        <v>895900986</v>
      </c>
      <c r="D19" s="27">
        <f t="shared" si="4"/>
        <v>283713841</v>
      </c>
      <c r="E19" s="27">
        <f t="shared" si="4"/>
        <v>458039130</v>
      </c>
      <c r="F19" s="27">
        <f t="shared" si="4"/>
        <v>824764607</v>
      </c>
      <c r="G19" s="27">
        <f t="shared" si="4"/>
        <v>218242566</v>
      </c>
      <c r="H19" s="27">
        <f t="shared" si="4"/>
        <v>482364992</v>
      </c>
    </row>
    <row r="20" spans="1:26" x14ac:dyDescent="0.25">
      <c r="A20" s="19"/>
      <c r="B20" s="18"/>
      <c r="C20" s="18"/>
      <c r="D20" s="18"/>
      <c r="E20" s="7"/>
      <c r="F20" s="7"/>
      <c r="G20" s="7"/>
      <c r="H20" s="7"/>
    </row>
    <row r="21" spans="1:26" ht="15.75" customHeight="1" x14ac:dyDescent="0.25">
      <c r="A21" s="16" t="s">
        <v>48</v>
      </c>
      <c r="B21" s="18">
        <f t="shared" ref="B21:H21" si="5">SUM(B22:B23)</f>
        <v>117278272</v>
      </c>
      <c r="C21" s="18">
        <f t="shared" si="5"/>
        <v>237250361</v>
      </c>
      <c r="D21" s="18">
        <f t="shared" si="5"/>
        <v>67255603</v>
      </c>
      <c r="E21" s="18">
        <f t="shared" si="5"/>
        <v>110672612</v>
      </c>
      <c r="F21" s="18">
        <f t="shared" si="5"/>
        <v>227849810</v>
      </c>
      <c r="G21" s="18">
        <f t="shared" si="5"/>
        <v>52192989</v>
      </c>
      <c r="H21" s="18">
        <f t="shared" si="5"/>
        <v>110733493</v>
      </c>
    </row>
    <row r="22" spans="1:26" ht="15.75" customHeight="1" x14ac:dyDescent="0.25">
      <c r="A22" s="8" t="s">
        <v>55</v>
      </c>
      <c r="B22" s="7">
        <v>116446513</v>
      </c>
      <c r="C22" s="7">
        <v>234564640</v>
      </c>
      <c r="D22" s="7">
        <v>66277857</v>
      </c>
      <c r="E22" s="7">
        <v>106385720</v>
      </c>
      <c r="F22" s="7">
        <v>178687296</v>
      </c>
      <c r="G22" s="9">
        <v>39810434</v>
      </c>
      <c r="H22" s="9">
        <v>81972892</v>
      </c>
    </row>
    <row r="23" spans="1:26" ht="15.75" customHeight="1" x14ac:dyDescent="0.25">
      <c r="A23" s="8" t="s">
        <v>56</v>
      </c>
      <c r="B23" s="7">
        <v>831759</v>
      </c>
      <c r="C23" s="7">
        <v>2685721</v>
      </c>
      <c r="D23" s="7">
        <v>977746</v>
      </c>
      <c r="E23" s="7">
        <v>4286892</v>
      </c>
      <c r="F23" s="7">
        <v>49162514</v>
      </c>
      <c r="G23" s="9">
        <v>12382555</v>
      </c>
      <c r="H23" s="9">
        <v>28760601</v>
      </c>
    </row>
    <row r="24" spans="1:26" ht="15.75" customHeight="1" x14ac:dyDescent="0.25">
      <c r="A24" s="6" t="s">
        <v>58</v>
      </c>
      <c r="B24" s="18">
        <f t="shared" ref="B24:G24" si="6">B19-B21</f>
        <v>419541984</v>
      </c>
      <c r="C24" s="18">
        <f t="shared" si="6"/>
        <v>658650625</v>
      </c>
      <c r="D24" s="18">
        <f t="shared" si="6"/>
        <v>216458238</v>
      </c>
      <c r="E24" s="18">
        <f t="shared" si="6"/>
        <v>347366518</v>
      </c>
      <c r="F24" s="18">
        <f t="shared" si="6"/>
        <v>596914797</v>
      </c>
      <c r="G24" s="18">
        <f t="shared" si="6"/>
        <v>166049577</v>
      </c>
      <c r="H24" s="18">
        <f>H19-H21-1</f>
        <v>371631498</v>
      </c>
    </row>
    <row r="25" spans="1:26" ht="15.75" customHeight="1" x14ac:dyDescent="0.25">
      <c r="A25" s="19"/>
      <c r="B25" s="18"/>
      <c r="C25" s="7"/>
      <c r="D25" s="7"/>
      <c r="E25" s="7"/>
      <c r="F25" s="7"/>
      <c r="G25" s="7"/>
      <c r="H25" s="7"/>
    </row>
    <row r="26" spans="1:26" ht="15.75" customHeight="1" x14ac:dyDescent="0.25">
      <c r="A26" s="19"/>
      <c r="B26" s="18"/>
      <c r="C26" s="18"/>
      <c r="D26" s="7"/>
      <c r="E26" s="7"/>
      <c r="F26" s="7"/>
      <c r="G26" s="7"/>
      <c r="H26" s="7"/>
    </row>
    <row r="27" spans="1:26" ht="15.75" customHeight="1" x14ac:dyDescent="0.25">
      <c r="A27" s="6" t="s">
        <v>70</v>
      </c>
      <c r="B27" s="36">
        <f>B24/('1'!B44/10)</f>
        <v>2.9702928907265091</v>
      </c>
      <c r="C27" s="36">
        <f>C24/('1'!C44/10)</f>
        <v>4.0904784137905255</v>
      </c>
      <c r="D27" s="36">
        <f>D24/('1'!D44/10)</f>
        <v>1.3442904575185548</v>
      </c>
      <c r="E27" s="36">
        <f>E24/('1'!E44/10)</f>
        <v>2.1572821608611972</v>
      </c>
      <c r="F27" s="36">
        <f>F24/('1'!F44/10)</f>
        <v>3.5990365852438759</v>
      </c>
      <c r="G27" s="36">
        <f>G24/('1'!G44/10)</f>
        <v>1.0011970138193456</v>
      </c>
      <c r="H27" s="36">
        <f>H24/('1'!H44/10)</f>
        <v>2.2407545551218724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25">
      <c r="A28" s="39" t="s">
        <v>80</v>
      </c>
      <c r="G28" s="10">
        <v>165851051</v>
      </c>
      <c r="H28" s="10">
        <v>165851051</v>
      </c>
    </row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"/>
    <row r="50" spans="1:1" ht="15.75" customHeight="1" x14ac:dyDescent="0.25">
      <c r="A50" s="8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ColWidth="12.625" defaultRowHeight="15" customHeight="1" x14ac:dyDescent="0.2"/>
  <cols>
    <col min="1" max="1" width="41.75" customWidth="1"/>
    <col min="2" max="2" width="15.375" customWidth="1"/>
    <col min="3" max="5" width="14" customWidth="1"/>
    <col min="6" max="6" width="13.75" customWidth="1"/>
    <col min="7" max="7" width="13.375" customWidth="1"/>
    <col min="8" max="8" width="13.5" customWidth="1"/>
    <col min="9" max="26" width="7.625" customWidth="1"/>
  </cols>
  <sheetData>
    <row r="1" spans="1:22" ht="15.75" x14ac:dyDescent="0.25">
      <c r="A1" s="1" t="s">
        <v>0</v>
      </c>
    </row>
    <row r="2" spans="1:22" ht="15.75" x14ac:dyDescent="0.25">
      <c r="A2" s="1" t="s">
        <v>1</v>
      </c>
    </row>
    <row r="3" spans="1:22" ht="15.75" x14ac:dyDescent="0.25">
      <c r="A3" s="1" t="s">
        <v>3</v>
      </c>
    </row>
    <row r="4" spans="1:22" x14ac:dyDescent="0.2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6</v>
      </c>
      <c r="H4" s="2" t="s">
        <v>7</v>
      </c>
    </row>
    <row r="5" spans="1:22" ht="15.75" x14ac:dyDescent="0.25">
      <c r="A5" s="1"/>
      <c r="B5" s="3">
        <v>43100</v>
      </c>
      <c r="C5" s="3">
        <v>43190</v>
      </c>
      <c r="D5" s="3">
        <v>43373</v>
      </c>
      <c r="E5" s="3">
        <v>43465</v>
      </c>
      <c r="F5" s="3">
        <v>43555</v>
      </c>
      <c r="G5" s="4">
        <v>43738</v>
      </c>
      <c r="H5" s="4">
        <v>43830</v>
      </c>
    </row>
    <row r="6" spans="1:22" x14ac:dyDescent="0.25">
      <c r="A6" s="6" t="s">
        <v>9</v>
      </c>
      <c r="B6" s="5"/>
      <c r="C6" s="5"/>
      <c r="D6" s="5"/>
      <c r="E6" s="5"/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10" t="s">
        <v>12</v>
      </c>
      <c r="B7" s="7">
        <v>3154138201</v>
      </c>
      <c r="C7" s="7">
        <v>5114590239</v>
      </c>
      <c r="D7" s="7">
        <v>2012630547</v>
      </c>
      <c r="E7" s="7">
        <v>3709285580</v>
      </c>
      <c r="F7" s="7">
        <v>5390829706</v>
      </c>
      <c r="G7" s="9">
        <v>1757431380</v>
      </c>
      <c r="H7" s="9">
        <v>2966256993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x14ac:dyDescent="0.25">
      <c r="A8" s="14" t="s">
        <v>15</v>
      </c>
      <c r="B8" s="7">
        <v>-2645883775</v>
      </c>
      <c r="C8" s="7">
        <v>-4155025856</v>
      </c>
      <c r="D8" s="7">
        <v>-1315520506</v>
      </c>
      <c r="E8" s="7">
        <v>-2622894405</v>
      </c>
      <c r="F8" s="7">
        <v>-3928053128</v>
      </c>
      <c r="G8" s="9">
        <v>-1214820269</v>
      </c>
      <c r="H8" s="9">
        <v>-2485783691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x14ac:dyDescent="0.25">
      <c r="A9" s="14" t="s">
        <v>18</v>
      </c>
      <c r="B9" s="7">
        <v>-15273531</v>
      </c>
      <c r="C9" s="7">
        <v>-30526005</v>
      </c>
      <c r="D9" s="7">
        <v>-105438667</v>
      </c>
      <c r="E9" s="7">
        <v>-280895678</v>
      </c>
      <c r="F9" s="7">
        <v>-284043721</v>
      </c>
      <c r="G9" s="9">
        <v>107449870</v>
      </c>
      <c r="H9" s="9">
        <v>-96995861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x14ac:dyDescent="0.25">
      <c r="A10" s="14" t="s">
        <v>19</v>
      </c>
      <c r="B10" s="7">
        <v>6749503</v>
      </c>
      <c r="C10" s="7">
        <v>9320194</v>
      </c>
      <c r="D10" s="7">
        <v>8395354</v>
      </c>
      <c r="E10" s="7">
        <v>19299977</v>
      </c>
      <c r="F10" s="7">
        <v>207065499</v>
      </c>
      <c r="G10" s="9">
        <v>6802302</v>
      </c>
      <c r="H10" s="9">
        <v>17559838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x14ac:dyDescent="0.25">
      <c r="A11" s="14" t="s">
        <v>20</v>
      </c>
      <c r="B11" s="7">
        <v>0</v>
      </c>
      <c r="C11" s="7">
        <v>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10" t="s">
        <v>22</v>
      </c>
      <c r="B12" s="7">
        <v>-89771834</v>
      </c>
      <c r="C12" s="7">
        <v>-157720907</v>
      </c>
      <c r="D12" s="7">
        <v>-29582901</v>
      </c>
      <c r="E12" s="7">
        <v>-106385721</v>
      </c>
      <c r="F12" s="7">
        <v>-128732398</v>
      </c>
      <c r="G12" s="9">
        <v>-28067832</v>
      </c>
      <c r="H12" s="9">
        <v>-58316761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10" t="s">
        <v>25</v>
      </c>
      <c r="B13" s="22">
        <v>-125250255</v>
      </c>
      <c r="C13" s="22">
        <v>-252844546</v>
      </c>
      <c r="D13" s="22">
        <v>-97656646</v>
      </c>
      <c r="E13" s="22">
        <v>-188937194</v>
      </c>
      <c r="F13" s="7">
        <v>-286018026</v>
      </c>
      <c r="G13" s="9">
        <v>-90469653</v>
      </c>
      <c r="H13" s="9">
        <v>-187113064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26"/>
      <c r="B14" s="27">
        <f t="shared" ref="B14:F14" si="0">SUM(B7:B13)</f>
        <v>284708309</v>
      </c>
      <c r="C14" s="27">
        <f t="shared" si="0"/>
        <v>527793119</v>
      </c>
      <c r="D14" s="27">
        <f t="shared" si="0"/>
        <v>472827181</v>
      </c>
      <c r="E14" s="27">
        <f t="shared" si="0"/>
        <v>529472559</v>
      </c>
      <c r="F14" s="27">
        <f t="shared" si="0"/>
        <v>971047932</v>
      </c>
      <c r="G14" s="27">
        <f>SUM(G7:G13)-1</f>
        <v>538325797</v>
      </c>
      <c r="H14" s="27">
        <f>SUM(H7:H13)</f>
        <v>155607454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6" t="s">
        <v>42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23" t="s">
        <v>44</v>
      </c>
      <c r="B17" s="7">
        <v>-20099535</v>
      </c>
      <c r="C17" s="7">
        <v>-97760480</v>
      </c>
      <c r="D17" s="7">
        <v>-57409978</v>
      </c>
      <c r="E17" s="7">
        <v>-80852590</v>
      </c>
      <c r="F17" s="7">
        <v>-241217265</v>
      </c>
      <c r="G17" s="9">
        <v>-58648717</v>
      </c>
      <c r="H17" s="9">
        <v>-265957531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23" t="s">
        <v>46</v>
      </c>
      <c r="B18" s="7">
        <v>0</v>
      </c>
      <c r="C18" s="7">
        <v>0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33" t="s">
        <v>50</v>
      </c>
      <c r="B19" s="22">
        <v>532046</v>
      </c>
      <c r="C19" s="7">
        <v>732046</v>
      </c>
      <c r="D19" s="7">
        <v>4038690</v>
      </c>
      <c r="E19" s="22">
        <v>9038690</v>
      </c>
      <c r="F19" s="7">
        <v>19838690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33" t="s">
        <v>57</v>
      </c>
      <c r="B20" s="22">
        <v>0</v>
      </c>
      <c r="C20" s="7">
        <v>0</v>
      </c>
      <c r="D20" s="7">
        <v>0</v>
      </c>
      <c r="E20" s="2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.75" customHeight="1" x14ac:dyDescent="0.25">
      <c r="A21" s="33" t="s">
        <v>61</v>
      </c>
      <c r="B21" s="22">
        <v>-218749</v>
      </c>
      <c r="C21" s="7">
        <v>3414465</v>
      </c>
      <c r="D21" s="7">
        <v>0</v>
      </c>
      <c r="E21" s="2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.75" customHeight="1" x14ac:dyDescent="0.25">
      <c r="A22" s="33" t="s">
        <v>69</v>
      </c>
      <c r="B22" s="7">
        <v>0</v>
      </c>
      <c r="C22" s="7"/>
      <c r="D22" s="7"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75" customHeight="1" x14ac:dyDescent="0.25">
      <c r="A23" s="33" t="s">
        <v>71</v>
      </c>
      <c r="B23" s="7">
        <v>-41543408</v>
      </c>
      <c r="C23" s="22">
        <v>-1881200</v>
      </c>
      <c r="D23" s="22">
        <v>-65777850</v>
      </c>
      <c r="E23" s="7">
        <v>27188594</v>
      </c>
      <c r="F23" s="7">
        <v>80524094</v>
      </c>
      <c r="G23" s="9">
        <v>-133993234</v>
      </c>
      <c r="H23" s="9">
        <v>-161009776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 x14ac:dyDescent="0.25">
      <c r="A24" s="26"/>
      <c r="B24" s="27">
        <f t="shared" ref="B24:H24" si="1">SUM(B17:B23)</f>
        <v>-61329646</v>
      </c>
      <c r="C24" s="37">
        <f t="shared" si="1"/>
        <v>-95495169</v>
      </c>
      <c r="D24" s="37">
        <f t="shared" si="1"/>
        <v>-119149138</v>
      </c>
      <c r="E24" s="37">
        <f t="shared" si="1"/>
        <v>-44625306</v>
      </c>
      <c r="F24" s="37">
        <f t="shared" si="1"/>
        <v>-140854481</v>
      </c>
      <c r="G24" s="37">
        <f t="shared" si="1"/>
        <v>-192641951</v>
      </c>
      <c r="H24" s="37">
        <f t="shared" si="1"/>
        <v>-426967307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2" ht="15.75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 x14ac:dyDescent="0.25">
      <c r="A26" s="6" t="s">
        <v>79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 x14ac:dyDescent="0.25">
      <c r="A27" s="10" t="s">
        <v>81</v>
      </c>
      <c r="B27" s="10">
        <v>121779124</v>
      </c>
      <c r="C27" s="7">
        <v>177434972</v>
      </c>
      <c r="D27" s="7">
        <v>-340704075</v>
      </c>
      <c r="E27" s="7">
        <v>-210735842</v>
      </c>
      <c r="F27" s="7">
        <v>-246815584</v>
      </c>
      <c r="G27" s="9">
        <v>-381451594</v>
      </c>
      <c r="H27" s="9">
        <v>14383646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 x14ac:dyDescent="0.25">
      <c r="A28" s="10" t="s">
        <v>82</v>
      </c>
      <c r="B28" s="10">
        <v>0</v>
      </c>
      <c r="C28" s="7"/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 x14ac:dyDescent="0.25">
      <c r="A29" s="10" t="s">
        <v>83</v>
      </c>
      <c r="B29" s="10">
        <v>-4902736</v>
      </c>
      <c r="C29" s="7">
        <v>-5317622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 x14ac:dyDescent="0.25">
      <c r="A30" s="10" t="s">
        <v>85</v>
      </c>
      <c r="B30" s="10">
        <v>-3241568</v>
      </c>
      <c r="C30" s="7">
        <v>-150751810</v>
      </c>
      <c r="D30" s="7">
        <v>-35208</v>
      </c>
      <c r="E30" s="7">
        <v>-35208</v>
      </c>
      <c r="F30" s="7">
        <v>-467577466</v>
      </c>
      <c r="G30" s="9">
        <v>-388576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.75" customHeight="1" x14ac:dyDescent="0.25">
      <c r="A31" s="41" t="s">
        <v>86</v>
      </c>
      <c r="C31" s="7"/>
      <c r="D31" s="7"/>
      <c r="E31" s="7"/>
      <c r="F31" s="7"/>
      <c r="G31" s="43"/>
      <c r="H31" s="9">
        <v>-500817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 x14ac:dyDescent="0.25">
      <c r="A32" s="10" t="s">
        <v>88</v>
      </c>
      <c r="B32" s="7">
        <v>-2442249</v>
      </c>
      <c r="C32" s="7">
        <v>-12492000</v>
      </c>
      <c r="D32" s="7">
        <v>-89364</v>
      </c>
      <c r="E32" s="7">
        <v>-89364</v>
      </c>
      <c r="F32" s="7">
        <v>-89364</v>
      </c>
      <c r="G32" s="7"/>
      <c r="H32" s="9">
        <v>178940700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6" ht="15.75" customHeight="1" x14ac:dyDescent="0.25">
      <c r="A33" s="10" t="s">
        <v>89</v>
      </c>
      <c r="B33" s="7">
        <v>-314208748</v>
      </c>
      <c r="C33" s="7">
        <v>-420270181</v>
      </c>
      <c r="D33" s="7">
        <v>-35435679</v>
      </c>
      <c r="E33" s="7">
        <v>-122775364</v>
      </c>
      <c r="F33" s="7">
        <v>-78080115</v>
      </c>
      <c r="G33" s="9">
        <v>-13726821</v>
      </c>
      <c r="H33" s="9">
        <v>125083690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6" ht="15.75" customHeight="1" x14ac:dyDescent="0.25">
      <c r="A34" s="44"/>
      <c r="B34" s="37">
        <f t="shared" ref="B34:H34" si="2">SUM(B27:B33)</f>
        <v>-203016177</v>
      </c>
      <c r="C34" s="37">
        <f t="shared" si="2"/>
        <v>-411396641</v>
      </c>
      <c r="D34" s="37">
        <f t="shared" si="2"/>
        <v>-376264326</v>
      </c>
      <c r="E34" s="37">
        <f t="shared" si="2"/>
        <v>-333635778</v>
      </c>
      <c r="F34" s="37">
        <f t="shared" si="2"/>
        <v>-792562529</v>
      </c>
      <c r="G34" s="37">
        <f t="shared" si="2"/>
        <v>-395566991</v>
      </c>
      <c r="H34" s="37">
        <f t="shared" si="2"/>
        <v>317907219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4"/>
      <c r="X34" s="44"/>
      <c r="Y34" s="44"/>
      <c r="Z34" s="44"/>
    </row>
    <row r="35" spans="1:26" ht="15.75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6" ht="15.75" customHeight="1" x14ac:dyDescent="0.25">
      <c r="A36" s="19" t="s">
        <v>90</v>
      </c>
      <c r="B36" s="27">
        <f t="shared" ref="B36:H36" si="3">SUM(B14,B24,B34)</f>
        <v>20362486</v>
      </c>
      <c r="C36" s="37">
        <f t="shared" si="3"/>
        <v>20901309</v>
      </c>
      <c r="D36" s="37">
        <f t="shared" si="3"/>
        <v>-22586283</v>
      </c>
      <c r="E36" s="37">
        <f t="shared" si="3"/>
        <v>151211475</v>
      </c>
      <c r="F36" s="37">
        <f t="shared" si="3"/>
        <v>37630922</v>
      </c>
      <c r="G36" s="37">
        <f t="shared" si="3"/>
        <v>-49883145</v>
      </c>
      <c r="H36" s="37">
        <f t="shared" si="3"/>
        <v>46547366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6" ht="15.75" customHeight="1" x14ac:dyDescent="0.25">
      <c r="A37" s="39" t="s">
        <v>95</v>
      </c>
      <c r="B37" s="7">
        <v>508991093</v>
      </c>
      <c r="C37" s="7">
        <v>508991093</v>
      </c>
      <c r="D37" s="7">
        <v>529762731</v>
      </c>
      <c r="E37" s="7">
        <v>529762731</v>
      </c>
      <c r="F37" s="7">
        <v>529762731</v>
      </c>
      <c r="G37" s="9">
        <v>114576709</v>
      </c>
      <c r="H37" s="9">
        <v>114576709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6" ht="15.75" customHeight="1" x14ac:dyDescent="0.25">
      <c r="A38" s="6" t="s">
        <v>96</v>
      </c>
      <c r="B38" s="47">
        <f t="shared" ref="B38:E38" si="4">B36+B37</f>
        <v>529353579</v>
      </c>
      <c r="C38" s="47">
        <f t="shared" si="4"/>
        <v>529892402</v>
      </c>
      <c r="D38" s="47">
        <f t="shared" si="4"/>
        <v>507176448</v>
      </c>
      <c r="E38" s="47">
        <f t="shared" si="4"/>
        <v>680974206</v>
      </c>
      <c r="F38" s="47">
        <f t="shared" ref="F38:H38" si="5">(F36+F37)</f>
        <v>567393653</v>
      </c>
      <c r="G38" s="47">
        <f t="shared" si="5"/>
        <v>64693564</v>
      </c>
      <c r="H38" s="47">
        <f t="shared" si="5"/>
        <v>161124075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6" ht="15.75" customHeight="1" x14ac:dyDescent="0.25">
      <c r="B39" s="1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6" ht="15.75" customHeight="1" x14ac:dyDescent="0.25">
      <c r="A40" s="6" t="s">
        <v>99</v>
      </c>
      <c r="B40" s="36">
        <f>B14/('1'!B44/10)</f>
        <v>2.0156911546508445</v>
      </c>
      <c r="C40" s="36">
        <f>C14/('1'!C44/10)</f>
        <v>3.2778020368790721</v>
      </c>
      <c r="D40" s="36">
        <f>D14/('1'!D44/10)</f>
        <v>2.9364420284789459</v>
      </c>
      <c r="E40" s="49">
        <f>E14/('1'!E44/10)</f>
        <v>3.2882320172153947</v>
      </c>
      <c r="F40" s="49">
        <f>F14/('1'!F44/10)</f>
        <v>5.8548339743928439</v>
      </c>
      <c r="G40" s="49">
        <f>G14/('1'!G44/10)</f>
        <v>3.2458389244696435</v>
      </c>
      <c r="H40" s="49">
        <f>H14/('1'!H44/10)</f>
        <v>0.93823616468972515</v>
      </c>
      <c r="I40" s="49"/>
      <c r="J40" s="49"/>
      <c r="K40" s="49"/>
      <c r="L40" s="36"/>
      <c r="M40" s="36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25">
      <c r="A41" s="6" t="s">
        <v>102</v>
      </c>
      <c r="G41" s="7">
        <v>165851051</v>
      </c>
      <c r="H41" s="7">
        <v>165851051</v>
      </c>
    </row>
    <row r="42" spans="1:26" ht="15.75" customHeight="1" x14ac:dyDescent="0.25">
      <c r="A42" s="1"/>
      <c r="B42" s="51"/>
    </row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" width="12.875" customWidth="1"/>
    <col min="3" max="3" width="11.875" customWidth="1"/>
    <col min="4" max="4" width="12.125" customWidth="1"/>
    <col min="5" max="5" width="11.875" customWidth="1"/>
    <col min="6" max="6" width="11.75" customWidth="1"/>
    <col min="7" max="7" width="15.375" customWidth="1"/>
    <col min="8" max="8" width="14" customWidth="1"/>
    <col min="9" max="26" width="7.625" customWidth="1"/>
  </cols>
  <sheetData>
    <row r="1" spans="1:8" ht="15.75" x14ac:dyDescent="0.25">
      <c r="A1" s="1" t="s">
        <v>91</v>
      </c>
    </row>
    <row r="2" spans="1:8" x14ac:dyDescent="0.25">
      <c r="A2" s="19" t="s">
        <v>92</v>
      </c>
    </row>
    <row r="3" spans="1:8" ht="15.75" x14ac:dyDescent="0.25">
      <c r="A3" s="1" t="s">
        <v>3</v>
      </c>
    </row>
    <row r="6" spans="1:8" x14ac:dyDescent="0.25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6</v>
      </c>
      <c r="H6" s="2" t="s">
        <v>7</v>
      </c>
    </row>
    <row r="7" spans="1:8" ht="15.75" x14ac:dyDescent="0.25">
      <c r="B7" s="3" t="s">
        <v>93</v>
      </c>
      <c r="C7" s="3">
        <v>42825</v>
      </c>
      <c r="D7" s="3">
        <v>43373</v>
      </c>
      <c r="E7" s="3">
        <v>43465</v>
      </c>
      <c r="F7" s="3">
        <v>43190</v>
      </c>
      <c r="G7" s="4">
        <v>43738</v>
      </c>
      <c r="H7" s="4">
        <v>43830</v>
      </c>
    </row>
    <row r="8" spans="1:8" x14ac:dyDescent="0.25">
      <c r="A8" s="8" t="s">
        <v>94</v>
      </c>
      <c r="B8" s="46">
        <f>'2'!B24/'1'!B22</f>
        <v>4.3142246867651383E-2</v>
      </c>
      <c r="C8" s="46" t="e">
        <f>'2'!C24/'1'!#REF!</f>
        <v>#REF!</v>
      </c>
      <c r="D8" s="46">
        <f>'2'!D24/'1'!D22</f>
        <v>2.161688103148434E-2</v>
      </c>
      <c r="E8" s="46">
        <f>'2'!E24/'1'!E22</f>
        <v>3.3883908354331707E-2</v>
      </c>
      <c r="F8" s="46">
        <f>'2'!F24/'1'!C22</f>
        <v>6.0148648543597485E-2</v>
      </c>
    </row>
    <row r="9" spans="1:8" x14ac:dyDescent="0.25">
      <c r="A9" s="8" t="s">
        <v>97</v>
      </c>
      <c r="B9" s="46">
        <f>'2'!B24/'1'!B48</f>
        <v>7.9612127631765076E-2</v>
      </c>
      <c r="C9" s="46" t="e">
        <f>'2'!C24/'1'!#REF!</f>
        <v>#REF!</v>
      </c>
      <c r="D9" s="46">
        <f>'2'!D24/'1'!D48</f>
        <v>3.9244934306234575E-2</v>
      </c>
      <c r="E9" s="46">
        <f>'2'!E24/'1'!E48</f>
        <v>6.1536150182383752E-2</v>
      </c>
      <c r="F9" s="46">
        <f>'2'!F24/'1'!C48</f>
        <v>0.11332117649939462</v>
      </c>
    </row>
    <row r="10" spans="1:8" x14ac:dyDescent="0.25">
      <c r="A10" s="8" t="s">
        <v>98</v>
      </c>
      <c r="B10" s="48">
        <f>('1'!B27/'1'!B48)</f>
        <v>8.1695039286013918E-2</v>
      </c>
      <c r="C10" s="48" t="e">
        <f>('1'!#REF!/'1'!#REF!)</f>
        <v>#REF!</v>
      </c>
      <c r="D10" s="48">
        <f>('1'!D27/'1'!D48)</f>
        <v>3.2038028442760699E-2</v>
      </c>
      <c r="E10" s="48">
        <f>('1'!E27/'1'!E48)</f>
        <v>1.8252829028105527E-2</v>
      </c>
      <c r="F10" s="48">
        <f>('1'!C27/'1'!C48)</f>
        <v>4.5223394003117728E-2</v>
      </c>
    </row>
    <row r="11" spans="1:8" x14ac:dyDescent="0.25">
      <c r="A11" s="8" t="s">
        <v>100</v>
      </c>
      <c r="B11" s="50">
        <f>'1'!B21/'1'!B40</f>
        <v>0.88279270840088397</v>
      </c>
      <c r="C11" s="50" t="e">
        <f>'1'!#REF!/'1'!#REF!</f>
        <v>#REF!</v>
      </c>
      <c r="D11" s="50">
        <f>'1'!D21/'1'!D40</f>
        <v>0.94486561008890624</v>
      </c>
      <c r="E11" s="50">
        <f>'1'!E21/'1'!E40</f>
        <v>1.0085719626204606</v>
      </c>
      <c r="F11" s="50">
        <f>'1'!C21/'1'!C40</f>
        <v>0.8638463306618388</v>
      </c>
    </row>
    <row r="12" spans="1:8" x14ac:dyDescent="0.25">
      <c r="A12" s="8" t="s">
        <v>101</v>
      </c>
      <c r="B12" s="46">
        <f>'2'!B24/'2'!B7</f>
        <v>0.12381164855584344</v>
      </c>
      <c r="C12" s="46">
        <f>'2'!C24/'2'!C7</f>
        <v>0.12272671386868307</v>
      </c>
      <c r="D12" s="46">
        <f>'2'!D24/'2'!D7</f>
        <v>0.10471293857567053</v>
      </c>
      <c r="E12" s="46">
        <f>'2'!E24/'2'!E7</f>
        <v>9.3215014163730944E-2</v>
      </c>
      <c r="F12" s="46">
        <f>'2'!F24/'2'!F7</f>
        <v>0.10954970430249666</v>
      </c>
    </row>
    <row r="13" spans="1:8" x14ac:dyDescent="0.25">
      <c r="A13" s="10" t="s">
        <v>103</v>
      </c>
      <c r="B13" s="48">
        <f>'2'!B14/'2'!B7</f>
        <v>0.163195065625382</v>
      </c>
      <c r="C13" s="48">
        <f>'2'!C14/'2'!C7</f>
        <v>0.17295992636876689</v>
      </c>
      <c r="D13" s="48">
        <f>'2'!D14/'2'!D7</f>
        <v>0.13778655192420416</v>
      </c>
      <c r="E13" s="48">
        <f>'2'!E14/'2'!E7</f>
        <v>0.1183818183301608</v>
      </c>
      <c r="F13" s="48">
        <f>'2'!F14/'2'!F7</f>
        <v>0.11033829524904376</v>
      </c>
    </row>
    <row r="14" spans="1:8" x14ac:dyDescent="0.25">
      <c r="A14" s="8" t="s">
        <v>104</v>
      </c>
      <c r="B14" s="46">
        <f>'2'!B24/('1'!B48+'1'!B27)</f>
        <v>7.3599420114114633E-2</v>
      </c>
      <c r="C14" s="46" t="e">
        <f>'2'!C24/('1'!#REF!+'1'!#REF!)</f>
        <v>#REF!</v>
      </c>
      <c r="D14" s="46">
        <f>'2'!D24/('1'!D48+'1'!D27)</f>
        <v>3.8026635864815118E-2</v>
      </c>
      <c r="E14" s="46">
        <f>'2'!E24/('1'!E48+'1'!E27)</f>
        <v>6.0433075586068662E-2</v>
      </c>
      <c r="F14" s="46">
        <f>'2'!F24/('1'!C48+'1'!C27)</f>
        <v>0.10841814022683136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2020-04-11T15:32:27Z</dcterms:modified>
</cp:coreProperties>
</file>