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annery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C42" i="1"/>
  <c r="D42" i="1"/>
  <c r="E42" i="1"/>
  <c r="F42" i="1"/>
  <c r="C12" i="2"/>
  <c r="D12" i="2"/>
  <c r="E12" i="2"/>
  <c r="F12" i="2"/>
  <c r="C37" i="1"/>
  <c r="D37" i="1"/>
  <c r="E37" i="1"/>
  <c r="F37" i="1"/>
  <c r="B37" i="1"/>
  <c r="B42" i="1"/>
  <c r="C22" i="1"/>
  <c r="D22" i="1"/>
  <c r="E22" i="1"/>
  <c r="F22" i="1"/>
  <c r="B22" i="1"/>
  <c r="C31" i="1" l="1"/>
  <c r="D31" i="1"/>
  <c r="E31" i="1"/>
  <c r="F31" i="1"/>
  <c r="B31" i="1"/>
  <c r="B12" i="2" l="1"/>
  <c r="C13" i="3" l="1"/>
  <c r="C30" i="3" s="1"/>
  <c r="D13" i="3"/>
  <c r="D30" i="3" s="1"/>
  <c r="E13" i="3"/>
  <c r="F13" i="3"/>
  <c r="F30" i="3" s="1"/>
  <c r="B13" i="3"/>
  <c r="C23" i="3"/>
  <c r="D23" i="3"/>
  <c r="E23" i="3"/>
  <c r="F23" i="3"/>
  <c r="B23" i="3"/>
  <c r="E30" i="3" l="1"/>
  <c r="E25" i="3"/>
  <c r="B18" i="3"/>
  <c r="C14" i="1" l="1"/>
  <c r="D14" i="1"/>
  <c r="E14" i="1"/>
  <c r="F14" i="1"/>
  <c r="B14" i="1"/>
  <c r="B30" i="3" l="1"/>
  <c r="C23" i="2"/>
  <c r="D23" i="2"/>
  <c r="E23" i="2"/>
  <c r="F23" i="2"/>
  <c r="B23" i="2"/>
  <c r="B8" i="4"/>
  <c r="F8" i="4" l="1"/>
  <c r="E48" i="1"/>
  <c r="E8" i="4"/>
  <c r="D48" i="1"/>
  <c r="D8" i="4"/>
  <c r="C48" i="1"/>
  <c r="C8" i="4"/>
  <c r="B48" i="1"/>
  <c r="F25" i="3"/>
  <c r="F27" i="3" s="1"/>
  <c r="F48" i="1"/>
  <c r="E27" i="3"/>
  <c r="C43" i="1"/>
  <c r="C44" i="1" s="1"/>
  <c r="D43" i="1"/>
  <c r="D44" i="1" s="1"/>
  <c r="E43" i="1"/>
  <c r="E44" i="1" s="1"/>
  <c r="F43" i="1"/>
  <c r="F44" i="1" s="1"/>
  <c r="B43" i="1"/>
  <c r="B44" i="1" s="1"/>
  <c r="C23" i="1"/>
  <c r="D23" i="1"/>
  <c r="E23" i="1"/>
  <c r="F23" i="1"/>
  <c r="B23" i="1"/>
  <c r="C9" i="4" l="1"/>
  <c r="D9" i="4"/>
  <c r="E9" i="4"/>
  <c r="F9" i="4"/>
  <c r="B9" i="4"/>
  <c r="C10" i="2" l="1"/>
  <c r="D10" i="2"/>
  <c r="E10" i="2"/>
  <c r="F10" i="2"/>
  <c r="B10" i="2"/>
  <c r="F17" i="2" l="1"/>
  <c r="F19" i="2" s="1"/>
  <c r="D17" i="2"/>
  <c r="D19" i="2" s="1"/>
  <c r="C17" i="2"/>
  <c r="E17" i="2"/>
  <c r="E19" i="2" s="1"/>
  <c r="B17" i="2"/>
  <c r="B19" i="2" s="1"/>
  <c r="C11" i="4" l="1"/>
  <c r="C19" i="2"/>
  <c r="C21" i="2" s="1"/>
  <c r="C26" i="2" s="1"/>
  <c r="D21" i="2"/>
  <c r="D26" i="2" s="1"/>
  <c r="D12" i="4" s="1"/>
  <c r="E21" i="2"/>
  <c r="E26" i="2" s="1"/>
  <c r="F21" i="2"/>
  <c r="F26" i="2" s="1"/>
  <c r="D11" i="4"/>
  <c r="B11" i="4"/>
  <c r="B21" i="2"/>
  <c r="F11" i="4"/>
  <c r="E11" i="4"/>
  <c r="E12" i="4" l="1"/>
  <c r="E29" i="2"/>
  <c r="C12" i="4"/>
  <c r="C29" i="2"/>
  <c r="C6" i="4"/>
  <c r="C10" i="4"/>
  <c r="C7" i="4"/>
  <c r="F12" i="4"/>
  <c r="F29" i="2"/>
  <c r="B26" i="2"/>
  <c r="B10" i="4" s="1"/>
  <c r="D29" i="2"/>
  <c r="B25" i="3"/>
  <c r="D25" i="3"/>
  <c r="D27" i="3" s="1"/>
  <c r="C25" i="3"/>
  <c r="B6" i="4" l="1"/>
  <c r="B7" i="4"/>
  <c r="B29" i="2"/>
  <c r="B12" i="4"/>
  <c r="B27" i="3"/>
  <c r="F46" i="1" l="1"/>
  <c r="D10" i="4" l="1"/>
  <c r="D6" i="4"/>
  <c r="F10" i="4"/>
  <c r="F7" i="4"/>
  <c r="F6" i="4"/>
  <c r="E10" i="4"/>
  <c r="E7" i="4"/>
  <c r="E6" i="4"/>
  <c r="C27" i="3" l="1"/>
  <c r="D7" i="4"/>
  <c r="C46" i="1" l="1"/>
  <c r="B46" i="1"/>
  <c r="E46" i="1"/>
  <c r="D46" i="1"/>
</calcChain>
</file>

<file path=xl/sharedStrings.xml><?xml version="1.0" encoding="utf-8"?>
<sst xmlns="http://schemas.openxmlformats.org/spreadsheetml/2006/main" count="110" uniqueCount="87">
  <si>
    <t>Non Current Assets</t>
  </si>
  <si>
    <t>Inventories</t>
  </si>
  <si>
    <t>Current tax</t>
  </si>
  <si>
    <t>Deferred tax</t>
  </si>
  <si>
    <t>Statement of Cash Flows</t>
  </si>
  <si>
    <t>Net increase in cash &amp; cash equivalents</t>
  </si>
  <si>
    <t>Check</t>
  </si>
  <si>
    <t>Quarter 3</t>
  </si>
  <si>
    <t>Quarter 2</t>
  </si>
  <si>
    <t>Quarter 1</t>
  </si>
  <si>
    <t xml:space="preserve">Turnover </t>
  </si>
  <si>
    <t>Cost &amp; Expenses</t>
  </si>
  <si>
    <t>Net Profit before WPPF, WF &amp; Income tax</t>
  </si>
  <si>
    <t>Contribution to WPPF &amp; WF</t>
  </si>
  <si>
    <t>Net Profit before Income tax</t>
  </si>
  <si>
    <t>Provision for Income tax</t>
  </si>
  <si>
    <t>Cash generated from Operations</t>
  </si>
  <si>
    <t>Total Non Current Assets</t>
  </si>
  <si>
    <t>Total Current Assets</t>
  </si>
  <si>
    <t>Total Assets</t>
  </si>
  <si>
    <t>Current Assets</t>
  </si>
  <si>
    <t>Non Current Liabilities</t>
  </si>
  <si>
    <t>Total Non Current Liabilities</t>
  </si>
  <si>
    <t>Current  Liabilities</t>
  </si>
  <si>
    <t xml:space="preserve"> Total Current  Liabilities</t>
  </si>
  <si>
    <t>Cash flows from operating activities</t>
  </si>
  <si>
    <t>Cash flows from financing  activities</t>
  </si>
  <si>
    <t>Opening cash &amp; cash equivalents</t>
  </si>
  <si>
    <t>Closing cash  &amp; cash equivalents</t>
  </si>
  <si>
    <t>Net cash provided by (used in) financing  activities</t>
  </si>
  <si>
    <t xml:space="preserve">STATEMENT OF FINANCIAL POSITION </t>
  </si>
  <si>
    <t>AS AT QUARTER END</t>
  </si>
  <si>
    <t>ASSETS</t>
  </si>
  <si>
    <t>EQUITY AND LIABILITIES</t>
  </si>
  <si>
    <t>Shareholders' Equity</t>
  </si>
  <si>
    <t>Total Shareholders' Equity</t>
  </si>
  <si>
    <t xml:space="preserve"> Total  Liabilities</t>
  </si>
  <si>
    <t>TOTAL EQUITY AND LAIBILITITES</t>
  </si>
  <si>
    <t>Net Asset Value Per Share</t>
  </si>
  <si>
    <t>STATEMENT OF PROFIT &amp; LOSS</t>
  </si>
  <si>
    <t>Earning Per Share</t>
  </si>
  <si>
    <t>Profit after Taxation</t>
  </si>
  <si>
    <t>Net Operating Cash Flow per Share</t>
  </si>
  <si>
    <t>Gross Profit</t>
  </si>
  <si>
    <t>Operating Expenses</t>
  </si>
  <si>
    <t>Operating Profit</t>
  </si>
  <si>
    <t>Cash Flows from investing activities</t>
  </si>
  <si>
    <t>Net cash flow from investing activities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</si>
  <si>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</si>
  <si>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</si>
  <si>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</si>
  <si>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</si>
  <si>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</si>
  <si>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</si>
  <si>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</si>
  <si>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</si>
  <si>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</si>
  <si>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Share Capital</t>
  </si>
  <si>
    <t>Retained earnings</t>
  </si>
  <si>
    <t>Administrative  &amp; selling expenses</t>
  </si>
  <si>
    <t>Acquisition of property, plant &amp; equipment</t>
  </si>
  <si>
    <t>Selling &amp; distribution expenses</t>
  </si>
  <si>
    <t>Long term borrowing (secured)</t>
  </si>
  <si>
    <t>Long term prepayment and deferred costs</t>
  </si>
  <si>
    <t>Advances, deposits and prepayments</t>
  </si>
  <si>
    <t>Cash and bank balances</t>
  </si>
  <si>
    <t>Collections from turnover and other income</t>
  </si>
  <si>
    <t>Income tax paid or deducted</t>
  </si>
  <si>
    <t>Non operating income</t>
  </si>
  <si>
    <t>Fixed assets</t>
  </si>
  <si>
    <t xml:space="preserve">Long term investment </t>
  </si>
  <si>
    <t>Depreciation</t>
  </si>
  <si>
    <t>Trade &amp; other receivables</t>
  </si>
  <si>
    <t>Capital reserve</t>
  </si>
  <si>
    <t>Financial expenses</t>
  </si>
  <si>
    <t>SAMATA LEATHER</t>
  </si>
  <si>
    <t>Construction work in progress</t>
  </si>
  <si>
    <t>Short term investment</t>
  </si>
  <si>
    <t>Share premium &amp; revenue reserve</t>
  </si>
  <si>
    <t>Bank loans, overdrafts and credits</t>
  </si>
  <si>
    <t>Credit and accruals</t>
  </si>
  <si>
    <t>Paid to suppliers, employees and others</t>
  </si>
  <si>
    <t>Interest paid</t>
  </si>
  <si>
    <t>Income tax paid</t>
  </si>
  <si>
    <t>Disposal of long term assets</t>
  </si>
  <si>
    <t>Cash credit loan paid/received</t>
  </si>
  <si>
    <t>Payment of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</si>
</sst>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0" fillId="0" borderId="0" xfId="0" applyFont="1"/>
    <xf numFmtId="43" fontId="0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 indent="1"/>
    </xf>
    <xf numFmtId="164" fontId="1" fillId="0" borderId="0" xfId="1" applyNumberFormat="1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3" fontId="2" fillId="0" borderId="0" xfId="0" applyNumberFormat="1" applyFont="1"/>
    <xf numFmtId="0" fontId="3" fillId="0" borderId="0" xfId="0" applyFont="1" applyAlignment="1"/>
    <xf numFmtId="2" fontId="2" fillId="0" borderId="0" xfId="0" applyNumberFormat="1" applyFont="1"/>
    <xf numFmtId="164" fontId="2" fillId="0" borderId="1" xfId="1" applyNumberFormat="1" applyFont="1" applyBorder="1"/>
    <xf numFmtId="164" fontId="2" fillId="0" borderId="2" xfId="1" applyNumberFormat="1" applyFont="1" applyBorder="1"/>
    <xf numFmtId="43" fontId="2" fillId="0" borderId="3" xfId="0" applyNumberFormat="1" applyFont="1" applyBorder="1"/>
    <xf numFmtId="164" fontId="2" fillId="0" borderId="0" xfId="1" applyNumberFormat="1" applyFont="1" applyBorder="1"/>
    <xf numFmtId="2" fontId="2" fillId="0" borderId="3" xfId="0" applyNumberFormat="1" applyFont="1" applyBorder="1"/>
    <xf numFmtId="164" fontId="2" fillId="0" borderId="4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1" fillId="0" borderId="0" xfId="1" applyNumberFormat="1" applyFont="1" applyBorder="1"/>
    <xf numFmtId="0" fontId="0" fillId="0" borderId="0" xfId="0" applyFill="1"/>
    <xf numFmtId="164" fontId="2" fillId="0" borderId="0" xfId="0" applyNumberFormat="1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10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64" fontId="2" fillId="0" borderId="1" xfId="0" applyNumberFormat="1" applyFont="1" applyBorder="1"/>
    <xf numFmtId="164" fontId="0" fillId="0" borderId="0" xfId="2" applyNumberFormat="1" applyFont="1"/>
    <xf numFmtId="164" fontId="1" fillId="0" borderId="0" xfId="2" applyNumberFormat="1" applyFont="1"/>
    <xf numFmtId="43" fontId="2" fillId="0" borderId="3" xfId="1" applyNumberFormat="1" applyFont="1" applyFill="1" applyBorder="1"/>
    <xf numFmtId="43" fontId="5" fillId="0" borderId="3" xfId="1" applyNumberFormat="1" applyFont="1" applyFill="1" applyBorder="1"/>
    <xf numFmtId="164" fontId="0" fillId="0" borderId="0" xfId="2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2" fillId="0" borderId="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pane xSplit="1" ySplit="6" topLeftCell="F7" activePane="bottomRight" state="frozen"/>
      <selection pane="topRight" activeCell="B1" sqref="B1"/>
      <selection pane="bottomLeft" activeCell="A5" sqref="A5"/>
      <selection pane="bottomRight" activeCell="G5" sqref="G5"/>
    </sheetView>
  </sheetViews>
  <sheetFormatPr defaultRowHeight="15" x14ac:dyDescent="0.25"/>
  <cols>
    <col min="1" max="1" width="37.28515625" customWidth="1"/>
    <col min="2" max="2" width="17.5703125" customWidth="1"/>
    <col min="3" max="3" width="14.28515625" bestFit="1" customWidth="1"/>
    <col min="4" max="4" width="17.28515625" customWidth="1"/>
    <col min="5" max="5" width="18.140625" customWidth="1"/>
    <col min="6" max="6" width="17.28515625" customWidth="1"/>
    <col min="7" max="7" width="14.28515625" bestFit="1" customWidth="1"/>
  </cols>
  <sheetData>
    <row r="1" spans="1:7" ht="15.75" x14ac:dyDescent="0.25">
      <c r="A1" s="8" t="s">
        <v>75</v>
      </c>
    </row>
    <row r="2" spans="1:7" ht="15.75" x14ac:dyDescent="0.25">
      <c r="A2" s="8" t="s">
        <v>30</v>
      </c>
    </row>
    <row r="3" spans="1:7" ht="15.75" x14ac:dyDescent="0.25">
      <c r="A3" s="8" t="s">
        <v>31</v>
      </c>
    </row>
    <row r="4" spans="1:7" ht="15.75" x14ac:dyDescent="0.25">
      <c r="A4" s="8"/>
      <c r="B4" s="22"/>
      <c r="C4" s="22"/>
      <c r="D4" s="22"/>
      <c r="E4" s="22"/>
      <c r="F4" s="22"/>
    </row>
    <row r="5" spans="1:7" x14ac:dyDescent="0.25">
      <c r="B5" s="6" t="s">
        <v>8</v>
      </c>
      <c r="C5" s="6" t="s">
        <v>7</v>
      </c>
      <c r="D5" s="6" t="s">
        <v>9</v>
      </c>
      <c r="E5" s="6" t="s">
        <v>8</v>
      </c>
      <c r="F5" s="6" t="s">
        <v>7</v>
      </c>
      <c r="G5" s="6"/>
    </row>
    <row r="6" spans="1:7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7"/>
    </row>
    <row r="7" spans="1:7" x14ac:dyDescent="0.25">
      <c r="A7" s="11" t="s">
        <v>32</v>
      </c>
      <c r="B7" s="4"/>
      <c r="C7" s="4"/>
      <c r="D7" s="4"/>
      <c r="E7" s="4"/>
      <c r="F7" s="4"/>
      <c r="G7" s="4"/>
    </row>
    <row r="8" spans="1:7" x14ac:dyDescent="0.25">
      <c r="A8" s="1" t="s">
        <v>0</v>
      </c>
      <c r="C8" s="4"/>
      <c r="D8" s="4"/>
      <c r="E8" s="4"/>
      <c r="F8" s="4"/>
      <c r="G8" s="4"/>
    </row>
    <row r="9" spans="1:7" x14ac:dyDescent="0.25">
      <c r="A9" t="s">
        <v>69</v>
      </c>
      <c r="B9" s="4">
        <v>83647000</v>
      </c>
      <c r="C9" s="31">
        <v>83220000</v>
      </c>
      <c r="D9" s="4">
        <v>158992000</v>
      </c>
      <c r="E9" s="4">
        <v>80439000</v>
      </c>
      <c r="F9" s="4">
        <v>79535000</v>
      </c>
      <c r="G9" s="4"/>
    </row>
    <row r="10" spans="1:7" x14ac:dyDescent="0.25">
      <c r="A10" t="s">
        <v>76</v>
      </c>
      <c r="B10" s="4">
        <v>35585000</v>
      </c>
      <c r="C10" s="31">
        <v>35865000</v>
      </c>
      <c r="D10" s="4">
        <v>51614000</v>
      </c>
      <c r="E10" s="4">
        <v>51614000</v>
      </c>
      <c r="F10" s="4">
        <v>51788000</v>
      </c>
      <c r="G10" s="4"/>
    </row>
    <row r="11" spans="1:7" x14ac:dyDescent="0.25">
      <c r="A11" t="s">
        <v>71</v>
      </c>
      <c r="B11" s="4"/>
      <c r="C11" s="31"/>
      <c r="D11" s="4">
        <v>-77586000</v>
      </c>
      <c r="E11" s="4">
        <v>0</v>
      </c>
      <c r="F11" s="4">
        <v>0</v>
      </c>
      <c r="G11" s="4"/>
    </row>
    <row r="12" spans="1:7" x14ac:dyDescent="0.25">
      <c r="A12" t="s">
        <v>70</v>
      </c>
      <c r="B12" s="4">
        <v>0</v>
      </c>
      <c r="C12" s="31">
        <v>0</v>
      </c>
      <c r="D12" s="4">
        <v>0</v>
      </c>
      <c r="E12" s="4">
        <v>0</v>
      </c>
      <c r="F12" s="4">
        <v>0</v>
      </c>
      <c r="G12" s="4"/>
    </row>
    <row r="13" spans="1:7" x14ac:dyDescent="0.25">
      <c r="A13" t="s">
        <v>63</v>
      </c>
      <c r="B13" s="4">
        <v>0</v>
      </c>
      <c r="C13" s="31">
        <v>0</v>
      </c>
      <c r="D13" s="4">
        <v>0</v>
      </c>
      <c r="E13" s="4">
        <v>0</v>
      </c>
      <c r="F13" s="4">
        <v>0</v>
      </c>
      <c r="G13" s="4"/>
    </row>
    <row r="14" spans="1:7" x14ac:dyDescent="0.25">
      <c r="A14" s="1" t="s">
        <v>17</v>
      </c>
      <c r="B14" s="17">
        <f>SUM(B9:B13)</f>
        <v>119232000</v>
      </c>
      <c r="C14" s="17">
        <f>SUM(C9:C13)</f>
        <v>119085000</v>
      </c>
      <c r="D14" s="17">
        <f>SUM(D9:D13)</f>
        <v>133020000</v>
      </c>
      <c r="E14" s="17">
        <f>SUM(E9:E13)</f>
        <v>132053000</v>
      </c>
      <c r="F14" s="17">
        <f>SUM(F9:F13)</f>
        <v>131323000</v>
      </c>
      <c r="G14" s="5"/>
    </row>
    <row r="15" spans="1:7" x14ac:dyDescent="0.25">
      <c r="A15" s="1"/>
      <c r="B15" s="5"/>
      <c r="C15" s="5"/>
      <c r="D15" s="5"/>
      <c r="E15" s="5"/>
      <c r="F15" s="5"/>
      <c r="G15" s="5"/>
    </row>
    <row r="16" spans="1:7" x14ac:dyDescent="0.25">
      <c r="A16" s="1" t="s">
        <v>20</v>
      </c>
      <c r="B16" s="4"/>
      <c r="C16" s="4"/>
      <c r="D16" s="4"/>
      <c r="E16" s="4"/>
      <c r="F16" s="4"/>
      <c r="G16" s="4"/>
    </row>
    <row r="17" spans="1:7" x14ac:dyDescent="0.25">
      <c r="A17" t="s">
        <v>1</v>
      </c>
      <c r="B17" s="31">
        <v>20525000</v>
      </c>
      <c r="C17" s="31">
        <v>21010000</v>
      </c>
      <c r="D17" s="4">
        <v>14562000</v>
      </c>
      <c r="E17" s="4">
        <v>11080000</v>
      </c>
      <c r="F17" s="4">
        <v>14018000</v>
      </c>
      <c r="G17" s="4"/>
    </row>
    <row r="18" spans="1:7" x14ac:dyDescent="0.25">
      <c r="A18" s="2" t="s">
        <v>72</v>
      </c>
      <c r="B18" s="31">
        <v>22323000</v>
      </c>
      <c r="C18" s="31">
        <v>23265000</v>
      </c>
      <c r="D18" s="4">
        <v>22901000</v>
      </c>
      <c r="E18" s="4">
        <v>25503000</v>
      </c>
      <c r="F18" s="4">
        <v>21939000</v>
      </c>
      <c r="G18" s="4"/>
    </row>
    <row r="19" spans="1:7" x14ac:dyDescent="0.25">
      <c r="A19" t="s">
        <v>64</v>
      </c>
      <c r="B19" s="31">
        <v>34249000</v>
      </c>
      <c r="C19" s="31">
        <v>34305000</v>
      </c>
      <c r="D19" s="4">
        <v>30992000</v>
      </c>
      <c r="E19" s="4">
        <v>31113000</v>
      </c>
      <c r="F19" s="4">
        <v>31175000</v>
      </c>
      <c r="G19" s="4"/>
    </row>
    <row r="20" spans="1:7" x14ac:dyDescent="0.25">
      <c r="A20" t="s">
        <v>77</v>
      </c>
      <c r="B20" s="31">
        <v>0</v>
      </c>
      <c r="C20" s="31">
        <v>0</v>
      </c>
      <c r="D20" s="4">
        <v>0</v>
      </c>
      <c r="E20" s="4">
        <v>0</v>
      </c>
      <c r="F20" s="4">
        <v>0</v>
      </c>
      <c r="G20" s="4"/>
    </row>
    <row r="21" spans="1:7" x14ac:dyDescent="0.25">
      <c r="A21" t="s">
        <v>65</v>
      </c>
      <c r="B21" s="31">
        <v>1954000</v>
      </c>
      <c r="C21" s="31">
        <v>703000</v>
      </c>
      <c r="D21" s="4">
        <v>322000</v>
      </c>
      <c r="E21" s="4">
        <v>413000</v>
      </c>
      <c r="F21" s="4">
        <v>1019000</v>
      </c>
      <c r="G21" s="4"/>
    </row>
    <row r="22" spans="1:7" x14ac:dyDescent="0.25">
      <c r="A22" s="1" t="s">
        <v>18</v>
      </c>
      <c r="B22" s="16">
        <f>SUM(B17:B21)</f>
        <v>79051000</v>
      </c>
      <c r="C22" s="16">
        <f t="shared" ref="C22:F22" si="0">SUM(C17:C21)</f>
        <v>79283000</v>
      </c>
      <c r="D22" s="16">
        <f t="shared" si="0"/>
        <v>68777000</v>
      </c>
      <c r="E22" s="16">
        <f t="shared" si="0"/>
        <v>68109000</v>
      </c>
      <c r="F22" s="16">
        <f t="shared" si="0"/>
        <v>68151000</v>
      </c>
      <c r="G22" s="5"/>
    </row>
    <row r="23" spans="1:7" ht="15.75" thickBot="1" x14ac:dyDescent="0.3">
      <c r="A23" s="1" t="s">
        <v>19</v>
      </c>
      <c r="B23" s="21">
        <f>B14+B22</f>
        <v>198283000</v>
      </c>
      <c r="C23" s="21">
        <f>C14+C22</f>
        <v>198368000</v>
      </c>
      <c r="D23" s="21">
        <f>D14+D22</f>
        <v>201797000</v>
      </c>
      <c r="E23" s="21">
        <f>E14+E22</f>
        <v>200162000</v>
      </c>
      <c r="F23" s="21">
        <f>F14+F22</f>
        <v>199474000</v>
      </c>
      <c r="G23" s="5"/>
    </row>
    <row r="24" spans="1:7" x14ac:dyDescent="0.25">
      <c r="A24" s="1"/>
      <c r="B24" s="5"/>
      <c r="C24" s="5"/>
      <c r="D24" s="5"/>
      <c r="E24" s="5"/>
      <c r="F24" s="5"/>
      <c r="G24" s="5"/>
    </row>
    <row r="25" spans="1:7" x14ac:dyDescent="0.25">
      <c r="A25" s="12" t="s">
        <v>33</v>
      </c>
      <c r="B25" s="4"/>
      <c r="C25" s="4"/>
      <c r="D25" s="4"/>
      <c r="E25" s="4"/>
      <c r="F25" s="4"/>
      <c r="G25" s="4"/>
    </row>
    <row r="26" spans="1:7" x14ac:dyDescent="0.25">
      <c r="A26" s="1" t="s">
        <v>34</v>
      </c>
      <c r="B26" s="4"/>
      <c r="C26" s="4"/>
      <c r="D26" s="4"/>
      <c r="E26" s="4"/>
      <c r="F26" s="4"/>
      <c r="G26" s="4"/>
    </row>
    <row r="27" spans="1:7" x14ac:dyDescent="0.25">
      <c r="A27" t="s">
        <v>57</v>
      </c>
      <c r="B27" s="31">
        <v>103200000</v>
      </c>
      <c r="C27" s="31">
        <v>103200000</v>
      </c>
      <c r="D27" s="4">
        <v>103200000</v>
      </c>
      <c r="E27" s="4">
        <v>103200000</v>
      </c>
      <c r="F27" s="4">
        <v>103200000</v>
      </c>
      <c r="G27" s="4"/>
    </row>
    <row r="28" spans="1:7" x14ac:dyDescent="0.25">
      <c r="A28" s="2" t="s">
        <v>78</v>
      </c>
      <c r="B28" s="32">
        <v>0</v>
      </c>
      <c r="C28" s="32">
        <v>0</v>
      </c>
      <c r="D28" s="10">
        <v>0</v>
      </c>
      <c r="E28" s="10">
        <v>0</v>
      </c>
      <c r="F28" s="10">
        <v>0</v>
      </c>
      <c r="G28" s="4"/>
    </row>
    <row r="29" spans="1:7" x14ac:dyDescent="0.25">
      <c r="A29" s="2" t="s">
        <v>73</v>
      </c>
      <c r="B29" s="32">
        <v>117200000</v>
      </c>
      <c r="C29" s="32">
        <v>117582000</v>
      </c>
      <c r="D29" s="10">
        <v>116854000</v>
      </c>
      <c r="E29" s="10">
        <v>116509000</v>
      </c>
      <c r="F29" s="10">
        <v>116163000</v>
      </c>
      <c r="G29" s="4"/>
    </row>
    <row r="30" spans="1:7" x14ac:dyDescent="0.25">
      <c r="A30" s="2" t="s">
        <v>58</v>
      </c>
      <c r="B30" s="32">
        <v>-71176000</v>
      </c>
      <c r="C30" s="32">
        <v>-71717000</v>
      </c>
      <c r="D30" s="10">
        <v>-71559000</v>
      </c>
      <c r="E30" s="10">
        <v>-71046000</v>
      </c>
      <c r="F30" s="10">
        <v>-70289000</v>
      </c>
      <c r="G30" s="4"/>
    </row>
    <row r="31" spans="1:7" x14ac:dyDescent="0.25">
      <c r="A31" s="1" t="s">
        <v>35</v>
      </c>
      <c r="B31" s="33">
        <f>SUM(B27:B30)</f>
        <v>149224000</v>
      </c>
      <c r="C31" s="33">
        <f t="shared" ref="C31:F31" si="1">SUM(C27:C30)</f>
        <v>149065000</v>
      </c>
      <c r="D31" s="33">
        <f t="shared" si="1"/>
        <v>148495000</v>
      </c>
      <c r="E31" s="33">
        <f t="shared" si="1"/>
        <v>148663000</v>
      </c>
      <c r="F31" s="33">
        <f t="shared" si="1"/>
        <v>149074000</v>
      </c>
      <c r="G31" s="4"/>
    </row>
    <row r="32" spans="1:7" x14ac:dyDescent="0.25">
      <c r="A32" s="1"/>
      <c r="B32" s="40"/>
      <c r="C32" s="40"/>
      <c r="D32" s="40"/>
      <c r="E32" s="40"/>
      <c r="F32" s="40"/>
      <c r="G32" s="4"/>
    </row>
    <row r="33" spans="1:7" x14ac:dyDescent="0.25">
      <c r="A33" s="1"/>
      <c r="B33" s="5"/>
      <c r="C33" s="5"/>
      <c r="D33" s="5"/>
      <c r="E33" s="5"/>
      <c r="F33" s="5"/>
      <c r="G33" s="5"/>
    </row>
    <row r="34" spans="1:7" x14ac:dyDescent="0.25">
      <c r="A34" s="1" t="s">
        <v>21</v>
      </c>
      <c r="B34" s="4"/>
      <c r="C34" s="4"/>
      <c r="D34" s="4"/>
      <c r="E34" s="4"/>
      <c r="F34" s="4"/>
      <c r="G34" s="4"/>
    </row>
    <row r="35" spans="1:7" x14ac:dyDescent="0.25">
      <c r="A35" t="s">
        <v>3</v>
      </c>
      <c r="B35" s="31">
        <v>0</v>
      </c>
      <c r="C35" s="31">
        <v>0</v>
      </c>
      <c r="D35" s="4">
        <v>0</v>
      </c>
      <c r="E35" s="4">
        <v>0</v>
      </c>
      <c r="F35" s="4">
        <v>0</v>
      </c>
      <c r="G35" s="4"/>
    </row>
    <row r="36" spans="1:7" x14ac:dyDescent="0.25">
      <c r="A36" s="2" t="s">
        <v>62</v>
      </c>
      <c r="B36" s="31">
        <v>0</v>
      </c>
      <c r="C36" s="31">
        <v>0</v>
      </c>
      <c r="D36" s="4">
        <v>0</v>
      </c>
      <c r="E36" s="4">
        <v>0</v>
      </c>
      <c r="F36" s="4">
        <v>0</v>
      </c>
      <c r="G36" s="4"/>
    </row>
    <row r="37" spans="1:7" x14ac:dyDescent="0.25">
      <c r="A37" s="1" t="s">
        <v>22</v>
      </c>
      <c r="B37" s="17">
        <f>SUM(B35:B36)</f>
        <v>0</v>
      </c>
      <c r="C37" s="17">
        <f>SUM(C35:C36)</f>
        <v>0</v>
      </c>
      <c r="D37" s="17">
        <f>SUM(D35:D36)</f>
        <v>0</v>
      </c>
      <c r="E37" s="17">
        <f>SUM(E35:E36)</f>
        <v>0</v>
      </c>
      <c r="F37" s="17">
        <f>SUM(F35:F36)</f>
        <v>0</v>
      </c>
      <c r="G37" s="5"/>
    </row>
    <row r="38" spans="1:7" x14ac:dyDescent="0.25">
      <c r="A38" s="1"/>
      <c r="B38" s="5"/>
      <c r="C38" s="5"/>
      <c r="D38" s="5"/>
      <c r="E38" s="5"/>
      <c r="F38" s="5"/>
      <c r="G38" s="5"/>
    </row>
    <row r="39" spans="1:7" x14ac:dyDescent="0.25">
      <c r="A39" s="1" t="s">
        <v>23</v>
      </c>
      <c r="B39" s="4"/>
      <c r="C39" s="4"/>
      <c r="D39" s="4"/>
      <c r="E39" s="4"/>
      <c r="F39" s="4"/>
      <c r="G39" s="4"/>
    </row>
    <row r="40" spans="1:7" x14ac:dyDescent="0.25">
      <c r="A40" t="s">
        <v>79</v>
      </c>
      <c r="B40" s="31">
        <v>0</v>
      </c>
      <c r="C40" s="31">
        <v>0</v>
      </c>
      <c r="D40" s="4">
        <v>0</v>
      </c>
      <c r="E40" s="4">
        <v>0</v>
      </c>
      <c r="F40" s="4">
        <v>0</v>
      </c>
      <c r="G40" s="4"/>
    </row>
    <row r="41" spans="1:7" x14ac:dyDescent="0.25">
      <c r="A41" s="2" t="s">
        <v>80</v>
      </c>
      <c r="B41" s="32">
        <v>49059000</v>
      </c>
      <c r="C41" s="32">
        <v>49303000</v>
      </c>
      <c r="D41" s="10">
        <v>53302000</v>
      </c>
      <c r="E41" s="10">
        <v>51499000</v>
      </c>
      <c r="F41" s="10">
        <v>50400000</v>
      </c>
      <c r="G41" s="4"/>
    </row>
    <row r="42" spans="1:7" x14ac:dyDescent="0.25">
      <c r="A42" s="1" t="s">
        <v>24</v>
      </c>
      <c r="B42" s="16">
        <f>SUM(B40:B41)</f>
        <v>49059000</v>
      </c>
      <c r="C42" s="16">
        <f t="shared" ref="C42:F42" si="2">SUM(C40:C41)</f>
        <v>49303000</v>
      </c>
      <c r="D42" s="16">
        <f t="shared" si="2"/>
        <v>53302000</v>
      </c>
      <c r="E42" s="16">
        <f t="shared" si="2"/>
        <v>51499000</v>
      </c>
      <c r="F42" s="16">
        <f t="shared" si="2"/>
        <v>50400000</v>
      </c>
      <c r="G42" s="5"/>
    </row>
    <row r="43" spans="1:7" x14ac:dyDescent="0.25">
      <c r="A43" s="1" t="s">
        <v>36</v>
      </c>
      <c r="B43" s="17">
        <f>B37+B42</f>
        <v>49059000</v>
      </c>
      <c r="C43" s="17">
        <f>C37+C42</f>
        <v>49303000</v>
      </c>
      <c r="D43" s="17">
        <f>D37+D42</f>
        <v>53302000</v>
      </c>
      <c r="E43" s="17">
        <f>E37+E42</f>
        <v>51499000</v>
      </c>
      <c r="F43" s="17">
        <f>F37+F42</f>
        <v>50400000</v>
      </c>
      <c r="G43" s="5"/>
    </row>
    <row r="44" spans="1:7" ht="15.75" thickBot="1" x14ac:dyDescent="0.3">
      <c r="A44" s="1" t="s">
        <v>37</v>
      </c>
      <c r="B44" s="21">
        <f>B31+B43</f>
        <v>198283000</v>
      </c>
      <c r="C44" s="21">
        <f>C31+C43</f>
        <v>198368000</v>
      </c>
      <c r="D44" s="21">
        <f>D31+D43</f>
        <v>201797000</v>
      </c>
      <c r="E44" s="21">
        <f>E31+E43</f>
        <v>200162000</v>
      </c>
      <c r="F44" s="21">
        <f>F31+F43</f>
        <v>199474000</v>
      </c>
      <c r="G44" s="5"/>
    </row>
    <row r="45" spans="1:7" x14ac:dyDescent="0.25">
      <c r="B45" s="4"/>
      <c r="C45" s="4"/>
      <c r="D45" s="4"/>
      <c r="E45" s="4"/>
      <c r="F45" s="4"/>
      <c r="G45" s="4"/>
    </row>
    <row r="46" spans="1:7" x14ac:dyDescent="0.25">
      <c r="A46" t="s">
        <v>6</v>
      </c>
      <c r="B46" t="str">
        <f>IF(B23=B44,"Balanced","Not Balanced")</f>
        <v>Balanced</v>
      </c>
      <c r="C46" t="str">
        <f>IF(C23=C44,"Balanced","Not Balanced")</f>
        <v>Balanced</v>
      </c>
      <c r="D46" t="str">
        <f>IF(D23=D44,"Balanced","Not Balanced")</f>
        <v>Balanced</v>
      </c>
      <c r="E46" s="25" t="str">
        <f>IF(E23=E44,"Balanced","Not Balanced")</f>
        <v>Balanced</v>
      </c>
      <c r="F46" s="25" t="str">
        <f>IF(F23=F44,"Balanced","Not Balanced")</f>
        <v>Balanced</v>
      </c>
    </row>
    <row r="48" spans="1:7" s="1" customFormat="1" x14ac:dyDescent="0.25">
      <c r="A48" s="1" t="s">
        <v>38</v>
      </c>
      <c r="B48" s="18">
        <f>B31/(B27/10)</f>
        <v>14.459689922480621</v>
      </c>
      <c r="C48" s="18">
        <f>C31/(C27/10)</f>
        <v>14.444282945736434</v>
      </c>
      <c r="D48" s="18">
        <f>D31/(D27/10)</f>
        <v>14.3890503875969</v>
      </c>
      <c r="E48" s="18">
        <f>E31/(E27/10)</f>
        <v>14.40532945736434</v>
      </c>
      <c r="F48" s="18">
        <f>F31/(F27/10)</f>
        <v>14.44515503875969</v>
      </c>
      <c r="G48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1" ySplit="6" topLeftCell="B15" activePane="bottomRight" state="frozen"/>
      <selection pane="topRight" activeCell="B1" sqref="B1"/>
      <selection pane="bottomLeft" activeCell="A4" sqref="A4"/>
      <selection pane="bottomRight" activeCell="J19" sqref="J19"/>
    </sheetView>
  </sheetViews>
  <sheetFormatPr defaultRowHeight="15" x14ac:dyDescent="0.25"/>
  <cols>
    <col min="1" max="1" width="42.28515625" customWidth="1"/>
    <col min="2" max="2" width="15.42578125" customWidth="1"/>
    <col min="3" max="3" width="15" bestFit="1" customWidth="1"/>
    <col min="4" max="4" width="15.140625" customWidth="1"/>
    <col min="5" max="5" width="14.28515625" bestFit="1" customWidth="1"/>
    <col min="6" max="6" width="18.28515625" customWidth="1"/>
  </cols>
  <sheetData>
    <row r="1" spans="1:6" ht="15.75" x14ac:dyDescent="0.25">
      <c r="A1" s="8" t="s">
        <v>75</v>
      </c>
    </row>
    <row r="2" spans="1:6" ht="17.25" customHeight="1" x14ac:dyDescent="0.25">
      <c r="A2" s="14" t="s">
        <v>39</v>
      </c>
    </row>
    <row r="3" spans="1:6" ht="17.25" customHeight="1" x14ac:dyDescent="0.25">
      <c r="A3" s="8" t="s">
        <v>31</v>
      </c>
    </row>
    <row r="4" spans="1:6" ht="17.25" customHeight="1" x14ac:dyDescent="0.25">
      <c r="A4" s="8"/>
      <c r="B4" s="22"/>
      <c r="C4" s="22"/>
      <c r="D4" s="22"/>
      <c r="E4" s="22"/>
      <c r="F4" s="22"/>
    </row>
    <row r="5" spans="1:6" x14ac:dyDescent="0.25">
      <c r="B5" s="6" t="s">
        <v>8</v>
      </c>
      <c r="C5" s="6" t="s">
        <v>7</v>
      </c>
      <c r="D5" s="6" t="s">
        <v>9</v>
      </c>
      <c r="E5" s="6" t="s">
        <v>8</v>
      </c>
      <c r="F5" s="6" t="s">
        <v>7</v>
      </c>
    </row>
    <row r="6" spans="1:6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</row>
    <row r="7" spans="1:6" x14ac:dyDescent="0.25">
      <c r="B7" s="7"/>
      <c r="C7" s="7"/>
      <c r="D7" s="7"/>
      <c r="E7" s="7"/>
      <c r="F7" s="7"/>
    </row>
    <row r="8" spans="1:6" x14ac:dyDescent="0.25">
      <c r="A8" s="1" t="s">
        <v>10</v>
      </c>
      <c r="B8" s="38">
        <v>39962000</v>
      </c>
      <c r="C8" s="34">
        <v>47834000</v>
      </c>
      <c r="D8" s="35">
        <v>18064000</v>
      </c>
      <c r="E8" s="35">
        <v>35078000</v>
      </c>
      <c r="F8" s="35">
        <v>49588000</v>
      </c>
    </row>
    <row r="9" spans="1:6" x14ac:dyDescent="0.25">
      <c r="A9" s="1" t="s">
        <v>11</v>
      </c>
      <c r="B9" s="34">
        <v>35658000</v>
      </c>
      <c r="C9" s="34">
        <v>42893000</v>
      </c>
      <c r="D9" s="34">
        <v>16186000</v>
      </c>
      <c r="E9" s="34">
        <v>31252000</v>
      </c>
      <c r="F9" s="34">
        <v>44158000</v>
      </c>
    </row>
    <row r="10" spans="1:6" s="2" customFormat="1" x14ac:dyDescent="0.25">
      <c r="A10" s="1" t="s">
        <v>43</v>
      </c>
      <c r="B10" s="16">
        <f>B8-B9</f>
        <v>4304000</v>
      </c>
      <c r="C10" s="16">
        <f>C8-C9</f>
        <v>4941000</v>
      </c>
      <c r="D10" s="16">
        <f>D8-D9</f>
        <v>1878000</v>
      </c>
      <c r="E10" s="16">
        <f>E8-E9</f>
        <v>3826000</v>
      </c>
      <c r="F10" s="16">
        <f>F8-F9</f>
        <v>5430000</v>
      </c>
    </row>
    <row r="11" spans="1:6" s="2" customFormat="1" x14ac:dyDescent="0.25">
      <c r="A11" s="1"/>
      <c r="B11" s="19"/>
      <c r="C11" s="19"/>
      <c r="D11" s="19"/>
      <c r="E11" s="19"/>
      <c r="F11" s="19"/>
    </row>
    <row r="12" spans="1:6" s="2" customFormat="1" x14ac:dyDescent="0.25">
      <c r="A12" s="1" t="s">
        <v>44</v>
      </c>
      <c r="B12" s="26">
        <f>SUM(B13:B15)</f>
        <v>4003000</v>
      </c>
      <c r="C12" s="26">
        <f>SUM(C13:C15)</f>
        <v>5172000</v>
      </c>
      <c r="D12" s="26">
        <f>SUM(D13:D15)</f>
        <v>2213000</v>
      </c>
      <c r="E12" s="26">
        <f>SUM(E13:E15)</f>
        <v>3533000</v>
      </c>
      <c r="F12" s="26">
        <f>SUM(F13:F15)</f>
        <v>4095000</v>
      </c>
    </row>
    <row r="13" spans="1:6" s="2" customFormat="1" x14ac:dyDescent="0.25">
      <c r="A13" s="2" t="s">
        <v>59</v>
      </c>
      <c r="B13" s="32">
        <v>3992000</v>
      </c>
      <c r="C13" s="32">
        <v>5159000</v>
      </c>
      <c r="D13" s="24">
        <v>2130000</v>
      </c>
      <c r="E13" s="24">
        <v>3500000</v>
      </c>
      <c r="F13" s="24">
        <v>4020000</v>
      </c>
    </row>
    <row r="14" spans="1:6" s="2" customFormat="1" x14ac:dyDescent="0.25">
      <c r="A14" s="2" t="s">
        <v>61</v>
      </c>
      <c r="B14" s="32">
        <v>0</v>
      </c>
      <c r="C14" s="32">
        <v>0</v>
      </c>
      <c r="D14" s="24">
        <v>0</v>
      </c>
      <c r="E14" s="24">
        <v>0</v>
      </c>
      <c r="F14" s="24">
        <v>0</v>
      </c>
    </row>
    <row r="15" spans="1:6" s="2" customFormat="1" x14ac:dyDescent="0.25">
      <c r="A15" s="2" t="s">
        <v>74</v>
      </c>
      <c r="B15" s="32">
        <v>11000</v>
      </c>
      <c r="C15" s="32">
        <v>13000</v>
      </c>
      <c r="D15" s="24">
        <v>83000</v>
      </c>
      <c r="E15" s="24">
        <v>33000</v>
      </c>
      <c r="F15" s="24">
        <v>75000</v>
      </c>
    </row>
    <row r="16" spans="1:6" s="2" customFormat="1" x14ac:dyDescent="0.25">
      <c r="B16" s="32"/>
      <c r="C16" s="32"/>
      <c r="D16" s="24"/>
      <c r="E16" s="24"/>
      <c r="F16" s="24"/>
    </row>
    <row r="17" spans="1:7" s="2" customFormat="1" x14ac:dyDescent="0.25">
      <c r="A17" s="1" t="s">
        <v>45</v>
      </c>
      <c r="B17" s="16">
        <f>B10-B12</f>
        <v>301000</v>
      </c>
      <c r="C17" s="16">
        <f>C10-C12</f>
        <v>-231000</v>
      </c>
      <c r="D17" s="16">
        <f>D10-D12</f>
        <v>-335000</v>
      </c>
      <c r="E17" s="16">
        <f>E10-E12</f>
        <v>293000</v>
      </c>
      <c r="F17" s="16">
        <f>F10-F12</f>
        <v>1335000</v>
      </c>
    </row>
    <row r="18" spans="1:7" s="2" customFormat="1" x14ac:dyDescent="0.25">
      <c r="A18" s="2" t="s">
        <v>68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</row>
    <row r="19" spans="1:7" x14ac:dyDescent="0.25">
      <c r="A19" s="1" t="s">
        <v>12</v>
      </c>
      <c r="B19" s="16">
        <f>SUM(B17:B18)</f>
        <v>301000</v>
      </c>
      <c r="C19" s="16">
        <f t="shared" ref="C19:F19" si="0">SUM(C17:C18)</f>
        <v>-231000</v>
      </c>
      <c r="D19" s="16">
        <f t="shared" si="0"/>
        <v>-335000</v>
      </c>
      <c r="E19" s="16">
        <f t="shared" si="0"/>
        <v>293000</v>
      </c>
      <c r="F19" s="16">
        <f t="shared" si="0"/>
        <v>1335000</v>
      </c>
      <c r="G19" s="5"/>
    </row>
    <row r="20" spans="1:7" x14ac:dyDescent="0.25">
      <c r="A20" s="9" t="s">
        <v>13</v>
      </c>
      <c r="B20" s="31">
        <v>14000</v>
      </c>
      <c r="C20" s="31">
        <v>0</v>
      </c>
      <c r="D20" s="4">
        <v>0</v>
      </c>
      <c r="E20" s="4">
        <v>14000</v>
      </c>
      <c r="F20" s="4">
        <v>64000</v>
      </c>
    </row>
    <row r="21" spans="1:7" x14ac:dyDescent="0.25">
      <c r="A21" s="1" t="s">
        <v>14</v>
      </c>
      <c r="B21" s="16">
        <f>B19-B20</f>
        <v>287000</v>
      </c>
      <c r="C21" s="16">
        <f>C19-C20</f>
        <v>-231000</v>
      </c>
      <c r="D21" s="16">
        <f>D19-D20</f>
        <v>-335000</v>
      </c>
      <c r="E21" s="16">
        <f>E19-E20</f>
        <v>279000</v>
      </c>
      <c r="F21" s="16">
        <f>F19-F20</f>
        <v>1271000</v>
      </c>
    </row>
    <row r="22" spans="1:7" x14ac:dyDescent="0.25">
      <c r="A22" s="2"/>
      <c r="B22" s="24"/>
      <c r="C22" s="24"/>
      <c r="D22" s="24"/>
      <c r="E22" s="24"/>
      <c r="F22" s="24"/>
    </row>
    <row r="23" spans="1:7" x14ac:dyDescent="0.25">
      <c r="A23" s="1" t="s">
        <v>15</v>
      </c>
      <c r="B23" s="5">
        <f>SUM(B24:B25)</f>
        <v>120000</v>
      </c>
      <c r="C23" s="5">
        <f>SUM(C24:C25)</f>
        <v>144000</v>
      </c>
      <c r="D23" s="5">
        <f>SUM(D24:D25)</f>
        <v>108000</v>
      </c>
      <c r="E23" s="5">
        <f>SUM(E24:E25)</f>
        <v>210000</v>
      </c>
      <c r="F23" s="5">
        <f>SUM(F24:F25)</f>
        <v>445000</v>
      </c>
    </row>
    <row r="24" spans="1:7" x14ac:dyDescent="0.25">
      <c r="A24" s="9" t="s">
        <v>2</v>
      </c>
      <c r="B24" s="31">
        <v>120000</v>
      </c>
      <c r="C24" s="31">
        <v>144000</v>
      </c>
      <c r="D24" s="4">
        <v>108000</v>
      </c>
      <c r="E24" s="4">
        <v>210000</v>
      </c>
      <c r="F24" s="4">
        <v>445000</v>
      </c>
    </row>
    <row r="25" spans="1:7" x14ac:dyDescent="0.25">
      <c r="A25" s="9" t="s">
        <v>3</v>
      </c>
      <c r="B25" s="31">
        <v>0</v>
      </c>
      <c r="C25" s="31">
        <v>0</v>
      </c>
      <c r="D25" s="4">
        <v>0</v>
      </c>
      <c r="E25" s="4">
        <v>0</v>
      </c>
      <c r="F25" s="4">
        <v>0</v>
      </c>
    </row>
    <row r="26" spans="1:7" x14ac:dyDescent="0.25">
      <c r="A26" s="1" t="s">
        <v>41</v>
      </c>
      <c r="B26" s="17">
        <f>B21-B23</f>
        <v>167000</v>
      </c>
      <c r="C26" s="17">
        <f>C21-C23+C22</f>
        <v>-375000</v>
      </c>
      <c r="D26" s="17">
        <f>D21-D23+D22</f>
        <v>-443000</v>
      </c>
      <c r="E26" s="17">
        <f>E21-E23+E22</f>
        <v>69000</v>
      </c>
      <c r="F26" s="17">
        <f>F21-F23+F22</f>
        <v>826000</v>
      </c>
      <c r="G26" s="5"/>
    </row>
    <row r="27" spans="1:7" x14ac:dyDescent="0.25">
      <c r="B27" s="4"/>
      <c r="C27" s="4"/>
      <c r="D27" s="4"/>
      <c r="E27" s="4"/>
      <c r="F27" s="4"/>
    </row>
    <row r="28" spans="1:7" x14ac:dyDescent="0.25">
      <c r="B28" s="4"/>
      <c r="C28" s="4"/>
      <c r="D28" s="4"/>
      <c r="E28" s="3"/>
      <c r="F28" s="4"/>
    </row>
    <row r="29" spans="1:7" s="1" customFormat="1" x14ac:dyDescent="0.25">
      <c r="A29" s="1" t="s">
        <v>40</v>
      </c>
      <c r="B29" s="36">
        <f>B26/('1'!B27/10)</f>
        <v>1.6182170542635658E-2</v>
      </c>
      <c r="C29" s="37">
        <f>C26/('1'!C27/10)</f>
        <v>-3.6337209302325583E-2</v>
      </c>
      <c r="D29" s="36">
        <f>D26/('1'!D27/10)</f>
        <v>-4.2926356589147285E-2</v>
      </c>
      <c r="E29" s="36">
        <f>E26/('1'!E27/10)</f>
        <v>6.6860465116279069E-3</v>
      </c>
      <c r="F29" s="36">
        <f>F26/('1'!F27/10)</f>
        <v>8.0038759689922481E-2</v>
      </c>
    </row>
    <row r="30" spans="1:7" x14ac:dyDescent="0.25">
      <c r="B30" s="25"/>
      <c r="C30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pane xSplit="1" ySplit="6" topLeftCell="B17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5" x14ac:dyDescent="0.25"/>
  <cols>
    <col min="1" max="1" width="52.7109375" customWidth="1"/>
    <col min="2" max="2" width="15.42578125" customWidth="1"/>
    <col min="3" max="4" width="17.7109375" customWidth="1"/>
    <col min="5" max="5" width="17.140625" customWidth="1"/>
    <col min="6" max="6" width="18" customWidth="1"/>
  </cols>
  <sheetData>
    <row r="1" spans="1:6" ht="15.75" x14ac:dyDescent="0.25">
      <c r="A1" s="8" t="s">
        <v>75</v>
      </c>
    </row>
    <row r="2" spans="1:6" ht="15.75" x14ac:dyDescent="0.25">
      <c r="A2" s="8" t="s">
        <v>4</v>
      </c>
    </row>
    <row r="3" spans="1:6" ht="15.75" x14ac:dyDescent="0.25">
      <c r="A3" s="8" t="s">
        <v>31</v>
      </c>
    </row>
    <row r="4" spans="1:6" ht="15.75" x14ac:dyDescent="0.25">
      <c r="A4" s="8"/>
      <c r="B4" s="23"/>
      <c r="C4" s="23"/>
      <c r="D4" s="23"/>
      <c r="E4" s="23"/>
      <c r="F4" s="23"/>
    </row>
    <row r="5" spans="1:6" x14ac:dyDescent="0.25">
      <c r="B5" s="6" t="s">
        <v>8</v>
      </c>
      <c r="C5" s="6" t="s">
        <v>7</v>
      </c>
      <c r="D5" s="6" t="s">
        <v>9</v>
      </c>
      <c r="E5" s="6" t="s">
        <v>8</v>
      </c>
      <c r="F5" s="6" t="s">
        <v>7</v>
      </c>
    </row>
    <row r="6" spans="1:6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</row>
    <row r="7" spans="1:6" x14ac:dyDescent="0.25">
      <c r="A7" s="1" t="s">
        <v>25</v>
      </c>
      <c r="B7" s="4"/>
      <c r="C7" s="4"/>
      <c r="D7" s="4"/>
      <c r="E7" s="4"/>
      <c r="F7" s="4"/>
    </row>
    <row r="8" spans="1:6" x14ac:dyDescent="0.25">
      <c r="A8" t="s">
        <v>66</v>
      </c>
      <c r="B8" s="31">
        <v>41514000</v>
      </c>
      <c r="C8" s="31">
        <v>48444000</v>
      </c>
      <c r="D8" s="4">
        <v>16996000</v>
      </c>
      <c r="E8" s="4">
        <v>31408000</v>
      </c>
      <c r="F8" s="4">
        <v>49481000</v>
      </c>
    </row>
    <row r="9" spans="1:6" x14ac:dyDescent="0.25">
      <c r="A9" t="s">
        <v>81</v>
      </c>
      <c r="B9" s="39">
        <v>-33462000</v>
      </c>
      <c r="C9" s="31">
        <v>-41117000</v>
      </c>
      <c r="D9" s="4">
        <v>-17364000</v>
      </c>
      <c r="E9" s="4">
        <v>-31129000</v>
      </c>
      <c r="F9" s="4">
        <v>-47965000</v>
      </c>
    </row>
    <row r="10" spans="1:6" x14ac:dyDescent="0.25">
      <c r="A10" t="s">
        <v>82</v>
      </c>
      <c r="B10" s="39">
        <v>0</v>
      </c>
      <c r="C10" s="31">
        <v>0</v>
      </c>
      <c r="D10" s="4">
        <v>0</v>
      </c>
      <c r="E10" s="4">
        <v>0</v>
      </c>
      <c r="F10" s="4">
        <v>0</v>
      </c>
    </row>
    <row r="11" spans="1:6" x14ac:dyDescent="0.25">
      <c r="A11" t="s">
        <v>83</v>
      </c>
      <c r="B11" s="39">
        <v>0</v>
      </c>
      <c r="C11" s="31">
        <v>0</v>
      </c>
      <c r="D11" s="4">
        <v>0</v>
      </c>
      <c r="E11" s="4">
        <v>0</v>
      </c>
      <c r="F11" s="4">
        <v>0</v>
      </c>
    </row>
    <row r="12" spans="1:6" x14ac:dyDescent="0.25">
      <c r="A12" t="s">
        <v>67</v>
      </c>
      <c r="B12" s="31">
        <v>-88000</v>
      </c>
      <c r="C12" s="31">
        <v>-145000</v>
      </c>
      <c r="D12" s="4">
        <v>66000</v>
      </c>
      <c r="E12" s="4">
        <v>-187000</v>
      </c>
      <c r="F12" s="4">
        <v>-250000</v>
      </c>
    </row>
    <row r="13" spans="1:6" s="1" customFormat="1" x14ac:dyDescent="0.25">
      <c r="A13" s="1" t="s">
        <v>16</v>
      </c>
      <c r="B13" s="16">
        <f>SUM(B8:B12)</f>
        <v>7964000</v>
      </c>
      <c r="C13" s="16">
        <f>SUM(C8:C12)</f>
        <v>7182000</v>
      </c>
      <c r="D13" s="16">
        <f>SUM(D8:D12)</f>
        <v>-302000</v>
      </c>
      <c r="E13" s="16">
        <f>SUM(E8:E12)</f>
        <v>92000</v>
      </c>
      <c r="F13" s="16">
        <f>SUM(F8:F12)</f>
        <v>1266000</v>
      </c>
    </row>
    <row r="14" spans="1:6" s="1" customFormat="1" x14ac:dyDescent="0.25">
      <c r="B14" s="5"/>
      <c r="C14" s="5"/>
      <c r="D14" s="5"/>
      <c r="E14" s="5"/>
      <c r="F14" s="5"/>
    </row>
    <row r="15" spans="1:6" s="1" customFormat="1" x14ac:dyDescent="0.25">
      <c r="A15" s="1" t="s">
        <v>46</v>
      </c>
      <c r="B15" s="5"/>
      <c r="C15" s="5"/>
      <c r="D15" s="5"/>
      <c r="E15" s="5"/>
      <c r="F15" s="5"/>
    </row>
    <row r="16" spans="1:6" s="1" customFormat="1" x14ac:dyDescent="0.25">
      <c r="A16" s="2" t="s">
        <v>60</v>
      </c>
      <c r="B16" s="32">
        <v>-7463000</v>
      </c>
      <c r="C16" s="32">
        <v>-7932000</v>
      </c>
      <c r="D16" s="10">
        <v>-224000</v>
      </c>
      <c r="E16" s="10">
        <v>-527000</v>
      </c>
      <c r="F16" s="10">
        <v>-1095000</v>
      </c>
    </row>
    <row r="17" spans="1:7" s="1" customFormat="1" x14ac:dyDescent="0.25">
      <c r="A17" s="2" t="s">
        <v>84</v>
      </c>
      <c r="B17" s="32">
        <v>0</v>
      </c>
      <c r="C17" s="32">
        <v>0</v>
      </c>
      <c r="D17" s="10">
        <v>0</v>
      </c>
      <c r="E17" s="10">
        <v>0</v>
      </c>
      <c r="F17" s="10">
        <v>0</v>
      </c>
    </row>
    <row r="18" spans="1:7" x14ac:dyDescent="0.25">
      <c r="A18" s="1" t="s">
        <v>47</v>
      </c>
      <c r="B18" s="16">
        <f>SUM(B16:B16)</f>
        <v>-7463000</v>
      </c>
      <c r="C18" s="16">
        <f t="shared" ref="C18:F18" si="0">SUM(C16:C16)</f>
        <v>-7932000</v>
      </c>
      <c r="D18" s="16">
        <f t="shared" si="0"/>
        <v>-224000</v>
      </c>
      <c r="E18" s="16">
        <f t="shared" si="0"/>
        <v>-527000</v>
      </c>
      <c r="F18" s="16">
        <f t="shared" si="0"/>
        <v>-1095000</v>
      </c>
      <c r="G18" s="5"/>
    </row>
    <row r="19" spans="1:7" x14ac:dyDescent="0.25">
      <c r="B19" s="4"/>
      <c r="C19" s="4"/>
      <c r="D19" s="4"/>
      <c r="E19" s="4"/>
      <c r="F19" s="4"/>
    </row>
    <row r="20" spans="1:7" x14ac:dyDescent="0.25">
      <c r="A20" s="1" t="s">
        <v>26</v>
      </c>
      <c r="B20" s="4"/>
      <c r="C20" s="4"/>
      <c r="D20" s="4"/>
      <c r="E20" s="4"/>
      <c r="F20" s="4"/>
    </row>
    <row r="21" spans="1:7" x14ac:dyDescent="0.25">
      <c r="A21" s="2" t="s">
        <v>85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</row>
    <row r="22" spans="1:7" x14ac:dyDescent="0.25">
      <c r="A22" s="2" t="s">
        <v>86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</row>
    <row r="23" spans="1:7" x14ac:dyDescent="0.25">
      <c r="A23" s="1" t="s">
        <v>29</v>
      </c>
      <c r="B23" s="16">
        <f>SUM(B21:B22)</f>
        <v>0</v>
      </c>
      <c r="C23" s="16">
        <f>SUM(C21:C22)</f>
        <v>0</v>
      </c>
      <c r="D23" s="16">
        <f>SUM(D21:D22)</f>
        <v>0</v>
      </c>
      <c r="E23" s="16">
        <f>SUM(E21:E22)</f>
        <v>0</v>
      </c>
      <c r="F23" s="16">
        <f>SUM(F21:F22)</f>
        <v>0</v>
      </c>
    </row>
    <row r="24" spans="1:7" x14ac:dyDescent="0.25">
      <c r="A24" s="1"/>
      <c r="B24" s="19"/>
      <c r="C24" s="19"/>
      <c r="D24" s="19"/>
      <c r="E24" s="19"/>
      <c r="F24" s="19"/>
    </row>
    <row r="25" spans="1:7" x14ac:dyDescent="0.25">
      <c r="A25" s="1" t="s">
        <v>5</v>
      </c>
      <c r="B25" s="5">
        <f>SUM(B13,B18,B23)</f>
        <v>501000</v>
      </c>
      <c r="C25" s="5">
        <f>SUM(C13,C18,C23)</f>
        <v>-750000</v>
      </c>
      <c r="D25" s="5">
        <f>SUM(D13,D18,D23)</f>
        <v>-526000</v>
      </c>
      <c r="E25" s="5">
        <f>SUM(E13,E18,E23)</f>
        <v>-435000</v>
      </c>
      <c r="F25" s="5">
        <f>SUM(F13,F18,F23)</f>
        <v>171000</v>
      </c>
      <c r="G25" s="5"/>
    </row>
    <row r="26" spans="1:7" x14ac:dyDescent="0.25">
      <c r="A26" s="2" t="s">
        <v>27</v>
      </c>
      <c r="B26" s="31">
        <v>1453000</v>
      </c>
      <c r="C26" s="31">
        <v>1453000</v>
      </c>
      <c r="D26" s="4">
        <v>848000</v>
      </c>
      <c r="E26" s="4">
        <v>848000</v>
      </c>
      <c r="F26" s="4">
        <v>848000</v>
      </c>
      <c r="G26" s="4"/>
    </row>
    <row r="27" spans="1:7" x14ac:dyDescent="0.25">
      <c r="A27" s="1" t="s">
        <v>28</v>
      </c>
      <c r="B27" s="17">
        <f>SUM(B25:B26)</f>
        <v>1954000</v>
      </c>
      <c r="C27" s="17">
        <f>SUM(C25:C26)</f>
        <v>703000</v>
      </c>
      <c r="D27" s="17">
        <f>SUM(D25:D26)</f>
        <v>322000</v>
      </c>
      <c r="E27" s="17">
        <f>SUM(E25:E26)</f>
        <v>413000</v>
      </c>
      <c r="F27" s="17">
        <f>SUM(F25:F26)</f>
        <v>1019000</v>
      </c>
      <c r="G27" s="5"/>
    </row>
    <row r="28" spans="1:7" x14ac:dyDescent="0.25">
      <c r="B28" s="4"/>
      <c r="C28" s="4"/>
      <c r="D28" s="4"/>
      <c r="E28" s="4"/>
      <c r="F28" s="4"/>
      <c r="G28" s="4"/>
    </row>
    <row r="30" spans="1:7" s="1" customFormat="1" x14ac:dyDescent="0.25">
      <c r="A30" s="1" t="s">
        <v>42</v>
      </c>
      <c r="B30" s="20">
        <f>B13/('1'!B27/10)</f>
        <v>0.77170542635658912</v>
      </c>
      <c r="C30" s="20">
        <f>C13/('1'!C27/10)</f>
        <v>0.69593023255813957</v>
      </c>
      <c r="D30" s="20">
        <f>D13/('1'!D27/10)</f>
        <v>-2.926356589147287E-2</v>
      </c>
      <c r="E30" s="20">
        <f>E13/('1'!E27/10)</f>
        <v>8.9147286821705425E-3</v>
      </c>
      <c r="F30" s="20">
        <f>F13/('1'!F27/10)</f>
        <v>0.12267441860465116</v>
      </c>
      <c r="G30" s="15"/>
    </row>
    <row r="31" spans="1:7" x14ac:dyDescent="0.25">
      <c r="E31" s="25"/>
      <c r="F31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cols>
    <col min="1" max="1" width="32.140625" customWidth="1"/>
    <col min="2" max="2" width="13.85546875" customWidth="1"/>
    <col min="3" max="3" width="13.7109375" customWidth="1"/>
    <col min="4" max="4" width="13.5703125" customWidth="1"/>
    <col min="5" max="5" width="14" customWidth="1"/>
    <col min="6" max="6" width="14.140625" customWidth="1"/>
  </cols>
  <sheetData>
    <row r="1" spans="1:6" ht="15.75" x14ac:dyDescent="0.25">
      <c r="A1" s="8" t="s">
        <v>75</v>
      </c>
    </row>
    <row r="2" spans="1:6" x14ac:dyDescent="0.25">
      <c r="A2" s="1" t="s">
        <v>48</v>
      </c>
    </row>
    <row r="3" spans="1:6" ht="15.75" x14ac:dyDescent="0.25">
      <c r="A3" s="8" t="s">
        <v>49</v>
      </c>
    </row>
    <row r="4" spans="1:6" x14ac:dyDescent="0.25">
      <c r="B4" s="27" t="s">
        <v>8</v>
      </c>
      <c r="C4" s="27" t="s">
        <v>7</v>
      </c>
      <c r="D4" s="27" t="s">
        <v>9</v>
      </c>
      <c r="E4" s="27" t="s">
        <v>8</v>
      </c>
      <c r="F4" s="27" t="s">
        <v>7</v>
      </c>
    </row>
    <row r="5" spans="1:6" x14ac:dyDescent="0.25">
      <c r="B5" s="28">
        <v>43100</v>
      </c>
      <c r="C5" s="28">
        <v>43190</v>
      </c>
      <c r="D5" s="28">
        <v>43373</v>
      </c>
      <c r="E5" s="28">
        <v>43465</v>
      </c>
      <c r="F5" s="28">
        <v>43190</v>
      </c>
    </row>
    <row r="6" spans="1:6" x14ac:dyDescent="0.25">
      <c r="A6" s="2" t="s">
        <v>50</v>
      </c>
      <c r="B6" s="29">
        <f>'2'!B26/'1'!B22</f>
        <v>2.1125602459171927E-3</v>
      </c>
      <c r="C6" s="29">
        <f>'2'!C26/'1'!C22</f>
        <v>-4.7298916539485134E-3</v>
      </c>
      <c r="D6" s="29">
        <f>'2'!D26/'1'!D22</f>
        <v>-6.4411067653430652E-3</v>
      </c>
      <c r="E6" s="29">
        <f>'2'!E26/'1'!E22</f>
        <v>1.0130819715456108E-3</v>
      </c>
      <c r="F6" s="29">
        <f>'2'!F26/'1'!F22</f>
        <v>1.2120144972194099E-2</v>
      </c>
    </row>
    <row r="7" spans="1:6" x14ac:dyDescent="0.25">
      <c r="A7" s="2" t="s">
        <v>51</v>
      </c>
      <c r="B7" s="29">
        <f>'2'!B26/'1'!B44</f>
        <v>8.422305492654438E-4</v>
      </c>
      <c r="C7" s="29">
        <f>'2'!C26/'1'!C44</f>
        <v>-1.8904258751411519E-3</v>
      </c>
      <c r="D7" s="29">
        <f>'2'!D26/'1'!D44</f>
        <v>-2.1952754500810219E-3</v>
      </c>
      <c r="E7" s="29">
        <f>'2'!E26/'1'!E44</f>
        <v>3.4472077617130124E-4</v>
      </c>
      <c r="F7" s="29">
        <f>'2'!F26/'1'!F44</f>
        <v>4.1408905421257908E-3</v>
      </c>
    </row>
    <row r="8" spans="1:6" x14ac:dyDescent="0.25">
      <c r="A8" s="2" t="s">
        <v>52</v>
      </c>
      <c r="B8" s="29">
        <f>'1'!B36/'1'!B31</f>
        <v>0</v>
      </c>
      <c r="C8" s="29">
        <f>'1'!C36/'1'!C31</f>
        <v>0</v>
      </c>
      <c r="D8" s="29">
        <f>'1'!D36/'1'!D31</f>
        <v>0</v>
      </c>
      <c r="E8" s="29">
        <f>'1'!E36/'1'!E31</f>
        <v>0</v>
      </c>
      <c r="F8" s="29">
        <f>'1'!F36/'1'!F31</f>
        <v>0</v>
      </c>
    </row>
    <row r="9" spans="1:6" x14ac:dyDescent="0.25">
      <c r="A9" s="2" t="s">
        <v>53</v>
      </c>
      <c r="B9" s="30">
        <f>'1'!B22/'1'!B42</f>
        <v>1.6113455227379279</v>
      </c>
      <c r="C9" s="30">
        <f>'1'!C22/'1'!C42</f>
        <v>1.6080765876315843</v>
      </c>
      <c r="D9" s="30">
        <f>'1'!D22/'1'!D42</f>
        <v>1.2903268170049904</v>
      </c>
      <c r="E9" s="30">
        <f>'1'!E22/'1'!E42</f>
        <v>1.3225305345734868</v>
      </c>
      <c r="F9" s="30">
        <f>'1'!F22/'1'!F42</f>
        <v>1.3522023809523809</v>
      </c>
    </row>
    <row r="10" spans="1:6" x14ac:dyDescent="0.25">
      <c r="A10" s="2" t="s">
        <v>54</v>
      </c>
      <c r="B10" s="29">
        <f>'2'!B26/'2'!B8</f>
        <v>4.178970021520444E-3</v>
      </c>
      <c r="C10" s="29">
        <f>'2'!C26/'2'!C8</f>
        <v>-7.8396119914705027E-3</v>
      </c>
      <c r="D10" s="29">
        <f>'2'!D26/'2'!D8</f>
        <v>-2.4523914968999114E-2</v>
      </c>
      <c r="E10" s="29">
        <f>'2'!E26/'2'!E8</f>
        <v>1.9670448714293859E-3</v>
      </c>
      <c r="F10" s="29">
        <f>'2'!F26/'2'!F8</f>
        <v>1.6657255787690572E-2</v>
      </c>
    </row>
    <row r="11" spans="1:6" x14ac:dyDescent="0.25">
      <c r="A11" t="s">
        <v>55</v>
      </c>
      <c r="B11" s="29">
        <f>'2'!B17/'2'!B8</f>
        <v>7.5321555477703816E-3</v>
      </c>
      <c r="C11" s="29">
        <f>'2'!C17/'2'!C8</f>
        <v>-4.8292009867458296E-3</v>
      </c>
      <c r="D11" s="29">
        <f>'2'!D17/'2'!D8</f>
        <v>-1.854517271922055E-2</v>
      </c>
      <c r="E11" s="29">
        <f>'2'!E17/'2'!E8</f>
        <v>8.3528137294030455E-3</v>
      </c>
      <c r="F11" s="29">
        <f>'2'!F17/'2'!F8</f>
        <v>2.692183592804711E-2</v>
      </c>
    </row>
    <row r="12" spans="1:6" x14ac:dyDescent="0.25">
      <c r="A12" s="2" t="s">
        <v>56</v>
      </c>
      <c r="B12" s="29">
        <f>'2'!B26/('1'!B36+'1'!B31)</f>
        <v>1.1191229292875141E-3</v>
      </c>
      <c r="C12" s="29">
        <f>'2'!C26/('1'!C36+'1'!C31)</f>
        <v>-2.5156810787240465E-3</v>
      </c>
      <c r="D12" s="29">
        <f>'2'!D26/('1'!D36+'1'!D31)</f>
        <v>-2.9832654298124514E-3</v>
      </c>
      <c r="E12" s="29">
        <f>'2'!E26/('1'!E36+'1'!E31)</f>
        <v>4.6413700786342263E-4</v>
      </c>
      <c r="F12" s="29">
        <f>'2'!F26/('1'!F36+'1'!F31)</f>
        <v>5.5408723184458726E-3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2020-04-12T16:06:54Z</dcterms:modified>
</cp:coreProperties>
</file>