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ik\Google Drive\Financial Statements\Checked &amp; Final\FS Template\Formate_3\Travel &amp; leisure (1)\Q\"/>
    </mc:Choice>
  </mc:AlternateContent>
  <bookViews>
    <workbookView xWindow="0" yWindow="0" windowWidth="20490" windowHeight="7755" activeTab="2"/>
  </bookViews>
  <sheets>
    <sheet name="1" sheetId="1" r:id="rId1"/>
    <sheet name="2" sheetId="2" r:id="rId2"/>
    <sheet name="3" sheetId="3" r:id="rId3"/>
    <sheet name="Ratios" sheetId="5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9" i="2" l="1"/>
  <c r="C19" i="2"/>
  <c r="C22" i="2" s="1"/>
  <c r="B16" i="2"/>
  <c r="C16" i="2"/>
  <c r="C13" i="2"/>
  <c r="C21" i="1"/>
  <c r="B13" i="2"/>
  <c r="D16" i="2"/>
  <c r="E16" i="2"/>
  <c r="F16" i="2"/>
  <c r="C50" i="1" l="1"/>
  <c r="D50" i="1"/>
  <c r="E50" i="1"/>
  <c r="F50" i="1"/>
  <c r="B50" i="1"/>
  <c r="B17" i="3" l="1"/>
  <c r="B9" i="3"/>
  <c r="C25" i="3"/>
  <c r="D25" i="3"/>
  <c r="E25" i="3"/>
  <c r="C17" i="3"/>
  <c r="D17" i="3"/>
  <c r="E17" i="3"/>
  <c r="C9" i="3"/>
  <c r="D9" i="3"/>
  <c r="E9" i="3"/>
  <c r="E30" i="3" s="1"/>
  <c r="F17" i="3"/>
  <c r="F9" i="3"/>
  <c r="F30" i="3" s="1"/>
  <c r="E7" i="2"/>
  <c r="F7" i="2"/>
  <c r="F9" i="2"/>
  <c r="E9" i="2"/>
  <c r="D9" i="2"/>
  <c r="D7" i="2"/>
  <c r="D26" i="3" l="1"/>
  <c r="D28" i="3" s="1"/>
  <c r="C26" i="3"/>
  <c r="C28" i="3" s="1"/>
  <c r="E26" i="3"/>
  <c r="E28" i="3" s="1"/>
  <c r="D12" i="2"/>
  <c r="D18" i="2" s="1"/>
  <c r="D22" i="2" s="1"/>
  <c r="D24" i="2" s="1"/>
  <c r="E12" i="2"/>
  <c r="F12" i="2"/>
  <c r="F18" i="2" l="1"/>
  <c r="F22" i="2" s="1"/>
  <c r="F24" i="2" s="1"/>
  <c r="E18" i="2"/>
  <c r="E22" i="2" s="1"/>
  <c r="E24" i="2" s="1"/>
  <c r="F25" i="3" l="1"/>
  <c r="F26" i="3" s="1"/>
  <c r="F31" i="1"/>
  <c r="F25" i="1"/>
  <c r="F40" i="1"/>
  <c r="F13" i="1"/>
  <c r="F6" i="1"/>
  <c r="D6" i="1"/>
  <c r="E6" i="1"/>
  <c r="D13" i="1"/>
  <c r="E13" i="1"/>
  <c r="F44" i="1" l="1"/>
  <c r="F49" i="1" s="1"/>
  <c r="F28" i="3"/>
  <c r="F38" i="1"/>
  <c r="F21" i="1"/>
  <c r="B31" i="1"/>
  <c r="B25" i="1"/>
  <c r="B40" i="1"/>
  <c r="B13" i="1"/>
  <c r="B6" i="1"/>
  <c r="B25" i="3"/>
  <c r="B26" i="3" s="1"/>
  <c r="B28" i="3" s="1"/>
  <c r="B7" i="2"/>
  <c r="C7" i="2"/>
  <c r="C31" i="1"/>
  <c r="D31" i="1"/>
  <c r="E31" i="1"/>
  <c r="C25" i="1"/>
  <c r="D25" i="1"/>
  <c r="E25" i="1"/>
  <c r="C40" i="1"/>
  <c r="D40" i="1"/>
  <c r="E40" i="1"/>
  <c r="D21" i="1"/>
  <c r="C13" i="1"/>
  <c r="C6" i="1"/>
  <c r="E21" i="1"/>
  <c r="C38" i="1" l="1"/>
  <c r="E44" i="1"/>
  <c r="E49" i="1" s="1"/>
  <c r="D44" i="1"/>
  <c r="D49" i="1" s="1"/>
  <c r="C44" i="1"/>
  <c r="C49" i="1" s="1"/>
  <c r="F47" i="1"/>
  <c r="B44" i="1"/>
  <c r="B49" i="1" s="1"/>
  <c r="E38" i="1"/>
  <c r="D38" i="1"/>
  <c r="B21" i="1"/>
  <c r="B38" i="1"/>
  <c r="C30" i="3"/>
  <c r="B30" i="3"/>
  <c r="D30" i="3"/>
  <c r="C9" i="2"/>
  <c r="C12" i="2" s="1"/>
  <c r="B9" i="2"/>
  <c r="B12" i="2" s="1"/>
  <c r="E47" i="1" l="1"/>
  <c r="C47" i="1"/>
  <c r="D47" i="1"/>
  <c r="B18" i="2"/>
  <c r="C18" i="2"/>
  <c r="B47" i="1"/>
  <c r="C24" i="2" l="1"/>
  <c r="B22" i="2"/>
  <c r="B24" i="2" s="1"/>
</calcChain>
</file>

<file path=xl/sharedStrings.xml><?xml version="1.0" encoding="utf-8"?>
<sst xmlns="http://schemas.openxmlformats.org/spreadsheetml/2006/main" count="99" uniqueCount="87">
  <si>
    <t>ASSETS</t>
  </si>
  <si>
    <t>NON CURRENT ASSETS</t>
  </si>
  <si>
    <t xml:space="preserve">Property,Plant  and  Equipment </t>
  </si>
  <si>
    <t xml:space="preserve">Capital Work-in-Progress </t>
  </si>
  <si>
    <t>CURRENT ASSETS</t>
  </si>
  <si>
    <t>Cash and Cash Equivalents</t>
  </si>
  <si>
    <t>Share Capital</t>
  </si>
  <si>
    <t>Deferred Tax Liability</t>
  </si>
  <si>
    <t>Gross Profit</t>
  </si>
  <si>
    <t>Operating Profit</t>
  </si>
  <si>
    <t>Current</t>
  </si>
  <si>
    <t>Deferred</t>
  </si>
  <si>
    <t xml:space="preserve">Acquisition of Property,plant and equipment </t>
  </si>
  <si>
    <t>Capital work-in-progress</t>
  </si>
  <si>
    <t>Non-controlling interests</t>
  </si>
  <si>
    <t>SEA PEARL BEACH RESORT AND SPA LIMITED</t>
  </si>
  <si>
    <t>Deferred Tax Assets</t>
  </si>
  <si>
    <t>Preliminary Expenses</t>
  </si>
  <si>
    <t>Pre-Operating Expenditures</t>
  </si>
  <si>
    <t>Stock of Construction Material</t>
  </si>
  <si>
    <t>Inventories</t>
  </si>
  <si>
    <t>Accounts receivables</t>
  </si>
  <si>
    <t>Advances, Deposits &amp; Prepayments</t>
  </si>
  <si>
    <t>Retained earnings</t>
  </si>
  <si>
    <t>Non-current portion of Secured Term Loan</t>
  </si>
  <si>
    <t>Share Money Deposit</t>
  </si>
  <si>
    <t>SPBRSL 20% Convertible Secured Bond</t>
  </si>
  <si>
    <t>Current portion of Secured term loan</t>
  </si>
  <si>
    <t>Short Term loan</t>
  </si>
  <si>
    <t>Accounts Payable</t>
  </si>
  <si>
    <t>Accruals and Provisions</t>
  </si>
  <si>
    <t>Distribution &amp; Selling expenses</t>
  </si>
  <si>
    <t>Administrative and other expenses</t>
  </si>
  <si>
    <t>Finance Cost</t>
  </si>
  <si>
    <t>Worker profit participation Fund</t>
  </si>
  <si>
    <t>Collection from turnover &amp; other receipts</t>
  </si>
  <si>
    <t>Payment for roperating costs &amp; other expense</t>
  </si>
  <si>
    <t>Incoem tax paid</t>
  </si>
  <si>
    <t>Proceeds from sale of fixed assests</t>
  </si>
  <si>
    <t>Advances,Deposits &amp; Prepayments</t>
  </si>
  <si>
    <t>Short Term borrowing Received/Repaid-Net</t>
  </si>
  <si>
    <t>Secured Term Loans Received /(Repaid)- Net</t>
  </si>
  <si>
    <t>SPBRSL 20% Convertible Security Bond</t>
  </si>
  <si>
    <t>Payable to related party</t>
  </si>
  <si>
    <t>Proceeds from fresh issuance of share capital</t>
  </si>
  <si>
    <t>Balance Sheet</t>
  </si>
  <si>
    <t>As at year end</t>
  </si>
  <si>
    <t>Liabilities and Capital</t>
  </si>
  <si>
    <t>Liabilities</t>
  </si>
  <si>
    <t>Non Current Liabilities</t>
  </si>
  <si>
    <t>Current Liabilities</t>
  </si>
  <si>
    <t>Shareholders’ Equity</t>
  </si>
  <si>
    <t>Net assets value per share</t>
  </si>
  <si>
    <t>Shares to calculate NAVPS</t>
  </si>
  <si>
    <t>Income Statement</t>
  </si>
  <si>
    <t>Net Revenues</t>
  </si>
  <si>
    <t>Cost of goods sold</t>
  </si>
  <si>
    <t>Operating Income/(Expenses)</t>
  </si>
  <si>
    <t>Non-Operating Income/(Expenses)</t>
  </si>
  <si>
    <t>Profit Before contribution to WPPF</t>
  </si>
  <si>
    <t>Profit Before Taxation</t>
  </si>
  <si>
    <t>Provision for Taxation</t>
  </si>
  <si>
    <t>Net Profit</t>
  </si>
  <si>
    <t>Earnings per share (par value Taka 10)</t>
  </si>
  <si>
    <t>Shares to Calculate EPS</t>
  </si>
  <si>
    <t>Net Cash Flows - Operating Activities</t>
  </si>
  <si>
    <t>Net Cash Flows - Investment Activities</t>
  </si>
  <si>
    <t>Net Cash Flows - Financing Activities</t>
  </si>
  <si>
    <t>Net Change in Cash Flows</t>
  </si>
  <si>
    <t>Cash and Cash Equivalents at Beginning Period</t>
  </si>
  <si>
    <t>Cash and Cash Equivalents at End of Period</t>
  </si>
  <si>
    <t>Net Operating Cash Flow Per Share</t>
  </si>
  <si>
    <t>Shares to Calculate NOCFPS</t>
  </si>
  <si>
    <t>Ratios</t>
  </si>
  <si>
    <t>Return on Asset (ROA)</t>
  </si>
  <si>
    <t>Return on Equity (ROE)</t>
  </si>
  <si>
    <t>Debt to Equity</t>
  </si>
  <si>
    <t>Current Ratio</t>
  </si>
  <si>
    <t>Net Margin</t>
  </si>
  <si>
    <t>Operating Margin</t>
  </si>
  <si>
    <t>Return on Invested Capital (ROIC)</t>
  </si>
  <si>
    <t>Quarter 1</t>
  </si>
  <si>
    <t>Quarter 2</t>
  </si>
  <si>
    <t>Investment</t>
  </si>
  <si>
    <t>Convertible secured bond</t>
  </si>
  <si>
    <t>Other income</t>
  </si>
  <si>
    <t>Investment in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</si>
</sst>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;[Red]0"/>
    <numFmt numFmtId="165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4" fontId="3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44">
    <xf numFmtId="0" fontId="0" fillId="0" borderId="0" xfId="0"/>
    <xf numFmtId="3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Border="1"/>
    <xf numFmtId="15" fontId="2" fillId="0" borderId="0" xfId="0" applyNumberFormat="1" applyFont="1"/>
    <xf numFmtId="3" fontId="2" fillId="0" borderId="0" xfId="0" applyNumberFormat="1" applyFont="1"/>
    <xf numFmtId="2" fontId="0" fillId="0" borderId="0" xfId="0" applyNumberFormat="1"/>
    <xf numFmtId="2" fontId="1" fillId="0" borderId="0" xfId="0" applyNumberFormat="1" applyFont="1"/>
    <xf numFmtId="41" fontId="0" fillId="0" borderId="0" xfId="0" applyNumberFormat="1"/>
    <xf numFmtId="41" fontId="0" fillId="0" borderId="1" xfId="0" applyNumberFormat="1" applyBorder="1"/>
    <xf numFmtId="41" fontId="1" fillId="0" borderId="0" xfId="0" applyNumberFormat="1" applyFont="1"/>
    <xf numFmtId="41" fontId="0" fillId="0" borderId="0" xfId="0" applyNumberFormat="1" applyFont="1"/>
    <xf numFmtId="41" fontId="0" fillId="0" borderId="0" xfId="0" applyNumberFormat="1" applyBorder="1"/>
    <xf numFmtId="41" fontId="0" fillId="0" borderId="1" xfId="0" applyNumberFormat="1" applyFill="1" applyBorder="1"/>
    <xf numFmtId="41" fontId="1" fillId="0" borderId="2" xfId="0" applyNumberFormat="1" applyFont="1" applyBorder="1"/>
    <xf numFmtId="41" fontId="0" fillId="0" borderId="0" xfId="1" applyNumberFormat="1" applyFont="1"/>
    <xf numFmtId="41" fontId="1" fillId="0" borderId="3" xfId="0" applyNumberFormat="1" applyFont="1" applyBorder="1"/>
    <xf numFmtId="41" fontId="1" fillId="0" borderId="0" xfId="0" applyNumberFormat="1" applyFont="1" applyBorder="1"/>
    <xf numFmtId="0" fontId="0" fillId="0" borderId="0" xfId="0" applyAlignment="1"/>
    <xf numFmtId="164" fontId="2" fillId="0" borderId="0" xfId="0" applyNumberFormat="1" applyFont="1"/>
    <xf numFmtId="165" fontId="1" fillId="0" borderId="0" xfId="2" applyNumberFormat="1" applyFont="1"/>
    <xf numFmtId="165" fontId="0" fillId="0" borderId="0" xfId="2" applyNumberFormat="1" applyFont="1"/>
    <xf numFmtId="165" fontId="1" fillId="0" borderId="2" xfId="2" applyNumberFormat="1" applyFont="1" applyBorder="1"/>
    <xf numFmtId="165" fontId="0" fillId="0" borderId="0" xfId="2" applyNumberFormat="1" applyFont="1" applyBorder="1"/>
    <xf numFmtId="3" fontId="0" fillId="0" borderId="0" xfId="0" applyNumberFormat="1" applyFont="1"/>
    <xf numFmtId="0" fontId="4" fillId="0" borderId="0" xfId="0" applyFont="1"/>
    <xf numFmtId="0" fontId="1" fillId="0" borderId="1" xfId="0" applyFont="1" applyBorder="1" applyAlignment="1">
      <alignment horizontal="left"/>
    </xf>
    <xf numFmtId="0" fontId="5" fillId="0" borderId="0" xfId="0" applyFont="1"/>
    <xf numFmtId="165" fontId="1" fillId="0" borderId="0" xfId="2" applyNumberFormat="1" applyFont="1" applyBorder="1"/>
    <xf numFmtId="0" fontId="2" fillId="0" borderId="1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" fillId="0" borderId="1" xfId="0" applyFont="1" applyBorder="1"/>
    <xf numFmtId="165" fontId="0" fillId="0" borderId="0" xfId="0" applyNumberFormat="1"/>
    <xf numFmtId="0" fontId="1" fillId="0" borderId="2" xfId="0" applyFont="1" applyBorder="1"/>
    <xf numFmtId="0" fontId="2" fillId="0" borderId="0" xfId="0" applyNumberFormat="1" applyFont="1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15" fontId="2" fillId="0" borderId="0" xfId="0" applyNumberFormat="1" applyFont="1" applyAlignment="1">
      <alignment horizontal="right"/>
    </xf>
    <xf numFmtId="3" fontId="2" fillId="0" borderId="0" xfId="0" applyNumberFormat="1" applyFont="1" applyAlignment="1">
      <alignment horizontal="right"/>
    </xf>
    <xf numFmtId="0" fontId="0" fillId="0" borderId="0" xfId="0" applyFont="1" applyBorder="1"/>
    <xf numFmtId="0" fontId="2" fillId="0" borderId="0" xfId="0" applyFont="1" applyAlignment="1">
      <alignment horizontal="right" indent="1"/>
    </xf>
    <xf numFmtId="15" fontId="2" fillId="0" borderId="0" xfId="0" applyNumberFormat="1" applyFont="1" applyAlignment="1">
      <alignment horizontal="right" indent="1"/>
    </xf>
  </cellXfs>
  <cellStyles count="3">
    <cellStyle name="Comma" xfId="2" builtinId="3"/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"/>
  <sheetViews>
    <sheetView workbookViewId="0">
      <pane xSplit="1" ySplit="4" topLeftCell="C5" activePane="bottomRight" state="frozen"/>
      <selection pane="topRight" activeCell="B1" sqref="B1"/>
      <selection pane="bottomLeft" activeCell="A6" sqref="A6"/>
      <selection pane="bottomRight" activeCell="C22" sqref="C22"/>
    </sheetView>
  </sheetViews>
  <sheetFormatPr defaultRowHeight="15" x14ac:dyDescent="0.25"/>
  <cols>
    <col min="1" max="1" width="40.28515625" customWidth="1"/>
    <col min="2" max="2" width="17.28515625" customWidth="1"/>
    <col min="3" max="3" width="15" bestFit="1" customWidth="1"/>
    <col min="4" max="6" width="14.28515625" bestFit="1" customWidth="1"/>
    <col min="8" max="8" width="10.140625" bestFit="1" customWidth="1"/>
  </cols>
  <sheetData>
    <row r="1" spans="1:8" ht="15.75" x14ac:dyDescent="0.25">
      <c r="A1" s="3" t="s">
        <v>15</v>
      </c>
    </row>
    <row r="2" spans="1:8" ht="15.75" x14ac:dyDescent="0.25">
      <c r="A2" s="3" t="s">
        <v>45</v>
      </c>
      <c r="C2" s="38"/>
    </row>
    <row r="3" spans="1:8" ht="15.75" x14ac:dyDescent="0.25">
      <c r="A3" s="3" t="s">
        <v>46</v>
      </c>
      <c r="B3" s="37" t="s">
        <v>81</v>
      </c>
      <c r="C3" s="38" t="s">
        <v>82</v>
      </c>
    </row>
    <row r="4" spans="1:8" ht="15.75" x14ac:dyDescent="0.25">
      <c r="B4" s="39">
        <v>43738</v>
      </c>
      <c r="C4" s="39">
        <v>43830</v>
      </c>
      <c r="D4" s="21"/>
      <c r="E4" s="21"/>
      <c r="F4" s="21"/>
    </row>
    <row r="5" spans="1:8" x14ac:dyDescent="0.25">
      <c r="A5" s="28" t="s">
        <v>0</v>
      </c>
      <c r="B5" s="17"/>
      <c r="C5" s="17"/>
      <c r="D5" s="17"/>
      <c r="E5" s="17"/>
      <c r="F5" s="17"/>
      <c r="G5" s="17"/>
    </row>
    <row r="6" spans="1:8" x14ac:dyDescent="0.25">
      <c r="A6" s="29" t="s">
        <v>1</v>
      </c>
      <c r="B6" s="22">
        <f>SUM(B7:B11)</f>
        <v>4926757141</v>
      </c>
      <c r="C6" s="22">
        <f t="shared" ref="C6:D6" si="0">SUM(C7:C11)</f>
        <v>5028531257</v>
      </c>
      <c r="D6" s="22">
        <f t="shared" si="0"/>
        <v>0</v>
      </c>
      <c r="E6" s="22">
        <f>SUM(E7:E11)</f>
        <v>0</v>
      </c>
      <c r="F6" s="22">
        <f>SUM(F7:F11)</f>
        <v>0</v>
      </c>
      <c r="G6" s="17"/>
      <c r="H6" s="1"/>
    </row>
    <row r="7" spans="1:8" x14ac:dyDescent="0.25">
      <c r="A7" t="s">
        <v>2</v>
      </c>
      <c r="B7" s="23">
        <v>2786759471</v>
      </c>
      <c r="C7" s="23">
        <v>2790414261</v>
      </c>
      <c r="D7" s="23"/>
      <c r="E7" s="23"/>
      <c r="F7" s="23"/>
      <c r="G7" s="17"/>
      <c r="H7" s="1"/>
    </row>
    <row r="8" spans="1:8" x14ac:dyDescent="0.25">
      <c r="A8" t="s">
        <v>3</v>
      </c>
      <c r="B8" s="23">
        <v>2139997670</v>
      </c>
      <c r="C8" s="23">
        <v>2238116996</v>
      </c>
      <c r="D8" s="23"/>
      <c r="E8" s="23"/>
      <c r="F8" s="23"/>
      <c r="G8" s="17"/>
      <c r="H8" s="1"/>
    </row>
    <row r="9" spans="1:8" x14ac:dyDescent="0.25">
      <c r="A9" t="s">
        <v>16</v>
      </c>
      <c r="B9" s="23"/>
      <c r="C9" s="23"/>
      <c r="D9" s="23"/>
      <c r="E9" s="23"/>
      <c r="F9" s="23"/>
      <c r="G9" s="17"/>
      <c r="H9" s="1"/>
    </row>
    <row r="10" spans="1:8" x14ac:dyDescent="0.25">
      <c r="A10" t="s">
        <v>17</v>
      </c>
      <c r="B10" s="23"/>
      <c r="C10" s="23"/>
      <c r="D10" s="23"/>
      <c r="E10" s="23"/>
      <c r="F10" s="23"/>
      <c r="G10" s="17"/>
      <c r="H10" s="1"/>
    </row>
    <row r="11" spans="1:8" x14ac:dyDescent="0.25">
      <c r="A11" t="s">
        <v>18</v>
      </c>
      <c r="B11" s="23"/>
      <c r="C11" s="23"/>
      <c r="D11" s="23"/>
      <c r="E11" s="23"/>
      <c r="F11" s="23"/>
      <c r="G11" s="17"/>
    </row>
    <row r="12" spans="1:8" x14ac:dyDescent="0.25">
      <c r="B12" s="23"/>
      <c r="C12" s="23"/>
      <c r="D12" s="23"/>
      <c r="E12" s="23"/>
      <c r="F12" s="23"/>
      <c r="G12" s="17"/>
      <c r="H12" s="1"/>
    </row>
    <row r="13" spans="1:8" x14ac:dyDescent="0.25">
      <c r="A13" s="29" t="s">
        <v>4</v>
      </c>
      <c r="B13" s="22">
        <f>SUM(B14:B20)</f>
        <v>411075775</v>
      </c>
      <c r="C13" s="22">
        <f t="shared" ref="C13:D13" si="1">SUM(C14:C20)</f>
        <v>465340156</v>
      </c>
      <c r="D13" s="22">
        <f t="shared" si="1"/>
        <v>0</v>
      </c>
      <c r="E13" s="22">
        <f>SUM(E14:E20)</f>
        <v>0</v>
      </c>
      <c r="F13" s="22">
        <f>SUM(F14:F20)</f>
        <v>0</v>
      </c>
      <c r="G13" s="17"/>
      <c r="H13" s="1"/>
    </row>
    <row r="14" spans="1:8" x14ac:dyDescent="0.25">
      <c r="A14" t="s">
        <v>19</v>
      </c>
      <c r="B14" s="23">
        <v>25209265</v>
      </c>
      <c r="C14" s="23">
        <v>19135635</v>
      </c>
      <c r="D14" s="23"/>
      <c r="E14" s="23"/>
      <c r="F14" s="23"/>
      <c r="G14" s="17"/>
      <c r="H14" s="1"/>
    </row>
    <row r="15" spans="1:8" x14ac:dyDescent="0.25">
      <c r="A15" t="s">
        <v>20</v>
      </c>
      <c r="B15" s="23">
        <v>26565593</v>
      </c>
      <c r="C15" s="23">
        <v>38906169</v>
      </c>
      <c r="D15" s="23"/>
      <c r="E15" s="23"/>
      <c r="F15" s="23"/>
      <c r="G15" s="17"/>
      <c r="H15" s="1"/>
    </row>
    <row r="16" spans="1:8" x14ac:dyDescent="0.25">
      <c r="A16" t="s">
        <v>83</v>
      </c>
      <c r="B16" s="23">
        <v>29588533</v>
      </c>
      <c r="C16" s="23">
        <v>20612092</v>
      </c>
      <c r="D16" s="23"/>
      <c r="E16" s="23"/>
      <c r="F16" s="23"/>
      <c r="G16" s="17"/>
      <c r="H16" s="1"/>
    </row>
    <row r="17" spans="1:8" x14ac:dyDescent="0.25">
      <c r="A17" t="s">
        <v>21</v>
      </c>
      <c r="B17" s="23">
        <v>65517233</v>
      </c>
      <c r="C17" s="23">
        <v>73567326</v>
      </c>
      <c r="D17" s="23"/>
      <c r="E17" s="23"/>
      <c r="F17" s="23"/>
      <c r="G17" s="17"/>
      <c r="H17" s="1"/>
    </row>
    <row r="18" spans="1:8" x14ac:dyDescent="0.25">
      <c r="A18" t="s">
        <v>22</v>
      </c>
      <c r="B18" s="23">
        <v>106664707</v>
      </c>
      <c r="C18" s="23">
        <v>115595505</v>
      </c>
      <c r="D18" s="23"/>
      <c r="E18" s="23"/>
      <c r="F18" s="23"/>
      <c r="G18" s="17"/>
    </row>
    <row r="19" spans="1:8" x14ac:dyDescent="0.25">
      <c r="A19" t="s">
        <v>5</v>
      </c>
      <c r="B19" s="23">
        <v>157530444</v>
      </c>
      <c r="C19" s="23">
        <v>197523429</v>
      </c>
      <c r="D19" s="23"/>
      <c r="E19" s="23"/>
      <c r="F19" s="23"/>
      <c r="G19" s="17"/>
    </row>
    <row r="20" spans="1:8" x14ac:dyDescent="0.25">
      <c r="B20" s="23"/>
      <c r="C20" s="23"/>
      <c r="D20" s="23"/>
      <c r="E20" s="23"/>
      <c r="F20" s="23"/>
      <c r="G20" s="17"/>
    </row>
    <row r="21" spans="1:8" x14ac:dyDescent="0.25">
      <c r="A21" s="2"/>
      <c r="B21" s="24">
        <f>B6+B13</f>
        <v>5337832916</v>
      </c>
      <c r="C21" s="24">
        <f>C6+C13+2</f>
        <v>5493871415</v>
      </c>
      <c r="D21" s="24">
        <f>D6+D13</f>
        <v>0</v>
      </c>
      <c r="E21" s="24">
        <f>E6+E13</f>
        <v>0</v>
      </c>
      <c r="F21" s="24">
        <f>F6+F13</f>
        <v>0</v>
      </c>
      <c r="G21" s="17"/>
    </row>
    <row r="22" spans="1:8" x14ac:dyDescent="0.25">
      <c r="B22" s="23"/>
      <c r="C22" s="23"/>
      <c r="D22" s="23"/>
      <c r="E22" s="23"/>
      <c r="F22" s="23"/>
      <c r="G22" s="17"/>
    </row>
    <row r="23" spans="1:8" ht="15.75" x14ac:dyDescent="0.25">
      <c r="A23" s="31" t="s">
        <v>47</v>
      </c>
      <c r="B23" s="23"/>
      <c r="C23" s="23"/>
      <c r="D23" s="23"/>
      <c r="E23" s="23"/>
      <c r="F23" s="23"/>
      <c r="G23" s="17"/>
    </row>
    <row r="24" spans="1:8" ht="15.75" x14ac:dyDescent="0.25">
      <c r="A24" s="32" t="s">
        <v>48</v>
      </c>
      <c r="B24" s="23"/>
      <c r="C24" s="23"/>
      <c r="D24" s="23"/>
      <c r="E24" s="23"/>
      <c r="F24" s="23"/>
      <c r="G24" s="17"/>
    </row>
    <row r="25" spans="1:8" x14ac:dyDescent="0.25">
      <c r="A25" s="29" t="s">
        <v>49</v>
      </c>
      <c r="B25" s="22">
        <f t="shared" ref="B25:F25" si="2">SUM(B26:B29)</f>
        <v>3370140466</v>
      </c>
      <c r="C25" s="22">
        <f t="shared" si="2"/>
        <v>3417148742</v>
      </c>
      <c r="D25" s="22">
        <f t="shared" si="2"/>
        <v>0</v>
      </c>
      <c r="E25" s="22">
        <f t="shared" si="2"/>
        <v>0</v>
      </c>
      <c r="F25" s="22">
        <f t="shared" si="2"/>
        <v>0</v>
      </c>
      <c r="G25" s="17"/>
      <c r="H25" s="1"/>
    </row>
    <row r="26" spans="1:8" x14ac:dyDescent="0.25">
      <c r="A26" t="s">
        <v>24</v>
      </c>
      <c r="B26" s="23">
        <v>3937338</v>
      </c>
      <c r="C26" s="23">
        <v>1100000</v>
      </c>
      <c r="D26" s="23"/>
      <c r="E26" s="23"/>
      <c r="F26" s="23"/>
      <c r="G26" s="17"/>
      <c r="H26" s="1"/>
    </row>
    <row r="27" spans="1:8" x14ac:dyDescent="0.25">
      <c r="A27" t="s">
        <v>26</v>
      </c>
      <c r="B27" s="23">
        <v>3326384928</v>
      </c>
      <c r="C27" s="23">
        <v>3368106530</v>
      </c>
      <c r="D27" s="23"/>
      <c r="E27" s="23"/>
      <c r="F27" s="23"/>
      <c r="G27" s="17"/>
      <c r="H27" s="1"/>
    </row>
    <row r="28" spans="1:8" x14ac:dyDescent="0.25">
      <c r="A28" t="s">
        <v>25</v>
      </c>
      <c r="B28" s="23"/>
      <c r="C28" s="23"/>
      <c r="D28" s="23"/>
      <c r="E28" s="23"/>
      <c r="F28" s="23"/>
      <c r="G28" s="17"/>
      <c r="H28" s="1"/>
    </row>
    <row r="29" spans="1:8" x14ac:dyDescent="0.25">
      <c r="A29" t="s">
        <v>7</v>
      </c>
      <c r="B29" s="25">
        <v>39818200</v>
      </c>
      <c r="C29" s="25">
        <v>47942212</v>
      </c>
      <c r="D29" s="25"/>
      <c r="E29" s="23"/>
      <c r="F29" s="23"/>
      <c r="G29" s="17"/>
    </row>
    <row r="30" spans="1:8" x14ac:dyDescent="0.25">
      <c r="B30" s="23"/>
      <c r="C30" s="23"/>
      <c r="D30" s="23"/>
      <c r="E30" s="23"/>
      <c r="F30" s="23"/>
      <c r="G30" s="17"/>
      <c r="H30" s="1"/>
    </row>
    <row r="31" spans="1:8" x14ac:dyDescent="0.25">
      <c r="A31" s="29" t="s">
        <v>50</v>
      </c>
      <c r="B31" s="22">
        <f t="shared" ref="B31:F31" si="3">SUM(B32:B36)</f>
        <v>858848610</v>
      </c>
      <c r="C31" s="22">
        <f t="shared" si="3"/>
        <v>818856446</v>
      </c>
      <c r="D31" s="22">
        <f t="shared" si="3"/>
        <v>0</v>
      </c>
      <c r="E31" s="22">
        <f t="shared" si="3"/>
        <v>0</v>
      </c>
      <c r="F31" s="22">
        <f t="shared" si="3"/>
        <v>0</v>
      </c>
      <c r="G31" s="17"/>
      <c r="H31" s="1"/>
    </row>
    <row r="32" spans="1:8" x14ac:dyDescent="0.25">
      <c r="A32" t="s">
        <v>27</v>
      </c>
      <c r="B32" s="23">
        <v>144773215</v>
      </c>
      <c r="C32" s="23">
        <v>13642189</v>
      </c>
      <c r="D32" s="23"/>
      <c r="E32" s="23"/>
      <c r="F32" s="23"/>
      <c r="G32" s="17"/>
      <c r="H32" s="1"/>
    </row>
    <row r="33" spans="1:8" x14ac:dyDescent="0.25">
      <c r="A33" t="s">
        <v>84</v>
      </c>
      <c r="B33" s="23">
        <v>604692591</v>
      </c>
      <c r="C33" s="23">
        <v>660928500</v>
      </c>
      <c r="D33" s="23"/>
      <c r="E33" s="23"/>
      <c r="F33" s="23"/>
      <c r="G33" s="17"/>
      <c r="H33" s="1"/>
    </row>
    <row r="34" spans="1:8" x14ac:dyDescent="0.25">
      <c r="A34" t="s">
        <v>28</v>
      </c>
      <c r="B34" s="23">
        <v>17577556</v>
      </c>
      <c r="C34" s="23">
        <v>24327094</v>
      </c>
      <c r="D34" s="23"/>
      <c r="E34" s="23"/>
      <c r="F34" s="23"/>
      <c r="G34" s="17"/>
      <c r="H34" s="1"/>
    </row>
    <row r="35" spans="1:8" x14ac:dyDescent="0.25">
      <c r="A35" t="s">
        <v>29</v>
      </c>
      <c r="B35" s="23">
        <v>34045607</v>
      </c>
      <c r="C35" s="23">
        <v>46994426</v>
      </c>
      <c r="D35" s="23"/>
      <c r="E35" s="23"/>
      <c r="F35" s="23"/>
      <c r="G35" s="17"/>
      <c r="H35" s="1"/>
    </row>
    <row r="36" spans="1:8" x14ac:dyDescent="0.25">
      <c r="A36" t="s">
        <v>30</v>
      </c>
      <c r="B36" s="23">
        <v>57759641</v>
      </c>
      <c r="C36" s="23">
        <v>72964237</v>
      </c>
      <c r="D36" s="23"/>
      <c r="E36" s="23"/>
      <c r="F36" s="23"/>
      <c r="G36" s="17"/>
    </row>
    <row r="37" spans="1:8" x14ac:dyDescent="0.25">
      <c r="A37" s="2"/>
      <c r="B37" s="23"/>
      <c r="C37" s="23"/>
      <c r="D37" s="23"/>
      <c r="E37" s="23"/>
      <c r="F37" s="23"/>
      <c r="G37" s="17"/>
    </row>
    <row r="38" spans="1:8" x14ac:dyDescent="0.25">
      <c r="A38" s="2"/>
      <c r="B38" s="24">
        <f t="shared" ref="B38:F38" si="4">B25+B31</f>
        <v>4228989076</v>
      </c>
      <c r="C38" s="24">
        <f t="shared" si="4"/>
        <v>4236005188</v>
      </c>
      <c r="D38" s="24">
        <f t="shared" si="4"/>
        <v>0</v>
      </c>
      <c r="E38" s="24">
        <f t="shared" si="4"/>
        <v>0</v>
      </c>
      <c r="F38" s="24">
        <f t="shared" si="4"/>
        <v>0</v>
      </c>
      <c r="G38" s="17"/>
    </row>
    <row r="39" spans="1:8" x14ac:dyDescent="0.25">
      <c r="A39" s="2"/>
      <c r="B39" s="30"/>
      <c r="C39" s="30"/>
      <c r="D39" s="30"/>
      <c r="E39" s="30"/>
      <c r="F39" s="30"/>
      <c r="G39" s="17"/>
    </row>
    <row r="40" spans="1:8" x14ac:dyDescent="0.25">
      <c r="A40" s="29" t="s">
        <v>51</v>
      </c>
      <c r="B40" s="22">
        <f t="shared" ref="B40:F40" si="5">SUM(B41:B42)</f>
        <v>1239139840</v>
      </c>
      <c r="C40" s="22">
        <f t="shared" si="5"/>
        <v>1257866227</v>
      </c>
      <c r="D40" s="22">
        <f t="shared" si="5"/>
        <v>0</v>
      </c>
      <c r="E40" s="22">
        <f t="shared" si="5"/>
        <v>0</v>
      </c>
      <c r="F40" s="22">
        <f t="shared" si="5"/>
        <v>0</v>
      </c>
      <c r="G40" s="17"/>
    </row>
    <row r="41" spans="1:8" x14ac:dyDescent="0.25">
      <c r="A41" t="s">
        <v>6</v>
      </c>
      <c r="B41" s="23">
        <v>1150000000</v>
      </c>
      <c r="C41" s="23">
        <v>1207500000</v>
      </c>
      <c r="D41" s="23"/>
      <c r="E41" s="23"/>
      <c r="F41" s="23"/>
      <c r="G41" s="17"/>
    </row>
    <row r="42" spans="1:8" x14ac:dyDescent="0.25">
      <c r="A42" t="s">
        <v>23</v>
      </c>
      <c r="B42" s="23">
        <v>89139840</v>
      </c>
      <c r="C42" s="23">
        <v>50366227</v>
      </c>
      <c r="D42" s="23"/>
      <c r="E42" s="23"/>
      <c r="F42" s="23"/>
      <c r="G42" s="17"/>
    </row>
    <row r="43" spans="1:8" x14ac:dyDescent="0.25">
      <c r="A43" s="4" t="s">
        <v>14</v>
      </c>
      <c r="B43" s="23"/>
      <c r="C43" s="23"/>
      <c r="D43" s="23"/>
      <c r="E43" s="23"/>
      <c r="F43" s="23"/>
      <c r="G43" s="17"/>
    </row>
    <row r="44" spans="1:8" x14ac:dyDescent="0.25">
      <c r="A44" s="2"/>
      <c r="B44" s="24">
        <f t="shared" ref="B44:F44" si="6">B40+B43</f>
        <v>1239139840</v>
      </c>
      <c r="C44" s="24">
        <f t="shared" si="6"/>
        <v>1257866227</v>
      </c>
      <c r="D44" s="24">
        <f t="shared" si="6"/>
        <v>0</v>
      </c>
      <c r="E44" s="24">
        <f t="shared" si="6"/>
        <v>0</v>
      </c>
      <c r="F44" s="24">
        <f t="shared" si="6"/>
        <v>0</v>
      </c>
      <c r="G44" s="17"/>
    </row>
    <row r="45" spans="1:8" x14ac:dyDescent="0.25">
      <c r="A45" s="2"/>
      <c r="B45" s="30"/>
      <c r="C45" s="30"/>
      <c r="D45" s="30"/>
      <c r="E45" s="30"/>
      <c r="F45" s="30"/>
      <c r="G45" s="17"/>
    </row>
    <row r="46" spans="1:8" x14ac:dyDescent="0.25">
      <c r="A46" s="2"/>
      <c r="B46" s="22"/>
      <c r="C46" s="22"/>
      <c r="D46" s="22"/>
      <c r="E46" s="23"/>
      <c r="F46" s="23"/>
      <c r="G46" s="17"/>
    </row>
    <row r="47" spans="1:8" x14ac:dyDescent="0.25">
      <c r="A47" s="2"/>
      <c r="B47" s="24">
        <f>B38+B44</f>
        <v>5468128916</v>
      </c>
      <c r="C47" s="24">
        <f>C38+C44</f>
        <v>5493871415</v>
      </c>
      <c r="D47" s="24">
        <f>D38+D44</f>
        <v>0</v>
      </c>
      <c r="E47" s="24">
        <f>E38+E44</f>
        <v>0</v>
      </c>
      <c r="F47" s="24">
        <f>F38+F44</f>
        <v>0</v>
      </c>
      <c r="G47" s="17"/>
    </row>
    <row r="49" spans="1:6" x14ac:dyDescent="0.25">
      <c r="A49" s="33" t="s">
        <v>52</v>
      </c>
      <c r="B49" s="9">
        <f>B44/(B41/10)</f>
        <v>10.775129043478261</v>
      </c>
      <c r="C49" s="9">
        <f>C44/(C41/10)</f>
        <v>10.417111610766046</v>
      </c>
      <c r="D49" s="9" t="e">
        <f>D44/(D41/10)</f>
        <v>#DIV/0!</v>
      </c>
      <c r="E49" s="9" t="e">
        <f>E44/(E41/10)</f>
        <v>#DIV/0!</v>
      </c>
      <c r="F49" s="9" t="e">
        <f>F44/(F41/10)</f>
        <v>#DIV/0!</v>
      </c>
    </row>
    <row r="50" spans="1:6" x14ac:dyDescent="0.25">
      <c r="A50" s="33" t="s">
        <v>53</v>
      </c>
      <c r="B50" s="34">
        <f>B41/10</f>
        <v>115000000</v>
      </c>
      <c r="C50" s="34">
        <f t="shared" ref="C50:F50" si="7">C41/10</f>
        <v>120750000</v>
      </c>
      <c r="D50" s="34">
        <f t="shared" si="7"/>
        <v>0</v>
      </c>
      <c r="E50" s="34">
        <f t="shared" si="7"/>
        <v>0</v>
      </c>
      <c r="F50" s="34">
        <f t="shared" si="7"/>
        <v>0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8"/>
  <sheetViews>
    <sheetView workbookViewId="0">
      <pane xSplit="1" ySplit="4" topLeftCell="B11" activePane="bottomRight" state="frozen"/>
      <selection pane="topRight" activeCell="B1" sqref="B1"/>
      <selection pane="bottomLeft" activeCell="A6" sqref="A6"/>
      <selection pane="bottomRight" activeCell="B21" sqref="B21"/>
    </sheetView>
  </sheetViews>
  <sheetFormatPr defaultRowHeight="15" x14ac:dyDescent="0.25"/>
  <cols>
    <col min="1" max="1" width="45.5703125" bestFit="1" customWidth="1"/>
    <col min="2" max="5" width="14.28515625" bestFit="1" customWidth="1"/>
    <col min="6" max="7" width="12.7109375" bestFit="1" customWidth="1"/>
    <col min="8" max="8" width="11.140625" bestFit="1" customWidth="1"/>
    <col min="9" max="9" width="13.42578125" bestFit="1" customWidth="1"/>
  </cols>
  <sheetData>
    <row r="1" spans="1:11" ht="15.75" x14ac:dyDescent="0.25">
      <c r="A1" s="3" t="s">
        <v>15</v>
      </c>
      <c r="B1" s="7"/>
      <c r="C1" s="7"/>
      <c r="D1" s="7"/>
      <c r="E1" s="7"/>
    </row>
    <row r="2" spans="1:11" ht="15.75" x14ac:dyDescent="0.25">
      <c r="A2" s="3" t="s">
        <v>54</v>
      </c>
      <c r="B2" s="7"/>
      <c r="C2" s="7"/>
      <c r="D2" s="7"/>
      <c r="E2" s="7"/>
    </row>
    <row r="3" spans="1:11" ht="15.75" x14ac:dyDescent="0.25">
      <c r="A3" s="3" t="s">
        <v>46</v>
      </c>
      <c r="B3" s="40" t="s">
        <v>81</v>
      </c>
      <c r="C3" s="40" t="s">
        <v>82</v>
      </c>
      <c r="D3" s="7"/>
      <c r="E3" s="7"/>
    </row>
    <row r="4" spans="1:11" ht="15.75" x14ac:dyDescent="0.25">
      <c r="A4" s="3"/>
      <c r="B4" s="39">
        <v>43738</v>
      </c>
      <c r="C4" s="39">
        <v>43829</v>
      </c>
      <c r="D4" s="36"/>
      <c r="E4" s="36"/>
      <c r="F4" s="36"/>
      <c r="G4" s="6"/>
      <c r="H4" s="6"/>
      <c r="I4" s="6"/>
    </row>
    <row r="5" spans="1:11" x14ac:dyDescent="0.25">
      <c r="A5" s="33" t="s">
        <v>55</v>
      </c>
      <c r="B5" s="10">
        <v>150062844</v>
      </c>
      <c r="C5" s="10">
        <v>305685650</v>
      </c>
      <c r="D5" s="1"/>
      <c r="E5" s="13"/>
      <c r="F5" s="1"/>
      <c r="G5" s="1"/>
    </row>
    <row r="6" spans="1:11" x14ac:dyDescent="0.25">
      <c r="A6" t="s">
        <v>56</v>
      </c>
      <c r="B6" s="11">
        <v>29949798</v>
      </c>
      <c r="C6" s="11">
        <v>61589758</v>
      </c>
      <c r="D6" s="1"/>
      <c r="E6" s="13"/>
      <c r="F6" s="1"/>
      <c r="G6" s="1"/>
      <c r="K6" s="1"/>
    </row>
    <row r="7" spans="1:11" x14ac:dyDescent="0.25">
      <c r="A7" s="33" t="s">
        <v>8</v>
      </c>
      <c r="B7" s="12">
        <f t="shared" ref="B7:C7" si="0">B5-B6</f>
        <v>120113046</v>
      </c>
      <c r="C7" s="12">
        <f t="shared" si="0"/>
        <v>244095892</v>
      </c>
      <c r="D7" s="18">
        <f t="shared" ref="D7:F7" si="1">D5-D6</f>
        <v>0</v>
      </c>
      <c r="E7" s="18">
        <f t="shared" si="1"/>
        <v>0</v>
      </c>
      <c r="F7" s="18">
        <f t="shared" si="1"/>
        <v>0</v>
      </c>
      <c r="G7" s="18"/>
      <c r="H7" s="12"/>
      <c r="I7" s="12"/>
      <c r="J7" s="12"/>
      <c r="K7" s="12"/>
    </row>
    <row r="8" spans="1:11" x14ac:dyDescent="0.25">
      <c r="A8" s="2"/>
      <c r="B8" s="12"/>
      <c r="C8" s="12"/>
      <c r="D8" s="12"/>
      <c r="E8" s="12"/>
      <c r="K8" s="1"/>
    </row>
    <row r="9" spans="1:11" x14ac:dyDescent="0.25">
      <c r="A9" s="33" t="s">
        <v>57</v>
      </c>
      <c r="B9" s="19">
        <f t="shared" ref="B9:C9" si="2">B10+B11</f>
        <v>48585451</v>
      </c>
      <c r="C9" s="19">
        <f t="shared" si="2"/>
        <v>94815494</v>
      </c>
      <c r="D9" s="19">
        <f t="shared" ref="D9:F9" si="3">D10+D11</f>
        <v>0</v>
      </c>
      <c r="E9" s="19">
        <f t="shared" si="3"/>
        <v>0</v>
      </c>
      <c r="F9" s="19">
        <f t="shared" si="3"/>
        <v>0</v>
      </c>
      <c r="G9" s="19"/>
    </row>
    <row r="10" spans="1:11" x14ac:dyDescent="0.25">
      <c r="A10" t="s">
        <v>32</v>
      </c>
      <c r="B10" s="10">
        <v>45777760</v>
      </c>
      <c r="C10" s="10">
        <v>89500869</v>
      </c>
      <c r="D10" s="1"/>
      <c r="E10" s="13"/>
      <c r="F10" s="1"/>
      <c r="G10" s="1"/>
    </row>
    <row r="11" spans="1:11" x14ac:dyDescent="0.25">
      <c r="A11" t="s">
        <v>31</v>
      </c>
      <c r="B11" s="10">
        <v>2807691</v>
      </c>
      <c r="C11" s="10">
        <v>5314625</v>
      </c>
      <c r="D11" s="1"/>
      <c r="E11" s="13"/>
      <c r="F11" s="1"/>
      <c r="G11" s="1"/>
    </row>
    <row r="12" spans="1:11" x14ac:dyDescent="0.25">
      <c r="A12" s="33" t="s">
        <v>9</v>
      </c>
      <c r="B12" s="19">
        <f>B7-B9</f>
        <v>71527595</v>
      </c>
      <c r="C12" s="19">
        <f>C7-C9</f>
        <v>149280398</v>
      </c>
      <c r="D12" s="19">
        <f>D7-D9</f>
        <v>0</v>
      </c>
      <c r="E12" s="19">
        <f>E7-E9</f>
        <v>0</v>
      </c>
      <c r="F12" s="19">
        <f>F7-F9</f>
        <v>0</v>
      </c>
      <c r="G12" s="19"/>
      <c r="H12" s="19"/>
      <c r="I12" s="19"/>
      <c r="J12" s="19"/>
      <c r="K12" s="19"/>
    </row>
    <row r="13" spans="1:11" x14ac:dyDescent="0.25">
      <c r="A13" s="35" t="s">
        <v>58</v>
      </c>
      <c r="B13" s="19">
        <f>B14+B15</f>
        <v>50669267</v>
      </c>
      <c r="C13" s="19">
        <f>C14+C15</f>
        <v>99304061</v>
      </c>
      <c r="D13" s="19"/>
      <c r="E13" s="19"/>
      <c r="F13" s="19"/>
      <c r="G13" s="19"/>
      <c r="H13" s="19"/>
      <c r="I13" s="19"/>
      <c r="J13" s="19"/>
      <c r="K13" s="19"/>
    </row>
    <row r="14" spans="1:11" x14ac:dyDescent="0.25">
      <c r="A14" s="41" t="s">
        <v>85</v>
      </c>
      <c r="B14" s="19">
        <v>2780575</v>
      </c>
      <c r="C14" s="19">
        <v>3442454</v>
      </c>
      <c r="D14" s="19"/>
      <c r="E14" s="19"/>
      <c r="F14" s="19"/>
      <c r="G14" s="19"/>
      <c r="H14" s="19"/>
      <c r="I14" s="19"/>
      <c r="J14" s="19"/>
      <c r="K14" s="19"/>
    </row>
    <row r="15" spans="1:11" x14ac:dyDescent="0.25">
      <c r="A15" t="s">
        <v>33</v>
      </c>
      <c r="B15" s="10">
        <v>47888692</v>
      </c>
      <c r="C15" s="10">
        <v>95861607</v>
      </c>
      <c r="D15" s="1"/>
      <c r="E15" s="1"/>
      <c r="F15" s="1"/>
      <c r="G15" s="1"/>
      <c r="H15" s="1"/>
      <c r="I15" s="1"/>
      <c r="J15" s="1"/>
      <c r="K15" s="1"/>
    </row>
    <row r="16" spans="1:11" x14ac:dyDescent="0.25">
      <c r="A16" s="33" t="s">
        <v>59</v>
      </c>
      <c r="B16" s="12">
        <f>B12-B13</f>
        <v>20858328</v>
      </c>
      <c r="C16" s="12">
        <f>C12-C13</f>
        <v>49976337</v>
      </c>
      <c r="D16" s="12">
        <f t="shared" ref="D16:F16" si="4">D13+D12</f>
        <v>0</v>
      </c>
      <c r="E16" s="12">
        <f t="shared" si="4"/>
        <v>0</v>
      </c>
      <c r="F16" s="12">
        <f t="shared" si="4"/>
        <v>0</v>
      </c>
      <c r="G16" s="12"/>
      <c r="H16" s="12"/>
      <c r="I16" s="12"/>
      <c r="J16" s="12"/>
      <c r="K16" s="12"/>
    </row>
    <row r="17" spans="1:15" x14ac:dyDescent="0.25">
      <c r="A17" t="s">
        <v>34</v>
      </c>
      <c r="B17" s="15">
        <v>993254</v>
      </c>
      <c r="C17" s="11">
        <v>2379826</v>
      </c>
      <c r="D17" s="11">
        <v>0</v>
      </c>
      <c r="E17" s="11"/>
      <c r="F17" s="1"/>
      <c r="G17" s="1"/>
    </row>
    <row r="18" spans="1:15" x14ac:dyDescent="0.25">
      <c r="A18" s="33" t="s">
        <v>60</v>
      </c>
      <c r="B18" s="18">
        <f t="shared" ref="B18:C18" si="5">B16-B17</f>
        <v>19865074</v>
      </c>
      <c r="C18" s="18">
        <f t="shared" si="5"/>
        <v>47596511</v>
      </c>
      <c r="D18" s="18">
        <f t="shared" ref="D18:F18" si="6">D16-D17</f>
        <v>0</v>
      </c>
      <c r="E18" s="18">
        <f t="shared" si="6"/>
        <v>0</v>
      </c>
      <c r="F18" s="18">
        <f t="shared" si="6"/>
        <v>0</v>
      </c>
      <c r="G18" s="18"/>
      <c r="H18" s="12"/>
      <c r="I18" s="12"/>
      <c r="J18" s="12"/>
      <c r="K18" s="12"/>
    </row>
    <row r="19" spans="1:15" s="4" customFormat="1" x14ac:dyDescent="0.25">
      <c r="A19" s="29" t="s">
        <v>61</v>
      </c>
      <c r="B19" s="13">
        <f>B20+B21</f>
        <v>-6292982</v>
      </c>
      <c r="C19" s="13">
        <f>C20+C21</f>
        <v>-15298032</v>
      </c>
      <c r="D19" s="26"/>
      <c r="E19" s="13"/>
      <c r="F19" s="13"/>
      <c r="G19" s="13"/>
    </row>
    <row r="20" spans="1:15" x14ac:dyDescent="0.25">
      <c r="A20" t="s">
        <v>10</v>
      </c>
      <c r="B20" s="13">
        <v>-6292982</v>
      </c>
      <c r="C20" s="10">
        <v>-15298032</v>
      </c>
      <c r="D20" s="10"/>
      <c r="E20" s="10"/>
      <c r="F20" s="1"/>
      <c r="G20" s="1"/>
      <c r="L20" s="10"/>
      <c r="M20" s="10"/>
      <c r="N20" s="10"/>
      <c r="O20" s="10"/>
    </row>
    <row r="21" spans="1:15" x14ac:dyDescent="0.25">
      <c r="A21" t="s">
        <v>11</v>
      </c>
      <c r="B21" s="11"/>
      <c r="C21" s="11"/>
      <c r="D21" s="11"/>
      <c r="E21" s="11"/>
      <c r="F21" s="1"/>
      <c r="G21" s="1"/>
      <c r="L21" s="10"/>
      <c r="M21" s="10"/>
      <c r="N21" s="10"/>
      <c r="O21" s="10"/>
    </row>
    <row r="22" spans="1:15" x14ac:dyDescent="0.25">
      <c r="A22" s="33" t="s">
        <v>62</v>
      </c>
      <c r="B22" s="16">
        <f>B18+B19</f>
        <v>13572092</v>
      </c>
      <c r="C22" s="16">
        <f>C18+C19</f>
        <v>32298479</v>
      </c>
      <c r="D22" s="16">
        <f>D18+D19</f>
        <v>0</v>
      </c>
      <c r="E22" s="16">
        <f>E18+E19</f>
        <v>0</v>
      </c>
      <c r="F22" s="16">
        <f>F18+F19</f>
        <v>0</v>
      </c>
      <c r="G22" s="16"/>
      <c r="H22" s="19"/>
      <c r="I22" s="19"/>
      <c r="J22" s="19"/>
      <c r="K22" s="19"/>
    </row>
    <row r="23" spans="1:15" x14ac:dyDescent="0.25">
      <c r="A23" s="2"/>
      <c r="D23" s="1"/>
      <c r="E23" s="1"/>
    </row>
    <row r="24" spans="1:15" x14ac:dyDescent="0.25">
      <c r="A24" s="33" t="s">
        <v>63</v>
      </c>
      <c r="B24" s="8">
        <f>B22/('1'!B41/10)</f>
        <v>0.11801819130434782</v>
      </c>
      <c r="C24" s="8">
        <f>C22/('1'!C41/10)</f>
        <v>0.26748222774327124</v>
      </c>
      <c r="D24" s="8" t="e">
        <f>D22/('1'!D41/10)</f>
        <v>#DIV/0!</v>
      </c>
      <c r="E24" s="8" t="e">
        <f>E22/('1'!E41/10)</f>
        <v>#DIV/0!</v>
      </c>
      <c r="F24" s="8" t="e">
        <f>F22/('1'!F41/10)</f>
        <v>#DIV/0!</v>
      </c>
      <c r="G24" s="8"/>
      <c r="H24" s="8"/>
      <c r="I24" s="8"/>
      <c r="J24" s="8"/>
      <c r="K24" s="8"/>
    </row>
    <row r="25" spans="1:15" x14ac:dyDescent="0.25">
      <c r="A25" s="35" t="s">
        <v>64</v>
      </c>
    </row>
    <row r="48" spans="1:1" x14ac:dyDescent="0.25">
      <c r="A48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tabSelected="1" workbookViewId="0">
      <pane xSplit="1" ySplit="4" topLeftCell="B20" activePane="bottomRight" state="frozen"/>
      <selection pane="topRight" activeCell="B1" sqref="B1"/>
      <selection pane="bottomLeft" activeCell="A6" sqref="A6"/>
      <selection pane="bottomRight" activeCell="E36" sqref="E35:E36"/>
    </sheetView>
  </sheetViews>
  <sheetFormatPr defaultRowHeight="15" x14ac:dyDescent="0.25"/>
  <cols>
    <col min="1" max="1" width="44.7109375" customWidth="1"/>
    <col min="2" max="6" width="15" bestFit="1" customWidth="1"/>
  </cols>
  <sheetData>
    <row r="1" spans="1:6" ht="15.75" x14ac:dyDescent="0.25">
      <c r="A1" s="3" t="s">
        <v>15</v>
      </c>
      <c r="B1" s="3"/>
      <c r="C1" s="3"/>
      <c r="D1" s="3"/>
    </row>
    <row r="2" spans="1:6" ht="15.75" x14ac:dyDescent="0.25">
      <c r="A2" s="3" t="s">
        <v>54</v>
      </c>
      <c r="B2" s="3"/>
      <c r="C2" s="3"/>
      <c r="D2" s="3"/>
    </row>
    <row r="3" spans="1:6" ht="15.75" x14ac:dyDescent="0.25">
      <c r="A3" s="3" t="s">
        <v>46</v>
      </c>
      <c r="B3" s="42" t="s">
        <v>81</v>
      </c>
      <c r="C3" s="42" t="s">
        <v>82</v>
      </c>
      <c r="D3" s="3"/>
    </row>
    <row r="4" spans="1:6" ht="15.75" x14ac:dyDescent="0.25">
      <c r="A4" s="3"/>
      <c r="B4" s="43">
        <v>43738</v>
      </c>
      <c r="C4" s="43">
        <v>43830</v>
      </c>
      <c r="D4" s="36"/>
      <c r="E4" s="36"/>
      <c r="F4" s="36"/>
    </row>
    <row r="5" spans="1:6" x14ac:dyDescent="0.25">
      <c r="A5" s="33" t="s">
        <v>65</v>
      </c>
      <c r="B5" s="10"/>
      <c r="C5" s="10"/>
      <c r="D5" s="10"/>
      <c r="E5" s="10"/>
      <c r="F5" s="10"/>
    </row>
    <row r="6" spans="1:6" ht="15.75" x14ac:dyDescent="0.25">
      <c r="A6" s="27" t="s">
        <v>35</v>
      </c>
      <c r="B6" s="10">
        <v>153514253</v>
      </c>
      <c r="C6" s="10">
        <v>289435173</v>
      </c>
      <c r="D6" s="10">
        <v>0</v>
      </c>
      <c r="E6" s="10"/>
      <c r="F6" s="10"/>
    </row>
    <row r="7" spans="1:6" ht="15.75" x14ac:dyDescent="0.25">
      <c r="A7" s="27" t="s">
        <v>36</v>
      </c>
      <c r="B7" s="10">
        <v>-55202524</v>
      </c>
      <c r="C7" s="10">
        <v>-103189576</v>
      </c>
      <c r="D7" s="10">
        <v>0</v>
      </c>
      <c r="E7" s="10"/>
      <c r="F7" s="10"/>
    </row>
    <row r="8" spans="1:6" x14ac:dyDescent="0.25">
      <c r="A8" t="s">
        <v>37</v>
      </c>
      <c r="B8" s="10">
        <v>-1124925</v>
      </c>
      <c r="C8" s="10">
        <v>-1705515</v>
      </c>
      <c r="D8" s="10">
        <v>0</v>
      </c>
      <c r="E8" s="14"/>
      <c r="F8" s="10"/>
    </row>
    <row r="9" spans="1:6" x14ac:dyDescent="0.25">
      <c r="A9" s="2"/>
      <c r="B9" s="18">
        <f t="shared" ref="B9:E9" si="0">SUM(B6:B8)</f>
        <v>97186804</v>
      </c>
      <c r="C9" s="18">
        <f t="shared" si="0"/>
        <v>184540082</v>
      </c>
      <c r="D9" s="18">
        <f t="shared" si="0"/>
        <v>0</v>
      </c>
      <c r="E9" s="18">
        <f t="shared" si="0"/>
        <v>0</v>
      </c>
      <c r="F9" s="18">
        <f>SUM(F6:F8)</f>
        <v>0</v>
      </c>
    </row>
    <row r="10" spans="1:6" x14ac:dyDescent="0.25">
      <c r="B10" s="10"/>
      <c r="C10" s="10"/>
      <c r="D10" s="10"/>
      <c r="E10" s="10"/>
      <c r="F10" s="10"/>
    </row>
    <row r="11" spans="1:6" x14ac:dyDescent="0.25">
      <c r="A11" s="33" t="s">
        <v>66</v>
      </c>
      <c r="B11" s="10"/>
      <c r="C11" s="10"/>
      <c r="D11" s="10"/>
      <c r="E11" s="10"/>
      <c r="F11" s="10"/>
    </row>
    <row r="12" spans="1:6" x14ac:dyDescent="0.25">
      <c r="A12" s="20" t="s">
        <v>12</v>
      </c>
      <c r="B12" s="10">
        <v>-9629869</v>
      </c>
      <c r="C12" s="10">
        <v>-29811661</v>
      </c>
      <c r="D12" s="10">
        <v>0</v>
      </c>
      <c r="E12" s="10"/>
      <c r="F12" s="10"/>
    </row>
    <row r="13" spans="1:6" x14ac:dyDescent="0.25">
      <c r="A13" t="s">
        <v>13</v>
      </c>
      <c r="B13" s="10">
        <v>-112393403</v>
      </c>
      <c r="C13" s="10">
        <v>-162360040</v>
      </c>
      <c r="D13" s="10">
        <v>0</v>
      </c>
      <c r="E13" s="10"/>
      <c r="F13" s="10"/>
    </row>
    <row r="14" spans="1:6" x14ac:dyDescent="0.25">
      <c r="A14" t="s">
        <v>86</v>
      </c>
      <c r="B14" s="10">
        <v>-1909878</v>
      </c>
      <c r="C14" s="10">
        <v>17323395</v>
      </c>
      <c r="D14" s="10"/>
      <c r="E14" s="10"/>
      <c r="F14" s="10"/>
    </row>
    <row r="15" spans="1:6" x14ac:dyDescent="0.25">
      <c r="A15" t="s">
        <v>38</v>
      </c>
      <c r="B15" s="10">
        <v>0</v>
      </c>
      <c r="C15" s="10">
        <v>0</v>
      </c>
      <c r="D15" s="10">
        <v>0</v>
      </c>
      <c r="E15" s="10"/>
      <c r="F15" s="10"/>
    </row>
    <row r="16" spans="1:6" x14ac:dyDescent="0.25">
      <c r="A16" t="s">
        <v>39</v>
      </c>
      <c r="B16" s="10">
        <v>-134325</v>
      </c>
      <c r="C16" s="10">
        <v>-302725</v>
      </c>
      <c r="D16" s="10">
        <v>0</v>
      </c>
      <c r="E16" s="10"/>
      <c r="F16" s="10"/>
    </row>
    <row r="17" spans="1:6" x14ac:dyDescent="0.25">
      <c r="A17" s="2"/>
      <c r="B17" s="12">
        <f t="shared" ref="B17:E17" si="1">SUM(B12:B16)</f>
        <v>-124067475</v>
      </c>
      <c r="C17" s="12">
        <f t="shared" si="1"/>
        <v>-175151031</v>
      </c>
      <c r="D17" s="12">
        <f t="shared" si="1"/>
        <v>0</v>
      </c>
      <c r="E17" s="12">
        <f t="shared" si="1"/>
        <v>0</v>
      </c>
      <c r="F17" s="12">
        <f>SUM(F12:F16)</f>
        <v>0</v>
      </c>
    </row>
    <row r="18" spans="1:6" x14ac:dyDescent="0.25">
      <c r="A18" s="33" t="s">
        <v>67</v>
      </c>
      <c r="B18" s="10"/>
      <c r="C18" s="10"/>
      <c r="D18" s="10"/>
      <c r="E18" s="10"/>
      <c r="F18" s="10"/>
    </row>
    <row r="19" spans="1:6" x14ac:dyDescent="0.25">
      <c r="A19" t="s">
        <v>40</v>
      </c>
      <c r="B19" s="10">
        <v>3855440</v>
      </c>
      <c r="C19" s="10">
        <v>10604978</v>
      </c>
      <c r="D19" s="10">
        <v>0</v>
      </c>
      <c r="E19" s="10"/>
      <c r="F19" s="10"/>
    </row>
    <row r="20" spans="1:6" x14ac:dyDescent="0.25">
      <c r="A20" t="s">
        <v>33</v>
      </c>
      <c r="B20" s="10">
        <v>-735849</v>
      </c>
      <c r="C20" s="10">
        <v>-89760</v>
      </c>
      <c r="D20" s="10">
        <v>0</v>
      </c>
      <c r="E20" s="10"/>
      <c r="F20" s="10"/>
    </row>
    <row r="21" spans="1:6" x14ac:dyDescent="0.25">
      <c r="A21" t="s">
        <v>41</v>
      </c>
      <c r="B21" s="10">
        <v>-3533659</v>
      </c>
      <c r="C21" s="10">
        <v>-7206023</v>
      </c>
      <c r="D21" s="10">
        <v>0</v>
      </c>
      <c r="E21" s="10"/>
      <c r="F21" s="10"/>
    </row>
    <row r="22" spans="1:6" x14ac:dyDescent="0.25">
      <c r="A22" t="s">
        <v>42</v>
      </c>
      <c r="B22" s="10">
        <v>0</v>
      </c>
      <c r="C22" s="10">
        <v>0</v>
      </c>
      <c r="D22" s="10">
        <v>0</v>
      </c>
      <c r="E22" s="10"/>
      <c r="F22" s="10"/>
    </row>
    <row r="23" spans="1:6" x14ac:dyDescent="0.25">
      <c r="A23" t="s">
        <v>43</v>
      </c>
      <c r="B23" s="10">
        <v>0</v>
      </c>
      <c r="C23" s="10">
        <v>0</v>
      </c>
      <c r="D23" s="10">
        <v>0</v>
      </c>
      <c r="E23" s="10"/>
      <c r="F23" s="10"/>
    </row>
    <row r="24" spans="1:6" x14ac:dyDescent="0.25">
      <c r="A24" t="s">
        <v>44</v>
      </c>
      <c r="B24" s="10">
        <v>75000000</v>
      </c>
      <c r="C24" s="10">
        <v>75000000</v>
      </c>
      <c r="D24" s="10">
        <v>0</v>
      </c>
      <c r="E24" s="10"/>
      <c r="F24" s="10"/>
    </row>
    <row r="25" spans="1:6" x14ac:dyDescent="0.25">
      <c r="A25" s="2"/>
      <c r="B25" s="18">
        <f t="shared" ref="B25:E25" si="2">SUM(B19:B24)</f>
        <v>74585932</v>
      </c>
      <c r="C25" s="18">
        <f t="shared" si="2"/>
        <v>78309195</v>
      </c>
      <c r="D25" s="18">
        <f t="shared" si="2"/>
        <v>0</v>
      </c>
      <c r="E25" s="18">
        <f t="shared" si="2"/>
        <v>0</v>
      </c>
      <c r="F25" s="18">
        <f t="shared" ref="F25" si="3">SUM(F19:F24)</f>
        <v>0</v>
      </c>
    </row>
    <row r="26" spans="1:6" x14ac:dyDescent="0.25">
      <c r="A26" s="2" t="s">
        <v>68</v>
      </c>
      <c r="B26" s="12">
        <f t="shared" ref="B26:E26" si="4">B9+B17+B25</f>
        <v>47705261</v>
      </c>
      <c r="C26" s="12">
        <f t="shared" si="4"/>
        <v>87698246</v>
      </c>
      <c r="D26" s="12">
        <f t="shared" si="4"/>
        <v>0</v>
      </c>
      <c r="E26" s="12">
        <f t="shared" si="4"/>
        <v>0</v>
      </c>
      <c r="F26" s="12">
        <f>F9+F17+F25</f>
        <v>0</v>
      </c>
    </row>
    <row r="27" spans="1:6" x14ac:dyDescent="0.25">
      <c r="A27" s="35" t="s">
        <v>69</v>
      </c>
      <c r="B27" s="12">
        <v>109825183</v>
      </c>
      <c r="C27" s="12">
        <v>109825183</v>
      </c>
      <c r="D27" s="12"/>
      <c r="E27" s="12"/>
      <c r="F27" s="12"/>
    </row>
    <row r="28" spans="1:6" x14ac:dyDescent="0.25">
      <c r="A28" s="33" t="s">
        <v>70</v>
      </c>
      <c r="B28" s="12">
        <f t="shared" ref="B28:F28" si="5">B26+B27</f>
        <v>157530444</v>
      </c>
      <c r="C28" s="12">
        <f t="shared" si="5"/>
        <v>197523429</v>
      </c>
      <c r="D28" s="12">
        <f t="shared" si="5"/>
        <v>0</v>
      </c>
      <c r="E28" s="12">
        <f t="shared" si="5"/>
        <v>0</v>
      </c>
      <c r="F28" s="12">
        <f t="shared" si="5"/>
        <v>0</v>
      </c>
    </row>
    <row r="29" spans="1:6" x14ac:dyDescent="0.25">
      <c r="B29" s="10"/>
      <c r="C29" s="10"/>
      <c r="D29" s="10"/>
      <c r="E29" s="10"/>
      <c r="F29" s="10"/>
    </row>
    <row r="30" spans="1:6" x14ac:dyDescent="0.25">
      <c r="A30" s="33" t="s">
        <v>71</v>
      </c>
      <c r="B30" s="8">
        <f>B9/('1'!B41/10)</f>
        <v>0.84510264347826092</v>
      </c>
      <c r="C30" s="8">
        <f>C9/('1'!C41/10)</f>
        <v>1.5282822525879918</v>
      </c>
      <c r="D30" s="8" t="e">
        <f>D9/('1'!D41/10)</f>
        <v>#DIV/0!</v>
      </c>
      <c r="E30" s="8" t="e">
        <f>E9/('1'!E41/10)</f>
        <v>#DIV/0!</v>
      </c>
      <c r="F30" s="8" t="e">
        <f>F9/('1'!F41/10)</f>
        <v>#DIV/0!</v>
      </c>
    </row>
    <row r="31" spans="1:6" x14ac:dyDescent="0.25">
      <c r="A31" s="33" t="s">
        <v>72</v>
      </c>
      <c r="B31" s="8"/>
      <c r="C31" s="8"/>
      <c r="D31" s="8"/>
      <c r="E31" s="8"/>
    </row>
    <row r="32" spans="1:6" x14ac:dyDescent="0.25">
      <c r="A32" s="2"/>
      <c r="B32" s="8"/>
      <c r="C32" s="8"/>
      <c r="D32" s="8"/>
      <c r="E32" s="8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"/>
  <sheetViews>
    <sheetView workbookViewId="0">
      <selection activeCell="B7" sqref="B7"/>
    </sheetView>
  </sheetViews>
  <sheetFormatPr defaultRowHeight="15" x14ac:dyDescent="0.25"/>
  <cols>
    <col min="1" max="1" width="45.5703125" bestFit="1" customWidth="1"/>
  </cols>
  <sheetData>
    <row r="1" spans="1:1" ht="15.75" x14ac:dyDescent="0.25">
      <c r="A1" s="3" t="s">
        <v>15</v>
      </c>
    </row>
    <row r="2" spans="1:1" x14ac:dyDescent="0.25">
      <c r="A2" s="2" t="s">
        <v>73</v>
      </c>
    </row>
    <row r="3" spans="1:1" ht="15.75" x14ac:dyDescent="0.25">
      <c r="A3" s="3" t="s">
        <v>46</v>
      </c>
    </row>
    <row r="5" spans="1:1" x14ac:dyDescent="0.25">
      <c r="A5" s="4" t="s">
        <v>74</v>
      </c>
    </row>
    <row r="6" spans="1:1" x14ac:dyDescent="0.25">
      <c r="A6" s="4" t="s">
        <v>75</v>
      </c>
    </row>
    <row r="7" spans="1:1" x14ac:dyDescent="0.25">
      <c r="A7" s="4" t="s">
        <v>76</v>
      </c>
    </row>
    <row r="8" spans="1:1" x14ac:dyDescent="0.25">
      <c r="A8" s="4" t="s">
        <v>77</v>
      </c>
    </row>
    <row r="9" spans="1:1" x14ac:dyDescent="0.25">
      <c r="A9" s="4" t="s">
        <v>78</v>
      </c>
    </row>
    <row r="10" spans="1:1" x14ac:dyDescent="0.25">
      <c r="A10" t="s">
        <v>79</v>
      </c>
    </row>
    <row r="11" spans="1:1" x14ac:dyDescent="0.25">
      <c r="A11" s="4" t="s">
        <v>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Ratios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Saikat Barua</dc:creator>
  <cp:lastModifiedBy>Anik</cp:lastModifiedBy>
  <dcterms:created xsi:type="dcterms:W3CDTF">2017-04-17T04:07:28Z</dcterms:created>
  <dcterms:modified xsi:type="dcterms:W3CDTF">2020-04-12T16:30:06Z</dcterms:modified>
</cp:coreProperties>
</file>