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599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I41" i="3" l="1"/>
  <c r="I35" i="3"/>
  <c r="I14" i="3"/>
  <c r="I29" i="2"/>
  <c r="I8" i="2"/>
  <c r="I14" i="2" s="1"/>
  <c r="I26" i="2" s="1"/>
  <c r="I22" i="1"/>
  <c r="I48" i="1"/>
  <c r="I37" i="1"/>
  <c r="I6" i="1"/>
  <c r="H14" i="3"/>
  <c r="I43" i="3" l="1"/>
  <c r="I45" i="3" s="1"/>
  <c r="I48" i="3"/>
  <c r="I35" i="1"/>
  <c r="I59" i="1"/>
  <c r="H8" i="2"/>
  <c r="H14" i="2" s="1"/>
  <c r="H26" i="2" s="1"/>
  <c r="H22" i="1"/>
  <c r="H48" i="1"/>
  <c r="H37" i="1"/>
  <c r="H59" i="1" l="1"/>
  <c r="H6" i="1"/>
  <c r="H35" i="1" s="1"/>
  <c r="H41" i="3"/>
  <c r="H35" i="3"/>
  <c r="G14" i="3"/>
  <c r="H43" i="3" l="1"/>
  <c r="H45" i="3" s="1"/>
  <c r="H48" i="3"/>
  <c r="G6" i="1"/>
  <c r="G48" i="1"/>
  <c r="G60" i="1" s="1"/>
  <c r="G37" i="1"/>
  <c r="G22" i="1"/>
  <c r="H29" i="2"/>
  <c r="G8" i="2"/>
  <c r="G14" i="2" s="1"/>
  <c r="G26" i="2" s="1"/>
  <c r="G29" i="2" s="1"/>
  <c r="G48" i="3"/>
  <c r="G41" i="3"/>
  <c r="G35" i="3"/>
  <c r="G43" i="3" l="1"/>
  <c r="G45" i="3" s="1"/>
  <c r="G35" i="1"/>
  <c r="G59" i="1"/>
  <c r="E29" i="2"/>
  <c r="E41" i="3"/>
  <c r="F22" i="1"/>
  <c r="C48" i="1"/>
  <c r="D48" i="1"/>
  <c r="E48" i="1"/>
  <c r="F48" i="1"/>
  <c r="C61" i="1" l="1"/>
  <c r="D61" i="1"/>
  <c r="E61" i="1"/>
  <c r="F61" i="1"/>
  <c r="B61" i="1"/>
  <c r="F41" i="3" l="1"/>
  <c r="D35" i="3"/>
  <c r="B35" i="3"/>
  <c r="E8" i="2"/>
  <c r="E14" i="2" s="1"/>
  <c r="E26" i="2" s="1"/>
  <c r="F8" i="2"/>
  <c r="D37" i="1"/>
  <c r="D60" i="1"/>
  <c r="D22" i="1"/>
  <c r="D6" i="1"/>
  <c r="F14" i="2" l="1"/>
  <c r="F26" i="2" s="1"/>
  <c r="F29" i="2" s="1"/>
  <c r="D35" i="1"/>
  <c r="D59" i="1"/>
  <c r="B22" i="1"/>
  <c r="B6" i="1" l="1"/>
  <c r="B35" i="1" s="1"/>
  <c r="B14" i="3" l="1"/>
  <c r="B48" i="3" s="1"/>
  <c r="C14" i="3"/>
  <c r="C48" i="3" s="1"/>
  <c r="D14" i="3"/>
  <c r="D48" i="3" s="1"/>
  <c r="E14" i="3"/>
  <c r="E48" i="3" s="1"/>
  <c r="F14" i="3"/>
  <c r="F48" i="3" s="1"/>
  <c r="C35" i="3"/>
  <c r="E35" i="3"/>
  <c r="E37" i="1"/>
  <c r="E60" i="1"/>
  <c r="C22" i="1"/>
  <c r="E22" i="1"/>
  <c r="F6" i="1"/>
  <c r="C6" i="1"/>
  <c r="E6" i="1"/>
  <c r="B37" i="1"/>
  <c r="C37" i="1"/>
  <c r="F37" i="1"/>
  <c r="B48" i="1"/>
  <c r="B60" i="1" s="1"/>
  <c r="C60" i="1"/>
  <c r="F60" i="1"/>
  <c r="B8" i="2"/>
  <c r="C8" i="2"/>
  <c r="D8" i="2"/>
  <c r="D41" i="3"/>
  <c r="C41" i="3"/>
  <c r="B41" i="3"/>
  <c r="B14" i="2" l="1"/>
  <c r="B26" i="2" s="1"/>
  <c r="B29" i="2" s="1"/>
  <c r="F35" i="1"/>
  <c r="D14" i="2"/>
  <c r="D26" i="2" s="1"/>
  <c r="D29" i="2" s="1"/>
  <c r="E35" i="1"/>
  <c r="C14" i="2"/>
  <c r="C26" i="2" s="1"/>
  <c r="C29" i="2" s="1"/>
  <c r="C35" i="1"/>
  <c r="F35" i="3"/>
  <c r="F43" i="3" s="1"/>
  <c r="F45" i="3" s="1"/>
  <c r="C59" i="1"/>
  <c r="E59" i="1"/>
  <c r="F59" i="1"/>
  <c r="B59" i="1"/>
  <c r="E43" i="3"/>
  <c r="E45" i="3" s="1"/>
  <c r="B43" i="3"/>
  <c r="B45" i="3" s="1"/>
  <c r="D43" i="3"/>
  <c r="D45" i="3" s="1"/>
  <c r="C43" i="3"/>
  <c r="C45" i="3" s="1"/>
</calcChain>
</file>

<file path=xl/sharedStrings.xml><?xml version="1.0" encoding="utf-8"?>
<sst xmlns="http://schemas.openxmlformats.org/spreadsheetml/2006/main" count="144" uniqueCount="117">
  <si>
    <t>Operating Expenses</t>
  </si>
  <si>
    <t xml:space="preserve">Acquisition of Fixed Assets </t>
  </si>
  <si>
    <t>Reinsurance premium</t>
  </si>
  <si>
    <t>Net Premium</t>
  </si>
  <si>
    <t>Interest, dividend and rents</t>
  </si>
  <si>
    <t>Other income</t>
  </si>
  <si>
    <t>Expenses</t>
  </si>
  <si>
    <t>Claims under policies</t>
  </si>
  <si>
    <t>Commissions</t>
  </si>
  <si>
    <t xml:space="preserve">Reserve for unexpired risk </t>
  </si>
  <si>
    <t>Decrease in Diminution in Value of Investment</t>
  </si>
  <si>
    <t>Income Tax Provision</t>
  </si>
  <si>
    <t>Paid Up Capital</t>
  </si>
  <si>
    <t>Dividend equalisation reserve</t>
  </si>
  <si>
    <t>Estimated liabilities in respect of outstanding claims, whether due or intimated</t>
  </si>
  <si>
    <t>Amount due to other persons or bodies carrying on
insurance business</t>
  </si>
  <si>
    <t>Sundry creditors</t>
  </si>
  <si>
    <t xml:space="preserve">Provision for doubtful debts </t>
  </si>
  <si>
    <t>Premium deposits</t>
  </si>
  <si>
    <t>Statutory deposit with Bangladesh Bank (BGTB)</t>
  </si>
  <si>
    <t xml:space="preserve">Bangladesh Govt. Treasury Bond (BGTB) </t>
  </si>
  <si>
    <t>Debentures and bonds</t>
  </si>
  <si>
    <t>Mutual fund</t>
  </si>
  <si>
    <t>Central Depository Bangladesh Ltd.</t>
  </si>
  <si>
    <t>Investment property</t>
  </si>
  <si>
    <t xml:space="preserve">Other loans </t>
  </si>
  <si>
    <t>Loan</t>
  </si>
  <si>
    <t>DSE Membership</t>
  </si>
  <si>
    <t>Preliminary Expenses</t>
  </si>
  <si>
    <t>Agents’ balance</t>
  </si>
  <si>
    <t>Outstanding premium</t>
  </si>
  <si>
    <t>Interest, dividends and rents accruing but not due</t>
  </si>
  <si>
    <t>Advances and deposits</t>
  </si>
  <si>
    <t>Sundry debtors</t>
  </si>
  <si>
    <t>Cash and bank balances</t>
  </si>
  <si>
    <t>Stamps, printing and stationery in hand</t>
  </si>
  <si>
    <t>Life Insurance Fund</t>
  </si>
  <si>
    <t>Collection from premium</t>
  </si>
  <si>
    <t>Other income received</t>
  </si>
  <si>
    <t>Payment for operating activities</t>
  </si>
  <si>
    <t>Re-insurance premium paid</t>
  </si>
  <si>
    <t>Claim paid</t>
  </si>
  <si>
    <t xml:space="preserve">Source tax (income tax) deducted </t>
  </si>
  <si>
    <t>Proceeds from sale of fixed assets</t>
  </si>
  <si>
    <t xml:space="preserve">Loan paid against policies </t>
  </si>
  <si>
    <t>Interest, dividends &amp; rents received</t>
  </si>
  <si>
    <t>Dividend Paid</t>
  </si>
  <si>
    <t>Welfare Fund</t>
  </si>
  <si>
    <t>Provision of diminution value of securities</t>
  </si>
  <si>
    <t>Short Term Investment (PISL)</t>
  </si>
  <si>
    <t>Bangladesh Govt. Islami Investment Bond (BGIIB)</t>
  </si>
  <si>
    <t>Short Term Investment (PFI)</t>
  </si>
  <si>
    <t>Disposal of Investment</t>
  </si>
  <si>
    <t>Loan against Policies realised</t>
  </si>
  <si>
    <t>Advance against Land</t>
  </si>
  <si>
    <t>Investment Reserve Account</t>
  </si>
  <si>
    <t>Revaluation Surplus</t>
  </si>
  <si>
    <t>Fair Value Change Account</t>
  </si>
  <si>
    <t>Provision for income tax</t>
  </si>
  <si>
    <t>Premium on BGBT</t>
  </si>
  <si>
    <t>Deferred Tax Assets</t>
  </si>
  <si>
    <t>Retained Earnings (SLHDCL &amp; SLFL)</t>
  </si>
  <si>
    <t>Inventory</t>
  </si>
  <si>
    <t>Other Expenses</t>
  </si>
  <si>
    <t>Investment made in shares</t>
  </si>
  <si>
    <t>Proceeds from sale of Investment Shares</t>
  </si>
  <si>
    <t>Purchase of Bangladesh Govt. Treasury Bonds (BGTB)</t>
  </si>
  <si>
    <t>Encashment of Statutory Deposit(NIB)</t>
  </si>
  <si>
    <t>Purchase of Debentures</t>
  </si>
  <si>
    <t>Miscellaneous Income received</t>
  </si>
  <si>
    <t>Encashment of Bangladesh Govt. Treasury Bonds (BGTB)</t>
  </si>
  <si>
    <t>Premium on Purchase of Bangladesh Govt. Treasury Bonds (BGTB)</t>
  </si>
  <si>
    <t>Auto Lease Finance</t>
  </si>
  <si>
    <t>Shandhani Life Insurance Limited</t>
  </si>
  <si>
    <t>Balance Sheet</t>
  </si>
  <si>
    <t>Assets</t>
  </si>
  <si>
    <t>Non Current Assets</t>
  </si>
  <si>
    <t xml:space="preserve">Fixed Assets </t>
  </si>
  <si>
    <t>Current Assets</t>
  </si>
  <si>
    <t>Liabilities and Capital</t>
  </si>
  <si>
    <t>Liabilities</t>
  </si>
  <si>
    <t>Shareholders’ Equity</t>
  </si>
  <si>
    <t>Non-controlling interest</t>
  </si>
  <si>
    <t>Net assets value per share</t>
  </si>
  <si>
    <t>Shares to calculate NAVPS</t>
  </si>
  <si>
    <t>Income Statement</t>
  </si>
  <si>
    <t>Gross Premium</t>
  </si>
  <si>
    <t>Profit Before Taxation</t>
  </si>
  <si>
    <t>Provision for Taxation</t>
  </si>
  <si>
    <t>Net Profit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</si>
  <si>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</si>
  <si>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</si>
  <si>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</si>
  <si>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</si>
  <si>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</si>
  <si>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</si>
  <si>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</si>
  <si>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</si>
  <si>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Total</t>
  </si>
  <si>
    <t>As at quarter end</t>
  </si>
  <si>
    <t>Quarter 3</t>
  </si>
  <si>
    <t>Quarter 2</t>
  </si>
  <si>
    <t>Quarter 1</t>
  </si>
  <si>
    <t>Liability for Dividend</t>
  </si>
  <si>
    <t>Investment in share</t>
  </si>
  <si>
    <t>Work certified</t>
  </si>
  <si>
    <t xml:space="preserve">Revalued assest </t>
  </si>
  <si>
    <t>Fair value change account</t>
  </si>
  <si>
    <t>Cost of good sold</t>
  </si>
  <si>
    <t>Dividend</t>
  </si>
  <si>
    <t>Loan to monu&amp;SLHDCL</t>
  </si>
  <si>
    <t>Loan from MHSHL</t>
  </si>
  <si>
    <t>Management expense</t>
  </si>
  <si>
    <t>Loan disbursed against Policies</t>
  </si>
  <si>
    <t>Margin Loan to Client</t>
  </si>
  <si>
    <t>Loan disbursed</t>
  </si>
  <si>
    <t>Interest,dividend,rents &amp;other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</si>
</sst>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2" fillId="0" borderId="0" xfId="0" applyFont="1"/>
    <xf numFmtId="3" fontId="2" fillId="0" borderId="0" xfId="0" applyNumberFormat="1" applyFont="1"/>
    <xf numFmtId="3" fontId="0" fillId="0" borderId="0" xfId="0" applyNumberFormat="1" applyFont="1"/>
    <xf numFmtId="3" fontId="0" fillId="0" borderId="0" xfId="0" applyNumberFormat="1"/>
    <xf numFmtId="3" fontId="0" fillId="0" borderId="0" xfId="0" applyNumberFormat="1" applyFont="1" applyBorder="1"/>
    <xf numFmtId="0" fontId="0" fillId="0" borderId="0" xfId="0" applyFont="1"/>
    <xf numFmtId="2" fontId="2" fillId="0" borderId="0" xfId="0" applyNumberFormat="1" applyFont="1"/>
    <xf numFmtId="3" fontId="2" fillId="0" borderId="0" xfId="0" applyNumberFormat="1" applyFont="1" applyBorder="1"/>
    <xf numFmtId="0" fontId="2" fillId="0" borderId="0" xfId="0" applyFont="1" applyBorder="1"/>
    <xf numFmtId="0" fontId="0" fillId="0" borderId="0" xfId="0" applyBorder="1"/>
    <xf numFmtId="164" fontId="0" fillId="0" borderId="0" xfId="1" applyNumberFormat="1" applyFont="1"/>
    <xf numFmtId="164" fontId="2" fillId="0" borderId="1" xfId="1" applyNumberFormat="1" applyFont="1" applyBorder="1"/>
    <xf numFmtId="0" fontId="0" fillId="0" borderId="0" xfId="0" applyAlignment="1">
      <alignment wrapText="1"/>
    </xf>
    <xf numFmtId="164" fontId="4" fillId="0" borderId="1" xfId="1" applyNumberFormat="1" applyFont="1" applyBorder="1"/>
    <xf numFmtId="164" fontId="2" fillId="0" borderId="0" xfId="1" applyNumberFormat="1" applyFont="1"/>
    <xf numFmtId="0" fontId="5" fillId="0" borderId="0" xfId="0" applyFont="1"/>
    <xf numFmtId="0" fontId="0" fillId="0" borderId="0" xfId="0" applyFont="1" applyAlignment="1">
      <alignment wrapText="1"/>
    </xf>
    <xf numFmtId="0" fontId="0" fillId="0" borderId="0" xfId="0" applyFill="1"/>
    <xf numFmtId="3" fontId="2" fillId="0" borderId="0" xfId="0" applyNumberFormat="1" applyFont="1" applyFill="1"/>
    <xf numFmtId="3" fontId="0" fillId="0" borderId="0" xfId="0" applyNumberFormat="1" applyFont="1" applyFill="1"/>
    <xf numFmtId="3" fontId="0" fillId="0" borderId="0" xfId="0" applyNumberFormat="1" applyFill="1"/>
    <xf numFmtId="3" fontId="0" fillId="0" borderId="0" xfId="0" applyNumberFormat="1" applyFill="1" applyBorder="1"/>
    <xf numFmtId="164" fontId="2" fillId="0" borderId="0" xfId="1" applyNumberFormat="1" applyFont="1" applyFill="1"/>
    <xf numFmtId="164" fontId="0" fillId="0" borderId="0" xfId="1" applyNumberFormat="1" applyFont="1" applyFill="1"/>
    <xf numFmtId="2" fontId="2" fillId="0" borderId="0" xfId="0" applyNumberFormat="1" applyFont="1" applyFill="1"/>
    <xf numFmtId="15" fontId="2" fillId="0" borderId="0" xfId="0" applyNumberFormat="1" applyFont="1"/>
    <xf numFmtId="164" fontId="2" fillId="0" borderId="0" xfId="0" applyNumberFormat="1" applyFont="1"/>
    <xf numFmtId="3" fontId="0" fillId="0" borderId="0" xfId="0" applyNumberFormat="1" applyFont="1" applyFill="1" applyBorder="1"/>
    <xf numFmtId="0" fontId="0" fillId="0" borderId="0" xfId="0" applyFont="1" applyAlignment="1"/>
    <xf numFmtId="0" fontId="0" fillId="0" borderId="0" xfId="0" applyAlignment="1"/>
    <xf numFmtId="0" fontId="2" fillId="0" borderId="2" xfId="0" applyFont="1" applyBorder="1" applyAlignment="1">
      <alignment horizontal="left"/>
    </xf>
    <xf numFmtId="0" fontId="6" fillId="0" borderId="0" xfId="0" applyFont="1"/>
    <xf numFmtId="0" fontId="3" fillId="0" borderId="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2" fillId="0" borderId="2" xfId="0" applyFont="1" applyBorder="1"/>
    <xf numFmtId="1" fontId="0" fillId="0" borderId="0" xfId="0" applyNumberFormat="1" applyFill="1"/>
    <xf numFmtId="0" fontId="3" fillId="0" borderId="2" xfId="0" applyFont="1" applyBorder="1"/>
    <xf numFmtId="0" fontId="2" fillId="0" borderId="3" xfId="0" applyFont="1" applyBorder="1"/>
    <xf numFmtId="0" fontId="0" fillId="0" borderId="0" xfId="0" applyFont="1" applyFill="1" applyAlignment="1">
      <alignment wrapText="1"/>
    </xf>
    <xf numFmtId="15" fontId="3" fillId="0" borderId="0" xfId="0" applyNumberFormat="1" applyFont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2" fontId="2" fillId="0" borderId="0" xfId="0" applyNumberFormat="1" applyFont="1" applyBorder="1"/>
    <xf numFmtId="0" fontId="0" fillId="0" borderId="0" xfId="0" applyFont="1" applyBorder="1"/>
    <xf numFmtId="1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pane xSplit="1" ySplit="4" topLeftCell="I35" activePane="bottomRight" state="frozen"/>
      <selection pane="topRight" activeCell="B1" sqref="B1"/>
      <selection pane="bottomLeft" activeCell="A6" sqref="A6"/>
      <selection pane="bottomRight" activeCell="I42" sqref="I42"/>
    </sheetView>
  </sheetViews>
  <sheetFormatPr defaultRowHeight="15" x14ac:dyDescent="0.25"/>
  <cols>
    <col min="1" max="1" width="41.375" customWidth="1"/>
    <col min="2" max="2" width="18" style="19" bestFit="1" customWidth="1"/>
    <col min="3" max="3" width="13.875" style="19" bestFit="1" customWidth="1"/>
    <col min="4" max="4" width="14.625" customWidth="1"/>
    <col min="5" max="5" width="14.625" bestFit="1" customWidth="1"/>
    <col min="6" max="6" width="16.875" customWidth="1"/>
    <col min="7" max="7" width="16.875" bestFit="1" customWidth="1"/>
    <col min="8" max="8" width="13.875" bestFit="1" customWidth="1"/>
    <col min="9" max="9" width="14.125" customWidth="1"/>
  </cols>
  <sheetData>
    <row r="1" spans="1:9" ht="15.75" x14ac:dyDescent="0.25">
      <c r="A1" s="1" t="s">
        <v>73</v>
      </c>
    </row>
    <row r="2" spans="1:9" ht="15.75" x14ac:dyDescent="0.25">
      <c r="A2" s="1" t="s">
        <v>74</v>
      </c>
    </row>
    <row r="3" spans="1:9" ht="15.75" x14ac:dyDescent="0.25">
      <c r="A3" s="1" t="s">
        <v>99</v>
      </c>
      <c r="B3" s="42" t="s">
        <v>101</v>
      </c>
      <c r="C3" s="42" t="s">
        <v>100</v>
      </c>
      <c r="D3" s="43" t="s">
        <v>102</v>
      </c>
      <c r="E3" s="43" t="s">
        <v>101</v>
      </c>
      <c r="F3" s="43" t="s">
        <v>100</v>
      </c>
      <c r="G3" s="43" t="s">
        <v>102</v>
      </c>
      <c r="H3" s="43" t="s">
        <v>101</v>
      </c>
      <c r="I3" s="43" t="s">
        <v>100</v>
      </c>
    </row>
    <row r="4" spans="1:9" ht="15.75" x14ac:dyDescent="0.25">
      <c r="B4" s="41">
        <v>42916</v>
      </c>
      <c r="C4" s="41">
        <v>43008</v>
      </c>
      <c r="D4" s="41">
        <v>43190</v>
      </c>
      <c r="E4" s="41">
        <v>43281</v>
      </c>
      <c r="F4" s="41">
        <v>43373</v>
      </c>
      <c r="G4" s="27">
        <v>43555</v>
      </c>
      <c r="H4" s="27">
        <v>43646</v>
      </c>
      <c r="I4" s="27">
        <v>43738</v>
      </c>
    </row>
    <row r="5" spans="1:9" x14ac:dyDescent="0.25">
      <c r="A5" s="32" t="s">
        <v>75</v>
      </c>
    </row>
    <row r="6" spans="1:9" x14ac:dyDescent="0.25">
      <c r="A6" s="33" t="s">
        <v>76</v>
      </c>
      <c r="B6" s="20">
        <f t="shared" ref="B6:F6" si="0">SUM(B7:B17)</f>
        <v>3432626717</v>
      </c>
      <c r="C6" s="20">
        <f t="shared" si="0"/>
        <v>3476084886</v>
      </c>
      <c r="D6" s="3">
        <f t="shared" ref="D6" si="1">SUM(D7:D17)</f>
        <v>3518782047</v>
      </c>
      <c r="E6" s="3">
        <f t="shared" si="0"/>
        <v>3423332589</v>
      </c>
      <c r="F6" s="3">
        <f t="shared" si="0"/>
        <v>3473597574</v>
      </c>
      <c r="G6" s="3">
        <f>SUM(G7:G17)</f>
        <v>3486810954</v>
      </c>
      <c r="H6" s="3">
        <f>SUM(H7:H17)</f>
        <v>3473459160</v>
      </c>
      <c r="I6" s="3">
        <f>SUM(I7:I17)</f>
        <v>3479355948</v>
      </c>
    </row>
    <row r="7" spans="1:9" x14ac:dyDescent="0.25">
      <c r="A7" t="s">
        <v>19</v>
      </c>
      <c r="B7" s="21"/>
      <c r="C7" s="21"/>
      <c r="D7" s="4"/>
      <c r="E7" s="4"/>
      <c r="F7" s="4"/>
      <c r="G7" s="12">
        <v>15000000</v>
      </c>
      <c r="H7" s="5">
        <v>15000000</v>
      </c>
      <c r="I7">
        <v>15000000</v>
      </c>
    </row>
    <row r="8" spans="1:9" x14ac:dyDescent="0.25">
      <c r="A8" t="s">
        <v>20</v>
      </c>
      <c r="B8" s="21"/>
      <c r="C8" s="21"/>
      <c r="D8" s="4"/>
      <c r="E8" s="4"/>
      <c r="F8" s="4"/>
      <c r="G8" s="12">
        <v>2406700000</v>
      </c>
      <c r="H8" s="5">
        <v>2406700000</v>
      </c>
      <c r="I8">
        <v>2416700000</v>
      </c>
    </row>
    <row r="9" spans="1:9" x14ac:dyDescent="0.25">
      <c r="A9" t="s">
        <v>50</v>
      </c>
      <c r="B9" s="22"/>
      <c r="C9" s="21"/>
      <c r="D9" s="4"/>
      <c r="E9" s="4"/>
      <c r="F9" s="4"/>
      <c r="H9" s="5"/>
    </row>
    <row r="10" spans="1:9" s="19" customFormat="1" x14ac:dyDescent="0.25">
      <c r="A10" s="19" t="s">
        <v>104</v>
      </c>
      <c r="B10" s="23">
        <v>3432626717</v>
      </c>
      <c r="C10" s="23">
        <v>3476084886</v>
      </c>
      <c r="D10" s="29">
        <v>3518782047</v>
      </c>
      <c r="E10" s="29">
        <v>3423332589</v>
      </c>
      <c r="F10" s="25">
        <v>3473597574</v>
      </c>
      <c r="G10" s="29">
        <v>764166980</v>
      </c>
      <c r="H10" s="22">
        <v>786568003</v>
      </c>
      <c r="I10" s="22">
        <v>746711974</v>
      </c>
    </row>
    <row r="11" spans="1:9" x14ac:dyDescent="0.25">
      <c r="A11" t="s">
        <v>21</v>
      </c>
      <c r="B11" s="22"/>
      <c r="C11" s="22"/>
      <c r="D11" s="6"/>
      <c r="E11" s="6"/>
    </row>
    <row r="12" spans="1:9" x14ac:dyDescent="0.25">
      <c r="A12" t="s">
        <v>22</v>
      </c>
      <c r="B12" s="22"/>
      <c r="C12" s="22"/>
      <c r="D12" s="5"/>
      <c r="E12" s="4"/>
      <c r="G12" s="12">
        <v>300943974</v>
      </c>
      <c r="H12" s="5">
        <v>265191157</v>
      </c>
      <c r="I12">
        <v>300943974</v>
      </c>
    </row>
    <row r="13" spans="1:9" x14ac:dyDescent="0.25">
      <c r="A13" t="s">
        <v>23</v>
      </c>
      <c r="B13" s="22"/>
      <c r="C13" s="22"/>
      <c r="D13" s="5"/>
      <c r="E13" s="5"/>
    </row>
    <row r="14" spans="1:9" x14ac:dyDescent="0.25">
      <c r="A14" t="s">
        <v>24</v>
      </c>
      <c r="B14" s="22"/>
      <c r="C14" s="22"/>
      <c r="D14" s="5"/>
      <c r="E14" s="4"/>
    </row>
    <row r="15" spans="1:9" x14ac:dyDescent="0.25">
      <c r="A15" t="s">
        <v>49</v>
      </c>
      <c r="B15" s="22"/>
      <c r="C15" s="22"/>
      <c r="D15" s="5"/>
      <c r="E15" s="4"/>
    </row>
    <row r="16" spans="1:9" x14ac:dyDescent="0.25">
      <c r="A16" t="s">
        <v>51</v>
      </c>
      <c r="B16" s="22"/>
      <c r="C16" s="22"/>
      <c r="D16" s="5"/>
      <c r="E16" s="4"/>
    </row>
    <row r="17" spans="1:9" x14ac:dyDescent="0.25">
      <c r="A17" t="s">
        <v>25</v>
      </c>
      <c r="B17" s="22"/>
      <c r="C17" s="22"/>
      <c r="D17" s="5"/>
      <c r="E17" s="4"/>
    </row>
    <row r="18" spans="1:9" x14ac:dyDescent="0.25">
      <c r="A18" s="33" t="s">
        <v>26</v>
      </c>
      <c r="B18" s="24">
        <v>82856893</v>
      </c>
      <c r="C18" s="20">
        <v>81481378</v>
      </c>
      <c r="D18" s="3">
        <v>81001014</v>
      </c>
      <c r="E18" s="3">
        <v>81759272</v>
      </c>
      <c r="F18" s="12">
        <v>82019533</v>
      </c>
      <c r="G18" s="5">
        <v>84872629</v>
      </c>
      <c r="H18" s="3">
        <v>84900782</v>
      </c>
      <c r="I18" s="3">
        <v>85945576</v>
      </c>
    </row>
    <row r="19" spans="1:9" x14ac:dyDescent="0.25">
      <c r="A19" s="33" t="s">
        <v>77</v>
      </c>
      <c r="B19" s="24">
        <v>1459232117</v>
      </c>
      <c r="C19" s="20">
        <v>1451903565</v>
      </c>
      <c r="D19" s="3">
        <v>1444159299</v>
      </c>
      <c r="E19" s="3">
        <v>1439724474</v>
      </c>
      <c r="F19" s="12">
        <v>1431174971</v>
      </c>
      <c r="G19" s="3">
        <v>1416595857</v>
      </c>
      <c r="H19" s="3">
        <v>1410982502</v>
      </c>
      <c r="I19" s="3">
        <v>1405992476</v>
      </c>
    </row>
    <row r="20" spans="1:9" x14ac:dyDescent="0.25">
      <c r="A20" s="33" t="s">
        <v>62</v>
      </c>
      <c r="B20" s="24"/>
      <c r="C20" s="20">
        <v>5190885</v>
      </c>
      <c r="D20" s="3">
        <v>466683</v>
      </c>
      <c r="E20" s="3">
        <v>466683</v>
      </c>
      <c r="F20" s="12">
        <v>466683</v>
      </c>
      <c r="G20" s="3">
        <v>466683</v>
      </c>
      <c r="H20" s="5">
        <v>466683</v>
      </c>
      <c r="I20" s="3">
        <v>466683</v>
      </c>
    </row>
    <row r="21" spans="1:9" x14ac:dyDescent="0.25">
      <c r="A21" s="33" t="s">
        <v>35</v>
      </c>
      <c r="B21" s="24">
        <v>4984459</v>
      </c>
      <c r="C21" s="20"/>
      <c r="D21" s="3">
        <v>3180355</v>
      </c>
      <c r="E21" s="3">
        <v>2580415</v>
      </c>
      <c r="F21" s="12">
        <v>3512214</v>
      </c>
      <c r="G21" s="3">
        <v>3401281</v>
      </c>
      <c r="H21" s="3">
        <v>3337623</v>
      </c>
      <c r="I21" s="3">
        <v>3288879</v>
      </c>
    </row>
    <row r="22" spans="1:9" x14ac:dyDescent="0.25">
      <c r="A22" s="33" t="s">
        <v>78</v>
      </c>
      <c r="B22" s="3">
        <f t="shared" ref="B22:E22" si="2">SUM(B23:B33)</f>
        <v>5954460082</v>
      </c>
      <c r="C22" s="20">
        <f t="shared" si="2"/>
        <v>5982118494</v>
      </c>
      <c r="D22" s="3">
        <f t="shared" ref="D22" si="3">SUM(D23:D33)</f>
        <v>5847793056</v>
      </c>
      <c r="E22" s="3">
        <f t="shared" si="2"/>
        <v>5997998696</v>
      </c>
      <c r="F22" s="3">
        <f>SUM(F23:F33)</f>
        <v>5977213736</v>
      </c>
      <c r="G22" s="3">
        <f>SUM(G23:G33)</f>
        <v>5876501749</v>
      </c>
      <c r="H22" s="3">
        <f>SUM(H23:H33)</f>
        <v>5832504396</v>
      </c>
      <c r="I22" s="3">
        <f>SUM(I23:I33)</f>
        <v>5813203736</v>
      </c>
    </row>
    <row r="23" spans="1:9" x14ac:dyDescent="0.25">
      <c r="A23" t="s">
        <v>27</v>
      </c>
      <c r="B23" s="23"/>
      <c r="C23" s="22"/>
      <c r="D23" s="5"/>
      <c r="E23" s="5"/>
    </row>
    <row r="24" spans="1:9" x14ac:dyDescent="0.25">
      <c r="A24" t="s">
        <v>28</v>
      </c>
      <c r="B24" s="25"/>
      <c r="C24" s="22"/>
      <c r="D24" s="5"/>
      <c r="E24" s="5"/>
      <c r="F24" s="12"/>
    </row>
    <row r="25" spans="1:9" x14ac:dyDescent="0.25">
      <c r="A25" t="s">
        <v>29</v>
      </c>
      <c r="B25" s="25"/>
      <c r="C25" s="22"/>
      <c r="D25" s="5"/>
      <c r="E25" s="5"/>
      <c r="F25" s="12"/>
    </row>
    <row r="26" spans="1:9" x14ac:dyDescent="0.25">
      <c r="A26" t="s">
        <v>30</v>
      </c>
      <c r="B26" s="25">
        <v>429084510</v>
      </c>
      <c r="C26" s="22">
        <v>466434861</v>
      </c>
      <c r="D26" s="5">
        <v>412599608</v>
      </c>
      <c r="E26" s="5">
        <v>437332316</v>
      </c>
      <c r="F26" s="12">
        <v>445690846</v>
      </c>
      <c r="G26" s="5">
        <v>399570302</v>
      </c>
      <c r="H26" s="5">
        <v>421231135</v>
      </c>
      <c r="I26" s="5">
        <v>424546936</v>
      </c>
    </row>
    <row r="27" spans="1:9" x14ac:dyDescent="0.25">
      <c r="A27" t="s">
        <v>59</v>
      </c>
      <c r="B27" s="25">
        <v>12082643</v>
      </c>
      <c r="C27" s="22">
        <v>31494697</v>
      </c>
      <c r="D27" s="5">
        <v>32721197</v>
      </c>
      <c r="E27" s="5">
        <v>32721197</v>
      </c>
      <c r="F27" s="12">
        <v>32721197</v>
      </c>
      <c r="G27" s="5">
        <v>31319497</v>
      </c>
      <c r="H27" s="5">
        <v>31319497</v>
      </c>
      <c r="I27" s="5">
        <v>30605397</v>
      </c>
    </row>
    <row r="28" spans="1:9" s="19" customFormat="1" x14ac:dyDescent="0.25">
      <c r="A28" s="40" t="s">
        <v>57</v>
      </c>
      <c r="B28" s="25">
        <v>36832903</v>
      </c>
      <c r="C28" s="22">
        <v>33069282</v>
      </c>
      <c r="D28" s="22">
        <v>-11055220</v>
      </c>
      <c r="E28" s="22">
        <v>-1316982</v>
      </c>
      <c r="F28" s="25"/>
      <c r="H28" s="22">
        <v>6183517</v>
      </c>
    </row>
    <row r="29" spans="1:9" x14ac:dyDescent="0.25">
      <c r="A29" t="s">
        <v>60</v>
      </c>
      <c r="B29" s="25">
        <v>51300380</v>
      </c>
      <c r="C29" s="22">
        <v>49331661</v>
      </c>
      <c r="D29" s="5">
        <v>44978011</v>
      </c>
      <c r="E29" s="5">
        <v>44002797</v>
      </c>
      <c r="F29" s="12">
        <v>41716907</v>
      </c>
      <c r="G29" s="5">
        <v>35987884</v>
      </c>
      <c r="H29" s="5">
        <v>35182979</v>
      </c>
      <c r="I29" s="5">
        <v>32624300</v>
      </c>
    </row>
    <row r="30" spans="1:9" x14ac:dyDescent="0.25">
      <c r="A30" t="s">
        <v>31</v>
      </c>
      <c r="B30" s="25">
        <v>822884656</v>
      </c>
      <c r="C30" s="22">
        <v>889024624</v>
      </c>
      <c r="D30" s="5">
        <v>906981266</v>
      </c>
      <c r="E30" s="5">
        <v>961531665</v>
      </c>
      <c r="F30" s="12">
        <v>1020927479</v>
      </c>
      <c r="G30" s="5">
        <v>1111590902</v>
      </c>
      <c r="H30" s="5">
        <v>1197151370</v>
      </c>
      <c r="I30" s="5">
        <v>1266548221</v>
      </c>
    </row>
    <row r="31" spans="1:9" x14ac:dyDescent="0.25">
      <c r="A31" t="s">
        <v>32</v>
      </c>
      <c r="B31" s="25">
        <v>437710671</v>
      </c>
      <c r="C31" s="22">
        <v>456771449</v>
      </c>
      <c r="D31" s="5">
        <v>549132003</v>
      </c>
      <c r="E31" s="5">
        <v>535084646</v>
      </c>
      <c r="F31" s="12">
        <v>558329201</v>
      </c>
      <c r="G31" s="5">
        <v>630771539</v>
      </c>
      <c r="H31" s="5">
        <v>620156244</v>
      </c>
      <c r="I31" s="5">
        <v>528470202</v>
      </c>
    </row>
    <row r="32" spans="1:9" x14ac:dyDescent="0.25">
      <c r="A32" t="s">
        <v>33</v>
      </c>
      <c r="B32" s="25">
        <v>181415585</v>
      </c>
      <c r="C32" s="22">
        <v>175231813</v>
      </c>
      <c r="D32" s="5">
        <v>190740888</v>
      </c>
      <c r="E32" s="5">
        <v>208679910</v>
      </c>
      <c r="F32" s="12">
        <v>180357313</v>
      </c>
      <c r="G32" s="5">
        <v>175750330</v>
      </c>
      <c r="H32" s="5">
        <v>184308971</v>
      </c>
      <c r="I32" s="5">
        <v>180507204</v>
      </c>
    </row>
    <row r="33" spans="1:9" x14ac:dyDescent="0.25">
      <c r="A33" t="s">
        <v>34</v>
      </c>
      <c r="B33" s="25">
        <v>3983148734</v>
      </c>
      <c r="C33" s="22">
        <v>3880760107</v>
      </c>
      <c r="D33" s="5">
        <v>3721695303</v>
      </c>
      <c r="E33" s="5">
        <v>3779963147</v>
      </c>
      <c r="F33" s="12">
        <v>3697470793</v>
      </c>
      <c r="G33" s="5">
        <v>3491511295</v>
      </c>
      <c r="H33" s="5">
        <v>3336970683</v>
      </c>
      <c r="I33" s="5">
        <v>3349901476</v>
      </c>
    </row>
    <row r="34" spans="1:9" x14ac:dyDescent="0.25">
      <c r="C34" s="22"/>
      <c r="D34" s="5"/>
      <c r="E34" s="5"/>
    </row>
    <row r="35" spans="1:9" x14ac:dyDescent="0.25">
      <c r="A35" s="2"/>
      <c r="B35" s="3">
        <f t="shared" ref="B35:I35" si="4">B22+B6+B18+B19+B21+B20</f>
        <v>10934160268</v>
      </c>
      <c r="C35" s="3">
        <f t="shared" si="4"/>
        <v>10996779208</v>
      </c>
      <c r="D35" s="3">
        <f t="shared" si="4"/>
        <v>10895382454</v>
      </c>
      <c r="E35" s="3">
        <f t="shared" si="4"/>
        <v>10945862129</v>
      </c>
      <c r="F35" s="3">
        <f t="shared" si="4"/>
        <v>10967984711</v>
      </c>
      <c r="G35" s="3">
        <f t="shared" si="4"/>
        <v>10868649153</v>
      </c>
      <c r="H35" s="3">
        <f t="shared" si="4"/>
        <v>10805651146</v>
      </c>
      <c r="I35" s="3">
        <f t="shared" si="4"/>
        <v>10788253298</v>
      </c>
    </row>
    <row r="36" spans="1:9" ht="15.75" x14ac:dyDescent="0.25">
      <c r="A36" s="34" t="s">
        <v>79</v>
      </c>
    </row>
    <row r="37" spans="1:9" ht="15.75" x14ac:dyDescent="0.25">
      <c r="A37" s="35" t="s">
        <v>80</v>
      </c>
      <c r="B37" s="20">
        <f t="shared" ref="B37:C37" si="5">SUM(B38:B47)</f>
        <v>831277020</v>
      </c>
      <c r="C37" s="20">
        <f t="shared" si="5"/>
        <v>1070189154</v>
      </c>
      <c r="D37" s="3">
        <f t="shared" ref="D37" si="6">SUM(D38:D47)</f>
        <v>865405352</v>
      </c>
      <c r="E37" s="3">
        <f>SUM(E38:E47)</f>
        <v>896399824</v>
      </c>
      <c r="F37" s="3">
        <f>SUM(F38:F47)</f>
        <v>1148079190</v>
      </c>
      <c r="G37" s="3">
        <f>SUM(G38:G47)</f>
        <v>764159918</v>
      </c>
      <c r="H37" s="3">
        <f>SUM(H38:H47)</f>
        <v>810173656</v>
      </c>
      <c r="I37" s="3">
        <f>SUM(I38:I47)</f>
        <v>1010811875</v>
      </c>
    </row>
    <row r="38" spans="1:9" x14ac:dyDescent="0.25">
      <c r="A38" s="7" t="s">
        <v>14</v>
      </c>
      <c r="B38" s="21">
        <v>208521877</v>
      </c>
      <c r="C38" s="21">
        <v>259660927</v>
      </c>
      <c r="D38" s="4">
        <v>125229529</v>
      </c>
      <c r="E38" s="4">
        <v>132118273</v>
      </c>
      <c r="F38" s="4">
        <v>138914089</v>
      </c>
      <c r="G38" s="5">
        <v>87626163</v>
      </c>
      <c r="H38" s="5">
        <v>118216144</v>
      </c>
      <c r="I38" s="5">
        <v>172972112</v>
      </c>
    </row>
    <row r="39" spans="1:9" x14ac:dyDescent="0.25">
      <c r="A39" s="30" t="s">
        <v>15</v>
      </c>
      <c r="B39" s="21">
        <v>8961038</v>
      </c>
      <c r="C39" s="21">
        <v>9495133</v>
      </c>
      <c r="D39" s="4">
        <v>12005821</v>
      </c>
      <c r="E39" s="4">
        <v>12861642</v>
      </c>
      <c r="F39" s="4">
        <v>13482951</v>
      </c>
      <c r="G39" s="5">
        <v>16408805</v>
      </c>
      <c r="H39" s="5">
        <v>17704295</v>
      </c>
      <c r="I39" s="5">
        <v>18845114</v>
      </c>
    </row>
    <row r="40" spans="1:9" x14ac:dyDescent="0.25">
      <c r="A40" s="18" t="s">
        <v>16</v>
      </c>
      <c r="B40" s="21">
        <v>130675325</v>
      </c>
      <c r="C40" s="21">
        <v>297516265</v>
      </c>
      <c r="D40" s="4">
        <v>154537824</v>
      </c>
      <c r="E40" s="4">
        <v>156887473</v>
      </c>
      <c r="F40" s="4">
        <v>157115336</v>
      </c>
      <c r="G40" s="5">
        <v>110024328</v>
      </c>
      <c r="H40" s="5">
        <v>108597974</v>
      </c>
      <c r="I40" s="5">
        <v>312607352</v>
      </c>
    </row>
    <row r="41" spans="1:9" s="19" customFormat="1" x14ac:dyDescent="0.25">
      <c r="A41" s="40" t="s">
        <v>57</v>
      </c>
      <c r="B41" s="21"/>
      <c r="C41" s="22"/>
      <c r="D41" s="21"/>
      <c r="E41" s="21"/>
      <c r="F41" s="21">
        <v>41096765</v>
      </c>
      <c r="G41" s="22">
        <v>3014150</v>
      </c>
      <c r="I41" s="22">
        <v>16154554</v>
      </c>
    </row>
    <row r="42" spans="1:9" x14ac:dyDescent="0.25">
      <c r="A42" s="18" t="s">
        <v>17</v>
      </c>
      <c r="B42" s="21">
        <v>14034977</v>
      </c>
      <c r="C42" s="21">
        <v>14034977</v>
      </c>
      <c r="D42" s="4">
        <v>18591892</v>
      </c>
      <c r="E42" s="4">
        <v>18591892</v>
      </c>
      <c r="F42" s="4">
        <v>18591892</v>
      </c>
      <c r="G42" s="5">
        <v>23417391</v>
      </c>
      <c r="H42" s="5">
        <v>23417391</v>
      </c>
      <c r="I42" s="5">
        <v>23417391</v>
      </c>
    </row>
    <row r="43" spans="1:9" x14ac:dyDescent="0.25">
      <c r="A43" s="18" t="s">
        <v>58</v>
      </c>
      <c r="B43" s="21">
        <v>462402430</v>
      </c>
      <c r="C43" s="21">
        <v>483143315</v>
      </c>
      <c r="D43" s="4">
        <v>547967448</v>
      </c>
      <c r="E43" s="4">
        <v>568107242</v>
      </c>
      <c r="F43" s="4">
        <v>587967448</v>
      </c>
      <c r="G43" s="5">
        <v>516095102</v>
      </c>
      <c r="H43" s="5">
        <v>533595102</v>
      </c>
      <c r="I43" s="5">
        <v>455561918</v>
      </c>
    </row>
    <row r="44" spans="1:9" x14ac:dyDescent="0.25">
      <c r="A44" s="18" t="s">
        <v>103</v>
      </c>
      <c r="B44" s="21"/>
      <c r="C44" s="21"/>
      <c r="D44" s="4"/>
      <c r="E44" s="4"/>
      <c r="F44" s="4">
        <v>182831055</v>
      </c>
    </row>
    <row r="45" spans="1:9" ht="15.75" customHeight="1" x14ac:dyDescent="0.25">
      <c r="A45" s="18" t="s">
        <v>48</v>
      </c>
      <c r="B45" s="21"/>
      <c r="C45" s="21"/>
      <c r="D45" s="4"/>
      <c r="E45" s="4"/>
      <c r="F45" s="4"/>
    </row>
    <row r="46" spans="1:9" x14ac:dyDescent="0.25">
      <c r="A46" s="18" t="s">
        <v>9</v>
      </c>
      <c r="B46" s="21"/>
      <c r="C46" s="21"/>
      <c r="D46" s="4"/>
      <c r="E46" s="4"/>
      <c r="F46" s="4"/>
    </row>
    <row r="47" spans="1:9" x14ac:dyDescent="0.25">
      <c r="A47" s="18" t="s">
        <v>18</v>
      </c>
      <c r="B47" s="21">
        <v>6681373</v>
      </c>
      <c r="C47" s="21">
        <v>6338537</v>
      </c>
      <c r="D47" s="4">
        <v>7072838</v>
      </c>
      <c r="E47" s="4">
        <v>7833302</v>
      </c>
      <c r="F47" s="4">
        <v>8079654</v>
      </c>
      <c r="G47" s="5">
        <v>7573979</v>
      </c>
      <c r="H47" s="5">
        <v>8642750</v>
      </c>
      <c r="I47" s="5">
        <v>11253434</v>
      </c>
    </row>
    <row r="48" spans="1:9" x14ac:dyDescent="0.25">
      <c r="A48" s="33" t="s">
        <v>81</v>
      </c>
      <c r="B48" s="20">
        <f t="shared" ref="B48" si="7">SUM(B49:B57)</f>
        <v>10102883248</v>
      </c>
      <c r="C48" s="20">
        <f t="shared" ref="C48" si="8">SUM(C49:C57)</f>
        <v>9926590054</v>
      </c>
      <c r="D48" s="20">
        <f t="shared" ref="D48" si="9">SUM(D49:D57)</f>
        <v>10029977102</v>
      </c>
      <c r="E48" s="20">
        <f t="shared" ref="E48" si="10">SUM(E49:E57)</f>
        <v>10049462305</v>
      </c>
      <c r="F48" s="20">
        <f t="shared" ref="F48:I48" si="11">SUM(F49:F57)</f>
        <v>9819905521</v>
      </c>
      <c r="G48" s="20">
        <f t="shared" si="11"/>
        <v>10104489235</v>
      </c>
      <c r="H48" s="20">
        <f t="shared" si="11"/>
        <v>9995477490</v>
      </c>
      <c r="I48" s="20">
        <f t="shared" si="11"/>
        <v>9777441423</v>
      </c>
    </row>
    <row r="49" spans="1:9" x14ac:dyDescent="0.25">
      <c r="A49" t="s">
        <v>12</v>
      </c>
      <c r="B49" s="22">
        <v>761796063</v>
      </c>
      <c r="C49" s="22">
        <v>761796063</v>
      </c>
      <c r="D49" s="5">
        <v>914155276</v>
      </c>
      <c r="E49" s="5">
        <v>914155276</v>
      </c>
      <c r="F49" s="12">
        <v>914155276</v>
      </c>
      <c r="G49" s="5">
        <v>1096986331</v>
      </c>
      <c r="H49" s="5">
        <v>1096986331</v>
      </c>
      <c r="I49" s="5">
        <v>1096986331</v>
      </c>
    </row>
    <row r="50" spans="1:9" x14ac:dyDescent="0.25">
      <c r="A50" t="s">
        <v>13</v>
      </c>
      <c r="B50" s="22"/>
      <c r="C50" s="22"/>
      <c r="D50" s="5"/>
      <c r="E50" s="5"/>
      <c r="F50" s="12"/>
    </row>
    <row r="51" spans="1:9" x14ac:dyDescent="0.25">
      <c r="A51" t="s">
        <v>61</v>
      </c>
      <c r="B51" s="25"/>
      <c r="C51" s="22"/>
      <c r="D51" s="5">
        <v>59324830</v>
      </c>
      <c r="E51" s="5">
        <v>59744637</v>
      </c>
      <c r="F51" s="12">
        <v>65599850</v>
      </c>
      <c r="G51" s="5">
        <v>76136889</v>
      </c>
      <c r="H51" s="5">
        <v>73057240</v>
      </c>
      <c r="I51" s="5">
        <v>72372022</v>
      </c>
    </row>
    <row r="52" spans="1:9" x14ac:dyDescent="0.25">
      <c r="A52" t="s">
        <v>55</v>
      </c>
      <c r="B52" s="25"/>
      <c r="C52" s="22"/>
      <c r="D52" s="5"/>
      <c r="E52" s="5"/>
      <c r="F52" s="12"/>
    </row>
    <row r="53" spans="1:9" x14ac:dyDescent="0.25">
      <c r="A53" t="s">
        <v>56</v>
      </c>
      <c r="B53" s="25">
        <v>638336717</v>
      </c>
      <c r="C53" s="22">
        <v>637587663</v>
      </c>
      <c r="D53" s="5">
        <v>636089558</v>
      </c>
      <c r="E53" s="5">
        <v>635340505</v>
      </c>
      <c r="F53" s="12">
        <v>634591451</v>
      </c>
      <c r="G53" s="5">
        <v>633093344</v>
      </c>
      <c r="H53" s="5">
        <v>632344291</v>
      </c>
      <c r="I53" s="5">
        <v>631595237</v>
      </c>
    </row>
    <row r="54" spans="1:9" x14ac:dyDescent="0.25">
      <c r="A54" t="s">
        <v>36</v>
      </c>
      <c r="B54" s="25">
        <v>8702748040</v>
      </c>
      <c r="C54" s="22">
        <v>8527203908</v>
      </c>
      <c r="D54" s="5">
        <v>8420405072</v>
      </c>
      <c r="E54" s="5">
        <v>8440219510</v>
      </c>
      <c r="F54" s="12">
        <v>8205556508</v>
      </c>
      <c r="G54" s="5">
        <v>8298270140</v>
      </c>
      <c r="H54" s="5">
        <v>8193087107</v>
      </c>
      <c r="I54" s="5">
        <v>7976485310</v>
      </c>
    </row>
    <row r="55" spans="1:9" x14ac:dyDescent="0.25">
      <c r="A55" t="s">
        <v>47</v>
      </c>
      <c r="B55" s="25"/>
      <c r="C55" s="22"/>
      <c r="D55" s="5"/>
      <c r="E55" s="5"/>
    </row>
    <row r="56" spans="1:9" x14ac:dyDescent="0.25">
      <c r="B56" s="25"/>
      <c r="C56" s="22"/>
      <c r="D56" s="5"/>
      <c r="E56" s="5"/>
    </row>
    <row r="57" spans="1:9" x14ac:dyDescent="0.25">
      <c r="A57" s="33" t="s">
        <v>82</v>
      </c>
      <c r="B57" s="22">
        <v>2428</v>
      </c>
      <c r="C57" s="22">
        <v>2420</v>
      </c>
      <c r="D57" s="5">
        <v>2366</v>
      </c>
      <c r="E57" s="5">
        <v>2377</v>
      </c>
      <c r="F57">
        <v>2436</v>
      </c>
      <c r="G57" s="5">
        <v>2531</v>
      </c>
      <c r="H57" s="5">
        <v>2521</v>
      </c>
      <c r="I57" s="5">
        <v>2523</v>
      </c>
    </row>
    <row r="58" spans="1:9" x14ac:dyDescent="0.25">
      <c r="A58" s="18"/>
      <c r="B58" s="21"/>
      <c r="C58" s="21"/>
      <c r="D58" s="4"/>
      <c r="E58" s="4"/>
      <c r="F58" s="4"/>
    </row>
    <row r="59" spans="1:9" x14ac:dyDescent="0.25">
      <c r="A59" s="2" t="s">
        <v>98</v>
      </c>
      <c r="B59" s="20">
        <f t="shared" ref="B59:I59" si="12">B37+B48</f>
        <v>10934160268</v>
      </c>
      <c r="C59" s="20">
        <f t="shared" si="12"/>
        <v>10996779208</v>
      </c>
      <c r="D59" s="3">
        <f t="shared" si="12"/>
        <v>10895382454</v>
      </c>
      <c r="E59" s="3">
        <f t="shared" si="12"/>
        <v>10945862129</v>
      </c>
      <c r="F59" s="3">
        <f t="shared" si="12"/>
        <v>10967984711</v>
      </c>
      <c r="G59" s="3">
        <f t="shared" si="12"/>
        <v>10868649153</v>
      </c>
      <c r="H59" s="3">
        <f t="shared" si="12"/>
        <v>10805651146</v>
      </c>
      <c r="I59" s="3">
        <f t="shared" si="12"/>
        <v>10788253298</v>
      </c>
    </row>
    <row r="60" spans="1:9" x14ac:dyDescent="0.25">
      <c r="A60" s="36" t="s">
        <v>83</v>
      </c>
      <c r="B60" s="26">
        <f t="shared" ref="B60:G60" si="13">B48/(B49/10)</f>
        <v>132.61926306384706</v>
      </c>
      <c r="C60" s="26">
        <f t="shared" si="13"/>
        <v>130.30508473499424</v>
      </c>
      <c r="D60" s="8">
        <f t="shared" si="13"/>
        <v>109.71852775260908</v>
      </c>
      <c r="E60" s="8">
        <f t="shared" si="13"/>
        <v>109.93167756983991</v>
      </c>
      <c r="F60" s="8">
        <f t="shared" si="13"/>
        <v>107.42054198897388</v>
      </c>
      <c r="G60" s="8">
        <f t="shared" si="13"/>
        <v>92.111350428485878</v>
      </c>
    </row>
    <row r="61" spans="1:9" x14ac:dyDescent="0.25">
      <c r="A61" s="36" t="s">
        <v>84</v>
      </c>
      <c r="B61" s="37">
        <f>B49/10</f>
        <v>76179606.299999997</v>
      </c>
      <c r="C61" s="37">
        <f>C49/10</f>
        <v>76179606.299999997</v>
      </c>
      <c r="D61" s="37">
        <f>D49/10</f>
        <v>91415527.599999994</v>
      </c>
      <c r="E61" s="37">
        <f>E49/10</f>
        <v>91415527.599999994</v>
      </c>
      <c r="F61" s="25">
        <f>F49/10</f>
        <v>91415527.599999994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D55"/>
  <sheetViews>
    <sheetView workbookViewId="0">
      <pane xSplit="1" ySplit="4" topLeftCell="H14" activePane="bottomRight" state="frozen"/>
      <selection pane="topRight" activeCell="B1" sqref="B1"/>
      <selection pane="bottomLeft" activeCell="A6" sqref="A6"/>
      <selection pane="bottomRight" activeCell="I30" sqref="I30"/>
    </sheetView>
  </sheetViews>
  <sheetFormatPr defaultRowHeight="15" x14ac:dyDescent="0.25"/>
  <cols>
    <col min="1" max="1" width="34.125" customWidth="1"/>
    <col min="2" max="2" width="18" style="7" customWidth="1"/>
    <col min="3" max="3" width="14.875" style="7" customWidth="1"/>
    <col min="4" max="6" width="18.75" style="7" bestFit="1" customWidth="1"/>
    <col min="7" max="7" width="15.25" bestFit="1" customWidth="1"/>
    <col min="8" max="8" width="14.25" bestFit="1" customWidth="1"/>
    <col min="9" max="9" width="16.875" bestFit="1" customWidth="1"/>
  </cols>
  <sheetData>
    <row r="1" spans="1:446" ht="15.75" x14ac:dyDescent="0.25">
      <c r="A1" s="1" t="s">
        <v>73</v>
      </c>
      <c r="B1" s="2"/>
      <c r="C1" s="2"/>
      <c r="D1" s="2"/>
      <c r="E1" s="2"/>
      <c r="F1" s="2"/>
      <c r="G1">
        <v>0</v>
      </c>
      <c r="QD1">
        <v>0</v>
      </c>
    </row>
    <row r="2" spans="1:446" ht="15.75" x14ac:dyDescent="0.25">
      <c r="A2" s="1" t="s">
        <v>85</v>
      </c>
      <c r="B2" s="2"/>
      <c r="C2" s="2"/>
      <c r="D2" s="2"/>
      <c r="E2" s="2"/>
      <c r="F2" s="2"/>
    </row>
    <row r="3" spans="1:446" ht="15.75" x14ac:dyDescent="0.25">
      <c r="A3" s="1" t="s">
        <v>99</v>
      </c>
      <c r="B3" s="42" t="s">
        <v>101</v>
      </c>
      <c r="C3" s="42" t="s">
        <v>100</v>
      </c>
      <c r="D3" s="43" t="s">
        <v>102</v>
      </c>
      <c r="E3" s="43" t="s">
        <v>101</v>
      </c>
      <c r="F3" s="43" t="s">
        <v>100</v>
      </c>
      <c r="G3" s="43" t="s">
        <v>102</v>
      </c>
      <c r="H3" s="43" t="s">
        <v>101</v>
      </c>
      <c r="I3" s="43" t="s">
        <v>100</v>
      </c>
    </row>
    <row r="4" spans="1:446" ht="15.75" x14ac:dyDescent="0.25">
      <c r="A4" s="1"/>
      <c r="B4" s="41">
        <v>42916</v>
      </c>
      <c r="C4" s="41">
        <v>43008</v>
      </c>
      <c r="D4" s="41">
        <v>43190</v>
      </c>
      <c r="E4" s="41">
        <v>43281</v>
      </c>
      <c r="F4" s="41">
        <v>43373</v>
      </c>
      <c r="G4" s="27">
        <v>43555</v>
      </c>
      <c r="H4" s="27">
        <v>43646</v>
      </c>
      <c r="I4" s="46">
        <v>43738</v>
      </c>
    </row>
    <row r="5" spans="1:446" ht="15.75" x14ac:dyDescent="0.25">
      <c r="A5" s="1"/>
      <c r="B5" s="27"/>
      <c r="C5" s="27"/>
      <c r="D5" s="27"/>
      <c r="E5" s="27"/>
      <c r="F5" s="27"/>
    </row>
    <row r="6" spans="1:446" ht="15.75" x14ac:dyDescent="0.25">
      <c r="A6" s="38" t="s">
        <v>86</v>
      </c>
      <c r="B6" s="16">
        <v>812990624</v>
      </c>
      <c r="C6" s="16">
        <v>1203901354</v>
      </c>
      <c r="D6" s="16">
        <v>308691917</v>
      </c>
      <c r="E6" s="16">
        <v>644634439</v>
      </c>
      <c r="F6" s="16">
        <v>1054658872</v>
      </c>
      <c r="G6" s="16">
        <v>350379950</v>
      </c>
      <c r="H6" s="5">
        <v>724716853</v>
      </c>
      <c r="I6" s="16">
        <v>1180669360</v>
      </c>
    </row>
    <row r="7" spans="1:446" ht="15.75" x14ac:dyDescent="0.25">
      <c r="A7" s="17" t="s">
        <v>2</v>
      </c>
      <c r="B7" s="12">
        <v>2406523</v>
      </c>
      <c r="C7" s="12">
        <v>3474713</v>
      </c>
      <c r="D7" s="12">
        <v>742384</v>
      </c>
      <c r="E7" s="12">
        <v>2454026</v>
      </c>
      <c r="F7" s="12">
        <v>3341610</v>
      </c>
      <c r="G7" s="12">
        <v>790450</v>
      </c>
      <c r="H7" s="5">
        <v>2641149</v>
      </c>
      <c r="I7" s="12">
        <v>4067174</v>
      </c>
    </row>
    <row r="8" spans="1:446" ht="15.75" x14ac:dyDescent="0.25">
      <c r="A8" s="38" t="s">
        <v>3</v>
      </c>
      <c r="B8" s="28">
        <f t="shared" ref="B8:D8" si="0">B6-B7</f>
        <v>810584101</v>
      </c>
      <c r="C8" s="28">
        <f t="shared" si="0"/>
        <v>1200426641</v>
      </c>
      <c r="D8" s="28">
        <f t="shared" si="0"/>
        <v>307949533</v>
      </c>
      <c r="E8" s="28">
        <f t="shared" ref="E8:I8" si="1">E6-E7</f>
        <v>642180413</v>
      </c>
      <c r="F8" s="28">
        <f t="shared" si="1"/>
        <v>1051317262</v>
      </c>
      <c r="G8" s="28">
        <f t="shared" si="1"/>
        <v>349589500</v>
      </c>
      <c r="H8" s="28">
        <f t="shared" si="1"/>
        <v>722075704</v>
      </c>
      <c r="I8" s="28">
        <f t="shared" si="1"/>
        <v>1176602186</v>
      </c>
    </row>
    <row r="9" spans="1:446" ht="15.75" x14ac:dyDescent="0.25">
      <c r="A9" s="17" t="s">
        <v>4</v>
      </c>
      <c r="B9" s="12">
        <v>375700447</v>
      </c>
      <c r="C9" s="12">
        <v>621915289</v>
      </c>
      <c r="D9" s="12">
        <v>165269243</v>
      </c>
      <c r="E9" s="12">
        <v>397277584</v>
      </c>
      <c r="F9" s="12">
        <v>604914032</v>
      </c>
      <c r="G9" s="12">
        <v>194400419</v>
      </c>
      <c r="H9" s="5">
        <v>379189936</v>
      </c>
      <c r="I9" s="12">
        <v>619909016</v>
      </c>
    </row>
    <row r="10" spans="1:446" ht="15.75" x14ac:dyDescent="0.25">
      <c r="A10" s="17" t="s">
        <v>105</v>
      </c>
      <c r="B10" s="12">
        <v>14814765</v>
      </c>
      <c r="C10" s="12">
        <v>17589565</v>
      </c>
      <c r="D10" s="12"/>
      <c r="E10" s="12">
        <v>1570000</v>
      </c>
      <c r="F10" s="12">
        <v>15700000</v>
      </c>
    </row>
    <row r="11" spans="1:446" ht="15.75" x14ac:dyDescent="0.25">
      <c r="A11" s="17" t="s">
        <v>106</v>
      </c>
      <c r="B11" s="12">
        <v>1498106</v>
      </c>
      <c r="C11" s="12">
        <v>2247160</v>
      </c>
      <c r="D11" s="12">
        <v>749053</v>
      </c>
      <c r="E11" s="12">
        <v>1498106</v>
      </c>
      <c r="F11" s="12">
        <v>2247160</v>
      </c>
      <c r="G11" s="12">
        <v>749053</v>
      </c>
      <c r="H11" s="5">
        <v>1498106</v>
      </c>
      <c r="I11" s="12">
        <v>2247160</v>
      </c>
    </row>
    <row r="12" spans="1:446" ht="15.75" x14ac:dyDescent="0.25">
      <c r="A12" s="17" t="s">
        <v>5</v>
      </c>
      <c r="B12" s="12">
        <v>113136931</v>
      </c>
      <c r="C12" s="12">
        <v>136083208</v>
      </c>
      <c r="D12" s="12">
        <v>8629314</v>
      </c>
      <c r="E12" s="12"/>
      <c r="F12" s="12">
        <v>36635473</v>
      </c>
      <c r="G12" s="12">
        <v>20656754</v>
      </c>
      <c r="H12" s="5">
        <v>30418490</v>
      </c>
      <c r="I12" s="12">
        <v>40770819</v>
      </c>
    </row>
    <row r="13" spans="1:446" ht="15.75" x14ac:dyDescent="0.25">
      <c r="A13" s="17" t="s">
        <v>107</v>
      </c>
      <c r="B13" s="12">
        <v>8718857</v>
      </c>
      <c r="C13" s="12">
        <v>4955236</v>
      </c>
      <c r="D13" s="12">
        <v>-56962639</v>
      </c>
      <c r="E13" s="12">
        <v>-46588024</v>
      </c>
      <c r="F13" s="12">
        <v>-86367807</v>
      </c>
      <c r="G13" s="12">
        <v>19660826</v>
      </c>
      <c r="H13" s="5">
        <v>28858493</v>
      </c>
      <c r="I13" s="12">
        <v>6520422</v>
      </c>
    </row>
    <row r="14" spans="1:446" ht="15.75" x14ac:dyDescent="0.25">
      <c r="A14" s="1"/>
      <c r="B14" s="16">
        <f t="shared" ref="B14:E14" si="2">B8+B9+B12</f>
        <v>1299421479</v>
      </c>
      <c r="C14" s="16">
        <f t="shared" si="2"/>
        <v>1958425138</v>
      </c>
      <c r="D14" s="16">
        <f t="shared" si="2"/>
        <v>481848090</v>
      </c>
      <c r="E14" s="16">
        <f t="shared" si="2"/>
        <v>1039457997</v>
      </c>
      <c r="F14" s="16">
        <f>F8+F9+F12+F10+F11+F13</f>
        <v>1624446120</v>
      </c>
      <c r="G14" s="16">
        <f>G8+G9+G12+G10+G11+G13</f>
        <v>585056552</v>
      </c>
      <c r="H14" s="16">
        <f>H8+H9+H12+H10+H11+H13</f>
        <v>1162040729</v>
      </c>
      <c r="I14" s="16">
        <f>I8+I9+I12+I10+I11+I13</f>
        <v>1846049603</v>
      </c>
    </row>
    <row r="15" spans="1:446" ht="15.75" x14ac:dyDescent="0.25">
      <c r="A15" s="1"/>
      <c r="B15" s="27"/>
      <c r="C15" s="27"/>
      <c r="D15" s="27"/>
      <c r="E15" s="27"/>
      <c r="F15" s="27"/>
    </row>
    <row r="16" spans="1:446" ht="15.75" x14ac:dyDescent="0.25">
      <c r="A16" s="38" t="s">
        <v>6</v>
      </c>
      <c r="B16" s="27"/>
      <c r="C16" s="27"/>
      <c r="D16" s="27"/>
      <c r="E16" s="27"/>
      <c r="F16" s="27"/>
    </row>
    <row r="17" spans="1:9" ht="15.75" x14ac:dyDescent="0.25">
      <c r="A17" s="17" t="s">
        <v>7</v>
      </c>
      <c r="B17" s="12">
        <v>867955554</v>
      </c>
      <c r="C17" s="12">
        <v>1366003837</v>
      </c>
      <c r="D17" s="12">
        <v>410379895</v>
      </c>
      <c r="E17" s="12">
        <v>817291297</v>
      </c>
      <c r="F17" s="12">
        <v>1255115815</v>
      </c>
      <c r="G17" s="12">
        <v>510007499</v>
      </c>
      <c r="H17" s="5">
        <v>1007957914</v>
      </c>
      <c r="I17" s="12">
        <v>1524933787</v>
      </c>
    </row>
    <row r="18" spans="1:9" ht="15.75" x14ac:dyDescent="0.25">
      <c r="A18" s="17" t="s">
        <v>8</v>
      </c>
      <c r="B18" s="12">
        <v>175252890</v>
      </c>
      <c r="C18" s="12">
        <v>248194770</v>
      </c>
      <c r="D18" s="12">
        <v>43616726</v>
      </c>
      <c r="E18" s="12">
        <v>108256997</v>
      </c>
      <c r="F18" s="12">
        <v>214240958</v>
      </c>
      <c r="G18" s="12">
        <v>59557747</v>
      </c>
      <c r="H18" s="5">
        <v>152421774</v>
      </c>
      <c r="I18" s="12">
        <v>253180585</v>
      </c>
    </row>
    <row r="19" spans="1:9" ht="15.75" x14ac:dyDescent="0.25">
      <c r="A19" s="17" t="s">
        <v>63</v>
      </c>
      <c r="B19" s="12">
        <v>80405800</v>
      </c>
      <c r="C19" s="12">
        <v>114175544</v>
      </c>
      <c r="D19" s="12">
        <v>27386915</v>
      </c>
      <c r="E19" s="12">
        <v>58882977</v>
      </c>
      <c r="F19" s="12">
        <v>184486929</v>
      </c>
      <c r="G19" s="12">
        <v>28025218</v>
      </c>
      <c r="H19" s="5">
        <v>56224104</v>
      </c>
      <c r="I19" s="12">
        <v>29768471</v>
      </c>
    </row>
    <row r="20" spans="1:9" ht="15.75" x14ac:dyDescent="0.25">
      <c r="A20" s="17" t="s">
        <v>112</v>
      </c>
      <c r="B20" s="12"/>
      <c r="C20" s="12"/>
      <c r="D20" s="12"/>
      <c r="E20" s="12"/>
      <c r="F20" s="12"/>
      <c r="G20" s="12">
        <v>61379638</v>
      </c>
      <c r="H20" s="5">
        <v>127524842</v>
      </c>
      <c r="I20" s="12">
        <v>198821248</v>
      </c>
    </row>
    <row r="21" spans="1:9" ht="15.75" x14ac:dyDescent="0.25">
      <c r="A21" s="17" t="s">
        <v>0</v>
      </c>
      <c r="B21" s="12">
        <v>152487117</v>
      </c>
      <c r="C21" s="12">
        <v>228205945</v>
      </c>
      <c r="D21" s="12">
        <v>56962639</v>
      </c>
      <c r="E21" s="12">
        <v>122252723</v>
      </c>
      <c r="F21" s="12">
        <v>92040772</v>
      </c>
      <c r="G21" s="12"/>
      <c r="H21" s="5"/>
    </row>
    <row r="22" spans="1:9" ht="15.75" x14ac:dyDescent="0.25">
      <c r="A22" s="17" t="s">
        <v>108</v>
      </c>
      <c r="B22" s="12">
        <v>11816874</v>
      </c>
      <c r="C22" s="12">
        <v>13286958</v>
      </c>
      <c r="D22" s="12">
        <v>2171334</v>
      </c>
      <c r="E22" s="12">
        <v>3894704</v>
      </c>
      <c r="F22" s="12">
        <v>4420694</v>
      </c>
      <c r="G22" s="12">
        <v>42232</v>
      </c>
      <c r="H22" s="5">
        <v>130299</v>
      </c>
    </row>
    <row r="23" spans="1:9" ht="15.75" x14ac:dyDescent="0.25">
      <c r="A23" s="17" t="s">
        <v>109</v>
      </c>
      <c r="B23" s="12"/>
      <c r="C23" s="12">
        <v>152359213</v>
      </c>
      <c r="D23" s="12"/>
      <c r="E23" s="12"/>
      <c r="F23" s="12">
        <v>182831055</v>
      </c>
    </row>
    <row r="24" spans="1:9" ht="15.75" x14ac:dyDescent="0.25">
      <c r="A24" s="17" t="s">
        <v>9</v>
      </c>
      <c r="B24" s="12"/>
      <c r="C24" s="12"/>
      <c r="D24" s="12"/>
      <c r="E24" s="12"/>
      <c r="F24" s="12"/>
    </row>
    <row r="25" spans="1:9" ht="15.75" x14ac:dyDescent="0.25">
      <c r="A25" s="17" t="s">
        <v>10</v>
      </c>
      <c r="B25" s="12"/>
      <c r="C25" s="12"/>
      <c r="D25" s="12"/>
      <c r="E25" s="12"/>
      <c r="F25" s="12"/>
    </row>
    <row r="26" spans="1:9" x14ac:dyDescent="0.25">
      <c r="A26" s="36" t="s">
        <v>87</v>
      </c>
      <c r="B26" s="28">
        <f t="shared" ref="B26:C26" si="3">B14-B17-B18-B19-B21-B22-B24+B25</f>
        <v>11503244</v>
      </c>
      <c r="C26" s="28">
        <f t="shared" si="3"/>
        <v>-11441916</v>
      </c>
      <c r="D26" s="28">
        <f t="shared" ref="D26:I26" si="4">D14-D17-D18-D19-D21-D22-D24+D25</f>
        <v>-58669419</v>
      </c>
      <c r="E26" s="28">
        <f t="shared" si="4"/>
        <v>-71120701</v>
      </c>
      <c r="F26" s="28">
        <f t="shared" si="4"/>
        <v>-125859048</v>
      </c>
      <c r="G26" s="28">
        <f t="shared" si="4"/>
        <v>-12576144</v>
      </c>
      <c r="H26" s="28">
        <f t="shared" si="4"/>
        <v>-54693362</v>
      </c>
      <c r="I26" s="28">
        <f t="shared" si="4"/>
        <v>38166760</v>
      </c>
    </row>
    <row r="27" spans="1:9" x14ac:dyDescent="0.25">
      <c r="A27" s="33" t="s">
        <v>88</v>
      </c>
      <c r="B27" s="28"/>
      <c r="C27" s="28"/>
      <c r="D27" s="28"/>
      <c r="E27" s="28"/>
      <c r="F27" s="28"/>
    </row>
    <row r="28" spans="1:9" ht="15.75" x14ac:dyDescent="0.25">
      <c r="A28" s="17" t="s">
        <v>11</v>
      </c>
      <c r="B28" s="12">
        <v>89</v>
      </c>
      <c r="C28" s="12">
        <v>81</v>
      </c>
      <c r="D28" s="12">
        <v>112</v>
      </c>
      <c r="E28" s="12">
        <v>102</v>
      </c>
      <c r="F28" s="12"/>
      <c r="I28">
        <v>74022352</v>
      </c>
    </row>
    <row r="29" spans="1:9" x14ac:dyDescent="0.25">
      <c r="A29" s="36" t="s">
        <v>89</v>
      </c>
      <c r="B29" s="28">
        <f t="shared" ref="B29:D29" si="5">B26-B28</f>
        <v>11503155</v>
      </c>
      <c r="C29" s="28">
        <f t="shared" si="5"/>
        <v>-11441997</v>
      </c>
      <c r="D29" s="28">
        <f t="shared" si="5"/>
        <v>-58669531</v>
      </c>
      <c r="E29" s="28">
        <f>E26-E28</f>
        <v>-71120803</v>
      </c>
      <c r="F29" s="28">
        <f t="shared" ref="F29:H29" si="6">F26-F28</f>
        <v>-125859048</v>
      </c>
      <c r="G29" s="28">
        <f t="shared" si="6"/>
        <v>-12576144</v>
      </c>
      <c r="H29" s="28">
        <f t="shared" si="6"/>
        <v>-54693362</v>
      </c>
      <c r="I29" s="28">
        <f>I26-I28</f>
        <v>-35855592</v>
      </c>
    </row>
    <row r="30" spans="1:9" x14ac:dyDescent="0.25">
      <c r="A30" s="2"/>
      <c r="B30" s="10"/>
      <c r="C30" s="9"/>
      <c r="D30" s="9"/>
      <c r="E30" s="9"/>
      <c r="F30" s="9"/>
    </row>
    <row r="31" spans="1:9" s="11" customFormat="1" ht="23.25" customHeight="1" x14ac:dyDescent="0.25">
      <c r="A31" s="10"/>
      <c r="B31" s="44"/>
      <c r="C31" s="44"/>
      <c r="D31" s="44"/>
      <c r="E31" s="44"/>
      <c r="F31" s="44"/>
    </row>
    <row r="32" spans="1:9" s="11" customFormat="1" x14ac:dyDescent="0.25">
      <c r="A32" s="10"/>
      <c r="B32" s="45"/>
      <c r="C32" s="45"/>
      <c r="D32" s="45"/>
      <c r="E32" s="45"/>
      <c r="F32" s="45"/>
    </row>
    <row r="33" spans="2:6" s="11" customFormat="1" x14ac:dyDescent="0.25">
      <c r="B33" s="45"/>
      <c r="C33" s="45"/>
      <c r="D33" s="45"/>
      <c r="E33" s="45"/>
      <c r="F33" s="45"/>
    </row>
    <row r="55" spans="1:1" x14ac:dyDescent="0.25">
      <c r="A55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workbookViewId="0">
      <pane xSplit="1" ySplit="4" topLeftCell="H47" activePane="bottomRight" state="frozen"/>
      <selection pane="topRight" activeCell="B1" sqref="B1"/>
      <selection pane="bottomLeft" activeCell="A6" sqref="A6"/>
      <selection pane="bottomRight" activeCell="K60" sqref="K60"/>
    </sheetView>
  </sheetViews>
  <sheetFormatPr defaultRowHeight="15" x14ac:dyDescent="0.25"/>
  <cols>
    <col min="1" max="1" width="39.875" customWidth="1"/>
    <col min="2" max="3" width="17.75" bestFit="1" customWidth="1"/>
    <col min="4" max="5" width="17.875" bestFit="1" customWidth="1"/>
    <col min="6" max="6" width="17.75" bestFit="1" customWidth="1"/>
    <col min="7" max="8" width="16" bestFit="1" customWidth="1"/>
    <col min="9" max="9" width="16.875" bestFit="1" customWidth="1"/>
  </cols>
  <sheetData>
    <row r="1" spans="1:9" ht="15.75" x14ac:dyDescent="0.25">
      <c r="A1" s="1" t="s">
        <v>73</v>
      </c>
      <c r="B1" s="1"/>
      <c r="C1" s="1"/>
      <c r="D1" s="1"/>
      <c r="E1" s="1"/>
    </row>
    <row r="2" spans="1:9" ht="15.75" x14ac:dyDescent="0.25">
      <c r="A2" s="1" t="s">
        <v>90</v>
      </c>
      <c r="B2" s="1"/>
      <c r="C2" s="1"/>
      <c r="D2" s="1"/>
      <c r="E2" s="1"/>
    </row>
    <row r="3" spans="1:9" ht="15.75" x14ac:dyDescent="0.25">
      <c r="A3" s="1" t="s">
        <v>99</v>
      </c>
      <c r="B3" s="42" t="s">
        <v>101</v>
      </c>
      <c r="C3" s="42" t="s">
        <v>100</v>
      </c>
      <c r="D3" s="43" t="s">
        <v>102</v>
      </c>
      <c r="E3" s="43" t="s">
        <v>101</v>
      </c>
      <c r="F3" s="43" t="s">
        <v>100</v>
      </c>
      <c r="G3" s="43" t="s">
        <v>102</v>
      </c>
      <c r="H3" s="43" t="s">
        <v>101</v>
      </c>
      <c r="I3" s="43" t="s">
        <v>100</v>
      </c>
    </row>
    <row r="4" spans="1:9" ht="15.75" x14ac:dyDescent="0.25">
      <c r="A4" s="1"/>
      <c r="B4" s="41">
        <v>42916</v>
      </c>
      <c r="C4" s="41">
        <v>43008</v>
      </c>
      <c r="D4" s="41">
        <v>43190</v>
      </c>
      <c r="E4" s="41">
        <v>43281</v>
      </c>
      <c r="F4" s="41">
        <v>43373</v>
      </c>
      <c r="G4" s="27">
        <v>43555</v>
      </c>
      <c r="H4" s="27">
        <v>43646</v>
      </c>
      <c r="I4" s="27">
        <v>43738</v>
      </c>
    </row>
    <row r="5" spans="1:9" x14ac:dyDescent="0.25">
      <c r="A5" s="36" t="s">
        <v>91</v>
      </c>
      <c r="F5" s="5"/>
      <c r="H5" s="12"/>
    </row>
    <row r="6" spans="1:9" x14ac:dyDescent="0.25">
      <c r="A6" t="s">
        <v>37</v>
      </c>
      <c r="B6" s="12">
        <v>856227911</v>
      </c>
      <c r="C6" s="12">
        <v>1215424127</v>
      </c>
      <c r="D6" s="12">
        <v>361205424</v>
      </c>
      <c r="E6" s="12">
        <v>677355055</v>
      </c>
      <c r="F6" s="5">
        <v>1085544951</v>
      </c>
      <c r="G6">
        <v>390271249</v>
      </c>
      <c r="H6" s="12">
        <v>744016090</v>
      </c>
      <c r="I6" s="12">
        <v>1198763480</v>
      </c>
    </row>
    <row r="7" spans="1:9" x14ac:dyDescent="0.25">
      <c r="A7" s="7" t="s">
        <v>38</v>
      </c>
      <c r="B7" s="12">
        <v>267114945</v>
      </c>
      <c r="C7" s="12">
        <v>433519227</v>
      </c>
      <c r="D7" s="12">
        <v>90459990</v>
      </c>
      <c r="E7" s="12">
        <v>267741934</v>
      </c>
      <c r="F7" s="12">
        <v>409153129</v>
      </c>
      <c r="G7" s="12">
        <v>117548552</v>
      </c>
      <c r="H7" s="12">
        <v>217713922</v>
      </c>
      <c r="I7" s="12">
        <v>4566839</v>
      </c>
    </row>
    <row r="8" spans="1:9" x14ac:dyDescent="0.25">
      <c r="A8" s="7" t="s">
        <v>69</v>
      </c>
      <c r="B8" s="12">
        <v>13012968</v>
      </c>
      <c r="C8" s="12">
        <v>20158669</v>
      </c>
      <c r="D8" s="12">
        <v>7653872</v>
      </c>
      <c r="E8" s="12">
        <v>14317077</v>
      </c>
      <c r="F8" s="12">
        <v>22957888</v>
      </c>
      <c r="G8" s="12">
        <v>7734309</v>
      </c>
      <c r="H8" s="12">
        <v>15542555</v>
      </c>
      <c r="I8" s="12">
        <v>23152764</v>
      </c>
    </row>
    <row r="9" spans="1:9" x14ac:dyDescent="0.25">
      <c r="A9" s="7" t="s">
        <v>116</v>
      </c>
      <c r="B9" s="12"/>
      <c r="C9" s="12"/>
      <c r="D9" s="12"/>
      <c r="E9" s="12"/>
      <c r="F9" s="12"/>
      <c r="G9" s="12"/>
      <c r="H9" s="12"/>
      <c r="I9" s="12">
        <v>386601967</v>
      </c>
    </row>
    <row r="10" spans="1:9" x14ac:dyDescent="0.25">
      <c r="A10" s="7" t="s">
        <v>39</v>
      </c>
      <c r="B10" s="12">
        <v>-318542123</v>
      </c>
      <c r="C10" s="12"/>
      <c r="D10" s="12">
        <v>-185413561</v>
      </c>
      <c r="E10" s="12">
        <v>-897167514</v>
      </c>
      <c r="F10" s="12">
        <v>-462855328</v>
      </c>
      <c r="H10" s="12"/>
    </row>
    <row r="11" spans="1:9" x14ac:dyDescent="0.25">
      <c r="A11" s="7" t="s">
        <v>40</v>
      </c>
      <c r="B11" s="12"/>
      <c r="C11" s="12">
        <v>-458102087</v>
      </c>
      <c r="D11" s="12"/>
      <c r="E11" s="12">
        <v>-312625338</v>
      </c>
      <c r="F11" s="12"/>
      <c r="G11">
        <v>-208726190</v>
      </c>
      <c r="H11" s="12">
        <v>-364693001</v>
      </c>
      <c r="I11" s="12">
        <v>-490755183</v>
      </c>
    </row>
    <row r="12" spans="1:9" x14ac:dyDescent="0.25">
      <c r="A12" s="7" t="s">
        <v>41</v>
      </c>
      <c r="B12" s="12">
        <v>-851993596</v>
      </c>
      <c r="C12" s="12">
        <v>-1298902829</v>
      </c>
      <c r="D12" s="12">
        <v>-497144856</v>
      </c>
      <c r="E12" s="12"/>
      <c r="F12" s="12">
        <v>-1328196216</v>
      </c>
      <c r="G12" s="12">
        <v>-499722037</v>
      </c>
      <c r="H12" s="12">
        <v>-967082471</v>
      </c>
      <c r="I12" s="12">
        <v>-1429302376</v>
      </c>
    </row>
    <row r="13" spans="1:9" x14ac:dyDescent="0.25">
      <c r="A13" s="7" t="s">
        <v>42</v>
      </c>
      <c r="B13" s="12">
        <v>-33563459</v>
      </c>
      <c r="C13" s="12">
        <v>-53060607</v>
      </c>
      <c r="D13" s="12">
        <v>-3481379</v>
      </c>
      <c r="E13" s="12">
        <v>-18369469</v>
      </c>
      <c r="F13" s="12">
        <v>-30090247</v>
      </c>
      <c r="G13" s="12">
        <v>-5765807</v>
      </c>
      <c r="H13" s="12">
        <v>-8985500</v>
      </c>
      <c r="I13" s="12">
        <v>-32142556</v>
      </c>
    </row>
    <row r="14" spans="1:9" x14ac:dyDescent="0.25">
      <c r="A14" s="2"/>
      <c r="B14" s="13">
        <f t="shared" ref="B14:E14" si="0">SUM(B5:B13)</f>
        <v>-67743354</v>
      </c>
      <c r="C14" s="13">
        <f t="shared" si="0"/>
        <v>-140963500</v>
      </c>
      <c r="D14" s="13">
        <f t="shared" si="0"/>
        <v>-226720510</v>
      </c>
      <c r="E14" s="13">
        <f t="shared" si="0"/>
        <v>-268748255</v>
      </c>
      <c r="F14" s="13">
        <f>SUM(F5:F13)</f>
        <v>-303485823</v>
      </c>
      <c r="G14" s="13">
        <f>SUM(G5:G13)</f>
        <v>-198659924</v>
      </c>
      <c r="H14" s="13">
        <f>SUM(H5:H13)</f>
        <v>-363488405</v>
      </c>
      <c r="I14" s="13">
        <f>SUM(I5:I13)</f>
        <v>-339115065</v>
      </c>
    </row>
    <row r="15" spans="1:9" x14ac:dyDescent="0.25">
      <c r="B15" s="12"/>
      <c r="C15" s="12"/>
      <c r="D15" s="12"/>
      <c r="E15" s="12"/>
      <c r="F15" s="12"/>
      <c r="G15" s="12"/>
      <c r="H15" s="12"/>
    </row>
    <row r="16" spans="1:9" x14ac:dyDescent="0.25">
      <c r="A16" s="36" t="s">
        <v>92</v>
      </c>
      <c r="B16" s="12"/>
      <c r="C16" s="12"/>
      <c r="D16" s="12"/>
      <c r="E16" s="12"/>
      <c r="F16" s="12"/>
      <c r="G16" s="12"/>
      <c r="H16" s="12"/>
    </row>
    <row r="17" spans="1:9" x14ac:dyDescent="0.25">
      <c r="A17" s="14" t="s">
        <v>1</v>
      </c>
      <c r="B17" s="12">
        <v>-20000935</v>
      </c>
      <c r="C17" s="12">
        <v>-23829710</v>
      </c>
      <c r="D17" s="12">
        <v>-2821477</v>
      </c>
      <c r="E17" s="12">
        <v>-8767704</v>
      </c>
      <c r="F17" s="12">
        <v>-11229901</v>
      </c>
      <c r="G17" s="12">
        <v>-1373360</v>
      </c>
      <c r="H17" s="12">
        <v>-5653985</v>
      </c>
      <c r="I17" s="12">
        <v>-10769579</v>
      </c>
    </row>
    <row r="18" spans="1:9" x14ac:dyDescent="0.25">
      <c r="A18" s="14" t="s">
        <v>43</v>
      </c>
      <c r="B18" s="12"/>
      <c r="C18" s="12"/>
      <c r="D18" s="12"/>
      <c r="E18" s="12"/>
      <c r="F18" s="12"/>
      <c r="G18" s="12">
        <v>32358242</v>
      </c>
      <c r="H18" s="12">
        <v>2002425</v>
      </c>
    </row>
    <row r="19" spans="1:9" x14ac:dyDescent="0.25">
      <c r="A19" s="14" t="s">
        <v>64</v>
      </c>
      <c r="B19" s="12">
        <v>-127774100</v>
      </c>
      <c r="C19" s="12">
        <v>-182361380</v>
      </c>
      <c r="D19" s="12">
        <v>-7106293</v>
      </c>
      <c r="E19" s="12">
        <v>-11988386</v>
      </c>
      <c r="F19" s="12">
        <v>-63922465</v>
      </c>
      <c r="G19" s="12">
        <v>-23461959</v>
      </c>
      <c r="H19" s="12">
        <v>-20514655</v>
      </c>
      <c r="I19" s="12">
        <v>-15569361</v>
      </c>
    </row>
    <row r="20" spans="1:9" x14ac:dyDescent="0.25">
      <c r="A20" s="14" t="s">
        <v>52</v>
      </c>
      <c r="B20" s="12"/>
      <c r="C20" s="12"/>
      <c r="D20" s="12"/>
      <c r="E20" s="12"/>
      <c r="F20" s="12"/>
      <c r="G20" s="12">
        <v>2002425</v>
      </c>
      <c r="H20" s="12"/>
      <c r="I20" s="12">
        <v>2002425</v>
      </c>
    </row>
    <row r="21" spans="1:9" x14ac:dyDescent="0.25">
      <c r="A21" s="14" t="s">
        <v>65</v>
      </c>
      <c r="B21" s="12">
        <v>626524308</v>
      </c>
      <c r="C21" s="12">
        <v>719650206</v>
      </c>
      <c r="D21" s="12">
        <v>959127</v>
      </c>
      <c r="E21" s="12">
        <v>13392730</v>
      </c>
      <c r="F21" s="12">
        <v>20328211</v>
      </c>
      <c r="G21" s="12"/>
      <c r="H21" s="12">
        <v>44123628</v>
      </c>
      <c r="I21" s="12">
        <v>44015215</v>
      </c>
    </row>
    <row r="22" spans="1:9" x14ac:dyDescent="0.25">
      <c r="A22" s="31" t="s">
        <v>70</v>
      </c>
      <c r="B22" s="12">
        <v>-449900000</v>
      </c>
      <c r="C22" s="12">
        <v>-929900000</v>
      </c>
      <c r="D22" s="12"/>
      <c r="E22" s="12">
        <v>150000000</v>
      </c>
      <c r="F22" s="12">
        <v>150000000</v>
      </c>
      <c r="G22" s="12">
        <v>50000000</v>
      </c>
      <c r="H22" s="12">
        <v>50000000</v>
      </c>
      <c r="I22" s="12">
        <v>150000000</v>
      </c>
    </row>
    <row r="23" spans="1:9" x14ac:dyDescent="0.25">
      <c r="A23" s="31" t="s">
        <v>71</v>
      </c>
      <c r="B23" s="12">
        <v>-3397622</v>
      </c>
      <c r="C23" s="12">
        <v>-23050342</v>
      </c>
      <c r="D23" s="12">
        <v>50000000</v>
      </c>
      <c r="E23" s="12"/>
      <c r="F23" s="12"/>
      <c r="G23" s="12"/>
      <c r="H23" s="12"/>
      <c r="I23" s="12">
        <v>-110000000</v>
      </c>
    </row>
    <row r="24" spans="1:9" x14ac:dyDescent="0.25">
      <c r="A24" s="14" t="s">
        <v>66</v>
      </c>
      <c r="B24" s="12">
        <v>471300000</v>
      </c>
      <c r="C24" s="12">
        <v>871300000</v>
      </c>
      <c r="D24" s="12"/>
      <c r="E24" s="12"/>
      <c r="F24" s="12"/>
      <c r="G24" s="12"/>
      <c r="H24" s="12"/>
    </row>
    <row r="25" spans="1:9" x14ac:dyDescent="0.25">
      <c r="A25" s="14" t="s">
        <v>54</v>
      </c>
      <c r="B25" s="12"/>
      <c r="C25" s="12"/>
      <c r="D25" s="12"/>
      <c r="E25" s="12"/>
      <c r="F25" s="12"/>
      <c r="G25" s="12"/>
      <c r="H25" s="12"/>
    </row>
    <row r="26" spans="1:9" x14ac:dyDescent="0.25">
      <c r="A26" s="14" t="s">
        <v>67</v>
      </c>
      <c r="B26" s="12">
        <v>155333230</v>
      </c>
      <c r="C26" s="12">
        <v>189630000</v>
      </c>
      <c r="D26" s="12"/>
      <c r="E26" s="12"/>
      <c r="F26" s="12"/>
      <c r="G26" s="12"/>
      <c r="H26" s="12"/>
    </row>
    <row r="27" spans="1:9" x14ac:dyDescent="0.25">
      <c r="A27" s="14" t="s">
        <v>110</v>
      </c>
      <c r="B27" s="12"/>
      <c r="C27" s="12"/>
      <c r="D27" s="12"/>
      <c r="E27" s="12">
        <v>-30500000</v>
      </c>
      <c r="F27" s="12"/>
      <c r="G27" s="12"/>
      <c r="H27" s="12"/>
    </row>
    <row r="28" spans="1:9" x14ac:dyDescent="0.25">
      <c r="A28" s="14" t="s">
        <v>114</v>
      </c>
      <c r="B28" s="12"/>
      <c r="C28" s="12"/>
      <c r="D28" s="12"/>
      <c r="E28" s="12"/>
      <c r="F28" s="12"/>
      <c r="G28" s="12">
        <v>-11177</v>
      </c>
      <c r="H28" s="12">
        <v>-45954</v>
      </c>
      <c r="I28">
        <v>-223474</v>
      </c>
    </row>
    <row r="29" spans="1:9" x14ac:dyDescent="0.25">
      <c r="A29" s="14" t="s">
        <v>68</v>
      </c>
      <c r="B29" s="12"/>
      <c r="C29" s="12"/>
      <c r="D29" s="12"/>
      <c r="E29" s="12"/>
      <c r="F29" s="12"/>
      <c r="G29" s="12"/>
      <c r="H29" s="12"/>
    </row>
    <row r="30" spans="1:9" x14ac:dyDescent="0.25">
      <c r="A30" s="14" t="s">
        <v>115</v>
      </c>
      <c r="B30" s="12"/>
      <c r="C30" s="12"/>
      <c r="D30" s="12"/>
      <c r="E30" s="12"/>
      <c r="F30" s="12"/>
      <c r="G30" s="12">
        <v>-3060000</v>
      </c>
      <c r="H30" s="12">
        <v>-3060000</v>
      </c>
    </row>
    <row r="31" spans="1:9" x14ac:dyDescent="0.25">
      <c r="A31" s="14" t="s">
        <v>113</v>
      </c>
      <c r="B31" s="12"/>
      <c r="C31" s="12"/>
      <c r="D31" s="12"/>
      <c r="E31" s="12"/>
      <c r="F31" s="12"/>
      <c r="G31" s="12">
        <v>-4209000</v>
      </c>
      <c r="H31" s="12">
        <v>-6090000</v>
      </c>
      <c r="I31" s="12">
        <v>-8556000</v>
      </c>
    </row>
    <row r="32" spans="1:9" x14ac:dyDescent="0.25">
      <c r="A32" s="14" t="s">
        <v>44</v>
      </c>
      <c r="B32" s="12">
        <v>-2722000</v>
      </c>
      <c r="C32" s="12">
        <v>-3126000</v>
      </c>
      <c r="D32" s="12">
        <v>-1592837</v>
      </c>
      <c r="E32" s="12">
        <v>-4182000</v>
      </c>
      <c r="F32" s="12">
        <v>6610645</v>
      </c>
      <c r="G32" s="12"/>
      <c r="H32" s="12">
        <v>3345211</v>
      </c>
      <c r="I32" s="12">
        <v>1883938</v>
      </c>
    </row>
    <row r="33" spans="1:9" x14ac:dyDescent="0.25">
      <c r="A33" s="14" t="s">
        <v>53</v>
      </c>
      <c r="B33" s="12">
        <v>4426774</v>
      </c>
      <c r="C33" s="12">
        <v>6308400</v>
      </c>
      <c r="D33" s="12">
        <v>2499892</v>
      </c>
      <c r="E33" s="12">
        <v>4384144</v>
      </c>
      <c r="F33" s="12">
        <v>-6595000</v>
      </c>
      <c r="G33" s="12">
        <v>1457587</v>
      </c>
      <c r="H33" s="12"/>
    </row>
    <row r="34" spans="1:9" x14ac:dyDescent="0.25">
      <c r="A34" s="14" t="s">
        <v>45</v>
      </c>
      <c r="B34" s="12"/>
      <c r="C34" s="12"/>
      <c r="D34" s="12"/>
      <c r="E34" s="12"/>
      <c r="F34" s="12">
        <v>-500000</v>
      </c>
      <c r="G34" s="12"/>
      <c r="H34" s="12"/>
    </row>
    <row r="35" spans="1:9" x14ac:dyDescent="0.25">
      <c r="A35" s="2"/>
      <c r="B35" s="13">
        <f t="shared" ref="B35:I35" si="1">SUM(B17:B34)</f>
        <v>653789655</v>
      </c>
      <c r="C35" s="13">
        <f t="shared" si="1"/>
        <v>624621174</v>
      </c>
      <c r="D35" s="13">
        <f t="shared" si="1"/>
        <v>41938412</v>
      </c>
      <c r="E35" s="13">
        <f t="shared" si="1"/>
        <v>112338784</v>
      </c>
      <c r="F35" s="13">
        <f t="shared" si="1"/>
        <v>94691490</v>
      </c>
      <c r="G35" s="13">
        <f t="shared" si="1"/>
        <v>53702758</v>
      </c>
      <c r="H35" s="13">
        <f t="shared" si="1"/>
        <v>64106670</v>
      </c>
      <c r="I35" s="13">
        <f t="shared" si="1"/>
        <v>52783164</v>
      </c>
    </row>
    <row r="36" spans="1:9" x14ac:dyDescent="0.25">
      <c r="B36" s="12"/>
      <c r="C36" s="12"/>
      <c r="D36" s="12"/>
      <c r="E36" s="12"/>
      <c r="F36" s="12"/>
    </row>
    <row r="37" spans="1:9" x14ac:dyDescent="0.25">
      <c r="A37" s="36" t="s">
        <v>93</v>
      </c>
      <c r="B37" s="12"/>
      <c r="C37" s="12"/>
      <c r="D37" s="12"/>
      <c r="E37" s="12"/>
      <c r="F37" s="12"/>
    </row>
    <row r="38" spans="1:9" x14ac:dyDescent="0.25">
      <c r="A38" t="s">
        <v>46</v>
      </c>
      <c r="B38" s="12">
        <v>29</v>
      </c>
      <c r="C38" s="12">
        <v>29</v>
      </c>
      <c r="D38" s="12"/>
      <c r="E38" s="12"/>
      <c r="F38" s="12"/>
    </row>
    <row r="39" spans="1:9" x14ac:dyDescent="0.25">
      <c r="A39" t="s">
        <v>111</v>
      </c>
      <c r="B39" s="12"/>
      <c r="C39" s="12"/>
      <c r="D39" s="12"/>
      <c r="E39" s="12">
        <v>30000000</v>
      </c>
      <c r="F39" s="12"/>
    </row>
    <row r="40" spans="1:9" x14ac:dyDescent="0.25">
      <c r="A40" t="s">
        <v>72</v>
      </c>
      <c r="B40" s="12"/>
      <c r="C40" s="12"/>
      <c r="D40" s="12">
        <v>-102143</v>
      </c>
      <c r="E40" s="12">
        <v>-206926</v>
      </c>
      <c r="F40" s="12">
        <v>-314418</v>
      </c>
      <c r="G40" s="12">
        <v>-113119</v>
      </c>
      <c r="H40" s="5">
        <v>-229162</v>
      </c>
      <c r="I40" s="12">
        <v>-348203</v>
      </c>
    </row>
    <row r="41" spans="1:9" x14ac:dyDescent="0.25">
      <c r="A41" s="2"/>
      <c r="B41" s="15">
        <f t="shared" ref="B41:D41" si="2">SUM(B38:B38)</f>
        <v>29</v>
      </c>
      <c r="C41" s="15">
        <f t="shared" si="2"/>
        <v>29</v>
      </c>
      <c r="D41" s="15">
        <f t="shared" si="2"/>
        <v>0</v>
      </c>
      <c r="E41" s="15">
        <f>SUM(E38:E40)</f>
        <v>29793074</v>
      </c>
      <c r="F41" s="15">
        <f>SUM(F38:F40)</f>
        <v>-314418</v>
      </c>
      <c r="G41" s="15">
        <f>SUM(G38:G40)</f>
        <v>-113119</v>
      </c>
      <c r="H41" s="15">
        <f>SUM(H38:H40)</f>
        <v>-229162</v>
      </c>
      <c r="I41" s="15">
        <f>SUM(I38:I40)</f>
        <v>-348203</v>
      </c>
    </row>
    <row r="42" spans="1:9" x14ac:dyDescent="0.25">
      <c r="B42" s="12"/>
      <c r="C42" s="12"/>
      <c r="D42" s="12"/>
      <c r="E42" s="12"/>
      <c r="F42" s="12"/>
    </row>
    <row r="43" spans="1:9" x14ac:dyDescent="0.25">
      <c r="A43" s="2" t="s">
        <v>94</v>
      </c>
      <c r="B43" s="16">
        <f t="shared" ref="B43:I43" si="3">B14+B35+B41</f>
        <v>586046330</v>
      </c>
      <c r="C43" s="16">
        <f t="shared" si="3"/>
        <v>483657703</v>
      </c>
      <c r="D43" s="16">
        <f t="shared" si="3"/>
        <v>-184782098</v>
      </c>
      <c r="E43" s="16">
        <f t="shared" si="3"/>
        <v>-126616397</v>
      </c>
      <c r="F43" s="16">
        <f t="shared" si="3"/>
        <v>-209108751</v>
      </c>
      <c r="G43" s="16">
        <f t="shared" si="3"/>
        <v>-145070285</v>
      </c>
      <c r="H43" s="16">
        <f t="shared" si="3"/>
        <v>-299610897</v>
      </c>
      <c r="I43" s="16">
        <f t="shared" si="3"/>
        <v>-286680104</v>
      </c>
    </row>
    <row r="44" spans="1:9" x14ac:dyDescent="0.25">
      <c r="A44" s="39" t="s">
        <v>95</v>
      </c>
      <c r="B44" s="12">
        <v>3397102404</v>
      </c>
      <c r="C44" s="12">
        <v>3397102404</v>
      </c>
      <c r="D44" s="12">
        <v>3906579544</v>
      </c>
      <c r="E44" s="12">
        <v>3906579544</v>
      </c>
      <c r="F44" s="12">
        <v>3906579544</v>
      </c>
      <c r="G44" s="5">
        <v>3636581580</v>
      </c>
      <c r="H44" s="5">
        <v>3636581580</v>
      </c>
      <c r="I44" s="12">
        <v>3636581580</v>
      </c>
    </row>
    <row r="45" spans="1:9" x14ac:dyDescent="0.25">
      <c r="A45" s="36" t="s">
        <v>96</v>
      </c>
      <c r="B45" s="16">
        <f t="shared" ref="B45:I45" si="4">B43+B44</f>
        <v>3983148734</v>
      </c>
      <c r="C45" s="16">
        <f t="shared" si="4"/>
        <v>3880760107</v>
      </c>
      <c r="D45" s="16">
        <f t="shared" si="4"/>
        <v>3721797446</v>
      </c>
      <c r="E45" s="16">
        <f t="shared" si="4"/>
        <v>3779963147</v>
      </c>
      <c r="F45" s="16">
        <f t="shared" si="4"/>
        <v>3697470793</v>
      </c>
      <c r="G45" s="16">
        <f t="shared" si="4"/>
        <v>3491511295</v>
      </c>
      <c r="H45" s="16">
        <f t="shared" si="4"/>
        <v>3336970683</v>
      </c>
      <c r="I45" s="16">
        <f t="shared" si="4"/>
        <v>3349901476</v>
      </c>
    </row>
    <row r="46" spans="1:9" x14ac:dyDescent="0.25">
      <c r="B46" s="2"/>
      <c r="C46" s="2"/>
      <c r="D46" s="2"/>
      <c r="E46" s="2"/>
      <c r="F46" s="2"/>
    </row>
    <row r="48" spans="1:9" x14ac:dyDescent="0.25">
      <c r="A48" s="36" t="s">
        <v>97</v>
      </c>
      <c r="B48" s="8">
        <f>B14/('1'!B49/10)</f>
        <v>-0.88925838935452728</v>
      </c>
      <c r="C48" s="8">
        <f>C14/('1'!C49/10)</f>
        <v>-1.8504099305118096</v>
      </c>
      <c r="D48" s="8">
        <f>D14/('1'!D49/10)</f>
        <v>-2.4801094075838384</v>
      </c>
      <c r="E48" s="8">
        <f>E14/('1'!E49/10)</f>
        <v>-2.9398534587684204</v>
      </c>
      <c r="F48" s="8">
        <f>F14/('1'!F49/10)</f>
        <v>-3.319849821662026</v>
      </c>
      <c r="G48" s="8">
        <f>G14/('1'!G49/10)</f>
        <v>-1.8109607967394081</v>
      </c>
      <c r="H48" s="8">
        <f>H14/('1'!H49/10)</f>
        <v>-3.313518087947807</v>
      </c>
      <c r="I48" s="8">
        <f>I14/('1'!I49/10)</f>
        <v>-3.0913335509920774</v>
      </c>
    </row>
    <row r="49" spans="1:1" x14ac:dyDescent="0.25">
      <c r="A49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2020-04-12T18:29:38Z</dcterms:modified>
</cp:coreProperties>
</file>