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hNJo2vx2m9T05is4ulFXRuWlFvPw=="/>
    </ext>
  </extLst>
</workbook>
</file>

<file path=xl/calcChain.xml><?xml version="1.0" encoding="utf-8"?>
<calcChain xmlns="http://schemas.openxmlformats.org/spreadsheetml/2006/main">
  <c r="F11" i="4" l="1"/>
  <c r="E11" i="4"/>
  <c r="D11" i="4"/>
  <c r="C11" i="4"/>
  <c r="B11" i="4"/>
  <c r="F9" i="4"/>
  <c r="B9" i="4"/>
  <c r="D8" i="4"/>
  <c r="C8" i="4"/>
  <c r="H43" i="3"/>
  <c r="G43" i="3"/>
  <c r="F43" i="3"/>
  <c r="E43" i="3"/>
  <c r="D43" i="3"/>
  <c r="C43" i="3"/>
  <c r="B43" i="3"/>
  <c r="H42" i="3"/>
  <c r="G42" i="3"/>
  <c r="E42" i="3"/>
  <c r="D42" i="3"/>
  <c r="C42" i="3"/>
  <c r="E36" i="3"/>
  <c r="E39" i="3" s="1"/>
  <c r="H34" i="3"/>
  <c r="G34" i="3"/>
  <c r="F34" i="3"/>
  <c r="E34" i="3"/>
  <c r="D34" i="3"/>
  <c r="C34" i="3"/>
  <c r="B34" i="3"/>
  <c r="H23" i="3"/>
  <c r="G23" i="3"/>
  <c r="F23" i="3"/>
  <c r="E23" i="3"/>
  <c r="D23" i="3"/>
  <c r="C23" i="3"/>
  <c r="B23" i="3"/>
  <c r="H13" i="3"/>
  <c r="H36" i="3" s="1"/>
  <c r="H39" i="3" s="1"/>
  <c r="G13" i="3"/>
  <c r="G36" i="3" s="1"/>
  <c r="G39" i="3" s="1"/>
  <c r="F13" i="3"/>
  <c r="F42" i="3" s="1"/>
  <c r="E13" i="3"/>
  <c r="D13" i="3"/>
  <c r="D36" i="3" s="1"/>
  <c r="D39" i="3" s="1"/>
  <c r="C13" i="3"/>
  <c r="C36" i="3" s="1"/>
  <c r="C39" i="3" s="1"/>
  <c r="B13" i="3"/>
  <c r="B42" i="3" s="1"/>
  <c r="H34" i="2"/>
  <c r="G34" i="2"/>
  <c r="F34" i="2"/>
  <c r="E34" i="2"/>
  <c r="D34" i="2"/>
  <c r="C34" i="2"/>
  <c r="B34" i="2"/>
  <c r="H27" i="2"/>
  <c r="G27" i="2"/>
  <c r="F27" i="2"/>
  <c r="E27" i="2"/>
  <c r="D27" i="2"/>
  <c r="C27" i="2"/>
  <c r="B27" i="2"/>
  <c r="E25" i="2"/>
  <c r="E30" i="2" s="1"/>
  <c r="H23" i="2"/>
  <c r="H25" i="2" s="1"/>
  <c r="H30" i="2" s="1"/>
  <c r="H33" i="2" s="1"/>
  <c r="E23" i="2"/>
  <c r="D23" i="2"/>
  <c r="D25" i="2" s="1"/>
  <c r="D30" i="2" s="1"/>
  <c r="H16" i="2"/>
  <c r="G16" i="2"/>
  <c r="G23" i="2" s="1"/>
  <c r="G25" i="2" s="1"/>
  <c r="G30" i="2" s="1"/>
  <c r="G33" i="2" s="1"/>
  <c r="E16" i="2"/>
  <c r="D16" i="2"/>
  <c r="C16" i="2"/>
  <c r="C23" i="2" s="1"/>
  <c r="C25" i="2" s="1"/>
  <c r="C30" i="2" s="1"/>
  <c r="H10" i="2"/>
  <c r="G10" i="2"/>
  <c r="F10" i="2"/>
  <c r="F16" i="2" s="1"/>
  <c r="F23" i="2" s="1"/>
  <c r="F25" i="2" s="1"/>
  <c r="F30" i="2" s="1"/>
  <c r="E10" i="2"/>
  <c r="D10" i="2"/>
  <c r="C10" i="2"/>
  <c r="B10" i="2"/>
  <c r="B16" i="2" s="1"/>
  <c r="B23" i="2" s="1"/>
  <c r="B25" i="2" s="1"/>
  <c r="B30" i="2" s="1"/>
  <c r="H59" i="1"/>
  <c r="G59" i="1"/>
  <c r="F59" i="1"/>
  <c r="E59" i="1"/>
  <c r="D59" i="1"/>
  <c r="C59" i="1"/>
  <c r="B59" i="1"/>
  <c r="H58" i="1"/>
  <c r="D58" i="1"/>
  <c r="H55" i="1"/>
  <c r="G55" i="1"/>
  <c r="F55" i="1"/>
  <c r="D55" i="1"/>
  <c r="C55" i="1"/>
  <c r="B55" i="1"/>
  <c r="H47" i="1"/>
  <c r="G47" i="1"/>
  <c r="G58" i="1" s="1"/>
  <c r="F47" i="1"/>
  <c r="F58" i="1" s="1"/>
  <c r="E47" i="1"/>
  <c r="D47" i="1"/>
  <c r="C47" i="1"/>
  <c r="C58" i="1" s="1"/>
  <c r="B47" i="1"/>
  <c r="B58" i="1" s="1"/>
  <c r="H45" i="1"/>
  <c r="H56" i="1" s="1"/>
  <c r="E45" i="1"/>
  <c r="D45" i="1"/>
  <c r="D56" i="1" s="1"/>
  <c r="H44" i="1"/>
  <c r="G44" i="1"/>
  <c r="F44" i="1"/>
  <c r="E44" i="1"/>
  <c r="D44" i="1"/>
  <c r="C44" i="1"/>
  <c r="C9" i="4" s="1"/>
  <c r="B44" i="1"/>
  <c r="H33" i="1"/>
  <c r="G33" i="1"/>
  <c r="F33" i="1"/>
  <c r="F45" i="1" s="1"/>
  <c r="E33" i="1"/>
  <c r="D33" i="1"/>
  <c r="C33" i="1"/>
  <c r="B33" i="1"/>
  <c r="B45" i="1" s="1"/>
  <c r="F24" i="1"/>
  <c r="E24" i="1"/>
  <c r="B24" i="1"/>
  <c r="H23" i="1"/>
  <c r="G23" i="1"/>
  <c r="F23" i="1"/>
  <c r="E23" i="1"/>
  <c r="E9" i="4" s="1"/>
  <c r="D23" i="1"/>
  <c r="D9" i="4" s="1"/>
  <c r="C23" i="1"/>
  <c r="B23" i="1"/>
  <c r="H13" i="1"/>
  <c r="G13" i="1"/>
  <c r="G24" i="1" s="1"/>
  <c r="F13" i="1"/>
  <c r="E13" i="1"/>
  <c r="D13" i="1"/>
  <c r="C13" i="1"/>
  <c r="C24" i="1" s="1"/>
  <c r="B13" i="1"/>
  <c r="C7" i="4" l="1"/>
  <c r="C33" i="2"/>
  <c r="C10" i="4"/>
  <c r="C6" i="4"/>
  <c r="C12" i="4"/>
  <c r="H24" i="1"/>
  <c r="F8" i="4"/>
  <c r="F56" i="1"/>
  <c r="E55" i="1"/>
  <c r="E58" i="1"/>
  <c r="B8" i="4"/>
  <c r="B56" i="1"/>
  <c r="E12" i="4"/>
  <c r="E7" i="4"/>
  <c r="E33" i="2"/>
  <c r="E10" i="4"/>
  <c r="E6" i="4"/>
  <c r="D24" i="1"/>
  <c r="C45" i="1"/>
  <c r="C56" i="1" s="1"/>
  <c r="F12" i="4"/>
  <c r="F7" i="4"/>
  <c r="F33" i="2"/>
  <c r="F10" i="4"/>
  <c r="F6" i="4"/>
  <c r="D10" i="4"/>
  <c r="D6" i="4"/>
  <c r="D12" i="4"/>
  <c r="D7" i="4"/>
  <c r="D33" i="2"/>
  <c r="G45" i="1"/>
  <c r="G56" i="1" s="1"/>
  <c r="B12" i="4"/>
  <c r="B7" i="4"/>
  <c r="B33" i="2"/>
  <c r="B10" i="4"/>
  <c r="B6" i="4"/>
  <c r="B36" i="3"/>
  <c r="B39" i="3" s="1"/>
  <c r="F36" i="3"/>
  <c r="F39" i="3" s="1"/>
  <c r="E8" i="4" l="1"/>
  <c r="E56" i="1"/>
</calcChain>
</file>

<file path=xl/sharedStrings.xml><?xml version="1.0" encoding="utf-8"?>
<sst xmlns="http://schemas.openxmlformats.org/spreadsheetml/2006/main" count="133" uniqueCount="103">
  <si>
    <t>SHASHA DENIMS LIMITED</t>
  </si>
  <si>
    <t>Income Statement</t>
  </si>
  <si>
    <t>As at quarter end</t>
  </si>
  <si>
    <t>Balance Sheet</t>
  </si>
  <si>
    <t>Quarter 2</t>
  </si>
  <si>
    <t>Quarter 3</t>
  </si>
  <si>
    <t>Quarter 1</t>
  </si>
  <si>
    <t>Cash Flow Statement</t>
  </si>
  <si>
    <t>ASSETS</t>
  </si>
  <si>
    <t>Net Revenues</t>
  </si>
  <si>
    <t>Net Cash Flows - Operating Activities</t>
  </si>
  <si>
    <t>NON CURRENT ASSETS</t>
  </si>
  <si>
    <t>Collection from Turnover</t>
  </si>
  <si>
    <t>Property, plant &amp; equipment</t>
  </si>
  <si>
    <t>Payment for cost &amp; other expenses</t>
  </si>
  <si>
    <t>Cost of goods sold</t>
  </si>
  <si>
    <t>Intangible assets</t>
  </si>
  <si>
    <t>Capital work in progress</t>
  </si>
  <si>
    <t>Financial expenses</t>
  </si>
  <si>
    <t>Gross Profit</t>
  </si>
  <si>
    <t>Central fund</t>
  </si>
  <si>
    <t>Investment in associates</t>
  </si>
  <si>
    <t>Income tax Paid</t>
  </si>
  <si>
    <t>CURRENT ASSETS</t>
  </si>
  <si>
    <t>Net Cash Flows - Investment Activities</t>
  </si>
  <si>
    <t>Inventories</t>
  </si>
  <si>
    <t>Acquisition of property, plant &amp; equipment</t>
  </si>
  <si>
    <t>Materials in transit</t>
  </si>
  <si>
    <t>Operating Incomes/Expenses</t>
  </si>
  <si>
    <t>Investment</t>
  </si>
  <si>
    <t>Accounts receivables</t>
  </si>
  <si>
    <t>Interest receivables</t>
  </si>
  <si>
    <t>Investment realized-SGL</t>
  </si>
  <si>
    <t>Deposit for share</t>
  </si>
  <si>
    <t>Adminstrative Expenses</t>
  </si>
  <si>
    <t>Advances,deposit and repayments</t>
  </si>
  <si>
    <t>Cash &amp; Cash equivalents</t>
  </si>
  <si>
    <t>Received from machinery sales</t>
  </si>
  <si>
    <t>Selling &amp; distribution expenses</t>
  </si>
  <si>
    <t>Advance for land &amp; land development</t>
  </si>
  <si>
    <t>Net Cash Flows - Financing Activities</t>
  </si>
  <si>
    <t>Operating Profit</t>
  </si>
  <si>
    <t>Dividend paid</t>
  </si>
  <si>
    <t>Dividend income-SGL</t>
  </si>
  <si>
    <t>Liabilities and Capital</t>
  </si>
  <si>
    <t>Capital Gain-SGL</t>
  </si>
  <si>
    <t>Deposits for shares</t>
  </si>
  <si>
    <t>Long term loan</t>
  </si>
  <si>
    <t>Liabilities</t>
  </si>
  <si>
    <t>Share money deposit</t>
  </si>
  <si>
    <t>Non-Operating Income/(Expenses)</t>
  </si>
  <si>
    <t>Financial liability</t>
  </si>
  <si>
    <t>Non Current Liabilities</t>
  </si>
  <si>
    <t>Deferred tax liability</t>
  </si>
  <si>
    <t>Short term loan</t>
  </si>
  <si>
    <t>Long term Debt</t>
  </si>
  <si>
    <t>Financial income</t>
  </si>
  <si>
    <t>Financial Expenses</t>
  </si>
  <si>
    <t>Net Change in Cash Flows</t>
  </si>
  <si>
    <t>Non-operating income/loss</t>
  </si>
  <si>
    <t>Current Liabilities</t>
  </si>
  <si>
    <t>Effects of exchange rate changes on cash and cash equivalents</t>
  </si>
  <si>
    <t>Long Term Loan (Current Portion)</t>
  </si>
  <si>
    <t>Accounts payable</t>
  </si>
  <si>
    <t>Cash and Cash Equivalents at Beginning Period</t>
  </si>
  <si>
    <t>Liabilities for expenses</t>
  </si>
  <si>
    <t>Provision for tax</t>
  </si>
  <si>
    <t>Others payable</t>
  </si>
  <si>
    <t>Cash and Cash Equivalents at End of Period</t>
  </si>
  <si>
    <t>Dividend payable</t>
  </si>
  <si>
    <t>Profit Before contribution to WPPF</t>
  </si>
  <si>
    <t>IPO fund received</t>
  </si>
  <si>
    <t>Net Operating Cash Flow Per Share</t>
  </si>
  <si>
    <t>Contribution to WPPF</t>
  </si>
  <si>
    <t>Profit Before Taxation</t>
  </si>
  <si>
    <t>Shareholders’ Equity</t>
  </si>
  <si>
    <t>Share capital</t>
  </si>
  <si>
    <t>Provision for Taxation</t>
  </si>
  <si>
    <t>Share premium</t>
  </si>
  <si>
    <t>Retained earning</t>
  </si>
  <si>
    <t>Revaluation Surplus</t>
  </si>
  <si>
    <t>Shares to Calculate NOCFPS</t>
  </si>
  <si>
    <t>Current tax</t>
  </si>
  <si>
    <t>Non-Controlling Interest</t>
  </si>
  <si>
    <t>Deferred tax</t>
  </si>
  <si>
    <t>Net Profit</t>
  </si>
  <si>
    <t>Net assets value per share</t>
  </si>
  <si>
    <t>Earnings per share (par value Taka 10)</t>
  </si>
  <si>
    <t>Shares to calculate NAVPS</t>
  </si>
  <si>
    <t>Shares to Calculate EPS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</si>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</sst>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b/>
      <u/>
      <sz val="12"/>
      <color theme="1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4" fillId="0" borderId="0" xfId="0" applyNumberFormat="1" applyFont="1"/>
    <xf numFmtId="0" fontId="7" fillId="0" borderId="0" xfId="0" applyFont="1"/>
    <xf numFmtId="164" fontId="8" fillId="0" borderId="0" xfId="0" applyNumberFormat="1" applyFont="1" applyAlignme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0" fontId="8" fillId="0" borderId="0" xfId="0" applyFont="1" applyAlignment="1"/>
    <xf numFmtId="0" fontId="4" fillId="0" borderId="0" xfId="0" applyFont="1" applyAlignment="1">
      <alignment horizontal="left"/>
    </xf>
    <xf numFmtId="164" fontId="2" fillId="0" borderId="4" xfId="0" applyNumberFormat="1" applyFont="1" applyBorder="1"/>
    <xf numFmtId="0" fontId="5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3" xfId="0" applyFont="1" applyBorder="1"/>
    <xf numFmtId="164" fontId="10" fillId="2" borderId="0" xfId="0" applyNumberFormat="1" applyFont="1" applyFill="1" applyAlignment="1"/>
    <xf numFmtId="2" fontId="2" fillId="0" borderId="5" xfId="0" applyNumberFormat="1" applyFont="1" applyBorder="1"/>
    <xf numFmtId="43" fontId="4" fillId="0" borderId="0" xfId="0" applyNumberFormat="1" applyFont="1"/>
    <xf numFmtId="43" fontId="2" fillId="0" borderId="5" xfId="0" applyNumberFormat="1" applyFont="1" applyBorder="1"/>
    <xf numFmtId="43" fontId="2" fillId="2" borderId="5" xfId="0" applyNumberFormat="1" applyFont="1" applyFill="1" applyBorder="1"/>
    <xf numFmtId="15" fontId="2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4" width="13.75" customWidth="1"/>
    <col min="5" max="5" width="15.75" customWidth="1"/>
    <col min="6" max="6" width="15.5" customWidth="1"/>
    <col min="7" max="7" width="14.625" customWidth="1"/>
    <col min="8" max="8" width="13.125" customWidth="1"/>
    <col min="9" max="26" width="7.625" customWidth="1"/>
  </cols>
  <sheetData>
    <row r="1" spans="1:8" x14ac:dyDescent="0.25">
      <c r="A1" s="2" t="s">
        <v>0</v>
      </c>
      <c r="C1" s="4"/>
    </row>
    <row r="2" spans="1:8" x14ac:dyDescent="0.25">
      <c r="A2" s="2" t="s">
        <v>3</v>
      </c>
      <c r="C2" s="4"/>
    </row>
    <row r="3" spans="1:8" x14ac:dyDescent="0.25">
      <c r="A3" s="3" t="s">
        <v>2</v>
      </c>
      <c r="C3" s="4"/>
    </row>
    <row r="4" spans="1:8" ht="15.75" x14ac:dyDescent="0.25">
      <c r="A4" s="6"/>
      <c r="B4" s="5"/>
      <c r="C4" s="5"/>
      <c r="D4" s="5"/>
      <c r="E4" s="5"/>
      <c r="F4" s="5"/>
    </row>
    <row r="5" spans="1:8" x14ac:dyDescent="0.25">
      <c r="B5" s="7" t="s">
        <v>4</v>
      </c>
      <c r="C5" s="7" t="s">
        <v>5</v>
      </c>
      <c r="D5" s="7" t="s">
        <v>6</v>
      </c>
      <c r="E5" s="7" t="s">
        <v>4</v>
      </c>
      <c r="F5" s="7" t="s">
        <v>5</v>
      </c>
      <c r="G5" s="7" t="s">
        <v>6</v>
      </c>
      <c r="H5" s="7" t="s">
        <v>4</v>
      </c>
    </row>
    <row r="6" spans="1:8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10">
        <v>43738</v>
      </c>
      <c r="H6" s="10">
        <v>43830</v>
      </c>
    </row>
    <row r="7" spans="1:8" x14ac:dyDescent="0.25">
      <c r="A7" s="11" t="s">
        <v>8</v>
      </c>
      <c r="B7" s="13"/>
      <c r="C7" s="13"/>
      <c r="D7" s="13"/>
      <c r="E7" s="13"/>
      <c r="F7" s="13"/>
      <c r="G7" s="13"/>
    </row>
    <row r="8" spans="1:8" x14ac:dyDescent="0.25">
      <c r="A8" s="14" t="s">
        <v>11</v>
      </c>
      <c r="B8" s="13"/>
      <c r="C8" s="13"/>
      <c r="D8" s="13"/>
      <c r="E8" s="13"/>
      <c r="F8" s="13"/>
      <c r="G8" s="13"/>
    </row>
    <row r="9" spans="1:8" x14ac:dyDescent="0.25">
      <c r="A9" s="3" t="s">
        <v>13</v>
      </c>
      <c r="B9" s="13">
        <v>3668670768</v>
      </c>
      <c r="C9" s="13">
        <v>3658256996</v>
      </c>
      <c r="D9" s="13">
        <v>4870132584</v>
      </c>
      <c r="E9" s="13">
        <v>4894929358</v>
      </c>
      <c r="F9" s="13">
        <v>4820667977</v>
      </c>
      <c r="G9" s="15">
        <v>5113691435</v>
      </c>
      <c r="H9" s="15">
        <v>6182666657</v>
      </c>
    </row>
    <row r="10" spans="1:8" x14ac:dyDescent="0.25">
      <c r="A10" s="3" t="s">
        <v>16</v>
      </c>
      <c r="B10" s="13">
        <v>3312145</v>
      </c>
      <c r="C10" s="13">
        <v>3224983</v>
      </c>
      <c r="D10" s="13">
        <v>4410571</v>
      </c>
      <c r="E10" s="13">
        <v>4297480</v>
      </c>
      <c r="F10" s="13">
        <v>4184388</v>
      </c>
      <c r="G10" s="15">
        <v>4716835</v>
      </c>
      <c r="H10" s="15">
        <v>5036770</v>
      </c>
    </row>
    <row r="11" spans="1:8" x14ac:dyDescent="0.25">
      <c r="A11" s="3" t="s">
        <v>17</v>
      </c>
      <c r="B11" s="13">
        <v>1313587839</v>
      </c>
      <c r="C11" s="13">
        <v>1364630791</v>
      </c>
      <c r="D11" s="13"/>
      <c r="E11" s="13"/>
      <c r="F11" s="13"/>
      <c r="G11" s="13"/>
      <c r="H11" s="13"/>
    </row>
    <row r="12" spans="1:8" x14ac:dyDescent="0.25">
      <c r="A12" s="3" t="s">
        <v>21</v>
      </c>
      <c r="B12" s="13">
        <v>48420189</v>
      </c>
      <c r="C12" s="13">
        <v>48420789</v>
      </c>
      <c r="D12" s="13">
        <v>48120189</v>
      </c>
      <c r="E12" s="13">
        <v>48120189</v>
      </c>
      <c r="F12" s="13">
        <v>30100975</v>
      </c>
      <c r="G12" s="15">
        <v>30150975</v>
      </c>
      <c r="H12" s="15">
        <v>1023201143</v>
      </c>
    </row>
    <row r="13" spans="1:8" x14ac:dyDescent="0.25">
      <c r="A13" s="2"/>
      <c r="B13" s="17">
        <f t="shared" ref="B13:H13" si="0">SUM(B9:B12)</f>
        <v>5033990941</v>
      </c>
      <c r="C13" s="17">
        <f t="shared" si="0"/>
        <v>5074533559</v>
      </c>
      <c r="D13" s="17">
        <f t="shared" si="0"/>
        <v>4922663344</v>
      </c>
      <c r="E13" s="17">
        <f t="shared" si="0"/>
        <v>4947347027</v>
      </c>
      <c r="F13" s="17">
        <f t="shared" si="0"/>
        <v>4854953340</v>
      </c>
      <c r="G13" s="17">
        <f t="shared" si="0"/>
        <v>5148559245</v>
      </c>
      <c r="H13" s="17">
        <f t="shared" si="0"/>
        <v>7210904570</v>
      </c>
    </row>
    <row r="14" spans="1:8" x14ac:dyDescent="0.25">
      <c r="A14" s="2"/>
      <c r="B14" s="18"/>
      <c r="C14" s="18"/>
      <c r="D14" s="18"/>
      <c r="E14" s="18"/>
      <c r="F14" s="18"/>
      <c r="G14" s="13"/>
      <c r="H14" s="13"/>
    </row>
    <row r="15" spans="1:8" x14ac:dyDescent="0.25">
      <c r="A15" s="14" t="s">
        <v>23</v>
      </c>
      <c r="B15" s="13"/>
      <c r="C15" s="13"/>
      <c r="E15" s="13"/>
      <c r="F15" s="13"/>
      <c r="G15" s="13"/>
      <c r="H15" s="13"/>
    </row>
    <row r="16" spans="1:8" x14ac:dyDescent="0.25">
      <c r="A16" s="3" t="s">
        <v>25</v>
      </c>
      <c r="B16" s="13">
        <v>2120037643</v>
      </c>
      <c r="C16" s="13">
        <v>2195858470</v>
      </c>
      <c r="D16" s="13">
        <v>2781603490</v>
      </c>
      <c r="E16" s="13">
        <v>2615805240</v>
      </c>
      <c r="F16" s="13">
        <v>2768620539</v>
      </c>
      <c r="G16" s="15">
        <v>2152196866</v>
      </c>
      <c r="H16" s="15">
        <v>3002103624</v>
      </c>
    </row>
    <row r="17" spans="1:8" x14ac:dyDescent="0.25">
      <c r="A17" s="3" t="s">
        <v>27</v>
      </c>
      <c r="B17" s="13">
        <v>84003395</v>
      </c>
      <c r="C17" s="13">
        <v>407876501</v>
      </c>
      <c r="D17" s="13">
        <v>524059977</v>
      </c>
      <c r="E17" s="13">
        <v>82092132</v>
      </c>
      <c r="F17" s="13">
        <v>72531572</v>
      </c>
      <c r="G17" s="15">
        <v>118774794</v>
      </c>
      <c r="H17" s="15">
        <v>328015574</v>
      </c>
    </row>
    <row r="18" spans="1:8" x14ac:dyDescent="0.25">
      <c r="A18" s="4" t="s">
        <v>30</v>
      </c>
      <c r="B18" s="13">
        <v>3143272450</v>
      </c>
      <c r="C18" s="13">
        <v>3435597027</v>
      </c>
      <c r="D18" s="13">
        <v>3507207627</v>
      </c>
      <c r="E18" s="13">
        <v>3690797801</v>
      </c>
      <c r="F18" s="13">
        <v>3392437602</v>
      </c>
      <c r="G18" s="15">
        <v>3825299717</v>
      </c>
      <c r="H18" s="15">
        <v>5089715113</v>
      </c>
    </row>
    <row r="19" spans="1:8" x14ac:dyDescent="0.25">
      <c r="A19" s="3" t="s">
        <v>31</v>
      </c>
      <c r="B19" s="13"/>
      <c r="C19" s="13">
        <v>0</v>
      </c>
      <c r="D19" s="13">
        <v>705333</v>
      </c>
      <c r="E19" s="13">
        <v>1441429</v>
      </c>
      <c r="F19" s="13">
        <v>0</v>
      </c>
      <c r="G19" s="13"/>
      <c r="H19" s="13"/>
    </row>
    <row r="20" spans="1:8" x14ac:dyDescent="0.25">
      <c r="A20" s="3" t="s">
        <v>33</v>
      </c>
      <c r="B20" s="13">
        <v>83029720</v>
      </c>
      <c r="C20" s="13">
        <v>404608748</v>
      </c>
      <c r="D20" s="13">
        <v>373677926</v>
      </c>
      <c r="E20" s="13">
        <v>371323861</v>
      </c>
      <c r="F20" s="13">
        <v>372901570</v>
      </c>
      <c r="G20" s="15">
        <v>1042418528</v>
      </c>
      <c r="H20" s="15">
        <v>73827926</v>
      </c>
    </row>
    <row r="21" spans="1:8" ht="15.75" customHeight="1" x14ac:dyDescent="0.25">
      <c r="A21" s="3" t="s">
        <v>35</v>
      </c>
      <c r="B21" s="13">
        <v>817126256</v>
      </c>
      <c r="C21" s="13">
        <v>725044872</v>
      </c>
      <c r="D21" s="13">
        <v>792618367</v>
      </c>
      <c r="E21" s="13">
        <v>924546720</v>
      </c>
      <c r="F21" s="13">
        <v>898261954</v>
      </c>
      <c r="G21" s="15">
        <v>940535548</v>
      </c>
      <c r="H21" s="15">
        <v>1174755364</v>
      </c>
    </row>
    <row r="22" spans="1:8" ht="15.75" customHeight="1" x14ac:dyDescent="0.25">
      <c r="A22" s="3" t="s">
        <v>36</v>
      </c>
      <c r="B22" s="13">
        <v>759734344</v>
      </c>
      <c r="C22" s="13">
        <v>386082402</v>
      </c>
      <c r="D22" s="13">
        <v>213458094</v>
      </c>
      <c r="E22" s="13">
        <v>292752021</v>
      </c>
      <c r="F22" s="13">
        <v>224998006</v>
      </c>
      <c r="G22" s="15">
        <v>191576342</v>
      </c>
      <c r="H22" s="15">
        <v>440935880</v>
      </c>
    </row>
    <row r="23" spans="1:8" ht="15.75" customHeight="1" x14ac:dyDescent="0.25">
      <c r="A23" s="2"/>
      <c r="B23" s="16">
        <f t="shared" ref="B23:F23" si="1">SUM(B16:B22)</f>
        <v>7007203808</v>
      </c>
      <c r="C23" s="16">
        <f t="shared" si="1"/>
        <v>7555068020</v>
      </c>
      <c r="D23" s="16">
        <f t="shared" si="1"/>
        <v>8193330814</v>
      </c>
      <c r="E23" s="16">
        <f t="shared" si="1"/>
        <v>7978759204</v>
      </c>
      <c r="F23" s="16">
        <f t="shared" si="1"/>
        <v>7729751243</v>
      </c>
      <c r="G23" s="16">
        <f>SUM(G16:G22)+2</f>
        <v>8270801797</v>
      </c>
      <c r="H23" s="16">
        <f>SUM(H16:H22)</f>
        <v>10109353481</v>
      </c>
    </row>
    <row r="24" spans="1:8" ht="15.75" customHeight="1" x14ac:dyDescent="0.25">
      <c r="A24" s="2"/>
      <c r="B24" s="21">
        <f t="shared" ref="B24:H24" si="2">B13+B23</f>
        <v>12041194749</v>
      </c>
      <c r="C24" s="21">
        <f t="shared" si="2"/>
        <v>12629601579</v>
      </c>
      <c r="D24" s="21">
        <f t="shared" si="2"/>
        <v>13115994158</v>
      </c>
      <c r="E24" s="21">
        <f t="shared" si="2"/>
        <v>12926106231</v>
      </c>
      <c r="F24" s="21">
        <f t="shared" si="2"/>
        <v>12584704583</v>
      </c>
      <c r="G24" s="21">
        <f t="shared" si="2"/>
        <v>13419361042</v>
      </c>
      <c r="H24" s="21">
        <f t="shared" si="2"/>
        <v>17320258051</v>
      </c>
    </row>
    <row r="25" spans="1:8" ht="15.75" customHeight="1" x14ac:dyDescent="0.25">
      <c r="A25" s="2"/>
      <c r="B25" s="18"/>
      <c r="C25" s="18"/>
      <c r="D25" s="18"/>
      <c r="E25" s="18"/>
      <c r="F25" s="18"/>
      <c r="G25" s="13"/>
      <c r="H25" s="13"/>
    </row>
    <row r="26" spans="1:8" ht="15.75" customHeight="1" x14ac:dyDescent="0.25">
      <c r="A26" s="22" t="s">
        <v>44</v>
      </c>
      <c r="B26" s="18"/>
      <c r="C26" s="18"/>
      <c r="D26" s="18"/>
      <c r="E26" s="18"/>
      <c r="F26" s="18"/>
      <c r="G26" s="13"/>
      <c r="H26" s="13"/>
    </row>
    <row r="27" spans="1:8" ht="15.75" customHeight="1" x14ac:dyDescent="0.25">
      <c r="A27" s="23" t="s">
        <v>48</v>
      </c>
      <c r="B27" s="13"/>
      <c r="C27" s="13"/>
      <c r="D27" s="13"/>
      <c r="E27" s="13"/>
      <c r="F27" s="13"/>
      <c r="G27" s="13"/>
      <c r="H27" s="13"/>
    </row>
    <row r="28" spans="1:8" ht="15.75" customHeight="1" x14ac:dyDescent="0.25">
      <c r="A28" s="2"/>
      <c r="B28" s="18"/>
      <c r="C28" s="18"/>
      <c r="D28" s="18"/>
      <c r="E28" s="18"/>
      <c r="F28" s="18"/>
      <c r="G28" s="13"/>
      <c r="H28" s="13"/>
    </row>
    <row r="29" spans="1:8" ht="15.75" customHeight="1" x14ac:dyDescent="0.25">
      <c r="A29" s="14" t="s">
        <v>52</v>
      </c>
      <c r="B29" s="13"/>
      <c r="C29" s="13"/>
      <c r="D29" s="13"/>
      <c r="E29" s="13"/>
      <c r="F29" s="13"/>
      <c r="G29" s="13"/>
      <c r="H29" s="13"/>
    </row>
    <row r="30" spans="1:8" ht="15.75" customHeight="1" x14ac:dyDescent="0.25">
      <c r="A30" s="3" t="s">
        <v>53</v>
      </c>
      <c r="B30" s="13">
        <v>68647872</v>
      </c>
      <c r="C30" s="13">
        <v>68402433</v>
      </c>
      <c r="D30" s="13">
        <v>64901889</v>
      </c>
      <c r="E30" s="13">
        <v>70495373</v>
      </c>
      <c r="F30" s="13">
        <v>76054107</v>
      </c>
      <c r="G30" s="15">
        <v>95841045</v>
      </c>
      <c r="H30" s="15">
        <v>142074900</v>
      </c>
    </row>
    <row r="31" spans="1:8" ht="15.75" customHeight="1" x14ac:dyDescent="0.25">
      <c r="A31" s="4" t="s">
        <v>51</v>
      </c>
      <c r="B31" s="13">
        <v>458800000</v>
      </c>
      <c r="C31" s="13">
        <v>470000000</v>
      </c>
      <c r="D31" s="13">
        <v>481200000</v>
      </c>
      <c r="E31" s="13">
        <v>390800000</v>
      </c>
      <c r="F31" s="13">
        <v>82800000</v>
      </c>
      <c r="G31" s="15">
        <v>98000000</v>
      </c>
      <c r="H31" s="15">
        <v>105350000</v>
      </c>
    </row>
    <row r="32" spans="1:8" ht="15.75" customHeight="1" x14ac:dyDescent="0.25">
      <c r="A32" s="4" t="s">
        <v>55</v>
      </c>
      <c r="B32" s="13">
        <v>331490124</v>
      </c>
      <c r="C32" s="13">
        <v>248533245</v>
      </c>
      <c r="D32" s="13">
        <v>171831125</v>
      </c>
      <c r="E32" s="13">
        <v>202481360</v>
      </c>
      <c r="F32" s="13">
        <v>456705179</v>
      </c>
      <c r="G32" s="15">
        <v>938192845</v>
      </c>
      <c r="H32" s="15">
        <v>852946458</v>
      </c>
    </row>
    <row r="33" spans="1:8" ht="15.75" customHeight="1" x14ac:dyDescent="0.25">
      <c r="A33" s="2"/>
      <c r="B33" s="17">
        <f t="shared" ref="B33:F33" si="3">SUM(B30:B32)</f>
        <v>858937996</v>
      </c>
      <c r="C33" s="17">
        <f t="shared" si="3"/>
        <v>786935678</v>
      </c>
      <c r="D33" s="17">
        <f t="shared" si="3"/>
        <v>717933014</v>
      </c>
      <c r="E33" s="17">
        <f t="shared" si="3"/>
        <v>663776733</v>
      </c>
      <c r="F33" s="17">
        <f t="shared" si="3"/>
        <v>615559286</v>
      </c>
      <c r="G33" s="17">
        <f>SUM(G30:G32)-1</f>
        <v>1132033889</v>
      </c>
      <c r="H33" s="17">
        <f>SUM(H30:H32)</f>
        <v>1100371358</v>
      </c>
    </row>
    <row r="34" spans="1:8" ht="15.75" customHeight="1" x14ac:dyDescent="0.25">
      <c r="A34" s="2"/>
      <c r="B34" s="18"/>
      <c r="C34" s="18"/>
      <c r="D34" s="18"/>
      <c r="E34" s="18"/>
      <c r="F34" s="18"/>
      <c r="G34" s="13"/>
      <c r="H34" s="13"/>
    </row>
    <row r="35" spans="1:8" ht="15.75" customHeight="1" x14ac:dyDescent="0.25">
      <c r="A35" s="14" t="s">
        <v>60</v>
      </c>
      <c r="B35" s="13"/>
      <c r="C35" s="13"/>
      <c r="D35" s="13"/>
      <c r="E35" s="13"/>
      <c r="F35" s="13"/>
      <c r="G35" s="13"/>
      <c r="H35" s="13"/>
    </row>
    <row r="36" spans="1:8" ht="15.75" customHeight="1" x14ac:dyDescent="0.25">
      <c r="A36" s="3" t="s">
        <v>62</v>
      </c>
      <c r="B36" s="13">
        <v>0</v>
      </c>
      <c r="C36" s="13"/>
      <c r="D36" s="13">
        <v>0</v>
      </c>
      <c r="E36" s="13">
        <v>0</v>
      </c>
      <c r="F36" s="13"/>
      <c r="G36" s="13"/>
      <c r="H36" s="13"/>
    </row>
    <row r="37" spans="1:8" ht="15.75" customHeight="1" x14ac:dyDescent="0.25">
      <c r="A37" s="3" t="s">
        <v>63</v>
      </c>
      <c r="B37" s="13">
        <v>25440184</v>
      </c>
      <c r="C37" s="13">
        <v>33770795</v>
      </c>
      <c r="D37" s="13">
        <v>2555980190</v>
      </c>
      <c r="E37" s="13">
        <v>2228358603</v>
      </c>
      <c r="F37" s="13">
        <v>1670440112</v>
      </c>
      <c r="G37" s="15">
        <v>2214615386</v>
      </c>
      <c r="H37" s="15">
        <v>2792124452</v>
      </c>
    </row>
    <row r="38" spans="1:8" ht="15.75" customHeight="1" x14ac:dyDescent="0.25">
      <c r="A38" s="4" t="s">
        <v>65</v>
      </c>
      <c r="B38" s="13">
        <v>89946385</v>
      </c>
      <c r="C38" s="13">
        <v>112972067</v>
      </c>
      <c r="D38" s="13">
        <v>205038685</v>
      </c>
      <c r="E38" s="13">
        <v>204995969</v>
      </c>
      <c r="F38" s="13">
        <v>186238928</v>
      </c>
      <c r="G38" s="15">
        <v>208784261</v>
      </c>
      <c r="H38" s="15">
        <v>264485565</v>
      </c>
    </row>
    <row r="39" spans="1:8" ht="15.75" customHeight="1" x14ac:dyDescent="0.25">
      <c r="A39" s="3" t="s">
        <v>66</v>
      </c>
      <c r="B39" s="13">
        <v>272720649</v>
      </c>
      <c r="C39" s="13">
        <v>291900912</v>
      </c>
      <c r="D39" s="13">
        <v>185577126</v>
      </c>
      <c r="E39" s="13">
        <v>172189960</v>
      </c>
      <c r="F39" s="13">
        <v>173488940</v>
      </c>
      <c r="G39" s="15">
        <v>153157879</v>
      </c>
      <c r="H39" s="15">
        <v>180219362</v>
      </c>
    </row>
    <row r="40" spans="1:8" ht="15.75" customHeight="1" x14ac:dyDescent="0.25">
      <c r="A40" s="3" t="s">
        <v>67</v>
      </c>
      <c r="B40" s="13"/>
      <c r="C40" s="13"/>
      <c r="D40" s="13">
        <v>13000000</v>
      </c>
      <c r="E40" s="13">
        <v>13000000</v>
      </c>
      <c r="F40" s="13">
        <v>13000000</v>
      </c>
      <c r="G40" s="15">
        <v>13000000</v>
      </c>
      <c r="H40" s="15">
        <v>13000000</v>
      </c>
    </row>
    <row r="41" spans="1:8" ht="15.75" customHeight="1" x14ac:dyDescent="0.25">
      <c r="A41" s="3" t="s">
        <v>69</v>
      </c>
      <c r="B41" s="13"/>
      <c r="C41" s="13"/>
      <c r="D41" s="13">
        <v>0</v>
      </c>
      <c r="E41" s="13">
        <v>179332331</v>
      </c>
      <c r="F41" s="13">
        <v>0</v>
      </c>
      <c r="G41" s="13"/>
      <c r="H41" s="15">
        <v>63961864</v>
      </c>
    </row>
    <row r="42" spans="1:8" ht="15.75" customHeight="1" x14ac:dyDescent="0.25">
      <c r="A42" s="3" t="s">
        <v>71</v>
      </c>
      <c r="B42" s="13">
        <v>3436928</v>
      </c>
      <c r="C42" s="13">
        <v>3436928</v>
      </c>
      <c r="D42" s="13">
        <v>3436928</v>
      </c>
      <c r="E42" s="13">
        <v>3436928</v>
      </c>
      <c r="F42" s="13">
        <v>3436928</v>
      </c>
      <c r="G42" s="15">
        <v>3436928</v>
      </c>
      <c r="H42" s="15">
        <v>3436928</v>
      </c>
    </row>
    <row r="43" spans="1:8" ht="15.75" customHeight="1" x14ac:dyDescent="0.25">
      <c r="A43" s="3" t="s">
        <v>54</v>
      </c>
      <c r="B43" s="13">
        <v>5097211533</v>
      </c>
      <c r="C43" s="13">
        <v>5552462793</v>
      </c>
      <c r="D43" s="13">
        <v>3261971274</v>
      </c>
      <c r="E43" s="13">
        <v>3412329224</v>
      </c>
      <c r="F43" s="13">
        <v>3661430389</v>
      </c>
      <c r="G43" s="15">
        <v>3469920095</v>
      </c>
      <c r="H43" s="15">
        <v>5200098323</v>
      </c>
    </row>
    <row r="44" spans="1:8" ht="15.75" customHeight="1" x14ac:dyDescent="0.25">
      <c r="A44" s="2"/>
      <c r="B44" s="16">
        <f t="shared" ref="B44:G44" si="4">SUM(B36:B43)</f>
        <v>5488755679</v>
      </c>
      <c r="C44" s="16">
        <f t="shared" si="4"/>
        <v>5994543495</v>
      </c>
      <c r="D44" s="16">
        <f t="shared" si="4"/>
        <v>6225004203</v>
      </c>
      <c r="E44" s="16">
        <f t="shared" si="4"/>
        <v>6213643015</v>
      </c>
      <c r="F44" s="16">
        <f t="shared" si="4"/>
        <v>5708035297</v>
      </c>
      <c r="G44" s="16">
        <f t="shared" si="4"/>
        <v>6062914549</v>
      </c>
      <c r="H44" s="16">
        <f>SUM(H36:H43)-1</f>
        <v>8517326493</v>
      </c>
    </row>
    <row r="45" spans="1:8" ht="15.75" customHeight="1" x14ac:dyDescent="0.25">
      <c r="A45" s="2"/>
      <c r="B45" s="17">
        <f t="shared" ref="B45:H45" si="5">B33+B44</f>
        <v>6347693675</v>
      </c>
      <c r="C45" s="17">
        <f t="shared" si="5"/>
        <v>6781479173</v>
      </c>
      <c r="D45" s="17">
        <f t="shared" si="5"/>
        <v>6942937217</v>
      </c>
      <c r="E45" s="17">
        <f t="shared" si="5"/>
        <v>6877419748</v>
      </c>
      <c r="F45" s="17">
        <f t="shared" si="5"/>
        <v>6323594583</v>
      </c>
      <c r="G45" s="17">
        <f t="shared" si="5"/>
        <v>7194948438</v>
      </c>
      <c r="H45" s="17">
        <f t="shared" si="5"/>
        <v>9617697851</v>
      </c>
    </row>
    <row r="46" spans="1:8" ht="15.75" customHeight="1" x14ac:dyDescent="0.25">
      <c r="A46" s="2"/>
      <c r="B46" s="18"/>
      <c r="C46" s="18"/>
      <c r="D46" s="18"/>
      <c r="E46" s="18"/>
      <c r="F46" s="18"/>
      <c r="G46" s="13"/>
      <c r="H46" s="13"/>
    </row>
    <row r="47" spans="1:8" ht="15.75" customHeight="1" x14ac:dyDescent="0.25">
      <c r="A47" s="14" t="s">
        <v>75</v>
      </c>
      <c r="B47" s="18">
        <f t="shared" ref="B47:H47" si="6">SUM(B48:B52)</f>
        <v>5493324567</v>
      </c>
      <c r="C47" s="18">
        <f t="shared" si="6"/>
        <v>5647329685</v>
      </c>
      <c r="D47" s="18">
        <f t="shared" si="6"/>
        <v>6159385544</v>
      </c>
      <c r="E47" s="18">
        <f t="shared" si="6"/>
        <v>6034526395</v>
      </c>
      <c r="F47" s="18">
        <f t="shared" si="6"/>
        <v>6241962235</v>
      </c>
      <c r="G47" s="18">
        <f t="shared" si="6"/>
        <v>5995117443</v>
      </c>
      <c r="H47" s="18">
        <f t="shared" si="6"/>
        <v>7162060620</v>
      </c>
    </row>
    <row r="48" spans="1:8" ht="15.75" customHeight="1" x14ac:dyDescent="0.25">
      <c r="A48" s="3" t="s">
        <v>76</v>
      </c>
      <c r="B48" s="13">
        <v>1195548870</v>
      </c>
      <c r="C48" s="13">
        <v>1195548870</v>
      </c>
      <c r="D48" s="13">
        <v>1195548870</v>
      </c>
      <c r="E48" s="13">
        <v>1279237290</v>
      </c>
      <c r="F48" s="13">
        <v>1279237290</v>
      </c>
      <c r="G48" s="13">
        <v>1279237290</v>
      </c>
      <c r="H48" s="15">
        <v>1343199150</v>
      </c>
    </row>
    <row r="49" spans="1:26" ht="15.75" customHeight="1" x14ac:dyDescent="0.25">
      <c r="A49" s="3" t="s">
        <v>78</v>
      </c>
      <c r="B49" s="13">
        <v>1250000000</v>
      </c>
      <c r="C49" s="13">
        <v>1250000000</v>
      </c>
      <c r="D49" s="13">
        <v>1250000000</v>
      </c>
      <c r="E49" s="13">
        <v>1250000000</v>
      </c>
      <c r="F49" s="13">
        <v>1250000000</v>
      </c>
      <c r="G49" s="13">
        <v>1250000000</v>
      </c>
      <c r="H49" s="15">
        <v>1250000000</v>
      </c>
    </row>
    <row r="50" spans="1:26" ht="15.75" customHeight="1" x14ac:dyDescent="0.25">
      <c r="A50" s="3" t="s">
        <v>49</v>
      </c>
      <c r="B50" s="13">
        <v>8000000</v>
      </c>
      <c r="C50" s="13">
        <v>13000000</v>
      </c>
      <c r="D50" s="13">
        <v>284187933</v>
      </c>
      <c r="E50" s="13">
        <v>284187933</v>
      </c>
      <c r="F50" s="13">
        <v>284187933</v>
      </c>
      <c r="G50" s="13">
        <v>284187933</v>
      </c>
      <c r="H50" s="15">
        <v>284187933</v>
      </c>
    </row>
    <row r="51" spans="1:26" ht="15.75" customHeight="1" x14ac:dyDescent="0.25">
      <c r="A51" s="3" t="s">
        <v>79</v>
      </c>
      <c r="B51" s="13">
        <v>2165882575</v>
      </c>
      <c r="C51" s="13">
        <v>2314887093</v>
      </c>
      <c r="D51" s="13">
        <v>2555742081</v>
      </c>
      <c r="E51" s="13">
        <v>2347194512</v>
      </c>
      <c r="F51" s="13">
        <v>2554630352</v>
      </c>
      <c r="G51" s="15">
        <v>2307785560</v>
      </c>
      <c r="H51" s="15">
        <v>3249933039</v>
      </c>
    </row>
    <row r="52" spans="1:26" ht="15.75" customHeight="1" x14ac:dyDescent="0.25">
      <c r="A52" s="3" t="s">
        <v>80</v>
      </c>
      <c r="B52" s="13">
        <v>873893122</v>
      </c>
      <c r="C52" s="13">
        <v>873893722</v>
      </c>
      <c r="D52" s="13">
        <v>873906660</v>
      </c>
      <c r="E52" s="13">
        <v>873906660</v>
      </c>
      <c r="F52" s="13">
        <v>873906660</v>
      </c>
      <c r="G52" s="15">
        <v>873906660</v>
      </c>
      <c r="H52" s="15">
        <v>1034740498</v>
      </c>
    </row>
    <row r="53" spans="1:26" ht="15.75" customHeight="1" x14ac:dyDescent="0.25">
      <c r="B53" s="13"/>
      <c r="C53" s="13"/>
      <c r="D53" s="13"/>
      <c r="E53" s="13"/>
      <c r="F53" s="13"/>
      <c r="G53" s="13"/>
      <c r="H53" s="13"/>
    </row>
    <row r="54" spans="1:26" ht="15.75" customHeight="1" x14ac:dyDescent="0.25">
      <c r="A54" s="14" t="s">
        <v>83</v>
      </c>
      <c r="B54" s="13">
        <v>200176507</v>
      </c>
      <c r="C54" s="13">
        <v>200793678</v>
      </c>
      <c r="D54" s="13">
        <v>13671397</v>
      </c>
      <c r="E54" s="13">
        <v>14160088</v>
      </c>
      <c r="F54" s="13">
        <v>19147765</v>
      </c>
      <c r="G54" s="15">
        <v>229295162</v>
      </c>
      <c r="H54" s="15">
        <v>540499580</v>
      </c>
    </row>
    <row r="55" spans="1:26" ht="15.75" customHeight="1" x14ac:dyDescent="0.25">
      <c r="A55" s="2"/>
      <c r="B55" s="17">
        <f t="shared" ref="B55:H55" si="7">B54+B47</f>
        <v>5693501074</v>
      </c>
      <c r="C55" s="17">
        <f t="shared" si="7"/>
        <v>5848123363</v>
      </c>
      <c r="D55" s="17">
        <f t="shared" si="7"/>
        <v>6173056941</v>
      </c>
      <c r="E55" s="17">
        <f t="shared" si="7"/>
        <v>6048686483</v>
      </c>
      <c r="F55" s="17">
        <f t="shared" si="7"/>
        <v>6261110000</v>
      </c>
      <c r="G55" s="17">
        <f t="shared" si="7"/>
        <v>6224412605</v>
      </c>
      <c r="H55" s="17">
        <f t="shared" si="7"/>
        <v>7702560200</v>
      </c>
    </row>
    <row r="56" spans="1:26" ht="15.75" customHeight="1" x14ac:dyDescent="0.25">
      <c r="A56" s="2"/>
      <c r="B56" s="21">
        <f t="shared" ref="B56:F56" si="8">B55+B45</f>
        <v>12041194749</v>
      </c>
      <c r="C56" s="21">
        <f t="shared" si="8"/>
        <v>12629602536</v>
      </c>
      <c r="D56" s="21">
        <f t="shared" si="8"/>
        <v>13115994158</v>
      </c>
      <c r="E56" s="21">
        <f t="shared" si="8"/>
        <v>12926106231</v>
      </c>
      <c r="F56" s="21">
        <f t="shared" si="8"/>
        <v>12584704583</v>
      </c>
      <c r="G56" s="21">
        <f>G55+G45-1</f>
        <v>13419361042</v>
      </c>
      <c r="H56" s="21">
        <f>H55+H45</f>
        <v>17320258051</v>
      </c>
    </row>
    <row r="57" spans="1:26" ht="15.75" customHeight="1" x14ac:dyDescent="0.25">
      <c r="B57" s="13"/>
      <c r="C57" s="13"/>
      <c r="D57" s="13"/>
      <c r="E57" s="13"/>
      <c r="F57" s="13"/>
      <c r="G57" s="13"/>
      <c r="H57" s="13"/>
    </row>
    <row r="58" spans="1:26" ht="15.75" customHeight="1" x14ac:dyDescent="0.25">
      <c r="A58" s="12" t="s">
        <v>86</v>
      </c>
      <c r="B58" s="28">
        <f t="shared" ref="B58:H58" si="9">B47/(B48/10)</f>
        <v>45.948139008320084</v>
      </c>
      <c r="C58" s="28">
        <f t="shared" si="9"/>
        <v>47.236293109456916</v>
      </c>
      <c r="D58" s="28">
        <f t="shared" si="9"/>
        <v>51.519312163291161</v>
      </c>
      <c r="E58" s="28">
        <f t="shared" si="9"/>
        <v>47.172846212136292</v>
      </c>
      <c r="F58" s="28">
        <f t="shared" si="9"/>
        <v>48.794404945778275</v>
      </c>
      <c r="G58" s="28">
        <f t="shared" si="9"/>
        <v>46.86478020821297</v>
      </c>
      <c r="H58" s="28">
        <f t="shared" si="9"/>
        <v>53.320913879375219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2" t="s">
        <v>88</v>
      </c>
      <c r="B59" s="13">
        <f t="shared" ref="B59:H59" si="10">B48/10</f>
        <v>119554887</v>
      </c>
      <c r="C59" s="13">
        <f t="shared" si="10"/>
        <v>119554887</v>
      </c>
      <c r="D59" s="13">
        <f t="shared" si="10"/>
        <v>119554887</v>
      </c>
      <c r="E59" s="13">
        <f t="shared" si="10"/>
        <v>127923729</v>
      </c>
      <c r="F59" s="13">
        <f t="shared" si="10"/>
        <v>127923729</v>
      </c>
      <c r="G59" s="13">
        <f t="shared" si="10"/>
        <v>127923729</v>
      </c>
      <c r="H59" s="13">
        <f t="shared" si="10"/>
        <v>134319915</v>
      </c>
      <c r="I59" s="13"/>
    </row>
    <row r="60" spans="1:26" ht="15.75" customHeight="1" x14ac:dyDescent="0.25">
      <c r="C60" s="4"/>
      <c r="G60" s="13"/>
      <c r="H60" s="13"/>
    </row>
    <row r="61" spans="1:26" ht="15.75" customHeight="1" x14ac:dyDescent="0.25">
      <c r="C61" s="4"/>
      <c r="G61" s="13"/>
      <c r="H61" s="13"/>
    </row>
    <row r="62" spans="1:26" ht="15.75" customHeight="1" x14ac:dyDescent="0.25">
      <c r="C62" s="4"/>
      <c r="G62" s="13"/>
      <c r="H62" s="13"/>
    </row>
    <row r="63" spans="1:26" ht="15.75" customHeight="1" x14ac:dyDescent="0.25">
      <c r="C63" s="4"/>
      <c r="G63" s="13"/>
      <c r="H63" s="13"/>
    </row>
    <row r="64" spans="1:26" ht="15.75" customHeight="1" x14ac:dyDescent="0.25">
      <c r="C64" s="4"/>
      <c r="G64" s="13"/>
      <c r="H64" s="13"/>
    </row>
    <row r="65" spans="3:8" ht="15.75" customHeight="1" x14ac:dyDescent="0.25">
      <c r="C65" s="4"/>
      <c r="G65" s="13"/>
      <c r="H65" s="13"/>
    </row>
    <row r="66" spans="3:8" ht="15.75" customHeight="1" x14ac:dyDescent="0.25">
      <c r="C66" s="4"/>
      <c r="G66" s="13"/>
      <c r="H66" s="13"/>
    </row>
    <row r="67" spans="3:8" ht="15.75" customHeight="1" x14ac:dyDescent="0.25">
      <c r="C67" s="4"/>
      <c r="G67" s="13"/>
      <c r="H67" s="13"/>
    </row>
    <row r="68" spans="3:8" ht="15.75" customHeight="1" x14ac:dyDescent="0.25">
      <c r="C68" s="4"/>
      <c r="G68" s="13"/>
      <c r="H68" s="13"/>
    </row>
    <row r="69" spans="3:8" ht="15.75" customHeight="1" x14ac:dyDescent="0.25">
      <c r="C69" s="4"/>
      <c r="G69" s="13"/>
      <c r="H69" s="13"/>
    </row>
    <row r="70" spans="3:8" ht="15.75" customHeight="1" x14ac:dyDescent="0.25">
      <c r="C70" s="4"/>
      <c r="G70" s="13"/>
      <c r="H70" s="13"/>
    </row>
    <row r="71" spans="3:8" ht="15.75" customHeight="1" x14ac:dyDescent="0.25">
      <c r="C71" s="4"/>
      <c r="G71" s="13"/>
      <c r="H71" s="13"/>
    </row>
    <row r="72" spans="3:8" ht="15.75" customHeight="1" x14ac:dyDescent="0.25">
      <c r="C72" s="4"/>
      <c r="G72" s="13"/>
      <c r="H72" s="13"/>
    </row>
    <row r="73" spans="3:8" ht="15.75" customHeight="1" x14ac:dyDescent="0.25">
      <c r="C73" s="4"/>
      <c r="G73" s="13"/>
      <c r="H73" s="13"/>
    </row>
    <row r="74" spans="3:8" ht="15.75" customHeight="1" x14ac:dyDescent="0.25">
      <c r="C74" s="4"/>
      <c r="G74" s="13"/>
      <c r="H74" s="13"/>
    </row>
    <row r="75" spans="3:8" ht="15.75" customHeight="1" x14ac:dyDescent="0.25">
      <c r="C75" s="4"/>
      <c r="G75" s="13"/>
      <c r="H75" s="13"/>
    </row>
    <row r="76" spans="3:8" ht="15.75" customHeight="1" x14ac:dyDescent="0.25">
      <c r="C76" s="4"/>
      <c r="G76" s="13"/>
      <c r="H76" s="13"/>
    </row>
    <row r="77" spans="3:8" ht="15.75" customHeight="1" x14ac:dyDescent="0.25">
      <c r="C77" s="4"/>
    </row>
    <row r="78" spans="3:8" ht="15.75" customHeight="1" x14ac:dyDescent="0.25">
      <c r="C78" s="4"/>
    </row>
    <row r="79" spans="3:8" ht="15.75" customHeight="1" x14ac:dyDescent="0.25">
      <c r="C79" s="4"/>
    </row>
    <row r="80" spans="3:8" ht="15.75" customHeight="1" x14ac:dyDescent="0.25">
      <c r="C80" s="4"/>
    </row>
    <row r="81" spans="3:3" ht="15.75" customHeight="1" x14ac:dyDescent="0.25">
      <c r="C81" s="4"/>
    </row>
    <row r="82" spans="3:3" ht="15.75" customHeight="1" x14ac:dyDescent="0.25">
      <c r="C82" s="4"/>
    </row>
    <row r="83" spans="3:3" ht="15.75" customHeight="1" x14ac:dyDescent="0.25">
      <c r="C83" s="4"/>
    </row>
    <row r="84" spans="3:3" ht="15.75" customHeight="1" x14ac:dyDescent="0.25">
      <c r="C84" s="4"/>
    </row>
    <row r="85" spans="3:3" ht="15.75" customHeight="1" x14ac:dyDescent="0.25">
      <c r="C85" s="4"/>
    </row>
    <row r="86" spans="3:3" ht="15.75" customHeight="1" x14ac:dyDescent="0.25">
      <c r="C86" s="4"/>
    </row>
    <row r="87" spans="3:3" ht="15.75" customHeight="1" x14ac:dyDescent="0.25">
      <c r="C87" s="4"/>
    </row>
    <row r="88" spans="3:3" ht="15.75" customHeight="1" x14ac:dyDescent="0.25">
      <c r="C88" s="4"/>
    </row>
    <row r="89" spans="3:3" ht="15.75" customHeight="1" x14ac:dyDescent="0.25">
      <c r="C89" s="4"/>
    </row>
    <row r="90" spans="3:3" ht="15.75" customHeight="1" x14ac:dyDescent="0.25">
      <c r="C90" s="4"/>
    </row>
    <row r="91" spans="3:3" ht="15.75" customHeight="1" x14ac:dyDescent="0.25">
      <c r="C91" s="4"/>
    </row>
    <row r="92" spans="3:3" ht="15.75" customHeight="1" x14ac:dyDescent="0.25">
      <c r="C92" s="4"/>
    </row>
    <row r="93" spans="3:3" ht="15.75" customHeight="1" x14ac:dyDescent="0.25">
      <c r="C93" s="4"/>
    </row>
    <row r="94" spans="3:3" ht="15.75" customHeight="1" x14ac:dyDescent="0.25">
      <c r="C94" s="4"/>
    </row>
    <row r="95" spans="3:3" ht="15.75" customHeight="1" x14ac:dyDescent="0.25">
      <c r="C95" s="4"/>
    </row>
    <row r="96" spans="3:3" ht="15.75" customHeight="1" x14ac:dyDescent="0.25">
      <c r="C96" s="4"/>
    </row>
    <row r="97" spans="3:3" ht="15.75" customHeight="1" x14ac:dyDescent="0.25">
      <c r="C97" s="4"/>
    </row>
    <row r="98" spans="3:3" ht="15.75" customHeight="1" x14ac:dyDescent="0.25">
      <c r="C98" s="4"/>
    </row>
    <row r="99" spans="3:3" ht="15.75" customHeight="1" x14ac:dyDescent="0.25">
      <c r="C99" s="4"/>
    </row>
    <row r="100" spans="3:3" ht="15.75" customHeight="1" x14ac:dyDescent="0.25">
      <c r="C100" s="4"/>
    </row>
    <row r="101" spans="3:3" ht="15.75" customHeight="1" x14ac:dyDescent="0.25">
      <c r="C101" s="4"/>
    </row>
    <row r="102" spans="3:3" ht="15.75" customHeight="1" x14ac:dyDescent="0.25">
      <c r="C102" s="4"/>
    </row>
    <row r="103" spans="3:3" ht="15.75" customHeight="1" x14ac:dyDescent="0.25">
      <c r="C103" s="4"/>
    </row>
    <row r="104" spans="3:3" ht="15.75" customHeight="1" x14ac:dyDescent="0.25">
      <c r="C104" s="4"/>
    </row>
    <row r="105" spans="3:3" ht="15.75" customHeight="1" x14ac:dyDescent="0.25">
      <c r="C105" s="4"/>
    </row>
    <row r="106" spans="3:3" ht="15.75" customHeight="1" x14ac:dyDescent="0.25">
      <c r="C106" s="4"/>
    </row>
    <row r="107" spans="3:3" ht="15.75" customHeight="1" x14ac:dyDescent="0.25">
      <c r="C107" s="4"/>
    </row>
    <row r="108" spans="3:3" ht="15.75" customHeight="1" x14ac:dyDescent="0.25">
      <c r="C108" s="4"/>
    </row>
    <row r="109" spans="3:3" ht="15.75" customHeight="1" x14ac:dyDescent="0.25">
      <c r="C109" s="4"/>
    </row>
    <row r="110" spans="3:3" ht="15.75" customHeight="1" x14ac:dyDescent="0.25">
      <c r="C110" s="4"/>
    </row>
    <row r="111" spans="3:3" ht="15.75" customHeight="1" x14ac:dyDescent="0.25">
      <c r="C111" s="4"/>
    </row>
    <row r="112" spans="3:3" ht="15.75" customHeight="1" x14ac:dyDescent="0.25">
      <c r="C112" s="4"/>
    </row>
    <row r="113" spans="3:3" ht="15.75" customHeight="1" x14ac:dyDescent="0.25">
      <c r="C113" s="4"/>
    </row>
    <row r="114" spans="3:3" ht="15.75" customHeight="1" x14ac:dyDescent="0.25">
      <c r="C114" s="4"/>
    </row>
    <row r="115" spans="3:3" ht="15.75" customHeight="1" x14ac:dyDescent="0.25">
      <c r="C115" s="4"/>
    </row>
    <row r="116" spans="3:3" ht="15.75" customHeight="1" x14ac:dyDescent="0.25">
      <c r="C116" s="4"/>
    </row>
    <row r="117" spans="3:3" ht="15.75" customHeight="1" x14ac:dyDescent="0.25">
      <c r="C117" s="4"/>
    </row>
    <row r="118" spans="3:3" ht="15.75" customHeight="1" x14ac:dyDescent="0.25">
      <c r="C118" s="4"/>
    </row>
    <row r="119" spans="3:3" ht="15.75" customHeight="1" x14ac:dyDescent="0.25">
      <c r="C119" s="4"/>
    </row>
    <row r="120" spans="3:3" ht="15.75" customHeight="1" x14ac:dyDescent="0.25">
      <c r="C120" s="4"/>
    </row>
    <row r="121" spans="3:3" ht="15.75" customHeight="1" x14ac:dyDescent="0.25">
      <c r="C121" s="4"/>
    </row>
    <row r="122" spans="3:3" ht="15.75" customHeight="1" x14ac:dyDescent="0.25">
      <c r="C122" s="4"/>
    </row>
    <row r="123" spans="3:3" ht="15.75" customHeight="1" x14ac:dyDescent="0.25">
      <c r="C123" s="4"/>
    </row>
    <row r="124" spans="3:3" ht="15.75" customHeight="1" x14ac:dyDescent="0.25">
      <c r="C124" s="4"/>
    </row>
    <row r="125" spans="3:3" ht="15.75" customHeight="1" x14ac:dyDescent="0.25">
      <c r="C125" s="4"/>
    </row>
    <row r="126" spans="3:3" ht="15.75" customHeight="1" x14ac:dyDescent="0.25">
      <c r="C126" s="4"/>
    </row>
    <row r="127" spans="3:3" ht="15.75" customHeight="1" x14ac:dyDescent="0.25">
      <c r="C127" s="4"/>
    </row>
    <row r="128" spans="3:3" ht="15.75" customHeight="1" x14ac:dyDescent="0.25">
      <c r="C128" s="4"/>
    </row>
    <row r="129" spans="3:3" ht="15.75" customHeight="1" x14ac:dyDescent="0.25">
      <c r="C129" s="4"/>
    </row>
    <row r="130" spans="3:3" ht="15.75" customHeight="1" x14ac:dyDescent="0.25">
      <c r="C130" s="4"/>
    </row>
    <row r="131" spans="3:3" ht="15.75" customHeight="1" x14ac:dyDescent="0.25">
      <c r="C131" s="4"/>
    </row>
    <row r="132" spans="3:3" ht="15.75" customHeight="1" x14ac:dyDescent="0.25">
      <c r="C132" s="4"/>
    </row>
    <row r="133" spans="3:3" ht="15.75" customHeight="1" x14ac:dyDescent="0.25">
      <c r="C133" s="4"/>
    </row>
    <row r="134" spans="3:3" ht="15.75" customHeight="1" x14ac:dyDescent="0.25">
      <c r="C134" s="4"/>
    </row>
    <row r="135" spans="3:3" ht="15.75" customHeight="1" x14ac:dyDescent="0.25">
      <c r="C135" s="4"/>
    </row>
    <row r="136" spans="3:3" ht="15.75" customHeight="1" x14ac:dyDescent="0.25">
      <c r="C136" s="4"/>
    </row>
    <row r="137" spans="3:3" ht="15.75" customHeight="1" x14ac:dyDescent="0.25">
      <c r="C137" s="4"/>
    </row>
    <row r="138" spans="3:3" ht="15.75" customHeight="1" x14ac:dyDescent="0.25">
      <c r="C138" s="4"/>
    </row>
    <row r="139" spans="3:3" ht="15.75" customHeight="1" x14ac:dyDescent="0.25">
      <c r="C139" s="4"/>
    </row>
    <row r="140" spans="3:3" ht="15.75" customHeight="1" x14ac:dyDescent="0.25">
      <c r="C140" s="4"/>
    </row>
    <row r="141" spans="3:3" ht="15.75" customHeight="1" x14ac:dyDescent="0.25">
      <c r="C141" s="4"/>
    </row>
    <row r="142" spans="3:3" ht="15.75" customHeight="1" x14ac:dyDescent="0.25">
      <c r="C142" s="4"/>
    </row>
    <row r="143" spans="3:3" ht="15.75" customHeight="1" x14ac:dyDescent="0.25">
      <c r="C143" s="4"/>
    </row>
    <row r="144" spans="3:3" ht="15.75" customHeight="1" x14ac:dyDescent="0.25">
      <c r="C144" s="4"/>
    </row>
    <row r="145" spans="3:3" ht="15.75" customHeight="1" x14ac:dyDescent="0.25">
      <c r="C145" s="4"/>
    </row>
    <row r="146" spans="3:3" ht="15.75" customHeight="1" x14ac:dyDescent="0.25">
      <c r="C146" s="4"/>
    </row>
    <row r="147" spans="3:3" ht="15.75" customHeight="1" x14ac:dyDescent="0.25">
      <c r="C147" s="4"/>
    </row>
    <row r="148" spans="3:3" ht="15.75" customHeight="1" x14ac:dyDescent="0.25">
      <c r="C148" s="4"/>
    </row>
    <row r="149" spans="3:3" ht="15.75" customHeight="1" x14ac:dyDescent="0.25">
      <c r="C149" s="4"/>
    </row>
    <row r="150" spans="3:3" ht="15.75" customHeight="1" x14ac:dyDescent="0.25">
      <c r="C150" s="4"/>
    </row>
    <row r="151" spans="3:3" ht="15.75" customHeight="1" x14ac:dyDescent="0.25">
      <c r="C151" s="4"/>
    </row>
    <row r="152" spans="3:3" ht="15.75" customHeight="1" x14ac:dyDescent="0.25">
      <c r="C152" s="4"/>
    </row>
    <row r="153" spans="3:3" ht="15.75" customHeight="1" x14ac:dyDescent="0.25">
      <c r="C153" s="4"/>
    </row>
    <row r="154" spans="3:3" ht="15.75" customHeight="1" x14ac:dyDescent="0.25">
      <c r="C154" s="4"/>
    </row>
    <row r="155" spans="3:3" ht="15.75" customHeight="1" x14ac:dyDescent="0.25">
      <c r="C155" s="4"/>
    </row>
    <row r="156" spans="3:3" ht="15.75" customHeight="1" x14ac:dyDescent="0.25">
      <c r="C156" s="4"/>
    </row>
    <row r="157" spans="3:3" ht="15.75" customHeight="1" x14ac:dyDescent="0.25">
      <c r="C157" s="4"/>
    </row>
    <row r="158" spans="3:3" ht="15.75" customHeight="1" x14ac:dyDescent="0.25">
      <c r="C158" s="4"/>
    </row>
    <row r="159" spans="3:3" ht="15.75" customHeight="1" x14ac:dyDescent="0.25">
      <c r="C159" s="4"/>
    </row>
    <row r="160" spans="3:3" ht="15.75" customHeight="1" x14ac:dyDescent="0.25">
      <c r="C160" s="4"/>
    </row>
    <row r="161" spans="3:3" ht="15.75" customHeight="1" x14ac:dyDescent="0.25">
      <c r="C161" s="4"/>
    </row>
    <row r="162" spans="3:3" ht="15.75" customHeight="1" x14ac:dyDescent="0.25">
      <c r="C162" s="4"/>
    </row>
    <row r="163" spans="3:3" ht="15.75" customHeight="1" x14ac:dyDescent="0.25">
      <c r="C163" s="4"/>
    </row>
    <row r="164" spans="3:3" ht="15.75" customHeight="1" x14ac:dyDescent="0.25">
      <c r="C164" s="4"/>
    </row>
    <row r="165" spans="3:3" ht="15.75" customHeight="1" x14ac:dyDescent="0.25">
      <c r="C165" s="4"/>
    </row>
    <row r="166" spans="3:3" ht="15.75" customHeight="1" x14ac:dyDescent="0.25">
      <c r="C166" s="4"/>
    </row>
    <row r="167" spans="3:3" ht="15.75" customHeight="1" x14ac:dyDescent="0.25">
      <c r="C167" s="4"/>
    </row>
    <row r="168" spans="3:3" ht="15.75" customHeight="1" x14ac:dyDescent="0.25">
      <c r="C168" s="4"/>
    </row>
    <row r="169" spans="3:3" ht="15.75" customHeight="1" x14ac:dyDescent="0.25">
      <c r="C169" s="4"/>
    </row>
    <row r="170" spans="3:3" ht="15.75" customHeight="1" x14ac:dyDescent="0.25">
      <c r="C170" s="4"/>
    </row>
    <row r="171" spans="3:3" ht="15.75" customHeight="1" x14ac:dyDescent="0.25">
      <c r="C171" s="4"/>
    </row>
    <row r="172" spans="3:3" ht="15.75" customHeight="1" x14ac:dyDescent="0.25">
      <c r="C172" s="4"/>
    </row>
    <row r="173" spans="3:3" ht="15.75" customHeight="1" x14ac:dyDescent="0.25">
      <c r="C173" s="4"/>
    </row>
    <row r="174" spans="3:3" ht="15.75" customHeight="1" x14ac:dyDescent="0.25">
      <c r="C174" s="4"/>
    </row>
    <row r="175" spans="3:3" ht="15.75" customHeight="1" x14ac:dyDescent="0.25">
      <c r="C175" s="4"/>
    </row>
    <row r="176" spans="3:3" ht="15.75" customHeight="1" x14ac:dyDescent="0.25">
      <c r="C176" s="4"/>
    </row>
    <row r="177" spans="3:3" ht="15.75" customHeight="1" x14ac:dyDescent="0.25">
      <c r="C177" s="4"/>
    </row>
    <row r="178" spans="3:3" ht="15.75" customHeight="1" x14ac:dyDescent="0.25">
      <c r="C178" s="4"/>
    </row>
    <row r="179" spans="3:3" ht="15.75" customHeight="1" x14ac:dyDescent="0.25">
      <c r="C179" s="4"/>
    </row>
    <row r="180" spans="3:3" ht="15.75" customHeight="1" x14ac:dyDescent="0.25">
      <c r="C180" s="4"/>
    </row>
    <row r="181" spans="3:3" ht="15.75" customHeight="1" x14ac:dyDescent="0.25">
      <c r="C181" s="4"/>
    </row>
    <row r="182" spans="3:3" ht="15.75" customHeight="1" x14ac:dyDescent="0.25">
      <c r="C182" s="4"/>
    </row>
    <row r="183" spans="3:3" ht="15.75" customHeight="1" x14ac:dyDescent="0.25">
      <c r="C183" s="4"/>
    </row>
    <row r="184" spans="3:3" ht="15.75" customHeight="1" x14ac:dyDescent="0.25">
      <c r="C184" s="4"/>
    </row>
    <row r="185" spans="3:3" ht="15.75" customHeight="1" x14ac:dyDescent="0.25">
      <c r="C185" s="4"/>
    </row>
    <row r="186" spans="3:3" ht="15.75" customHeight="1" x14ac:dyDescent="0.25">
      <c r="C186" s="4"/>
    </row>
    <row r="187" spans="3:3" ht="15.75" customHeight="1" x14ac:dyDescent="0.25">
      <c r="C187" s="4"/>
    </row>
    <row r="188" spans="3:3" ht="15.75" customHeight="1" x14ac:dyDescent="0.25">
      <c r="C188" s="4"/>
    </row>
    <row r="189" spans="3:3" ht="15.75" customHeight="1" x14ac:dyDescent="0.25">
      <c r="C189" s="4"/>
    </row>
    <row r="190" spans="3:3" ht="15.75" customHeight="1" x14ac:dyDescent="0.25">
      <c r="C190" s="4"/>
    </row>
    <row r="191" spans="3:3" ht="15.75" customHeight="1" x14ac:dyDescent="0.25">
      <c r="C191" s="4"/>
    </row>
    <row r="192" spans="3:3" ht="15.75" customHeight="1" x14ac:dyDescent="0.25">
      <c r="C192" s="4"/>
    </row>
    <row r="193" spans="3:3" ht="15.75" customHeight="1" x14ac:dyDescent="0.25">
      <c r="C193" s="4"/>
    </row>
    <row r="194" spans="3:3" ht="15.75" customHeight="1" x14ac:dyDescent="0.25">
      <c r="C194" s="4"/>
    </row>
    <row r="195" spans="3:3" ht="15.75" customHeight="1" x14ac:dyDescent="0.25">
      <c r="C195" s="4"/>
    </row>
    <row r="196" spans="3:3" ht="15.75" customHeight="1" x14ac:dyDescent="0.25">
      <c r="C196" s="4"/>
    </row>
    <row r="197" spans="3:3" ht="15.75" customHeight="1" x14ac:dyDescent="0.25">
      <c r="C197" s="4"/>
    </row>
    <row r="198" spans="3:3" ht="15.75" customHeight="1" x14ac:dyDescent="0.25">
      <c r="C198" s="4"/>
    </row>
    <row r="199" spans="3:3" ht="15.75" customHeight="1" x14ac:dyDescent="0.25">
      <c r="C199" s="4"/>
    </row>
    <row r="200" spans="3:3" ht="15.75" customHeight="1" x14ac:dyDescent="0.25">
      <c r="C200" s="4"/>
    </row>
    <row r="201" spans="3:3" ht="15.75" customHeight="1" x14ac:dyDescent="0.25">
      <c r="C201" s="4"/>
    </row>
    <row r="202" spans="3:3" ht="15.75" customHeight="1" x14ac:dyDescent="0.25">
      <c r="C202" s="4"/>
    </row>
    <row r="203" spans="3:3" ht="15.75" customHeight="1" x14ac:dyDescent="0.25">
      <c r="C203" s="4"/>
    </row>
    <row r="204" spans="3:3" ht="15.75" customHeight="1" x14ac:dyDescent="0.25">
      <c r="C204" s="4"/>
    </row>
    <row r="205" spans="3:3" ht="15.75" customHeight="1" x14ac:dyDescent="0.25">
      <c r="C205" s="4"/>
    </row>
    <row r="206" spans="3:3" ht="15.75" customHeight="1" x14ac:dyDescent="0.25">
      <c r="C206" s="4"/>
    </row>
    <row r="207" spans="3:3" ht="15.75" customHeight="1" x14ac:dyDescent="0.25">
      <c r="C207" s="4"/>
    </row>
    <row r="208" spans="3:3" ht="15.75" customHeight="1" x14ac:dyDescent="0.25">
      <c r="C208" s="4"/>
    </row>
    <row r="209" spans="3:3" ht="15.75" customHeight="1" x14ac:dyDescent="0.25">
      <c r="C209" s="4"/>
    </row>
    <row r="210" spans="3:3" ht="15.75" customHeight="1" x14ac:dyDescent="0.25">
      <c r="C210" s="4"/>
    </row>
    <row r="211" spans="3:3" ht="15.75" customHeight="1" x14ac:dyDescent="0.25">
      <c r="C211" s="4"/>
    </row>
    <row r="212" spans="3:3" ht="15.75" customHeight="1" x14ac:dyDescent="0.25">
      <c r="C212" s="4"/>
    </row>
    <row r="213" spans="3:3" ht="15.75" customHeight="1" x14ac:dyDescent="0.25">
      <c r="C213" s="4"/>
    </row>
    <row r="214" spans="3:3" ht="15.75" customHeight="1" x14ac:dyDescent="0.25">
      <c r="C214" s="4"/>
    </row>
    <row r="215" spans="3:3" ht="15.75" customHeight="1" x14ac:dyDescent="0.25">
      <c r="C215" s="4"/>
    </row>
    <row r="216" spans="3:3" ht="15.75" customHeight="1" x14ac:dyDescent="0.25">
      <c r="C216" s="4"/>
    </row>
    <row r="217" spans="3:3" ht="15.75" customHeight="1" x14ac:dyDescent="0.25">
      <c r="C217" s="4"/>
    </row>
    <row r="218" spans="3:3" ht="15.75" customHeight="1" x14ac:dyDescent="0.25">
      <c r="C218" s="4"/>
    </row>
    <row r="219" spans="3:3" ht="15.75" customHeight="1" x14ac:dyDescent="0.25">
      <c r="C219" s="4"/>
    </row>
    <row r="220" spans="3:3" ht="15.75" customHeight="1" x14ac:dyDescent="0.25">
      <c r="C220" s="4"/>
    </row>
    <row r="221" spans="3:3" ht="15.75" customHeight="1" x14ac:dyDescent="0.25">
      <c r="C221" s="4"/>
    </row>
    <row r="222" spans="3:3" ht="15.75" customHeight="1" x14ac:dyDescent="0.25">
      <c r="C222" s="4"/>
    </row>
    <row r="223" spans="3:3" ht="15.75" customHeight="1" x14ac:dyDescent="0.25">
      <c r="C223" s="4"/>
    </row>
    <row r="224" spans="3:3" ht="15.75" customHeight="1" x14ac:dyDescent="0.25">
      <c r="C224" s="4"/>
    </row>
    <row r="225" spans="3:3" ht="15.75" customHeight="1" x14ac:dyDescent="0.25">
      <c r="C225" s="4"/>
    </row>
    <row r="226" spans="3:3" ht="15.75" customHeight="1" x14ac:dyDescent="0.25">
      <c r="C226" s="4"/>
    </row>
    <row r="227" spans="3:3" ht="15.75" customHeight="1" x14ac:dyDescent="0.25">
      <c r="C227" s="4"/>
    </row>
    <row r="228" spans="3:3" ht="15.75" customHeight="1" x14ac:dyDescent="0.25">
      <c r="C228" s="4"/>
    </row>
    <row r="229" spans="3:3" ht="15.75" customHeight="1" x14ac:dyDescent="0.25">
      <c r="C229" s="4"/>
    </row>
    <row r="230" spans="3:3" ht="15.75" customHeight="1" x14ac:dyDescent="0.25">
      <c r="C230" s="4"/>
    </row>
    <row r="231" spans="3:3" ht="15.75" customHeight="1" x14ac:dyDescent="0.25">
      <c r="C231" s="4"/>
    </row>
    <row r="232" spans="3:3" ht="15.75" customHeight="1" x14ac:dyDescent="0.25">
      <c r="C232" s="4"/>
    </row>
    <row r="233" spans="3:3" ht="15.75" customHeight="1" x14ac:dyDescent="0.25">
      <c r="C233" s="4"/>
    </row>
    <row r="234" spans="3:3" ht="15.75" customHeight="1" x14ac:dyDescent="0.25">
      <c r="C234" s="4"/>
    </row>
    <row r="235" spans="3:3" ht="15.75" customHeight="1" x14ac:dyDescent="0.25">
      <c r="C235" s="4"/>
    </row>
    <row r="236" spans="3:3" ht="15.75" customHeight="1" x14ac:dyDescent="0.25">
      <c r="C236" s="4"/>
    </row>
    <row r="237" spans="3:3" ht="15.75" customHeight="1" x14ac:dyDescent="0.25">
      <c r="C237" s="4"/>
    </row>
    <row r="238" spans="3:3" ht="15.75" customHeight="1" x14ac:dyDescent="0.25">
      <c r="C238" s="4"/>
    </row>
    <row r="239" spans="3:3" ht="15.75" customHeight="1" x14ac:dyDescent="0.25">
      <c r="C239" s="4"/>
    </row>
    <row r="240" spans="3:3" ht="15.75" customHeight="1" x14ac:dyDescent="0.25">
      <c r="C240" s="4"/>
    </row>
    <row r="241" spans="3:3" ht="15.75" customHeight="1" x14ac:dyDescent="0.25">
      <c r="C241" s="4"/>
    </row>
    <row r="242" spans="3:3" ht="15.75" customHeight="1" x14ac:dyDescent="0.25">
      <c r="C242" s="4"/>
    </row>
    <row r="243" spans="3:3" ht="15.75" customHeight="1" x14ac:dyDescent="0.25">
      <c r="C243" s="4"/>
    </row>
    <row r="244" spans="3:3" ht="15.75" customHeight="1" x14ac:dyDescent="0.25">
      <c r="C244" s="4"/>
    </row>
    <row r="245" spans="3:3" ht="15.75" customHeight="1" x14ac:dyDescent="0.25">
      <c r="C245" s="4"/>
    </row>
    <row r="246" spans="3:3" ht="15.75" customHeight="1" x14ac:dyDescent="0.25">
      <c r="C246" s="4"/>
    </row>
    <row r="247" spans="3:3" ht="15.75" customHeight="1" x14ac:dyDescent="0.25">
      <c r="C247" s="4"/>
    </row>
    <row r="248" spans="3:3" ht="15.75" customHeight="1" x14ac:dyDescent="0.25">
      <c r="C248" s="4"/>
    </row>
    <row r="249" spans="3:3" ht="15.75" customHeight="1" x14ac:dyDescent="0.25">
      <c r="C249" s="4"/>
    </row>
    <row r="250" spans="3:3" ht="15.75" customHeight="1" x14ac:dyDescent="0.25">
      <c r="C250" s="4"/>
    </row>
    <row r="251" spans="3:3" ht="15.75" customHeight="1" x14ac:dyDescent="0.25">
      <c r="C251" s="4"/>
    </row>
    <row r="252" spans="3:3" ht="15.75" customHeight="1" x14ac:dyDescent="0.25">
      <c r="C252" s="4"/>
    </row>
    <row r="253" spans="3:3" ht="15.75" customHeight="1" x14ac:dyDescent="0.25">
      <c r="C253" s="4"/>
    </row>
    <row r="254" spans="3:3" ht="15.75" customHeight="1" x14ac:dyDescent="0.25">
      <c r="C254" s="4"/>
    </row>
    <row r="255" spans="3:3" ht="15.75" customHeight="1" x14ac:dyDescent="0.25">
      <c r="C255" s="4"/>
    </row>
    <row r="256" spans="3:3" ht="15.75" customHeight="1" x14ac:dyDescent="0.25">
      <c r="C256" s="4"/>
    </row>
    <row r="257" spans="3:3" ht="15.75" customHeight="1" x14ac:dyDescent="0.25">
      <c r="C257" s="4"/>
    </row>
    <row r="258" spans="3:3" ht="15.75" customHeight="1" x14ac:dyDescent="0.25">
      <c r="C258" s="4"/>
    </row>
    <row r="259" spans="3:3" ht="15.75" customHeight="1" x14ac:dyDescent="0.25">
      <c r="C259" s="4"/>
    </row>
    <row r="260" spans="3:3" ht="15.75" customHeight="1" x14ac:dyDescent="0.25">
      <c r="C260" s="4"/>
    </row>
    <row r="261" spans="3:3" ht="15.75" customHeight="1" x14ac:dyDescent="0.25">
      <c r="C261" s="4"/>
    </row>
    <row r="262" spans="3:3" ht="15.75" customHeight="1" x14ac:dyDescent="0.25">
      <c r="C262" s="4"/>
    </row>
    <row r="263" spans="3:3" ht="15.75" customHeight="1" x14ac:dyDescent="0.25">
      <c r="C263" s="4"/>
    </row>
    <row r="264" spans="3:3" ht="15.75" customHeight="1" x14ac:dyDescent="0.25">
      <c r="C264" s="4"/>
    </row>
    <row r="265" spans="3:3" ht="15.75" customHeight="1" x14ac:dyDescent="0.25">
      <c r="C265" s="4"/>
    </row>
    <row r="266" spans="3:3" ht="15.75" customHeight="1" x14ac:dyDescent="0.25">
      <c r="C266" s="4"/>
    </row>
    <row r="267" spans="3:3" ht="15.75" customHeight="1" x14ac:dyDescent="0.25">
      <c r="C267" s="4"/>
    </row>
    <row r="268" spans="3:3" ht="15.75" customHeight="1" x14ac:dyDescent="0.25">
      <c r="C268" s="4"/>
    </row>
    <row r="269" spans="3:3" ht="15.75" customHeight="1" x14ac:dyDescent="0.25">
      <c r="C269" s="4"/>
    </row>
    <row r="270" spans="3:3" ht="15.75" customHeight="1" x14ac:dyDescent="0.25">
      <c r="C270" s="4"/>
    </row>
    <row r="271" spans="3:3" ht="15.75" customHeight="1" x14ac:dyDescent="0.25">
      <c r="C271" s="4"/>
    </row>
    <row r="272" spans="3:3" ht="15.75" customHeight="1" x14ac:dyDescent="0.25">
      <c r="C272" s="4"/>
    </row>
    <row r="273" spans="3:3" ht="15.75" customHeight="1" x14ac:dyDescent="0.25">
      <c r="C273" s="4"/>
    </row>
    <row r="274" spans="3:3" ht="15.75" customHeight="1" x14ac:dyDescent="0.25">
      <c r="C274" s="4"/>
    </row>
    <row r="275" spans="3:3" ht="15.75" customHeight="1" x14ac:dyDescent="0.25">
      <c r="C275" s="4"/>
    </row>
    <row r="276" spans="3:3" ht="15.75" customHeight="1" x14ac:dyDescent="0.25">
      <c r="C276" s="4"/>
    </row>
    <row r="277" spans="3:3" ht="15.75" customHeight="1" x14ac:dyDescent="0.25">
      <c r="C277" s="4"/>
    </row>
    <row r="278" spans="3:3" ht="15.75" customHeight="1" x14ac:dyDescent="0.25">
      <c r="C278" s="4"/>
    </row>
    <row r="279" spans="3:3" ht="15.75" customHeight="1" x14ac:dyDescent="0.25">
      <c r="C279" s="4"/>
    </row>
    <row r="280" spans="3:3" ht="15.75" customHeight="1" x14ac:dyDescent="0.25">
      <c r="C280" s="4"/>
    </row>
    <row r="281" spans="3:3" ht="15.75" customHeight="1" x14ac:dyDescent="0.25">
      <c r="C281" s="4"/>
    </row>
    <row r="282" spans="3:3" ht="15.75" customHeight="1" x14ac:dyDescent="0.25">
      <c r="C282" s="4"/>
    </row>
    <row r="283" spans="3:3" ht="15.75" customHeight="1" x14ac:dyDescent="0.25">
      <c r="C283" s="4"/>
    </row>
    <row r="284" spans="3:3" ht="15.75" customHeight="1" x14ac:dyDescent="0.25">
      <c r="C284" s="4"/>
    </row>
    <row r="285" spans="3:3" ht="15.75" customHeight="1" x14ac:dyDescent="0.25">
      <c r="C285" s="4"/>
    </row>
    <row r="286" spans="3:3" ht="15.75" customHeight="1" x14ac:dyDescent="0.25">
      <c r="C286" s="4"/>
    </row>
    <row r="287" spans="3:3" ht="15.75" customHeight="1" x14ac:dyDescent="0.25">
      <c r="C287" s="4"/>
    </row>
    <row r="288" spans="3:3" ht="15.75" customHeight="1" x14ac:dyDescent="0.25">
      <c r="C288" s="4"/>
    </row>
    <row r="289" spans="3:3" ht="15.75" customHeight="1" x14ac:dyDescent="0.25">
      <c r="C289" s="4"/>
    </row>
    <row r="290" spans="3:3" ht="15.75" customHeight="1" x14ac:dyDescent="0.25">
      <c r="C290" s="4"/>
    </row>
    <row r="291" spans="3:3" ht="15.75" customHeight="1" x14ac:dyDescent="0.25">
      <c r="C291" s="4"/>
    </row>
    <row r="292" spans="3:3" ht="15.75" customHeight="1" x14ac:dyDescent="0.25">
      <c r="C292" s="4"/>
    </row>
    <row r="293" spans="3:3" ht="15.75" customHeight="1" x14ac:dyDescent="0.25">
      <c r="C293" s="4"/>
    </row>
    <row r="294" spans="3:3" ht="15.75" customHeight="1" x14ac:dyDescent="0.25">
      <c r="C294" s="4"/>
    </row>
    <row r="295" spans="3:3" ht="15.75" customHeight="1" x14ac:dyDescent="0.25">
      <c r="C295" s="4"/>
    </row>
    <row r="296" spans="3:3" ht="15.75" customHeight="1" x14ac:dyDescent="0.25">
      <c r="C296" s="4"/>
    </row>
    <row r="297" spans="3:3" ht="15.75" customHeight="1" x14ac:dyDescent="0.25">
      <c r="C297" s="4"/>
    </row>
    <row r="298" spans="3:3" ht="15.75" customHeight="1" x14ac:dyDescent="0.25">
      <c r="C298" s="4"/>
    </row>
    <row r="299" spans="3:3" ht="15.75" customHeight="1" x14ac:dyDescent="0.25">
      <c r="C299" s="4"/>
    </row>
    <row r="300" spans="3:3" ht="15.75" customHeight="1" x14ac:dyDescent="0.25">
      <c r="C300" s="4"/>
    </row>
    <row r="301" spans="3:3" ht="15.75" customHeight="1" x14ac:dyDescent="0.25">
      <c r="C301" s="4"/>
    </row>
    <row r="302" spans="3:3" ht="15.75" customHeight="1" x14ac:dyDescent="0.25">
      <c r="C302" s="4"/>
    </row>
    <row r="303" spans="3:3" ht="15.75" customHeight="1" x14ac:dyDescent="0.25">
      <c r="C303" s="4"/>
    </row>
    <row r="304" spans="3:3" ht="15.75" customHeight="1" x14ac:dyDescent="0.25">
      <c r="C304" s="4"/>
    </row>
    <row r="305" spans="3:3" ht="15.75" customHeight="1" x14ac:dyDescent="0.25">
      <c r="C305" s="4"/>
    </row>
    <row r="306" spans="3:3" ht="15.75" customHeight="1" x14ac:dyDescent="0.25">
      <c r="C306" s="4"/>
    </row>
    <row r="307" spans="3:3" ht="15.75" customHeight="1" x14ac:dyDescent="0.25">
      <c r="C307" s="4"/>
    </row>
    <row r="308" spans="3:3" ht="15.75" customHeight="1" x14ac:dyDescent="0.25">
      <c r="C308" s="4"/>
    </row>
    <row r="309" spans="3:3" ht="15.75" customHeight="1" x14ac:dyDescent="0.25">
      <c r="C309" s="4"/>
    </row>
    <row r="310" spans="3:3" ht="15.75" customHeight="1" x14ac:dyDescent="0.25">
      <c r="C310" s="4"/>
    </row>
    <row r="311" spans="3:3" ht="15.75" customHeight="1" x14ac:dyDescent="0.25">
      <c r="C311" s="4"/>
    </row>
    <row r="312" spans="3:3" ht="15.75" customHeight="1" x14ac:dyDescent="0.25">
      <c r="C312" s="4"/>
    </row>
    <row r="313" spans="3:3" ht="15.75" customHeight="1" x14ac:dyDescent="0.25">
      <c r="C313" s="4"/>
    </row>
    <row r="314" spans="3:3" ht="15.75" customHeight="1" x14ac:dyDescent="0.25">
      <c r="C314" s="4"/>
    </row>
    <row r="315" spans="3:3" ht="15.75" customHeight="1" x14ac:dyDescent="0.25">
      <c r="C315" s="4"/>
    </row>
    <row r="316" spans="3:3" ht="15.75" customHeight="1" x14ac:dyDescent="0.25">
      <c r="C316" s="4"/>
    </row>
    <row r="317" spans="3:3" ht="15.75" customHeight="1" x14ac:dyDescent="0.25">
      <c r="C317" s="4"/>
    </row>
    <row r="318" spans="3:3" ht="15.75" customHeight="1" x14ac:dyDescent="0.25">
      <c r="C318" s="4"/>
    </row>
    <row r="319" spans="3:3" ht="15.75" customHeight="1" x14ac:dyDescent="0.25">
      <c r="C319" s="4"/>
    </row>
    <row r="320" spans="3:3" ht="15.75" customHeight="1" x14ac:dyDescent="0.25">
      <c r="C320" s="4"/>
    </row>
    <row r="321" spans="3:3" ht="15.75" customHeight="1" x14ac:dyDescent="0.25">
      <c r="C321" s="4"/>
    </row>
    <row r="322" spans="3:3" ht="15.75" customHeight="1" x14ac:dyDescent="0.25">
      <c r="C322" s="4"/>
    </row>
    <row r="323" spans="3:3" ht="15.75" customHeight="1" x14ac:dyDescent="0.25">
      <c r="C323" s="4"/>
    </row>
    <row r="324" spans="3:3" ht="15.75" customHeight="1" x14ac:dyDescent="0.25">
      <c r="C324" s="4"/>
    </row>
    <row r="325" spans="3:3" ht="15.75" customHeight="1" x14ac:dyDescent="0.25">
      <c r="C325" s="4"/>
    </row>
    <row r="326" spans="3:3" ht="15.75" customHeight="1" x14ac:dyDescent="0.25">
      <c r="C326" s="4"/>
    </row>
    <row r="327" spans="3:3" ht="15.75" customHeight="1" x14ac:dyDescent="0.25">
      <c r="C327" s="4"/>
    </row>
    <row r="328" spans="3:3" ht="15.75" customHeight="1" x14ac:dyDescent="0.25">
      <c r="C328" s="4"/>
    </row>
    <row r="329" spans="3:3" ht="15.75" customHeight="1" x14ac:dyDescent="0.25">
      <c r="C329" s="4"/>
    </row>
    <row r="330" spans="3:3" ht="15.75" customHeight="1" x14ac:dyDescent="0.25">
      <c r="C330" s="4"/>
    </row>
    <row r="331" spans="3:3" ht="15.75" customHeight="1" x14ac:dyDescent="0.25">
      <c r="C331" s="4"/>
    </row>
    <row r="332" spans="3:3" ht="15.75" customHeight="1" x14ac:dyDescent="0.25">
      <c r="C332" s="4"/>
    </row>
    <row r="333" spans="3:3" ht="15.75" customHeight="1" x14ac:dyDescent="0.25">
      <c r="C333" s="4"/>
    </row>
    <row r="334" spans="3:3" ht="15.75" customHeight="1" x14ac:dyDescent="0.25">
      <c r="C334" s="4"/>
    </row>
    <row r="335" spans="3:3" ht="15.75" customHeight="1" x14ac:dyDescent="0.25">
      <c r="C335" s="4"/>
    </row>
    <row r="336" spans="3:3" ht="15.75" customHeight="1" x14ac:dyDescent="0.25">
      <c r="C336" s="4"/>
    </row>
    <row r="337" spans="3:3" ht="15.75" customHeight="1" x14ac:dyDescent="0.25">
      <c r="C337" s="4"/>
    </row>
    <row r="338" spans="3:3" ht="15.75" customHeight="1" x14ac:dyDescent="0.25">
      <c r="C338" s="4"/>
    </row>
    <row r="339" spans="3:3" ht="15.75" customHeight="1" x14ac:dyDescent="0.25">
      <c r="C339" s="4"/>
    </row>
    <row r="340" spans="3:3" ht="15.75" customHeight="1" x14ac:dyDescent="0.25">
      <c r="C340" s="4"/>
    </row>
    <row r="341" spans="3:3" ht="15.75" customHeight="1" x14ac:dyDescent="0.25">
      <c r="C341" s="4"/>
    </row>
    <row r="342" spans="3:3" ht="15.75" customHeight="1" x14ac:dyDescent="0.25">
      <c r="C342" s="4"/>
    </row>
    <row r="343" spans="3:3" ht="15.75" customHeight="1" x14ac:dyDescent="0.25">
      <c r="C343" s="4"/>
    </row>
    <row r="344" spans="3:3" ht="15.75" customHeight="1" x14ac:dyDescent="0.25">
      <c r="C344" s="4"/>
    </row>
    <row r="345" spans="3:3" ht="15.75" customHeight="1" x14ac:dyDescent="0.25">
      <c r="C345" s="4"/>
    </row>
    <row r="346" spans="3:3" ht="15.75" customHeight="1" x14ac:dyDescent="0.25">
      <c r="C346" s="4"/>
    </row>
    <row r="347" spans="3:3" ht="15.75" customHeight="1" x14ac:dyDescent="0.25">
      <c r="C347" s="4"/>
    </row>
    <row r="348" spans="3:3" ht="15.75" customHeight="1" x14ac:dyDescent="0.25">
      <c r="C348" s="4"/>
    </row>
    <row r="349" spans="3:3" ht="15.75" customHeight="1" x14ac:dyDescent="0.25">
      <c r="C349" s="4"/>
    </row>
    <row r="350" spans="3:3" ht="15.75" customHeight="1" x14ac:dyDescent="0.25">
      <c r="C350" s="4"/>
    </row>
    <row r="351" spans="3:3" ht="15.75" customHeight="1" x14ac:dyDescent="0.25">
      <c r="C351" s="4"/>
    </row>
    <row r="352" spans="3:3" ht="15.75" customHeight="1" x14ac:dyDescent="0.25">
      <c r="C352" s="4"/>
    </row>
    <row r="353" spans="3:3" ht="15.75" customHeight="1" x14ac:dyDescent="0.25">
      <c r="C353" s="4"/>
    </row>
    <row r="354" spans="3:3" ht="15.75" customHeight="1" x14ac:dyDescent="0.25">
      <c r="C354" s="4"/>
    </row>
    <row r="355" spans="3:3" ht="15.75" customHeight="1" x14ac:dyDescent="0.25">
      <c r="C355" s="4"/>
    </row>
    <row r="356" spans="3:3" ht="15.75" customHeight="1" x14ac:dyDescent="0.25">
      <c r="C356" s="4"/>
    </row>
    <row r="357" spans="3:3" ht="15.75" customHeight="1" x14ac:dyDescent="0.25">
      <c r="C357" s="4"/>
    </row>
    <row r="358" spans="3:3" ht="15.75" customHeight="1" x14ac:dyDescent="0.25">
      <c r="C358" s="4"/>
    </row>
    <row r="359" spans="3:3" ht="15.75" customHeight="1" x14ac:dyDescent="0.25">
      <c r="C359" s="4"/>
    </row>
    <row r="360" spans="3:3" ht="15.75" customHeight="1" x14ac:dyDescent="0.25">
      <c r="C360" s="4"/>
    </row>
    <row r="361" spans="3:3" ht="15.75" customHeight="1" x14ac:dyDescent="0.25">
      <c r="C361" s="4"/>
    </row>
    <row r="362" spans="3:3" ht="15.75" customHeight="1" x14ac:dyDescent="0.25">
      <c r="C362" s="4"/>
    </row>
    <row r="363" spans="3:3" ht="15.75" customHeight="1" x14ac:dyDescent="0.25">
      <c r="C363" s="4"/>
    </row>
    <row r="364" spans="3:3" ht="15.75" customHeight="1" x14ac:dyDescent="0.25">
      <c r="C364" s="4"/>
    </row>
    <row r="365" spans="3:3" ht="15.75" customHeight="1" x14ac:dyDescent="0.25">
      <c r="C365" s="4"/>
    </row>
    <row r="366" spans="3:3" ht="15.75" customHeight="1" x14ac:dyDescent="0.25">
      <c r="C366" s="4"/>
    </row>
    <row r="367" spans="3:3" ht="15.75" customHeight="1" x14ac:dyDescent="0.25">
      <c r="C367" s="4"/>
    </row>
    <row r="368" spans="3:3" ht="15.75" customHeight="1" x14ac:dyDescent="0.25">
      <c r="C368" s="4"/>
    </row>
    <row r="369" spans="3:3" ht="15.75" customHeight="1" x14ac:dyDescent="0.25">
      <c r="C369" s="4"/>
    </row>
    <row r="370" spans="3:3" ht="15.75" customHeight="1" x14ac:dyDescent="0.25">
      <c r="C370" s="4"/>
    </row>
    <row r="371" spans="3:3" ht="15.75" customHeight="1" x14ac:dyDescent="0.25">
      <c r="C371" s="4"/>
    </row>
    <row r="372" spans="3:3" ht="15.75" customHeight="1" x14ac:dyDescent="0.25">
      <c r="C372" s="4"/>
    </row>
    <row r="373" spans="3:3" ht="15.75" customHeight="1" x14ac:dyDescent="0.25">
      <c r="C373" s="4"/>
    </row>
    <row r="374" spans="3:3" ht="15.75" customHeight="1" x14ac:dyDescent="0.25">
      <c r="C374" s="4"/>
    </row>
    <row r="375" spans="3:3" ht="15.75" customHeight="1" x14ac:dyDescent="0.25">
      <c r="C375" s="4"/>
    </row>
    <row r="376" spans="3:3" ht="15.75" customHeight="1" x14ac:dyDescent="0.25">
      <c r="C376" s="4"/>
    </row>
    <row r="377" spans="3:3" ht="15.75" customHeight="1" x14ac:dyDescent="0.25">
      <c r="C377" s="4"/>
    </row>
    <row r="378" spans="3:3" ht="15.75" customHeight="1" x14ac:dyDescent="0.25">
      <c r="C378" s="4"/>
    </row>
    <row r="379" spans="3:3" ht="15.75" customHeight="1" x14ac:dyDescent="0.25">
      <c r="C379" s="4"/>
    </row>
    <row r="380" spans="3:3" ht="15.75" customHeight="1" x14ac:dyDescent="0.25">
      <c r="C380" s="4"/>
    </row>
    <row r="381" spans="3:3" ht="15.75" customHeight="1" x14ac:dyDescent="0.25">
      <c r="C381" s="4"/>
    </row>
    <row r="382" spans="3:3" ht="15.75" customHeight="1" x14ac:dyDescent="0.25">
      <c r="C382" s="4"/>
    </row>
    <row r="383" spans="3:3" ht="15.75" customHeight="1" x14ac:dyDescent="0.25">
      <c r="C383" s="4"/>
    </row>
    <row r="384" spans="3:3" ht="15.75" customHeight="1" x14ac:dyDescent="0.25">
      <c r="C384" s="4"/>
    </row>
    <row r="385" spans="3:3" ht="15.75" customHeight="1" x14ac:dyDescent="0.25">
      <c r="C385" s="4"/>
    </row>
    <row r="386" spans="3:3" ht="15.75" customHeight="1" x14ac:dyDescent="0.25">
      <c r="C386" s="4"/>
    </row>
    <row r="387" spans="3:3" ht="15.75" customHeight="1" x14ac:dyDescent="0.25">
      <c r="C387" s="4"/>
    </row>
    <row r="388" spans="3:3" ht="15.75" customHeight="1" x14ac:dyDescent="0.25">
      <c r="C388" s="4"/>
    </row>
    <row r="389" spans="3:3" ht="15.75" customHeight="1" x14ac:dyDescent="0.25">
      <c r="C389" s="4"/>
    </row>
    <row r="390" spans="3:3" ht="15.75" customHeight="1" x14ac:dyDescent="0.25">
      <c r="C390" s="4"/>
    </row>
    <row r="391" spans="3:3" ht="15.75" customHeight="1" x14ac:dyDescent="0.25">
      <c r="C391" s="4"/>
    </row>
    <row r="392" spans="3:3" ht="15.75" customHeight="1" x14ac:dyDescent="0.25">
      <c r="C392" s="4"/>
    </row>
    <row r="393" spans="3:3" ht="15.75" customHeight="1" x14ac:dyDescent="0.25">
      <c r="C393" s="4"/>
    </row>
    <row r="394" spans="3:3" ht="15.75" customHeight="1" x14ac:dyDescent="0.25">
      <c r="C394" s="4"/>
    </row>
    <row r="395" spans="3:3" ht="15.75" customHeight="1" x14ac:dyDescent="0.25">
      <c r="C395" s="4"/>
    </row>
    <row r="396" spans="3:3" ht="15.75" customHeight="1" x14ac:dyDescent="0.25">
      <c r="C396" s="4"/>
    </row>
    <row r="397" spans="3:3" ht="15.75" customHeight="1" x14ac:dyDescent="0.25">
      <c r="C397" s="4"/>
    </row>
    <row r="398" spans="3:3" ht="15.75" customHeight="1" x14ac:dyDescent="0.25">
      <c r="C398" s="4"/>
    </row>
    <row r="399" spans="3:3" ht="15.75" customHeight="1" x14ac:dyDescent="0.25">
      <c r="C399" s="4"/>
    </row>
    <row r="400" spans="3:3" ht="15.75" customHeight="1" x14ac:dyDescent="0.25">
      <c r="C400" s="4"/>
    </row>
    <row r="401" spans="3:3" ht="15.75" customHeight="1" x14ac:dyDescent="0.25">
      <c r="C401" s="4"/>
    </row>
    <row r="402" spans="3:3" ht="15.75" customHeight="1" x14ac:dyDescent="0.25">
      <c r="C402" s="4"/>
    </row>
    <row r="403" spans="3:3" ht="15.75" customHeight="1" x14ac:dyDescent="0.25">
      <c r="C403" s="4"/>
    </row>
    <row r="404" spans="3:3" ht="15.75" customHeight="1" x14ac:dyDescent="0.25">
      <c r="C404" s="4"/>
    </row>
    <row r="405" spans="3:3" ht="15.75" customHeight="1" x14ac:dyDescent="0.25">
      <c r="C405" s="4"/>
    </row>
    <row r="406" spans="3:3" ht="15.75" customHeight="1" x14ac:dyDescent="0.25">
      <c r="C406" s="4"/>
    </row>
    <row r="407" spans="3:3" ht="15.75" customHeight="1" x14ac:dyDescent="0.25">
      <c r="C407" s="4"/>
    </row>
    <row r="408" spans="3:3" ht="15.75" customHeight="1" x14ac:dyDescent="0.25">
      <c r="C408" s="4"/>
    </row>
    <row r="409" spans="3:3" ht="15.75" customHeight="1" x14ac:dyDescent="0.25">
      <c r="C409" s="4"/>
    </row>
    <row r="410" spans="3:3" ht="15.75" customHeight="1" x14ac:dyDescent="0.25">
      <c r="C410" s="4"/>
    </row>
    <row r="411" spans="3:3" ht="15.75" customHeight="1" x14ac:dyDescent="0.25">
      <c r="C411" s="4"/>
    </row>
    <row r="412" spans="3:3" ht="15.75" customHeight="1" x14ac:dyDescent="0.25">
      <c r="C412" s="4"/>
    </row>
    <row r="413" spans="3:3" ht="15.75" customHeight="1" x14ac:dyDescent="0.25">
      <c r="C413" s="4"/>
    </row>
    <row r="414" spans="3:3" ht="15.75" customHeight="1" x14ac:dyDescent="0.25">
      <c r="C414" s="4"/>
    </row>
    <row r="415" spans="3:3" ht="15.75" customHeight="1" x14ac:dyDescent="0.25">
      <c r="C415" s="4"/>
    </row>
    <row r="416" spans="3:3" ht="15.75" customHeight="1" x14ac:dyDescent="0.25">
      <c r="C416" s="4"/>
    </row>
    <row r="417" spans="3:3" ht="15.75" customHeight="1" x14ac:dyDescent="0.25">
      <c r="C417" s="4"/>
    </row>
    <row r="418" spans="3:3" ht="15.75" customHeight="1" x14ac:dyDescent="0.25">
      <c r="C418" s="4"/>
    </row>
    <row r="419" spans="3:3" ht="15.75" customHeight="1" x14ac:dyDescent="0.25">
      <c r="C419" s="4"/>
    </row>
    <row r="420" spans="3:3" ht="15.75" customHeight="1" x14ac:dyDescent="0.25">
      <c r="C420" s="4"/>
    </row>
    <row r="421" spans="3:3" ht="15.75" customHeight="1" x14ac:dyDescent="0.25">
      <c r="C421" s="4"/>
    </row>
    <row r="422" spans="3:3" ht="15.75" customHeight="1" x14ac:dyDescent="0.25">
      <c r="C422" s="4"/>
    </row>
    <row r="423" spans="3:3" ht="15.75" customHeight="1" x14ac:dyDescent="0.25">
      <c r="C423" s="4"/>
    </row>
    <row r="424" spans="3:3" ht="15.75" customHeight="1" x14ac:dyDescent="0.25">
      <c r="C424" s="4"/>
    </row>
    <row r="425" spans="3:3" ht="15.75" customHeight="1" x14ac:dyDescent="0.25">
      <c r="C425" s="4"/>
    </row>
    <row r="426" spans="3:3" ht="15.75" customHeight="1" x14ac:dyDescent="0.25">
      <c r="C426" s="4"/>
    </row>
    <row r="427" spans="3:3" ht="15.75" customHeight="1" x14ac:dyDescent="0.25">
      <c r="C427" s="4"/>
    </row>
    <row r="428" spans="3:3" ht="15.75" customHeight="1" x14ac:dyDescent="0.25">
      <c r="C428" s="4"/>
    </row>
    <row r="429" spans="3:3" ht="15.75" customHeight="1" x14ac:dyDescent="0.25">
      <c r="C429" s="4"/>
    </row>
    <row r="430" spans="3:3" ht="15.75" customHeight="1" x14ac:dyDescent="0.25">
      <c r="C430" s="4"/>
    </row>
    <row r="431" spans="3:3" ht="15.75" customHeight="1" x14ac:dyDescent="0.25">
      <c r="C431" s="4"/>
    </row>
    <row r="432" spans="3:3" ht="15.75" customHeight="1" x14ac:dyDescent="0.25">
      <c r="C432" s="4"/>
    </row>
    <row r="433" spans="3:3" ht="15.75" customHeight="1" x14ac:dyDescent="0.25">
      <c r="C433" s="4"/>
    </row>
    <row r="434" spans="3:3" ht="15.75" customHeight="1" x14ac:dyDescent="0.25">
      <c r="C434" s="4"/>
    </row>
    <row r="435" spans="3:3" ht="15.75" customHeight="1" x14ac:dyDescent="0.25">
      <c r="C435" s="4"/>
    </row>
    <row r="436" spans="3:3" ht="15.75" customHeight="1" x14ac:dyDescent="0.25">
      <c r="C436" s="4"/>
    </row>
    <row r="437" spans="3:3" ht="15.75" customHeight="1" x14ac:dyDescent="0.25">
      <c r="C437" s="4"/>
    </row>
    <row r="438" spans="3:3" ht="15.75" customHeight="1" x14ac:dyDescent="0.25">
      <c r="C438" s="4"/>
    </row>
    <row r="439" spans="3:3" ht="15.75" customHeight="1" x14ac:dyDescent="0.25">
      <c r="C439" s="4"/>
    </row>
    <row r="440" spans="3:3" ht="15.75" customHeight="1" x14ac:dyDescent="0.25">
      <c r="C440" s="4"/>
    </row>
    <row r="441" spans="3:3" ht="15.75" customHeight="1" x14ac:dyDescent="0.25">
      <c r="C441" s="4"/>
    </row>
    <row r="442" spans="3:3" ht="15.75" customHeight="1" x14ac:dyDescent="0.25">
      <c r="C442" s="4"/>
    </row>
    <row r="443" spans="3:3" ht="15.75" customHeight="1" x14ac:dyDescent="0.25">
      <c r="C443" s="4"/>
    </row>
    <row r="444" spans="3:3" ht="15.75" customHeight="1" x14ac:dyDescent="0.25">
      <c r="C444" s="4"/>
    </row>
    <row r="445" spans="3:3" ht="15.75" customHeight="1" x14ac:dyDescent="0.25">
      <c r="C445" s="4"/>
    </row>
    <row r="446" spans="3:3" ht="15.75" customHeight="1" x14ac:dyDescent="0.25">
      <c r="C446" s="4"/>
    </row>
    <row r="447" spans="3:3" ht="15.75" customHeight="1" x14ac:dyDescent="0.25">
      <c r="C447" s="4"/>
    </row>
    <row r="448" spans="3:3" ht="15.75" customHeight="1" x14ac:dyDescent="0.25">
      <c r="C448" s="4"/>
    </row>
    <row r="449" spans="3:3" ht="15.75" customHeight="1" x14ac:dyDescent="0.25">
      <c r="C449" s="4"/>
    </row>
    <row r="450" spans="3:3" ht="15.75" customHeight="1" x14ac:dyDescent="0.25">
      <c r="C450" s="4"/>
    </row>
    <row r="451" spans="3:3" ht="15.75" customHeight="1" x14ac:dyDescent="0.25">
      <c r="C451" s="4"/>
    </row>
    <row r="452" spans="3:3" ht="15.75" customHeight="1" x14ac:dyDescent="0.25">
      <c r="C452" s="4"/>
    </row>
    <row r="453" spans="3:3" ht="15.75" customHeight="1" x14ac:dyDescent="0.25">
      <c r="C453" s="4"/>
    </row>
    <row r="454" spans="3:3" ht="15.75" customHeight="1" x14ac:dyDescent="0.25">
      <c r="C454" s="4"/>
    </row>
    <row r="455" spans="3:3" ht="15.75" customHeight="1" x14ac:dyDescent="0.25">
      <c r="C455" s="4"/>
    </row>
    <row r="456" spans="3:3" ht="15.75" customHeight="1" x14ac:dyDescent="0.25">
      <c r="C456" s="4"/>
    </row>
    <row r="457" spans="3:3" ht="15.75" customHeight="1" x14ac:dyDescent="0.25">
      <c r="C457" s="4"/>
    </row>
    <row r="458" spans="3:3" ht="15.75" customHeight="1" x14ac:dyDescent="0.25">
      <c r="C458" s="4"/>
    </row>
    <row r="459" spans="3:3" ht="15.75" customHeight="1" x14ac:dyDescent="0.25">
      <c r="C459" s="4"/>
    </row>
    <row r="460" spans="3:3" ht="15.75" customHeight="1" x14ac:dyDescent="0.25">
      <c r="C460" s="4"/>
    </row>
    <row r="461" spans="3:3" ht="15.75" customHeight="1" x14ac:dyDescent="0.25">
      <c r="C461" s="4"/>
    </row>
    <row r="462" spans="3:3" ht="15.75" customHeight="1" x14ac:dyDescent="0.25">
      <c r="C462" s="4"/>
    </row>
    <row r="463" spans="3:3" ht="15.75" customHeight="1" x14ac:dyDescent="0.25">
      <c r="C463" s="4"/>
    </row>
    <row r="464" spans="3:3" ht="15.75" customHeight="1" x14ac:dyDescent="0.25">
      <c r="C464" s="4"/>
    </row>
    <row r="465" spans="3:3" ht="15.75" customHeight="1" x14ac:dyDescent="0.25">
      <c r="C465" s="4"/>
    </row>
    <row r="466" spans="3:3" ht="15.75" customHeight="1" x14ac:dyDescent="0.25">
      <c r="C466" s="4"/>
    </row>
    <row r="467" spans="3:3" ht="15.75" customHeight="1" x14ac:dyDescent="0.25">
      <c r="C467" s="4"/>
    </row>
    <row r="468" spans="3:3" ht="15.75" customHeight="1" x14ac:dyDescent="0.25">
      <c r="C468" s="4"/>
    </row>
    <row r="469" spans="3:3" ht="15.75" customHeight="1" x14ac:dyDescent="0.25">
      <c r="C469" s="4"/>
    </row>
    <row r="470" spans="3:3" ht="15.75" customHeight="1" x14ac:dyDescent="0.25">
      <c r="C470" s="4"/>
    </row>
    <row r="471" spans="3:3" ht="15.75" customHeight="1" x14ac:dyDescent="0.25">
      <c r="C471" s="4"/>
    </row>
    <row r="472" spans="3:3" ht="15.75" customHeight="1" x14ac:dyDescent="0.25">
      <c r="C472" s="4"/>
    </row>
    <row r="473" spans="3:3" ht="15.75" customHeight="1" x14ac:dyDescent="0.25">
      <c r="C473" s="4"/>
    </row>
    <row r="474" spans="3:3" ht="15.75" customHeight="1" x14ac:dyDescent="0.25">
      <c r="C474" s="4"/>
    </row>
    <row r="475" spans="3:3" ht="15.75" customHeight="1" x14ac:dyDescent="0.25">
      <c r="C475" s="4"/>
    </row>
    <row r="476" spans="3:3" ht="15.75" customHeight="1" x14ac:dyDescent="0.25">
      <c r="C476" s="4"/>
    </row>
    <row r="477" spans="3:3" ht="15.75" customHeight="1" x14ac:dyDescent="0.25">
      <c r="C477" s="4"/>
    </row>
    <row r="478" spans="3:3" ht="15.75" customHeight="1" x14ac:dyDescent="0.25">
      <c r="C478" s="4"/>
    </row>
    <row r="479" spans="3:3" ht="15.75" customHeight="1" x14ac:dyDescent="0.25">
      <c r="C479" s="4"/>
    </row>
    <row r="480" spans="3:3" ht="15.75" customHeight="1" x14ac:dyDescent="0.25">
      <c r="C480" s="4"/>
    </row>
    <row r="481" spans="3:3" ht="15.75" customHeight="1" x14ac:dyDescent="0.25">
      <c r="C481" s="4"/>
    </row>
    <row r="482" spans="3:3" ht="15.75" customHeight="1" x14ac:dyDescent="0.25">
      <c r="C482" s="4"/>
    </row>
    <row r="483" spans="3:3" ht="15.75" customHeight="1" x14ac:dyDescent="0.25">
      <c r="C483" s="4"/>
    </row>
    <row r="484" spans="3:3" ht="15.75" customHeight="1" x14ac:dyDescent="0.25">
      <c r="C484" s="4"/>
    </row>
    <row r="485" spans="3:3" ht="15.75" customHeight="1" x14ac:dyDescent="0.25">
      <c r="C485" s="4"/>
    </row>
    <row r="486" spans="3:3" ht="15.75" customHeight="1" x14ac:dyDescent="0.25">
      <c r="C486" s="4"/>
    </row>
    <row r="487" spans="3:3" ht="15.75" customHeight="1" x14ac:dyDescent="0.25">
      <c r="C487" s="4"/>
    </row>
    <row r="488" spans="3:3" ht="15.75" customHeight="1" x14ac:dyDescent="0.25">
      <c r="C488" s="4"/>
    </row>
    <row r="489" spans="3:3" ht="15.75" customHeight="1" x14ac:dyDescent="0.25">
      <c r="C489" s="4"/>
    </row>
    <row r="490" spans="3:3" ht="15.75" customHeight="1" x14ac:dyDescent="0.25">
      <c r="C490" s="4"/>
    </row>
    <row r="491" spans="3:3" ht="15.75" customHeight="1" x14ac:dyDescent="0.25">
      <c r="C491" s="4"/>
    </row>
    <row r="492" spans="3:3" ht="15.75" customHeight="1" x14ac:dyDescent="0.25">
      <c r="C492" s="4"/>
    </row>
    <row r="493" spans="3:3" ht="15.75" customHeight="1" x14ac:dyDescent="0.25">
      <c r="C493" s="4"/>
    </row>
    <row r="494" spans="3:3" ht="15.75" customHeight="1" x14ac:dyDescent="0.25">
      <c r="C494" s="4"/>
    </row>
    <row r="495" spans="3:3" ht="15.75" customHeight="1" x14ac:dyDescent="0.25">
      <c r="C495" s="4"/>
    </row>
    <row r="496" spans="3:3" ht="15.75" customHeight="1" x14ac:dyDescent="0.25">
      <c r="C496" s="4"/>
    </row>
    <row r="497" spans="3:3" ht="15.75" customHeight="1" x14ac:dyDescent="0.25">
      <c r="C497" s="4"/>
    </row>
    <row r="498" spans="3:3" ht="15.75" customHeight="1" x14ac:dyDescent="0.25">
      <c r="C498" s="4"/>
    </row>
    <row r="499" spans="3:3" ht="15.75" customHeight="1" x14ac:dyDescent="0.25">
      <c r="C499" s="4"/>
    </row>
    <row r="500" spans="3:3" ht="15.75" customHeight="1" x14ac:dyDescent="0.25">
      <c r="C500" s="4"/>
    </row>
    <row r="501" spans="3:3" ht="15.75" customHeight="1" x14ac:dyDescent="0.25">
      <c r="C501" s="4"/>
    </row>
    <row r="502" spans="3:3" ht="15.75" customHeight="1" x14ac:dyDescent="0.25">
      <c r="C502" s="4"/>
    </row>
    <row r="503" spans="3:3" ht="15.75" customHeight="1" x14ac:dyDescent="0.25">
      <c r="C503" s="4"/>
    </row>
    <row r="504" spans="3:3" ht="15.75" customHeight="1" x14ac:dyDescent="0.25">
      <c r="C504" s="4"/>
    </row>
    <row r="505" spans="3:3" ht="15.75" customHeight="1" x14ac:dyDescent="0.25">
      <c r="C505" s="4"/>
    </row>
    <row r="506" spans="3:3" ht="15.75" customHeight="1" x14ac:dyDescent="0.25">
      <c r="C506" s="4"/>
    </row>
    <row r="507" spans="3:3" ht="15.75" customHeight="1" x14ac:dyDescent="0.25">
      <c r="C507" s="4"/>
    </row>
    <row r="508" spans="3:3" ht="15.75" customHeight="1" x14ac:dyDescent="0.25">
      <c r="C508" s="4"/>
    </row>
    <row r="509" spans="3:3" ht="15.75" customHeight="1" x14ac:dyDescent="0.25">
      <c r="C509" s="4"/>
    </row>
    <row r="510" spans="3:3" ht="15.75" customHeight="1" x14ac:dyDescent="0.25">
      <c r="C510" s="4"/>
    </row>
    <row r="511" spans="3:3" ht="15.75" customHeight="1" x14ac:dyDescent="0.25">
      <c r="C511" s="4"/>
    </row>
    <row r="512" spans="3:3" ht="15.75" customHeight="1" x14ac:dyDescent="0.25">
      <c r="C512" s="4"/>
    </row>
    <row r="513" spans="3:3" ht="15.75" customHeight="1" x14ac:dyDescent="0.25">
      <c r="C513" s="4"/>
    </row>
    <row r="514" spans="3:3" ht="15.75" customHeight="1" x14ac:dyDescent="0.25">
      <c r="C514" s="4"/>
    </row>
    <row r="515" spans="3:3" ht="15.75" customHeight="1" x14ac:dyDescent="0.25">
      <c r="C515" s="4"/>
    </row>
    <row r="516" spans="3:3" ht="15.75" customHeight="1" x14ac:dyDescent="0.25">
      <c r="C516" s="4"/>
    </row>
    <row r="517" spans="3:3" ht="15.75" customHeight="1" x14ac:dyDescent="0.25">
      <c r="C517" s="4"/>
    </row>
    <row r="518" spans="3:3" ht="15.75" customHeight="1" x14ac:dyDescent="0.25">
      <c r="C518" s="4"/>
    </row>
    <row r="519" spans="3:3" ht="15.75" customHeight="1" x14ac:dyDescent="0.25">
      <c r="C519" s="4"/>
    </row>
    <row r="520" spans="3:3" ht="15.75" customHeight="1" x14ac:dyDescent="0.25">
      <c r="C520" s="4"/>
    </row>
    <row r="521" spans="3:3" ht="15.75" customHeight="1" x14ac:dyDescent="0.25">
      <c r="C521" s="4"/>
    </row>
    <row r="522" spans="3:3" ht="15.75" customHeight="1" x14ac:dyDescent="0.25">
      <c r="C522" s="4"/>
    </row>
    <row r="523" spans="3:3" ht="15.75" customHeight="1" x14ac:dyDescent="0.25">
      <c r="C523" s="4"/>
    </row>
    <row r="524" spans="3:3" ht="15.75" customHeight="1" x14ac:dyDescent="0.25">
      <c r="C524" s="4"/>
    </row>
    <row r="525" spans="3:3" ht="15.75" customHeight="1" x14ac:dyDescent="0.25">
      <c r="C525" s="4"/>
    </row>
    <row r="526" spans="3:3" ht="15.75" customHeight="1" x14ac:dyDescent="0.25">
      <c r="C526" s="4"/>
    </row>
    <row r="527" spans="3:3" ht="15.75" customHeight="1" x14ac:dyDescent="0.25">
      <c r="C527" s="4"/>
    </row>
    <row r="528" spans="3:3" ht="15.75" customHeight="1" x14ac:dyDescent="0.25">
      <c r="C528" s="4"/>
    </row>
    <row r="529" spans="3:3" ht="15.75" customHeight="1" x14ac:dyDescent="0.25">
      <c r="C529" s="4"/>
    </row>
    <row r="530" spans="3:3" ht="15.75" customHeight="1" x14ac:dyDescent="0.25">
      <c r="C530" s="4"/>
    </row>
    <row r="531" spans="3:3" ht="15.75" customHeight="1" x14ac:dyDescent="0.25">
      <c r="C531" s="4"/>
    </row>
    <row r="532" spans="3:3" ht="15.75" customHeight="1" x14ac:dyDescent="0.25">
      <c r="C532" s="4"/>
    </row>
    <row r="533" spans="3:3" ht="15.75" customHeight="1" x14ac:dyDescent="0.25">
      <c r="C533" s="4"/>
    </row>
    <row r="534" spans="3:3" ht="15.75" customHeight="1" x14ac:dyDescent="0.25">
      <c r="C534" s="4"/>
    </row>
    <row r="535" spans="3:3" ht="15.75" customHeight="1" x14ac:dyDescent="0.25">
      <c r="C535" s="4"/>
    </row>
    <row r="536" spans="3:3" ht="15.75" customHeight="1" x14ac:dyDescent="0.25">
      <c r="C536" s="4"/>
    </row>
    <row r="537" spans="3:3" ht="15.75" customHeight="1" x14ac:dyDescent="0.25">
      <c r="C537" s="4"/>
    </row>
    <row r="538" spans="3:3" ht="15.75" customHeight="1" x14ac:dyDescent="0.25">
      <c r="C538" s="4"/>
    </row>
    <row r="539" spans="3:3" ht="15.75" customHeight="1" x14ac:dyDescent="0.25">
      <c r="C539" s="4"/>
    </row>
    <row r="540" spans="3:3" ht="15.75" customHeight="1" x14ac:dyDescent="0.25">
      <c r="C540" s="4"/>
    </row>
    <row r="541" spans="3:3" ht="15.75" customHeight="1" x14ac:dyDescent="0.25">
      <c r="C541" s="4"/>
    </row>
    <row r="542" spans="3:3" ht="15.75" customHeight="1" x14ac:dyDescent="0.25">
      <c r="C542" s="4"/>
    </row>
    <row r="543" spans="3:3" ht="15.75" customHeight="1" x14ac:dyDescent="0.25">
      <c r="C543" s="4"/>
    </row>
    <row r="544" spans="3:3" ht="15.75" customHeight="1" x14ac:dyDescent="0.25">
      <c r="C544" s="4"/>
    </row>
    <row r="545" spans="3:3" ht="15.75" customHeight="1" x14ac:dyDescent="0.25">
      <c r="C545" s="4"/>
    </row>
    <row r="546" spans="3:3" ht="15.75" customHeight="1" x14ac:dyDescent="0.25">
      <c r="C546" s="4"/>
    </row>
    <row r="547" spans="3:3" ht="15.75" customHeight="1" x14ac:dyDescent="0.25">
      <c r="C547" s="4"/>
    </row>
    <row r="548" spans="3:3" ht="15.75" customHeight="1" x14ac:dyDescent="0.25">
      <c r="C548" s="4"/>
    </row>
    <row r="549" spans="3:3" ht="15.75" customHeight="1" x14ac:dyDescent="0.25">
      <c r="C549" s="4"/>
    </row>
    <row r="550" spans="3:3" ht="15.75" customHeight="1" x14ac:dyDescent="0.25">
      <c r="C550" s="4"/>
    </row>
    <row r="551" spans="3:3" ht="15.75" customHeight="1" x14ac:dyDescent="0.25">
      <c r="C551" s="4"/>
    </row>
    <row r="552" spans="3:3" ht="15.75" customHeight="1" x14ac:dyDescent="0.25">
      <c r="C552" s="4"/>
    </row>
    <row r="553" spans="3:3" ht="15.75" customHeight="1" x14ac:dyDescent="0.25">
      <c r="C553" s="4"/>
    </row>
    <row r="554" spans="3:3" ht="15.75" customHeight="1" x14ac:dyDescent="0.25">
      <c r="C554" s="4"/>
    </row>
    <row r="555" spans="3:3" ht="15.75" customHeight="1" x14ac:dyDescent="0.25">
      <c r="C555" s="4"/>
    </row>
    <row r="556" spans="3:3" ht="15.75" customHeight="1" x14ac:dyDescent="0.25">
      <c r="C556" s="4"/>
    </row>
    <row r="557" spans="3:3" ht="15.75" customHeight="1" x14ac:dyDescent="0.25">
      <c r="C557" s="4"/>
    </row>
    <row r="558" spans="3:3" ht="15.75" customHeight="1" x14ac:dyDescent="0.25">
      <c r="C558" s="4"/>
    </row>
    <row r="559" spans="3:3" ht="15.75" customHeight="1" x14ac:dyDescent="0.25">
      <c r="C559" s="4"/>
    </row>
    <row r="560" spans="3:3" ht="15.75" customHeight="1" x14ac:dyDescent="0.25">
      <c r="C560" s="4"/>
    </row>
    <row r="561" spans="3:3" ht="15.75" customHeight="1" x14ac:dyDescent="0.25">
      <c r="C561" s="4"/>
    </row>
    <row r="562" spans="3:3" ht="15.75" customHeight="1" x14ac:dyDescent="0.25">
      <c r="C562" s="4"/>
    </row>
    <row r="563" spans="3:3" ht="15.75" customHeight="1" x14ac:dyDescent="0.25">
      <c r="C563" s="4"/>
    </row>
    <row r="564" spans="3:3" ht="15.75" customHeight="1" x14ac:dyDescent="0.25">
      <c r="C564" s="4"/>
    </row>
    <row r="565" spans="3:3" ht="15.75" customHeight="1" x14ac:dyDescent="0.25">
      <c r="C565" s="4"/>
    </row>
    <row r="566" spans="3:3" ht="15.75" customHeight="1" x14ac:dyDescent="0.25">
      <c r="C566" s="4"/>
    </row>
    <row r="567" spans="3:3" ht="15.75" customHeight="1" x14ac:dyDescent="0.25">
      <c r="C567" s="4"/>
    </row>
    <row r="568" spans="3:3" ht="15.75" customHeight="1" x14ac:dyDescent="0.25">
      <c r="C568" s="4"/>
    </row>
    <row r="569" spans="3:3" ht="15.75" customHeight="1" x14ac:dyDescent="0.25">
      <c r="C569" s="4"/>
    </row>
    <row r="570" spans="3:3" ht="15.75" customHeight="1" x14ac:dyDescent="0.25">
      <c r="C570" s="4"/>
    </row>
    <row r="571" spans="3:3" ht="15.75" customHeight="1" x14ac:dyDescent="0.25">
      <c r="C571" s="4"/>
    </row>
    <row r="572" spans="3:3" ht="15.75" customHeight="1" x14ac:dyDescent="0.25">
      <c r="C572" s="4"/>
    </row>
    <row r="573" spans="3:3" ht="15.75" customHeight="1" x14ac:dyDescent="0.25">
      <c r="C573" s="4"/>
    </row>
    <row r="574" spans="3:3" ht="15.75" customHeight="1" x14ac:dyDescent="0.25">
      <c r="C574" s="4"/>
    </row>
    <row r="575" spans="3:3" ht="15.75" customHeight="1" x14ac:dyDescent="0.25">
      <c r="C575" s="4"/>
    </row>
    <row r="576" spans="3:3" ht="15.75" customHeight="1" x14ac:dyDescent="0.25">
      <c r="C576" s="4"/>
    </row>
    <row r="577" spans="3:3" ht="15.75" customHeight="1" x14ac:dyDescent="0.25">
      <c r="C577" s="4"/>
    </row>
    <row r="578" spans="3:3" ht="15.75" customHeight="1" x14ac:dyDescent="0.25">
      <c r="C578" s="4"/>
    </row>
    <row r="579" spans="3:3" ht="15.75" customHeight="1" x14ac:dyDescent="0.25">
      <c r="C579" s="4"/>
    </row>
    <row r="580" spans="3:3" ht="15.75" customHeight="1" x14ac:dyDescent="0.25">
      <c r="C580" s="4"/>
    </row>
    <row r="581" spans="3:3" ht="15.75" customHeight="1" x14ac:dyDescent="0.25">
      <c r="C581" s="4"/>
    </row>
    <row r="582" spans="3:3" ht="15.75" customHeight="1" x14ac:dyDescent="0.25">
      <c r="C582" s="4"/>
    </row>
    <row r="583" spans="3:3" ht="15.75" customHeight="1" x14ac:dyDescent="0.25">
      <c r="C583" s="4"/>
    </row>
    <row r="584" spans="3:3" ht="15.75" customHeight="1" x14ac:dyDescent="0.25">
      <c r="C584" s="4"/>
    </row>
    <row r="585" spans="3:3" ht="15.75" customHeight="1" x14ac:dyDescent="0.25">
      <c r="C585" s="4"/>
    </row>
    <row r="586" spans="3:3" ht="15.75" customHeight="1" x14ac:dyDescent="0.25">
      <c r="C586" s="4"/>
    </row>
    <row r="587" spans="3:3" ht="15.75" customHeight="1" x14ac:dyDescent="0.25">
      <c r="C587" s="4"/>
    </row>
    <row r="588" spans="3:3" ht="15.75" customHeight="1" x14ac:dyDescent="0.25">
      <c r="C588" s="4"/>
    </row>
    <row r="589" spans="3:3" ht="15.75" customHeight="1" x14ac:dyDescent="0.25">
      <c r="C589" s="4"/>
    </row>
    <row r="590" spans="3:3" ht="15.75" customHeight="1" x14ac:dyDescent="0.25">
      <c r="C590" s="4"/>
    </row>
    <row r="591" spans="3:3" ht="15.75" customHeight="1" x14ac:dyDescent="0.25">
      <c r="C591" s="4"/>
    </row>
    <row r="592" spans="3:3" ht="15.75" customHeight="1" x14ac:dyDescent="0.25">
      <c r="C592" s="4"/>
    </row>
    <row r="593" spans="3:3" ht="15.75" customHeight="1" x14ac:dyDescent="0.25">
      <c r="C593" s="4"/>
    </row>
    <row r="594" spans="3:3" ht="15.75" customHeight="1" x14ac:dyDescent="0.25">
      <c r="C594" s="4"/>
    </row>
    <row r="595" spans="3:3" ht="15.75" customHeight="1" x14ac:dyDescent="0.25">
      <c r="C595" s="4"/>
    </row>
    <row r="596" spans="3:3" ht="15.75" customHeight="1" x14ac:dyDescent="0.25">
      <c r="C596" s="4"/>
    </row>
    <row r="597" spans="3:3" ht="15.75" customHeight="1" x14ac:dyDescent="0.25">
      <c r="C597" s="4"/>
    </row>
    <row r="598" spans="3:3" ht="15.75" customHeight="1" x14ac:dyDescent="0.25">
      <c r="C598" s="4"/>
    </row>
    <row r="599" spans="3:3" ht="15.75" customHeight="1" x14ac:dyDescent="0.25">
      <c r="C599" s="4"/>
    </row>
    <row r="600" spans="3:3" ht="15.75" customHeight="1" x14ac:dyDescent="0.25">
      <c r="C600" s="4"/>
    </row>
    <row r="601" spans="3:3" ht="15.75" customHeight="1" x14ac:dyDescent="0.25">
      <c r="C601" s="4"/>
    </row>
    <row r="602" spans="3:3" ht="15.75" customHeight="1" x14ac:dyDescent="0.25">
      <c r="C602" s="4"/>
    </row>
    <row r="603" spans="3:3" ht="15.75" customHeight="1" x14ac:dyDescent="0.25">
      <c r="C603" s="4"/>
    </row>
    <row r="604" spans="3:3" ht="15.75" customHeight="1" x14ac:dyDescent="0.25">
      <c r="C604" s="4"/>
    </row>
    <row r="605" spans="3:3" ht="15.75" customHeight="1" x14ac:dyDescent="0.25">
      <c r="C605" s="4"/>
    </row>
    <row r="606" spans="3:3" ht="15.75" customHeight="1" x14ac:dyDescent="0.25">
      <c r="C606" s="4"/>
    </row>
    <row r="607" spans="3:3" ht="15.75" customHeight="1" x14ac:dyDescent="0.25">
      <c r="C607" s="4"/>
    </row>
    <row r="608" spans="3:3" ht="15.75" customHeight="1" x14ac:dyDescent="0.25">
      <c r="C608" s="4"/>
    </row>
    <row r="609" spans="3:3" ht="15.75" customHeight="1" x14ac:dyDescent="0.25">
      <c r="C609" s="4"/>
    </row>
    <row r="610" spans="3:3" ht="15.75" customHeight="1" x14ac:dyDescent="0.25">
      <c r="C610" s="4"/>
    </row>
    <row r="611" spans="3:3" ht="15.75" customHeight="1" x14ac:dyDescent="0.25">
      <c r="C611" s="4"/>
    </row>
    <row r="612" spans="3:3" ht="15.75" customHeight="1" x14ac:dyDescent="0.25">
      <c r="C612" s="4"/>
    </row>
    <row r="613" spans="3:3" ht="15.75" customHeight="1" x14ac:dyDescent="0.25">
      <c r="C613" s="4"/>
    </row>
    <row r="614" spans="3:3" ht="15.75" customHeight="1" x14ac:dyDescent="0.25">
      <c r="C614" s="4"/>
    </row>
    <row r="615" spans="3:3" ht="15.75" customHeight="1" x14ac:dyDescent="0.25">
      <c r="C615" s="4"/>
    </row>
    <row r="616" spans="3:3" ht="15.75" customHeight="1" x14ac:dyDescent="0.25">
      <c r="C616" s="4"/>
    </row>
    <row r="617" spans="3:3" ht="15.75" customHeight="1" x14ac:dyDescent="0.25">
      <c r="C617" s="4"/>
    </row>
    <row r="618" spans="3:3" ht="15.75" customHeight="1" x14ac:dyDescent="0.25">
      <c r="C618" s="4"/>
    </row>
    <row r="619" spans="3:3" ht="15.75" customHeight="1" x14ac:dyDescent="0.25">
      <c r="C619" s="4"/>
    </row>
    <row r="620" spans="3:3" ht="15.75" customHeight="1" x14ac:dyDescent="0.25">
      <c r="C620" s="4"/>
    </row>
    <row r="621" spans="3:3" ht="15.75" customHeight="1" x14ac:dyDescent="0.25">
      <c r="C621" s="4"/>
    </row>
    <row r="622" spans="3:3" ht="15.75" customHeight="1" x14ac:dyDescent="0.25">
      <c r="C622" s="4"/>
    </row>
    <row r="623" spans="3:3" ht="15.75" customHeight="1" x14ac:dyDescent="0.25">
      <c r="C623" s="4"/>
    </row>
    <row r="624" spans="3:3" ht="15.75" customHeight="1" x14ac:dyDescent="0.25">
      <c r="C624" s="4"/>
    </row>
    <row r="625" spans="3:3" ht="15.75" customHeight="1" x14ac:dyDescent="0.25">
      <c r="C625" s="4"/>
    </row>
    <row r="626" spans="3:3" ht="15.75" customHeight="1" x14ac:dyDescent="0.25">
      <c r="C626" s="4"/>
    </row>
    <row r="627" spans="3:3" ht="15.75" customHeight="1" x14ac:dyDescent="0.25">
      <c r="C627" s="4"/>
    </row>
    <row r="628" spans="3:3" ht="15.75" customHeight="1" x14ac:dyDescent="0.25">
      <c r="C628" s="4"/>
    </row>
    <row r="629" spans="3:3" ht="15.75" customHeight="1" x14ac:dyDescent="0.25">
      <c r="C629" s="4"/>
    </row>
    <row r="630" spans="3:3" ht="15.75" customHeight="1" x14ac:dyDescent="0.25">
      <c r="C630" s="4"/>
    </row>
    <row r="631" spans="3:3" ht="15.75" customHeight="1" x14ac:dyDescent="0.25">
      <c r="C631" s="4"/>
    </row>
    <row r="632" spans="3:3" ht="15.75" customHeight="1" x14ac:dyDescent="0.25">
      <c r="C632" s="4"/>
    </row>
    <row r="633" spans="3:3" ht="15.75" customHeight="1" x14ac:dyDescent="0.25">
      <c r="C633" s="4"/>
    </row>
    <row r="634" spans="3:3" ht="15.75" customHeight="1" x14ac:dyDescent="0.25">
      <c r="C634" s="4"/>
    </row>
    <row r="635" spans="3:3" ht="15.75" customHeight="1" x14ac:dyDescent="0.25">
      <c r="C635" s="4"/>
    </row>
    <row r="636" spans="3:3" ht="15.75" customHeight="1" x14ac:dyDescent="0.25">
      <c r="C636" s="4"/>
    </row>
    <row r="637" spans="3:3" ht="15.75" customHeight="1" x14ac:dyDescent="0.25">
      <c r="C637" s="4"/>
    </row>
    <row r="638" spans="3:3" ht="15.75" customHeight="1" x14ac:dyDescent="0.25">
      <c r="C638" s="4"/>
    </row>
    <row r="639" spans="3:3" ht="15.75" customHeight="1" x14ac:dyDescent="0.25">
      <c r="C639" s="4"/>
    </row>
    <row r="640" spans="3:3" ht="15.75" customHeight="1" x14ac:dyDescent="0.25">
      <c r="C640" s="4"/>
    </row>
    <row r="641" spans="3:3" ht="15.75" customHeight="1" x14ac:dyDescent="0.25">
      <c r="C641" s="4"/>
    </row>
    <row r="642" spans="3:3" ht="15.75" customHeight="1" x14ac:dyDescent="0.25">
      <c r="C642" s="4"/>
    </row>
    <row r="643" spans="3:3" ht="15.75" customHeight="1" x14ac:dyDescent="0.25">
      <c r="C643" s="4"/>
    </row>
    <row r="644" spans="3:3" ht="15.75" customHeight="1" x14ac:dyDescent="0.25">
      <c r="C644" s="4"/>
    </row>
    <row r="645" spans="3:3" ht="15.75" customHeight="1" x14ac:dyDescent="0.25">
      <c r="C645" s="4"/>
    </row>
    <row r="646" spans="3:3" ht="15.75" customHeight="1" x14ac:dyDescent="0.25">
      <c r="C646" s="4"/>
    </row>
    <row r="647" spans="3:3" ht="15.75" customHeight="1" x14ac:dyDescent="0.25">
      <c r="C647" s="4"/>
    </row>
    <row r="648" spans="3:3" ht="15.75" customHeight="1" x14ac:dyDescent="0.25">
      <c r="C648" s="4"/>
    </row>
    <row r="649" spans="3:3" ht="15.75" customHeight="1" x14ac:dyDescent="0.25">
      <c r="C649" s="4"/>
    </row>
    <row r="650" spans="3:3" ht="15.75" customHeight="1" x14ac:dyDescent="0.25">
      <c r="C650" s="4"/>
    </row>
    <row r="651" spans="3:3" ht="15.75" customHeight="1" x14ac:dyDescent="0.25">
      <c r="C651" s="4"/>
    </row>
    <row r="652" spans="3:3" ht="15.75" customHeight="1" x14ac:dyDescent="0.25">
      <c r="C652" s="4"/>
    </row>
    <row r="653" spans="3:3" ht="15.75" customHeight="1" x14ac:dyDescent="0.25">
      <c r="C653" s="4"/>
    </row>
    <row r="654" spans="3:3" ht="15.75" customHeight="1" x14ac:dyDescent="0.25">
      <c r="C654" s="4"/>
    </row>
    <row r="655" spans="3:3" ht="15.75" customHeight="1" x14ac:dyDescent="0.25">
      <c r="C655" s="4"/>
    </row>
    <row r="656" spans="3:3" ht="15.75" customHeight="1" x14ac:dyDescent="0.25">
      <c r="C656" s="4"/>
    </row>
    <row r="657" spans="3:3" ht="15.75" customHeight="1" x14ac:dyDescent="0.25">
      <c r="C657" s="4"/>
    </row>
    <row r="658" spans="3:3" ht="15.75" customHeight="1" x14ac:dyDescent="0.25">
      <c r="C658" s="4"/>
    </row>
    <row r="659" spans="3:3" ht="15.75" customHeight="1" x14ac:dyDescent="0.25">
      <c r="C659" s="4"/>
    </row>
    <row r="660" spans="3:3" ht="15.75" customHeight="1" x14ac:dyDescent="0.25">
      <c r="C660" s="4"/>
    </row>
    <row r="661" spans="3:3" ht="15.75" customHeight="1" x14ac:dyDescent="0.25">
      <c r="C661" s="4"/>
    </row>
    <row r="662" spans="3:3" ht="15.75" customHeight="1" x14ac:dyDescent="0.25">
      <c r="C662" s="4"/>
    </row>
    <row r="663" spans="3:3" ht="15.75" customHeight="1" x14ac:dyDescent="0.25">
      <c r="C663" s="4"/>
    </row>
    <row r="664" spans="3:3" ht="15.75" customHeight="1" x14ac:dyDescent="0.25">
      <c r="C664" s="4"/>
    </row>
    <row r="665" spans="3:3" ht="15.75" customHeight="1" x14ac:dyDescent="0.25">
      <c r="C665" s="4"/>
    </row>
    <row r="666" spans="3:3" ht="15.75" customHeight="1" x14ac:dyDescent="0.25">
      <c r="C666" s="4"/>
    </row>
    <row r="667" spans="3:3" ht="15.75" customHeight="1" x14ac:dyDescent="0.25">
      <c r="C667" s="4"/>
    </row>
    <row r="668" spans="3:3" ht="15.75" customHeight="1" x14ac:dyDescent="0.25">
      <c r="C668" s="4"/>
    </row>
    <row r="669" spans="3:3" ht="15.75" customHeight="1" x14ac:dyDescent="0.25">
      <c r="C669" s="4"/>
    </row>
    <row r="670" spans="3:3" ht="15.75" customHeight="1" x14ac:dyDescent="0.25">
      <c r="C670" s="4"/>
    </row>
    <row r="671" spans="3:3" ht="15.75" customHeight="1" x14ac:dyDescent="0.25">
      <c r="C671" s="4"/>
    </row>
    <row r="672" spans="3:3" ht="15.75" customHeight="1" x14ac:dyDescent="0.25">
      <c r="C672" s="4"/>
    </row>
    <row r="673" spans="3:3" ht="15.75" customHeight="1" x14ac:dyDescent="0.25">
      <c r="C673" s="4"/>
    </row>
    <row r="674" spans="3:3" ht="15.75" customHeight="1" x14ac:dyDescent="0.25">
      <c r="C674" s="4"/>
    </row>
    <row r="675" spans="3:3" ht="15.75" customHeight="1" x14ac:dyDescent="0.25">
      <c r="C675" s="4"/>
    </row>
    <row r="676" spans="3:3" ht="15.75" customHeight="1" x14ac:dyDescent="0.25">
      <c r="C676" s="4"/>
    </row>
    <row r="677" spans="3:3" ht="15.75" customHeight="1" x14ac:dyDescent="0.25">
      <c r="C677" s="4"/>
    </row>
    <row r="678" spans="3:3" ht="15.75" customHeight="1" x14ac:dyDescent="0.25">
      <c r="C678" s="4"/>
    </row>
    <row r="679" spans="3:3" ht="15.75" customHeight="1" x14ac:dyDescent="0.25">
      <c r="C679" s="4"/>
    </row>
    <row r="680" spans="3:3" ht="15.75" customHeight="1" x14ac:dyDescent="0.25">
      <c r="C680" s="4"/>
    </row>
    <row r="681" spans="3:3" ht="15.75" customHeight="1" x14ac:dyDescent="0.25">
      <c r="C681" s="4"/>
    </row>
    <row r="682" spans="3:3" ht="15.75" customHeight="1" x14ac:dyDescent="0.25">
      <c r="C682" s="4"/>
    </row>
    <row r="683" spans="3:3" ht="15.75" customHeight="1" x14ac:dyDescent="0.25">
      <c r="C683" s="4"/>
    </row>
    <row r="684" spans="3:3" ht="15.75" customHeight="1" x14ac:dyDescent="0.25">
      <c r="C684" s="4"/>
    </row>
    <row r="685" spans="3:3" ht="15.75" customHeight="1" x14ac:dyDescent="0.25">
      <c r="C685" s="4"/>
    </row>
    <row r="686" spans="3:3" ht="15.75" customHeight="1" x14ac:dyDescent="0.25">
      <c r="C686" s="4"/>
    </row>
    <row r="687" spans="3:3" ht="15.75" customHeight="1" x14ac:dyDescent="0.25">
      <c r="C687" s="4"/>
    </row>
    <row r="688" spans="3:3" ht="15.75" customHeight="1" x14ac:dyDescent="0.25">
      <c r="C688" s="4"/>
    </row>
    <row r="689" spans="3:3" ht="15.75" customHeight="1" x14ac:dyDescent="0.25">
      <c r="C689" s="4"/>
    </row>
    <row r="690" spans="3:3" ht="15.75" customHeight="1" x14ac:dyDescent="0.25">
      <c r="C690" s="4"/>
    </row>
    <row r="691" spans="3:3" ht="15.75" customHeight="1" x14ac:dyDescent="0.25">
      <c r="C691" s="4"/>
    </row>
    <row r="692" spans="3:3" ht="15.75" customHeight="1" x14ac:dyDescent="0.25">
      <c r="C692" s="4"/>
    </row>
    <row r="693" spans="3:3" ht="15.75" customHeight="1" x14ac:dyDescent="0.25">
      <c r="C693" s="4"/>
    </row>
    <row r="694" spans="3:3" ht="15.75" customHeight="1" x14ac:dyDescent="0.25">
      <c r="C694" s="4"/>
    </row>
    <row r="695" spans="3:3" ht="15.75" customHeight="1" x14ac:dyDescent="0.25">
      <c r="C695" s="4"/>
    </row>
    <row r="696" spans="3:3" ht="15.75" customHeight="1" x14ac:dyDescent="0.25">
      <c r="C696" s="4"/>
    </row>
    <row r="697" spans="3:3" ht="15.75" customHeight="1" x14ac:dyDescent="0.25">
      <c r="C697" s="4"/>
    </row>
    <row r="698" spans="3:3" ht="15.75" customHeight="1" x14ac:dyDescent="0.25">
      <c r="C698" s="4"/>
    </row>
    <row r="699" spans="3:3" ht="15.75" customHeight="1" x14ac:dyDescent="0.25">
      <c r="C699" s="4"/>
    </row>
    <row r="700" spans="3:3" ht="15.75" customHeight="1" x14ac:dyDescent="0.25">
      <c r="C700" s="4"/>
    </row>
    <row r="701" spans="3:3" ht="15.75" customHeight="1" x14ac:dyDescent="0.25">
      <c r="C701" s="4"/>
    </row>
    <row r="702" spans="3:3" ht="15.75" customHeight="1" x14ac:dyDescent="0.25">
      <c r="C702" s="4"/>
    </row>
    <row r="703" spans="3:3" ht="15.75" customHeight="1" x14ac:dyDescent="0.25">
      <c r="C703" s="4"/>
    </row>
    <row r="704" spans="3:3" ht="15.75" customHeight="1" x14ac:dyDescent="0.25">
      <c r="C704" s="4"/>
    </row>
    <row r="705" spans="3:3" ht="15.75" customHeight="1" x14ac:dyDescent="0.25">
      <c r="C705" s="4"/>
    </row>
    <row r="706" spans="3:3" ht="15.75" customHeight="1" x14ac:dyDescent="0.25">
      <c r="C706" s="4"/>
    </row>
    <row r="707" spans="3:3" ht="15.75" customHeight="1" x14ac:dyDescent="0.25">
      <c r="C707" s="4"/>
    </row>
    <row r="708" spans="3:3" ht="15.75" customHeight="1" x14ac:dyDescent="0.25">
      <c r="C708" s="4"/>
    </row>
    <row r="709" spans="3:3" ht="15.75" customHeight="1" x14ac:dyDescent="0.25">
      <c r="C709" s="4"/>
    </row>
    <row r="710" spans="3:3" ht="15.75" customHeight="1" x14ac:dyDescent="0.25">
      <c r="C710" s="4"/>
    </row>
    <row r="711" spans="3:3" ht="15.75" customHeight="1" x14ac:dyDescent="0.25">
      <c r="C711" s="4"/>
    </row>
    <row r="712" spans="3:3" ht="15.75" customHeight="1" x14ac:dyDescent="0.25">
      <c r="C712" s="4"/>
    </row>
    <row r="713" spans="3:3" ht="15.75" customHeight="1" x14ac:dyDescent="0.25">
      <c r="C713" s="4"/>
    </row>
    <row r="714" spans="3:3" ht="15.75" customHeight="1" x14ac:dyDescent="0.25">
      <c r="C714" s="4"/>
    </row>
    <row r="715" spans="3:3" ht="15.75" customHeight="1" x14ac:dyDescent="0.25">
      <c r="C715" s="4"/>
    </row>
    <row r="716" spans="3:3" ht="15.75" customHeight="1" x14ac:dyDescent="0.25">
      <c r="C716" s="4"/>
    </row>
    <row r="717" spans="3:3" ht="15.75" customHeight="1" x14ac:dyDescent="0.25">
      <c r="C717" s="4"/>
    </row>
    <row r="718" spans="3:3" ht="15.75" customHeight="1" x14ac:dyDescent="0.25">
      <c r="C718" s="4"/>
    </row>
    <row r="719" spans="3:3" ht="15.75" customHeight="1" x14ac:dyDescent="0.25">
      <c r="C719" s="4"/>
    </row>
    <row r="720" spans="3:3" ht="15.75" customHeight="1" x14ac:dyDescent="0.25">
      <c r="C720" s="4"/>
    </row>
    <row r="721" spans="3:3" ht="15.75" customHeight="1" x14ac:dyDescent="0.25">
      <c r="C721" s="4"/>
    </row>
    <row r="722" spans="3:3" ht="15.75" customHeight="1" x14ac:dyDescent="0.25">
      <c r="C722" s="4"/>
    </row>
    <row r="723" spans="3:3" ht="15.75" customHeight="1" x14ac:dyDescent="0.25">
      <c r="C723" s="4"/>
    </row>
    <row r="724" spans="3:3" ht="15.75" customHeight="1" x14ac:dyDescent="0.25">
      <c r="C724" s="4"/>
    </row>
    <row r="725" spans="3:3" ht="15.75" customHeight="1" x14ac:dyDescent="0.25">
      <c r="C725" s="4"/>
    </row>
    <row r="726" spans="3:3" ht="15.75" customHeight="1" x14ac:dyDescent="0.25">
      <c r="C726" s="4"/>
    </row>
    <row r="727" spans="3:3" ht="15.75" customHeight="1" x14ac:dyDescent="0.25">
      <c r="C727" s="4"/>
    </row>
    <row r="728" spans="3:3" ht="15.75" customHeight="1" x14ac:dyDescent="0.25">
      <c r="C728" s="4"/>
    </row>
    <row r="729" spans="3:3" ht="15.75" customHeight="1" x14ac:dyDescent="0.25">
      <c r="C729" s="4"/>
    </row>
    <row r="730" spans="3:3" ht="15.75" customHeight="1" x14ac:dyDescent="0.25">
      <c r="C730" s="4"/>
    </row>
    <row r="731" spans="3:3" ht="15.75" customHeight="1" x14ac:dyDescent="0.25">
      <c r="C731" s="4"/>
    </row>
    <row r="732" spans="3:3" ht="15.75" customHeight="1" x14ac:dyDescent="0.25">
      <c r="C732" s="4"/>
    </row>
    <row r="733" spans="3:3" ht="15.75" customHeight="1" x14ac:dyDescent="0.25">
      <c r="C733" s="4"/>
    </row>
    <row r="734" spans="3:3" ht="15.75" customHeight="1" x14ac:dyDescent="0.25">
      <c r="C734" s="4"/>
    </row>
    <row r="735" spans="3:3" ht="15.75" customHeight="1" x14ac:dyDescent="0.25">
      <c r="C735" s="4"/>
    </row>
    <row r="736" spans="3:3" ht="15.75" customHeight="1" x14ac:dyDescent="0.25">
      <c r="C736" s="4"/>
    </row>
    <row r="737" spans="3:3" ht="15.75" customHeight="1" x14ac:dyDescent="0.25">
      <c r="C737" s="4"/>
    </row>
    <row r="738" spans="3:3" ht="15.75" customHeight="1" x14ac:dyDescent="0.25">
      <c r="C738" s="4"/>
    </row>
    <row r="739" spans="3:3" ht="15.75" customHeight="1" x14ac:dyDescent="0.25">
      <c r="C739" s="4"/>
    </row>
    <row r="740" spans="3:3" ht="15.75" customHeight="1" x14ac:dyDescent="0.25">
      <c r="C740" s="4"/>
    </row>
    <row r="741" spans="3:3" ht="15.75" customHeight="1" x14ac:dyDescent="0.25">
      <c r="C741" s="4"/>
    </row>
    <row r="742" spans="3:3" ht="15.75" customHeight="1" x14ac:dyDescent="0.25">
      <c r="C742" s="4"/>
    </row>
    <row r="743" spans="3:3" ht="15.75" customHeight="1" x14ac:dyDescent="0.25">
      <c r="C743" s="4"/>
    </row>
    <row r="744" spans="3:3" ht="15.75" customHeight="1" x14ac:dyDescent="0.25">
      <c r="C744" s="4"/>
    </row>
    <row r="745" spans="3:3" ht="15.75" customHeight="1" x14ac:dyDescent="0.25">
      <c r="C745" s="4"/>
    </row>
    <row r="746" spans="3:3" ht="15.75" customHeight="1" x14ac:dyDescent="0.25">
      <c r="C746" s="4"/>
    </row>
    <row r="747" spans="3:3" ht="15.75" customHeight="1" x14ac:dyDescent="0.25">
      <c r="C747" s="4"/>
    </row>
    <row r="748" spans="3:3" ht="15.75" customHeight="1" x14ac:dyDescent="0.25">
      <c r="C748" s="4"/>
    </row>
    <row r="749" spans="3:3" ht="15.75" customHeight="1" x14ac:dyDescent="0.25">
      <c r="C749" s="4"/>
    </row>
    <row r="750" spans="3:3" ht="15.75" customHeight="1" x14ac:dyDescent="0.25">
      <c r="C750" s="4"/>
    </row>
    <row r="751" spans="3:3" ht="15.75" customHeight="1" x14ac:dyDescent="0.25">
      <c r="C751" s="4"/>
    </row>
    <row r="752" spans="3:3" ht="15.75" customHeight="1" x14ac:dyDescent="0.25">
      <c r="C752" s="4"/>
    </row>
    <row r="753" spans="3:3" ht="15.75" customHeight="1" x14ac:dyDescent="0.25">
      <c r="C753" s="4"/>
    </row>
    <row r="754" spans="3:3" ht="15.75" customHeight="1" x14ac:dyDescent="0.25">
      <c r="C754" s="4"/>
    </row>
    <row r="755" spans="3:3" ht="15.75" customHeight="1" x14ac:dyDescent="0.25">
      <c r="C755" s="4"/>
    </row>
    <row r="756" spans="3:3" ht="15.75" customHeight="1" x14ac:dyDescent="0.25">
      <c r="C756" s="4"/>
    </row>
    <row r="757" spans="3:3" ht="15.75" customHeight="1" x14ac:dyDescent="0.25">
      <c r="C757" s="4"/>
    </row>
    <row r="758" spans="3:3" ht="15.75" customHeight="1" x14ac:dyDescent="0.25">
      <c r="C758" s="4"/>
    </row>
    <row r="759" spans="3:3" ht="15.75" customHeight="1" x14ac:dyDescent="0.25">
      <c r="C759" s="4"/>
    </row>
    <row r="760" spans="3:3" ht="15.75" customHeight="1" x14ac:dyDescent="0.25">
      <c r="C760" s="4"/>
    </row>
    <row r="761" spans="3:3" ht="15.75" customHeight="1" x14ac:dyDescent="0.25">
      <c r="C761" s="4"/>
    </row>
    <row r="762" spans="3:3" ht="15.75" customHeight="1" x14ac:dyDescent="0.25">
      <c r="C762" s="4"/>
    </row>
    <row r="763" spans="3:3" ht="15.75" customHeight="1" x14ac:dyDescent="0.25">
      <c r="C763" s="4"/>
    </row>
    <row r="764" spans="3:3" ht="15.75" customHeight="1" x14ac:dyDescent="0.25">
      <c r="C764" s="4"/>
    </row>
    <row r="765" spans="3:3" ht="15.75" customHeight="1" x14ac:dyDescent="0.25">
      <c r="C765" s="4"/>
    </row>
    <row r="766" spans="3:3" ht="15.75" customHeight="1" x14ac:dyDescent="0.25">
      <c r="C766" s="4"/>
    </row>
    <row r="767" spans="3:3" ht="15.75" customHeight="1" x14ac:dyDescent="0.25">
      <c r="C767" s="4"/>
    </row>
    <row r="768" spans="3:3" ht="15.75" customHeight="1" x14ac:dyDescent="0.25">
      <c r="C768" s="4"/>
    </row>
    <row r="769" spans="3:3" ht="15.75" customHeight="1" x14ac:dyDescent="0.25">
      <c r="C769" s="4"/>
    </row>
    <row r="770" spans="3:3" ht="15.75" customHeight="1" x14ac:dyDescent="0.25">
      <c r="C770" s="4"/>
    </row>
    <row r="771" spans="3:3" ht="15.75" customHeight="1" x14ac:dyDescent="0.25">
      <c r="C771" s="4"/>
    </row>
    <row r="772" spans="3:3" ht="15.75" customHeight="1" x14ac:dyDescent="0.25">
      <c r="C772" s="4"/>
    </row>
    <row r="773" spans="3:3" ht="15.75" customHeight="1" x14ac:dyDescent="0.25">
      <c r="C773" s="4"/>
    </row>
    <row r="774" spans="3:3" ht="15.75" customHeight="1" x14ac:dyDescent="0.25">
      <c r="C774" s="4"/>
    </row>
    <row r="775" spans="3:3" ht="15.75" customHeight="1" x14ac:dyDescent="0.25">
      <c r="C775" s="4"/>
    </row>
    <row r="776" spans="3:3" ht="15.75" customHeight="1" x14ac:dyDescent="0.25">
      <c r="C776" s="4"/>
    </row>
    <row r="777" spans="3:3" ht="15.75" customHeight="1" x14ac:dyDescent="0.25">
      <c r="C777" s="4"/>
    </row>
    <row r="778" spans="3:3" ht="15.75" customHeight="1" x14ac:dyDescent="0.25">
      <c r="C778" s="4"/>
    </row>
    <row r="779" spans="3:3" ht="15.75" customHeight="1" x14ac:dyDescent="0.25">
      <c r="C779" s="4"/>
    </row>
    <row r="780" spans="3:3" ht="15.75" customHeight="1" x14ac:dyDescent="0.25">
      <c r="C780" s="4"/>
    </row>
    <row r="781" spans="3:3" ht="15.75" customHeight="1" x14ac:dyDescent="0.25">
      <c r="C781" s="4"/>
    </row>
    <row r="782" spans="3:3" ht="15.75" customHeight="1" x14ac:dyDescent="0.25">
      <c r="C782" s="4"/>
    </row>
    <row r="783" spans="3:3" ht="15.75" customHeight="1" x14ac:dyDescent="0.25">
      <c r="C783" s="4"/>
    </row>
    <row r="784" spans="3:3" ht="15.75" customHeight="1" x14ac:dyDescent="0.25">
      <c r="C784" s="4"/>
    </row>
    <row r="785" spans="3:3" ht="15.75" customHeight="1" x14ac:dyDescent="0.25">
      <c r="C785" s="4"/>
    </row>
    <row r="786" spans="3:3" ht="15.75" customHeight="1" x14ac:dyDescent="0.25">
      <c r="C786" s="4"/>
    </row>
    <row r="787" spans="3:3" ht="15.75" customHeight="1" x14ac:dyDescent="0.25">
      <c r="C787" s="4"/>
    </row>
    <row r="788" spans="3:3" ht="15.75" customHeight="1" x14ac:dyDescent="0.25">
      <c r="C788" s="4"/>
    </row>
    <row r="789" spans="3:3" ht="15.75" customHeight="1" x14ac:dyDescent="0.25">
      <c r="C789" s="4"/>
    </row>
    <row r="790" spans="3:3" ht="15.75" customHeight="1" x14ac:dyDescent="0.25">
      <c r="C790" s="4"/>
    </row>
    <row r="791" spans="3:3" ht="15.75" customHeight="1" x14ac:dyDescent="0.25">
      <c r="C791" s="4"/>
    </row>
    <row r="792" spans="3:3" ht="15.75" customHeight="1" x14ac:dyDescent="0.25">
      <c r="C792" s="4"/>
    </row>
    <row r="793" spans="3:3" ht="15.75" customHeight="1" x14ac:dyDescent="0.25">
      <c r="C793" s="4"/>
    </row>
    <row r="794" spans="3:3" ht="15.75" customHeight="1" x14ac:dyDescent="0.25">
      <c r="C794" s="4"/>
    </row>
    <row r="795" spans="3:3" ht="15.75" customHeight="1" x14ac:dyDescent="0.25">
      <c r="C795" s="4"/>
    </row>
    <row r="796" spans="3:3" ht="15.75" customHeight="1" x14ac:dyDescent="0.25">
      <c r="C796" s="4"/>
    </row>
    <row r="797" spans="3:3" ht="15.75" customHeight="1" x14ac:dyDescent="0.25">
      <c r="C797" s="4"/>
    </row>
    <row r="798" spans="3:3" ht="15.75" customHeight="1" x14ac:dyDescent="0.25">
      <c r="C798" s="4"/>
    </row>
    <row r="799" spans="3:3" ht="15.75" customHeight="1" x14ac:dyDescent="0.25">
      <c r="C799" s="4"/>
    </row>
    <row r="800" spans="3:3" ht="15.75" customHeight="1" x14ac:dyDescent="0.25">
      <c r="C800" s="4"/>
    </row>
    <row r="801" spans="3:3" ht="15.75" customHeight="1" x14ac:dyDescent="0.25">
      <c r="C801" s="4"/>
    </row>
    <row r="802" spans="3:3" ht="15.75" customHeight="1" x14ac:dyDescent="0.25">
      <c r="C802" s="4"/>
    </row>
    <row r="803" spans="3:3" ht="15.75" customHeight="1" x14ac:dyDescent="0.25">
      <c r="C803" s="4"/>
    </row>
    <row r="804" spans="3:3" ht="15.75" customHeight="1" x14ac:dyDescent="0.25">
      <c r="C804" s="4"/>
    </row>
    <row r="805" spans="3:3" ht="15.75" customHeight="1" x14ac:dyDescent="0.25">
      <c r="C805" s="4"/>
    </row>
    <row r="806" spans="3:3" ht="15.75" customHeight="1" x14ac:dyDescent="0.25">
      <c r="C806" s="4"/>
    </row>
    <row r="807" spans="3:3" ht="15.75" customHeight="1" x14ac:dyDescent="0.25">
      <c r="C807" s="4"/>
    </row>
    <row r="808" spans="3:3" ht="15.75" customHeight="1" x14ac:dyDescent="0.25">
      <c r="C808" s="4"/>
    </row>
    <row r="809" spans="3:3" ht="15.75" customHeight="1" x14ac:dyDescent="0.25">
      <c r="C809" s="4"/>
    </row>
    <row r="810" spans="3:3" ht="15.75" customHeight="1" x14ac:dyDescent="0.25">
      <c r="C810" s="4"/>
    </row>
    <row r="811" spans="3:3" ht="15.75" customHeight="1" x14ac:dyDescent="0.25">
      <c r="C811" s="4"/>
    </row>
    <row r="812" spans="3:3" ht="15.75" customHeight="1" x14ac:dyDescent="0.25">
      <c r="C812" s="4"/>
    </row>
    <row r="813" spans="3:3" ht="15.75" customHeight="1" x14ac:dyDescent="0.25">
      <c r="C813" s="4"/>
    </row>
    <row r="814" spans="3:3" ht="15.75" customHeight="1" x14ac:dyDescent="0.25">
      <c r="C814" s="4"/>
    </row>
    <row r="815" spans="3:3" ht="15.75" customHeight="1" x14ac:dyDescent="0.25">
      <c r="C815" s="4"/>
    </row>
    <row r="816" spans="3:3" ht="15.75" customHeight="1" x14ac:dyDescent="0.25">
      <c r="C816" s="4"/>
    </row>
    <row r="817" spans="3:3" ht="15.75" customHeight="1" x14ac:dyDescent="0.25">
      <c r="C817" s="4"/>
    </row>
    <row r="818" spans="3:3" ht="15.75" customHeight="1" x14ac:dyDescent="0.25">
      <c r="C818" s="4"/>
    </row>
    <row r="819" spans="3:3" ht="15.75" customHeight="1" x14ac:dyDescent="0.25">
      <c r="C819" s="4"/>
    </row>
    <row r="820" spans="3:3" ht="15.75" customHeight="1" x14ac:dyDescent="0.25">
      <c r="C820" s="4"/>
    </row>
    <row r="821" spans="3:3" ht="15.75" customHeight="1" x14ac:dyDescent="0.25">
      <c r="C821" s="4"/>
    </row>
    <row r="822" spans="3:3" ht="15.75" customHeight="1" x14ac:dyDescent="0.25">
      <c r="C822" s="4"/>
    </row>
    <row r="823" spans="3:3" ht="15.75" customHeight="1" x14ac:dyDescent="0.25">
      <c r="C823" s="4"/>
    </row>
    <row r="824" spans="3:3" ht="15.75" customHeight="1" x14ac:dyDescent="0.25">
      <c r="C824" s="4"/>
    </row>
    <row r="825" spans="3:3" ht="15.75" customHeight="1" x14ac:dyDescent="0.25">
      <c r="C825" s="4"/>
    </row>
    <row r="826" spans="3:3" ht="15.75" customHeight="1" x14ac:dyDescent="0.25">
      <c r="C826" s="4"/>
    </row>
    <row r="827" spans="3:3" ht="15.75" customHeight="1" x14ac:dyDescent="0.25">
      <c r="C827" s="4"/>
    </row>
    <row r="828" spans="3:3" ht="15.75" customHeight="1" x14ac:dyDescent="0.25">
      <c r="C828" s="4"/>
    </row>
    <row r="829" spans="3:3" ht="15.75" customHeight="1" x14ac:dyDescent="0.25">
      <c r="C829" s="4"/>
    </row>
    <row r="830" spans="3:3" ht="15.75" customHeight="1" x14ac:dyDescent="0.25">
      <c r="C830" s="4"/>
    </row>
    <row r="831" spans="3:3" ht="15.75" customHeight="1" x14ac:dyDescent="0.25">
      <c r="C831" s="4"/>
    </row>
    <row r="832" spans="3:3" ht="15.75" customHeight="1" x14ac:dyDescent="0.25">
      <c r="C832" s="4"/>
    </row>
    <row r="833" spans="3:3" ht="15.75" customHeight="1" x14ac:dyDescent="0.25">
      <c r="C833" s="4"/>
    </row>
    <row r="834" spans="3:3" ht="15.75" customHeight="1" x14ac:dyDescent="0.25">
      <c r="C834" s="4"/>
    </row>
    <row r="835" spans="3:3" ht="15.75" customHeight="1" x14ac:dyDescent="0.25">
      <c r="C835" s="4"/>
    </row>
    <row r="836" spans="3:3" ht="15.75" customHeight="1" x14ac:dyDescent="0.25">
      <c r="C836" s="4"/>
    </row>
    <row r="837" spans="3:3" ht="15.75" customHeight="1" x14ac:dyDescent="0.25">
      <c r="C837" s="4"/>
    </row>
    <row r="838" spans="3:3" ht="15.75" customHeight="1" x14ac:dyDescent="0.25">
      <c r="C838" s="4"/>
    </row>
    <row r="839" spans="3:3" ht="15.75" customHeight="1" x14ac:dyDescent="0.25">
      <c r="C839" s="4"/>
    </row>
    <row r="840" spans="3:3" ht="15.75" customHeight="1" x14ac:dyDescent="0.25">
      <c r="C840" s="4"/>
    </row>
    <row r="841" spans="3:3" ht="15.75" customHeight="1" x14ac:dyDescent="0.25">
      <c r="C841" s="4"/>
    </row>
    <row r="842" spans="3:3" ht="15.75" customHeight="1" x14ac:dyDescent="0.25">
      <c r="C842" s="4"/>
    </row>
    <row r="843" spans="3:3" ht="15.75" customHeight="1" x14ac:dyDescent="0.25">
      <c r="C843" s="4"/>
    </row>
    <row r="844" spans="3:3" ht="15.75" customHeight="1" x14ac:dyDescent="0.25">
      <c r="C844" s="4"/>
    </row>
    <row r="845" spans="3:3" ht="15.75" customHeight="1" x14ac:dyDescent="0.25">
      <c r="C845" s="4"/>
    </row>
    <row r="846" spans="3:3" ht="15.75" customHeight="1" x14ac:dyDescent="0.25">
      <c r="C846" s="4"/>
    </row>
    <row r="847" spans="3:3" ht="15.75" customHeight="1" x14ac:dyDescent="0.25">
      <c r="C847" s="4"/>
    </row>
    <row r="848" spans="3:3" ht="15.75" customHeight="1" x14ac:dyDescent="0.25">
      <c r="C848" s="4"/>
    </row>
    <row r="849" spans="3:3" ht="15.75" customHeight="1" x14ac:dyDescent="0.25">
      <c r="C849" s="4"/>
    </row>
    <row r="850" spans="3:3" ht="15.75" customHeight="1" x14ac:dyDescent="0.25">
      <c r="C850" s="4"/>
    </row>
    <row r="851" spans="3:3" ht="15.75" customHeight="1" x14ac:dyDescent="0.25">
      <c r="C851" s="4"/>
    </row>
    <row r="852" spans="3:3" ht="15.75" customHeight="1" x14ac:dyDescent="0.25">
      <c r="C852" s="4"/>
    </row>
    <row r="853" spans="3:3" ht="15.75" customHeight="1" x14ac:dyDescent="0.25">
      <c r="C853" s="4"/>
    </row>
    <row r="854" spans="3:3" ht="15.75" customHeight="1" x14ac:dyDescent="0.25">
      <c r="C854" s="4"/>
    </row>
    <row r="855" spans="3:3" ht="15.75" customHeight="1" x14ac:dyDescent="0.25">
      <c r="C855" s="4"/>
    </row>
    <row r="856" spans="3:3" ht="15.75" customHeight="1" x14ac:dyDescent="0.25">
      <c r="C856" s="4"/>
    </row>
    <row r="857" spans="3:3" ht="15.75" customHeight="1" x14ac:dyDescent="0.25">
      <c r="C857" s="4"/>
    </row>
    <row r="858" spans="3:3" ht="15.75" customHeight="1" x14ac:dyDescent="0.25">
      <c r="C858" s="4"/>
    </row>
    <row r="859" spans="3:3" ht="15.75" customHeight="1" x14ac:dyDescent="0.25">
      <c r="C859" s="4"/>
    </row>
    <row r="860" spans="3:3" ht="15.75" customHeight="1" x14ac:dyDescent="0.25">
      <c r="C860" s="4"/>
    </row>
    <row r="861" spans="3:3" ht="15.75" customHeight="1" x14ac:dyDescent="0.25">
      <c r="C861" s="4"/>
    </row>
    <row r="862" spans="3:3" ht="15.75" customHeight="1" x14ac:dyDescent="0.25">
      <c r="C862" s="4"/>
    </row>
    <row r="863" spans="3:3" ht="15.75" customHeight="1" x14ac:dyDescent="0.25">
      <c r="C863" s="4"/>
    </row>
    <row r="864" spans="3:3" ht="15.75" customHeight="1" x14ac:dyDescent="0.25">
      <c r="C864" s="4"/>
    </row>
    <row r="865" spans="3:3" ht="15.75" customHeight="1" x14ac:dyDescent="0.25">
      <c r="C865" s="4"/>
    </row>
    <row r="866" spans="3:3" ht="15.75" customHeight="1" x14ac:dyDescent="0.25">
      <c r="C866" s="4"/>
    </row>
    <row r="867" spans="3:3" ht="15.75" customHeight="1" x14ac:dyDescent="0.25">
      <c r="C867" s="4"/>
    </row>
    <row r="868" spans="3:3" ht="15.75" customHeight="1" x14ac:dyDescent="0.25">
      <c r="C868" s="4"/>
    </row>
    <row r="869" spans="3:3" ht="15.75" customHeight="1" x14ac:dyDescent="0.25">
      <c r="C869" s="4"/>
    </row>
    <row r="870" spans="3:3" ht="15.75" customHeight="1" x14ac:dyDescent="0.25">
      <c r="C870" s="4"/>
    </row>
    <row r="871" spans="3:3" ht="15.75" customHeight="1" x14ac:dyDescent="0.25">
      <c r="C871" s="4"/>
    </row>
    <row r="872" spans="3:3" ht="15.75" customHeight="1" x14ac:dyDescent="0.25">
      <c r="C872" s="4"/>
    </row>
    <row r="873" spans="3:3" ht="15.75" customHeight="1" x14ac:dyDescent="0.25">
      <c r="C873" s="4"/>
    </row>
    <row r="874" spans="3:3" ht="15.75" customHeight="1" x14ac:dyDescent="0.25">
      <c r="C874" s="4"/>
    </row>
    <row r="875" spans="3:3" ht="15.75" customHeight="1" x14ac:dyDescent="0.25">
      <c r="C875" s="4"/>
    </row>
    <row r="876" spans="3:3" ht="15.75" customHeight="1" x14ac:dyDescent="0.25">
      <c r="C876" s="4"/>
    </row>
    <row r="877" spans="3:3" ht="15.75" customHeight="1" x14ac:dyDescent="0.25">
      <c r="C877" s="4"/>
    </row>
    <row r="878" spans="3:3" ht="15.75" customHeight="1" x14ac:dyDescent="0.25">
      <c r="C878" s="4"/>
    </row>
    <row r="879" spans="3:3" ht="15.75" customHeight="1" x14ac:dyDescent="0.25">
      <c r="C879" s="4"/>
    </row>
    <row r="880" spans="3:3" ht="15.75" customHeight="1" x14ac:dyDescent="0.25">
      <c r="C880" s="4"/>
    </row>
    <row r="881" spans="3:3" ht="15.75" customHeight="1" x14ac:dyDescent="0.25">
      <c r="C881" s="4"/>
    </row>
    <row r="882" spans="3:3" ht="15.75" customHeight="1" x14ac:dyDescent="0.25">
      <c r="C882" s="4"/>
    </row>
    <row r="883" spans="3:3" ht="15.75" customHeight="1" x14ac:dyDescent="0.25">
      <c r="C883" s="4"/>
    </row>
    <row r="884" spans="3:3" ht="15.75" customHeight="1" x14ac:dyDescent="0.25">
      <c r="C884" s="4"/>
    </row>
    <row r="885" spans="3:3" ht="15.75" customHeight="1" x14ac:dyDescent="0.25">
      <c r="C885" s="4"/>
    </row>
    <row r="886" spans="3:3" ht="15.75" customHeight="1" x14ac:dyDescent="0.25">
      <c r="C886" s="4"/>
    </row>
    <row r="887" spans="3:3" ht="15.75" customHeight="1" x14ac:dyDescent="0.25">
      <c r="C887" s="4"/>
    </row>
    <row r="888" spans="3:3" ht="15.75" customHeight="1" x14ac:dyDescent="0.25">
      <c r="C888" s="4"/>
    </row>
    <row r="889" spans="3:3" ht="15.75" customHeight="1" x14ac:dyDescent="0.25">
      <c r="C889" s="4"/>
    </row>
    <row r="890" spans="3:3" ht="15.75" customHeight="1" x14ac:dyDescent="0.25">
      <c r="C890" s="4"/>
    </row>
    <row r="891" spans="3:3" ht="15.75" customHeight="1" x14ac:dyDescent="0.25">
      <c r="C891" s="4"/>
    </row>
    <row r="892" spans="3:3" ht="15.75" customHeight="1" x14ac:dyDescent="0.25">
      <c r="C892" s="4"/>
    </row>
    <row r="893" spans="3:3" ht="15.75" customHeight="1" x14ac:dyDescent="0.25">
      <c r="C893" s="4"/>
    </row>
    <row r="894" spans="3:3" ht="15.75" customHeight="1" x14ac:dyDescent="0.25">
      <c r="C894" s="4"/>
    </row>
    <row r="895" spans="3:3" ht="15.75" customHeight="1" x14ac:dyDescent="0.25">
      <c r="C895" s="4"/>
    </row>
    <row r="896" spans="3:3" ht="15.75" customHeight="1" x14ac:dyDescent="0.25">
      <c r="C896" s="4"/>
    </row>
    <row r="897" spans="3:3" ht="15.75" customHeight="1" x14ac:dyDescent="0.25">
      <c r="C897" s="4"/>
    </row>
    <row r="898" spans="3:3" ht="15.75" customHeight="1" x14ac:dyDescent="0.25">
      <c r="C898" s="4"/>
    </row>
    <row r="899" spans="3:3" ht="15.75" customHeight="1" x14ac:dyDescent="0.25">
      <c r="C899" s="4"/>
    </row>
    <row r="900" spans="3:3" ht="15.75" customHeight="1" x14ac:dyDescent="0.25">
      <c r="C900" s="4"/>
    </row>
    <row r="901" spans="3:3" ht="15.75" customHeight="1" x14ac:dyDescent="0.25">
      <c r="C901" s="4"/>
    </row>
    <row r="902" spans="3:3" ht="15.75" customHeight="1" x14ac:dyDescent="0.25">
      <c r="C902" s="4"/>
    </row>
    <row r="903" spans="3:3" ht="15.75" customHeight="1" x14ac:dyDescent="0.25">
      <c r="C903" s="4"/>
    </row>
    <row r="904" spans="3:3" ht="15.75" customHeight="1" x14ac:dyDescent="0.25">
      <c r="C904" s="4"/>
    </row>
    <row r="905" spans="3:3" ht="15.75" customHeight="1" x14ac:dyDescent="0.25">
      <c r="C905" s="4"/>
    </row>
    <row r="906" spans="3:3" ht="15.75" customHeight="1" x14ac:dyDescent="0.25">
      <c r="C906" s="4"/>
    </row>
    <row r="907" spans="3:3" ht="15.75" customHeight="1" x14ac:dyDescent="0.25">
      <c r="C907" s="4"/>
    </row>
    <row r="908" spans="3:3" ht="15.75" customHeight="1" x14ac:dyDescent="0.25">
      <c r="C908" s="4"/>
    </row>
    <row r="909" spans="3:3" ht="15.75" customHeight="1" x14ac:dyDescent="0.25">
      <c r="C909" s="4"/>
    </row>
    <row r="910" spans="3:3" ht="15.75" customHeight="1" x14ac:dyDescent="0.25">
      <c r="C910" s="4"/>
    </row>
    <row r="911" spans="3:3" ht="15.75" customHeight="1" x14ac:dyDescent="0.25">
      <c r="C911" s="4"/>
    </row>
    <row r="912" spans="3:3" ht="15.75" customHeight="1" x14ac:dyDescent="0.25">
      <c r="C912" s="4"/>
    </row>
    <row r="913" spans="3:3" ht="15.75" customHeight="1" x14ac:dyDescent="0.25">
      <c r="C913" s="4"/>
    </row>
    <row r="914" spans="3:3" ht="15.75" customHeight="1" x14ac:dyDescent="0.25">
      <c r="C914" s="4"/>
    </row>
    <row r="915" spans="3:3" ht="15.75" customHeight="1" x14ac:dyDescent="0.25">
      <c r="C915" s="4"/>
    </row>
    <row r="916" spans="3:3" ht="15.75" customHeight="1" x14ac:dyDescent="0.25">
      <c r="C916" s="4"/>
    </row>
    <row r="917" spans="3:3" ht="15.75" customHeight="1" x14ac:dyDescent="0.25">
      <c r="C917" s="4"/>
    </row>
    <row r="918" spans="3:3" ht="15.75" customHeight="1" x14ac:dyDescent="0.25">
      <c r="C918" s="4"/>
    </row>
    <row r="919" spans="3:3" ht="15.75" customHeight="1" x14ac:dyDescent="0.25">
      <c r="C919" s="4"/>
    </row>
    <row r="920" spans="3:3" ht="15.75" customHeight="1" x14ac:dyDescent="0.25">
      <c r="C920" s="4"/>
    </row>
    <row r="921" spans="3:3" ht="15.75" customHeight="1" x14ac:dyDescent="0.25">
      <c r="C921" s="4"/>
    </row>
    <row r="922" spans="3:3" ht="15.75" customHeight="1" x14ac:dyDescent="0.25">
      <c r="C922" s="4"/>
    </row>
    <row r="923" spans="3:3" ht="15.75" customHeight="1" x14ac:dyDescent="0.25">
      <c r="C923" s="4"/>
    </row>
    <row r="924" spans="3:3" ht="15.75" customHeight="1" x14ac:dyDescent="0.25">
      <c r="C924" s="4"/>
    </row>
    <row r="925" spans="3:3" ht="15.75" customHeight="1" x14ac:dyDescent="0.25">
      <c r="C925" s="4"/>
    </row>
    <row r="926" spans="3:3" ht="15.75" customHeight="1" x14ac:dyDescent="0.25">
      <c r="C926" s="4"/>
    </row>
    <row r="927" spans="3:3" ht="15.75" customHeight="1" x14ac:dyDescent="0.25">
      <c r="C927" s="4"/>
    </row>
    <row r="928" spans="3:3" ht="15.75" customHeight="1" x14ac:dyDescent="0.25">
      <c r="C928" s="4"/>
    </row>
    <row r="929" spans="3:3" ht="15.75" customHeight="1" x14ac:dyDescent="0.25">
      <c r="C929" s="4"/>
    </row>
    <row r="930" spans="3:3" ht="15.75" customHeight="1" x14ac:dyDescent="0.25">
      <c r="C930" s="4"/>
    </row>
    <row r="931" spans="3:3" ht="15.75" customHeight="1" x14ac:dyDescent="0.25">
      <c r="C931" s="4"/>
    </row>
    <row r="932" spans="3:3" ht="15.75" customHeight="1" x14ac:dyDescent="0.25">
      <c r="C932" s="4"/>
    </row>
    <row r="933" spans="3:3" ht="15.75" customHeight="1" x14ac:dyDescent="0.25">
      <c r="C933" s="4"/>
    </row>
    <row r="934" spans="3:3" ht="15.75" customHeight="1" x14ac:dyDescent="0.25">
      <c r="C934" s="4"/>
    </row>
    <row r="935" spans="3:3" ht="15.75" customHeight="1" x14ac:dyDescent="0.25">
      <c r="C935" s="4"/>
    </row>
    <row r="936" spans="3:3" ht="15.75" customHeight="1" x14ac:dyDescent="0.25">
      <c r="C936" s="4"/>
    </row>
    <row r="937" spans="3:3" ht="15.75" customHeight="1" x14ac:dyDescent="0.25">
      <c r="C937" s="4"/>
    </row>
    <row r="938" spans="3:3" ht="15.75" customHeight="1" x14ac:dyDescent="0.25">
      <c r="C938" s="4"/>
    </row>
    <row r="939" spans="3:3" ht="15.75" customHeight="1" x14ac:dyDescent="0.25">
      <c r="C939" s="4"/>
    </row>
    <row r="940" spans="3:3" ht="15.75" customHeight="1" x14ac:dyDescent="0.25">
      <c r="C940" s="4"/>
    </row>
    <row r="941" spans="3:3" ht="15.75" customHeight="1" x14ac:dyDescent="0.25">
      <c r="C941" s="4"/>
    </row>
    <row r="942" spans="3:3" ht="15.75" customHeight="1" x14ac:dyDescent="0.25">
      <c r="C942" s="4"/>
    </row>
    <row r="943" spans="3:3" ht="15.75" customHeight="1" x14ac:dyDescent="0.25">
      <c r="C943" s="4"/>
    </row>
    <row r="944" spans="3:3" ht="15.75" customHeight="1" x14ac:dyDescent="0.25">
      <c r="C944" s="4"/>
    </row>
    <row r="945" spans="3:3" ht="15.75" customHeight="1" x14ac:dyDescent="0.25">
      <c r="C945" s="4"/>
    </row>
    <row r="946" spans="3:3" ht="15.75" customHeight="1" x14ac:dyDescent="0.25">
      <c r="C946" s="4"/>
    </row>
    <row r="947" spans="3:3" ht="15.75" customHeight="1" x14ac:dyDescent="0.25">
      <c r="C947" s="4"/>
    </row>
    <row r="948" spans="3:3" ht="15.75" customHeight="1" x14ac:dyDescent="0.25">
      <c r="C948" s="4"/>
    </row>
    <row r="949" spans="3:3" ht="15.75" customHeight="1" x14ac:dyDescent="0.25">
      <c r="C949" s="4"/>
    </row>
    <row r="950" spans="3:3" ht="15.75" customHeight="1" x14ac:dyDescent="0.25">
      <c r="C950" s="4"/>
    </row>
    <row r="951" spans="3:3" ht="15.75" customHeight="1" x14ac:dyDescent="0.25">
      <c r="C951" s="4"/>
    </row>
    <row r="952" spans="3:3" ht="15.75" customHeight="1" x14ac:dyDescent="0.25">
      <c r="C952" s="4"/>
    </row>
    <row r="953" spans="3:3" ht="15.75" customHeight="1" x14ac:dyDescent="0.25">
      <c r="C953" s="4"/>
    </row>
    <row r="954" spans="3:3" ht="15.75" customHeight="1" x14ac:dyDescent="0.25">
      <c r="C954" s="4"/>
    </row>
    <row r="955" spans="3:3" ht="15.75" customHeight="1" x14ac:dyDescent="0.25">
      <c r="C955" s="4"/>
    </row>
    <row r="956" spans="3:3" ht="15.75" customHeight="1" x14ac:dyDescent="0.25">
      <c r="C956" s="4"/>
    </row>
    <row r="957" spans="3:3" ht="15.75" customHeight="1" x14ac:dyDescent="0.25">
      <c r="C957" s="4"/>
    </row>
    <row r="958" spans="3:3" ht="15.75" customHeight="1" x14ac:dyDescent="0.25">
      <c r="C958" s="4"/>
    </row>
    <row r="959" spans="3:3" ht="15.75" customHeight="1" x14ac:dyDescent="0.25">
      <c r="C959" s="4"/>
    </row>
    <row r="960" spans="3:3" ht="15.75" customHeight="1" x14ac:dyDescent="0.25">
      <c r="C960" s="4"/>
    </row>
    <row r="961" spans="3:3" ht="15.75" customHeight="1" x14ac:dyDescent="0.25">
      <c r="C961" s="4"/>
    </row>
    <row r="962" spans="3:3" ht="15.75" customHeight="1" x14ac:dyDescent="0.25">
      <c r="C962" s="4"/>
    </row>
    <row r="963" spans="3:3" ht="15.75" customHeight="1" x14ac:dyDescent="0.25">
      <c r="C963" s="4"/>
    </row>
    <row r="964" spans="3:3" ht="15.75" customHeight="1" x14ac:dyDescent="0.25">
      <c r="C964" s="4"/>
    </row>
    <row r="965" spans="3:3" ht="15.75" customHeight="1" x14ac:dyDescent="0.25">
      <c r="C965" s="4"/>
    </row>
    <row r="966" spans="3:3" ht="15.75" customHeight="1" x14ac:dyDescent="0.25">
      <c r="C966" s="4"/>
    </row>
    <row r="967" spans="3:3" ht="15.75" customHeight="1" x14ac:dyDescent="0.25">
      <c r="C967" s="4"/>
    </row>
    <row r="968" spans="3:3" ht="15.75" customHeight="1" x14ac:dyDescent="0.25">
      <c r="C968" s="4"/>
    </row>
    <row r="969" spans="3:3" ht="15.75" customHeight="1" x14ac:dyDescent="0.25">
      <c r="C969" s="4"/>
    </row>
    <row r="970" spans="3:3" ht="15.75" customHeight="1" x14ac:dyDescent="0.25">
      <c r="C970" s="4"/>
    </row>
    <row r="971" spans="3:3" ht="15.75" customHeight="1" x14ac:dyDescent="0.25">
      <c r="C971" s="4"/>
    </row>
    <row r="972" spans="3:3" ht="15.75" customHeight="1" x14ac:dyDescent="0.25">
      <c r="C972" s="4"/>
    </row>
    <row r="973" spans="3:3" ht="15.75" customHeight="1" x14ac:dyDescent="0.25">
      <c r="C973" s="4"/>
    </row>
    <row r="974" spans="3:3" ht="15.75" customHeight="1" x14ac:dyDescent="0.25">
      <c r="C974" s="4"/>
    </row>
    <row r="975" spans="3:3" ht="15.75" customHeight="1" x14ac:dyDescent="0.25">
      <c r="C975" s="4"/>
    </row>
    <row r="976" spans="3:3" ht="15.75" customHeight="1" x14ac:dyDescent="0.25">
      <c r="C976" s="4"/>
    </row>
    <row r="977" spans="3:3" ht="15.75" customHeight="1" x14ac:dyDescent="0.25">
      <c r="C977" s="4"/>
    </row>
    <row r="978" spans="3:3" ht="15.75" customHeight="1" x14ac:dyDescent="0.25">
      <c r="C978" s="4"/>
    </row>
    <row r="979" spans="3:3" ht="15.75" customHeight="1" x14ac:dyDescent="0.25">
      <c r="C979" s="4"/>
    </row>
    <row r="980" spans="3:3" ht="15.75" customHeight="1" x14ac:dyDescent="0.25">
      <c r="C980" s="4"/>
    </row>
    <row r="981" spans="3:3" ht="15.75" customHeight="1" x14ac:dyDescent="0.25">
      <c r="C981" s="4"/>
    </row>
    <row r="982" spans="3:3" ht="15.75" customHeight="1" x14ac:dyDescent="0.25">
      <c r="C982" s="4"/>
    </row>
    <row r="983" spans="3:3" ht="15.75" customHeight="1" x14ac:dyDescent="0.25">
      <c r="C983" s="4"/>
    </row>
    <row r="984" spans="3:3" ht="15.75" customHeight="1" x14ac:dyDescent="0.25">
      <c r="C984" s="4"/>
    </row>
    <row r="985" spans="3:3" ht="15.75" customHeight="1" x14ac:dyDescent="0.25">
      <c r="C985" s="4"/>
    </row>
    <row r="986" spans="3:3" ht="15.75" customHeight="1" x14ac:dyDescent="0.25">
      <c r="C986" s="4"/>
    </row>
    <row r="987" spans="3:3" ht="15.75" customHeight="1" x14ac:dyDescent="0.25">
      <c r="C987" s="4"/>
    </row>
    <row r="988" spans="3:3" ht="15.75" customHeight="1" x14ac:dyDescent="0.25">
      <c r="C988" s="4"/>
    </row>
    <row r="989" spans="3:3" ht="15.75" customHeight="1" x14ac:dyDescent="0.25">
      <c r="C989" s="4"/>
    </row>
    <row r="990" spans="3:3" ht="15.75" customHeight="1" x14ac:dyDescent="0.25">
      <c r="C990" s="4"/>
    </row>
    <row r="991" spans="3:3" ht="15.75" customHeight="1" x14ac:dyDescent="0.25">
      <c r="C991" s="4"/>
    </row>
    <row r="992" spans="3:3" ht="15.75" customHeight="1" x14ac:dyDescent="0.25">
      <c r="C992" s="4"/>
    </row>
    <row r="993" spans="3:3" ht="15.75" customHeight="1" x14ac:dyDescent="0.25">
      <c r="C993" s="4"/>
    </row>
    <row r="994" spans="3:3" ht="15.75" customHeight="1" x14ac:dyDescent="0.25">
      <c r="C994" s="4"/>
    </row>
    <row r="995" spans="3:3" ht="15.75" customHeight="1" x14ac:dyDescent="0.25">
      <c r="C995" s="4"/>
    </row>
    <row r="996" spans="3:3" ht="15.75" customHeight="1" x14ac:dyDescent="0.25">
      <c r="C996" s="4"/>
    </row>
    <row r="997" spans="3:3" ht="15.75" customHeight="1" x14ac:dyDescent="0.25">
      <c r="C997" s="4"/>
    </row>
    <row r="998" spans="3:3" ht="15.75" customHeight="1" x14ac:dyDescent="0.25">
      <c r="C998" s="4"/>
    </row>
    <row r="999" spans="3:3" ht="15.75" customHeight="1" x14ac:dyDescent="0.25">
      <c r="C999" s="4"/>
    </row>
    <row r="1000" spans="3:3" ht="15.75" customHeight="1" x14ac:dyDescent="0.25">
      <c r="C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12.125" customWidth="1"/>
    <col min="7" max="7" width="13.5" customWidth="1"/>
    <col min="8" max="8" width="12.2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2" t="s">
        <v>1</v>
      </c>
    </row>
    <row r="3" spans="1:26" ht="17.25" customHeight="1" x14ac:dyDescent="0.25">
      <c r="A3" s="3" t="s">
        <v>2</v>
      </c>
    </row>
    <row r="4" spans="1:26" ht="17.25" customHeight="1" x14ac:dyDescent="0.25">
      <c r="B4" s="5"/>
      <c r="C4" s="5"/>
      <c r="D4" s="5"/>
      <c r="E4" s="5"/>
      <c r="F4" s="5"/>
    </row>
    <row r="5" spans="1:26" x14ac:dyDescent="0.25">
      <c r="B5" s="7" t="s">
        <v>4</v>
      </c>
      <c r="C5" s="7" t="s">
        <v>5</v>
      </c>
      <c r="D5" s="7" t="s">
        <v>6</v>
      </c>
      <c r="E5" s="7" t="s">
        <v>4</v>
      </c>
      <c r="F5" s="7" t="s">
        <v>5</v>
      </c>
      <c r="G5" s="7" t="s">
        <v>6</v>
      </c>
      <c r="H5" s="7" t="s">
        <v>4</v>
      </c>
    </row>
    <row r="6" spans="1:26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10">
        <v>43738</v>
      </c>
      <c r="H6" s="10">
        <v>43830</v>
      </c>
    </row>
    <row r="7" spans="1:26" x14ac:dyDescent="0.25">
      <c r="B7" s="8"/>
      <c r="C7" s="8"/>
      <c r="D7" s="8"/>
      <c r="E7" s="8"/>
      <c r="F7" s="8"/>
    </row>
    <row r="8" spans="1:26" x14ac:dyDescent="0.25">
      <c r="A8" s="12" t="s">
        <v>9</v>
      </c>
      <c r="B8" s="13">
        <v>3611207466</v>
      </c>
      <c r="C8" s="13">
        <v>5778912063</v>
      </c>
      <c r="D8" s="13">
        <v>2197789572</v>
      </c>
      <c r="E8" s="13">
        <v>4335130170</v>
      </c>
      <c r="F8" s="13">
        <v>6192962274</v>
      </c>
      <c r="G8" s="15">
        <v>1417333379</v>
      </c>
      <c r="H8" s="15">
        <v>3862020226</v>
      </c>
      <c r="I8" s="13"/>
      <c r="J8" s="13"/>
    </row>
    <row r="9" spans="1:26" x14ac:dyDescent="0.25">
      <c r="A9" s="3" t="s">
        <v>15</v>
      </c>
      <c r="B9" s="13">
        <v>2977073050</v>
      </c>
      <c r="C9" s="13">
        <v>4823387786</v>
      </c>
      <c r="D9" s="13">
        <v>1799780367</v>
      </c>
      <c r="E9" s="13">
        <v>3704462465</v>
      </c>
      <c r="F9" s="13">
        <v>5304587735</v>
      </c>
      <c r="G9" s="15">
        <v>1170502647</v>
      </c>
      <c r="H9" s="15">
        <v>3261687836</v>
      </c>
      <c r="I9" s="13"/>
      <c r="J9" s="13"/>
    </row>
    <row r="10" spans="1:26" x14ac:dyDescent="0.25">
      <c r="A10" s="12" t="s">
        <v>19</v>
      </c>
      <c r="B10" s="16">
        <f t="shared" ref="B10:H10" si="0">B8-B9</f>
        <v>634134416</v>
      </c>
      <c r="C10" s="16">
        <f t="shared" si="0"/>
        <v>955524277</v>
      </c>
      <c r="D10" s="16">
        <f t="shared" si="0"/>
        <v>398009205</v>
      </c>
      <c r="E10" s="16">
        <f t="shared" si="0"/>
        <v>630667705</v>
      </c>
      <c r="F10" s="16">
        <f t="shared" si="0"/>
        <v>888374539</v>
      </c>
      <c r="G10" s="16">
        <f t="shared" si="0"/>
        <v>246830732</v>
      </c>
      <c r="H10" s="16">
        <f t="shared" si="0"/>
        <v>600332390</v>
      </c>
      <c r="I10" s="13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/>
      <c r="B11" s="18"/>
      <c r="C11" s="18"/>
      <c r="D11" s="18"/>
      <c r="E11" s="18"/>
      <c r="F11" s="18"/>
      <c r="G11" s="13"/>
      <c r="H11" s="13"/>
      <c r="I11" s="13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2" t="s">
        <v>28</v>
      </c>
      <c r="B12" s="18"/>
      <c r="C12" s="18"/>
      <c r="D12" s="18"/>
      <c r="E12" s="18"/>
      <c r="F12" s="18"/>
      <c r="G12" s="13"/>
      <c r="H12" s="13"/>
      <c r="I12" s="13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0" t="s">
        <v>34</v>
      </c>
      <c r="B13" s="13">
        <v>96822229</v>
      </c>
      <c r="C13" s="13">
        <v>145257718</v>
      </c>
      <c r="D13" s="13">
        <v>47177267</v>
      </c>
      <c r="E13" s="13">
        <v>92467354</v>
      </c>
      <c r="F13" s="13">
        <v>144816869</v>
      </c>
      <c r="G13" s="15">
        <v>50332344</v>
      </c>
      <c r="H13" s="15">
        <v>91122331</v>
      </c>
      <c r="I13" s="13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0" t="s">
        <v>38</v>
      </c>
      <c r="B14" s="13">
        <v>22576976</v>
      </c>
      <c r="C14" s="13">
        <v>38741673</v>
      </c>
      <c r="D14" s="13">
        <v>13738556</v>
      </c>
      <c r="E14" s="13">
        <v>28760304</v>
      </c>
      <c r="F14" s="13">
        <v>39755857</v>
      </c>
      <c r="G14" s="15">
        <v>9583724</v>
      </c>
      <c r="H14" s="15">
        <v>30099856</v>
      </c>
      <c r="I14" s="13"/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0"/>
      <c r="B15" s="13"/>
      <c r="C15" s="13"/>
      <c r="D15" s="13"/>
      <c r="E15" s="13"/>
      <c r="F15" s="13"/>
      <c r="G15" s="13"/>
      <c r="H15" s="13"/>
      <c r="I15" s="13"/>
      <c r="J15" s="1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2" t="s">
        <v>41</v>
      </c>
      <c r="B16" s="16">
        <f t="shared" ref="B16:H16" si="1">B10-B13-B14</f>
        <v>514735211</v>
      </c>
      <c r="C16" s="16">
        <f t="shared" si="1"/>
        <v>771524886</v>
      </c>
      <c r="D16" s="16">
        <f t="shared" si="1"/>
        <v>337093382</v>
      </c>
      <c r="E16" s="16">
        <f t="shared" si="1"/>
        <v>509440047</v>
      </c>
      <c r="F16" s="16">
        <f t="shared" si="1"/>
        <v>703801813</v>
      </c>
      <c r="G16" s="16">
        <f t="shared" si="1"/>
        <v>186914664</v>
      </c>
      <c r="H16" s="16">
        <f t="shared" si="1"/>
        <v>479110203</v>
      </c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 t="s">
        <v>50</v>
      </c>
      <c r="B17" s="13"/>
      <c r="C17" s="18"/>
      <c r="D17" s="18"/>
      <c r="E17" s="18"/>
      <c r="F17" s="18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0" t="s">
        <v>56</v>
      </c>
      <c r="B18" s="13">
        <v>7076264</v>
      </c>
      <c r="C18" s="13">
        <v>11180228</v>
      </c>
      <c r="D18" s="13">
        <v>1040833</v>
      </c>
      <c r="E18" s="13">
        <v>2755851</v>
      </c>
      <c r="F18" s="13">
        <v>1919819</v>
      </c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0" t="s">
        <v>57</v>
      </c>
      <c r="B19" s="13">
        <v>192347208</v>
      </c>
      <c r="C19" s="13">
        <v>286776273</v>
      </c>
      <c r="D19" s="13">
        <v>97207903</v>
      </c>
      <c r="E19" s="13">
        <v>218893435</v>
      </c>
      <c r="F19" s="13">
        <v>316414649</v>
      </c>
      <c r="G19" s="15">
        <v>112462313</v>
      </c>
      <c r="H19" s="15">
        <v>278854611</v>
      </c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0" t="s">
        <v>59</v>
      </c>
      <c r="B20" s="13">
        <v>7216867</v>
      </c>
      <c r="C20" s="13">
        <v>9396282</v>
      </c>
      <c r="D20" s="13">
        <v>-3061293</v>
      </c>
      <c r="E20" s="13">
        <v>1816159</v>
      </c>
      <c r="F20" s="13">
        <v>128193458</v>
      </c>
      <c r="G20" s="15">
        <v>-12356080</v>
      </c>
      <c r="H20" s="15">
        <v>-10007212</v>
      </c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 t="s">
        <v>20</v>
      </c>
      <c r="B21" s="13"/>
      <c r="C21" s="13">
        <v>188135</v>
      </c>
      <c r="D21" s="13">
        <v>64509</v>
      </c>
      <c r="E21" s="13">
        <v>149922</v>
      </c>
      <c r="F21" s="13">
        <v>250508</v>
      </c>
      <c r="G21" s="15">
        <v>57335</v>
      </c>
      <c r="H21" s="15">
        <v>153003</v>
      </c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2" t="s">
        <v>70</v>
      </c>
      <c r="B23" s="16">
        <f t="shared" ref="B23:H23" si="2">B16+B18-B19+B20-B21</f>
        <v>336681134</v>
      </c>
      <c r="C23" s="16">
        <f t="shared" si="2"/>
        <v>505136988</v>
      </c>
      <c r="D23" s="16">
        <f t="shared" si="2"/>
        <v>237800510</v>
      </c>
      <c r="E23" s="16">
        <f t="shared" si="2"/>
        <v>294968700</v>
      </c>
      <c r="F23" s="16">
        <f t="shared" si="2"/>
        <v>517249933</v>
      </c>
      <c r="G23" s="16">
        <f t="shared" si="2"/>
        <v>62038936</v>
      </c>
      <c r="H23" s="16">
        <f t="shared" si="2"/>
        <v>190095377</v>
      </c>
      <c r="I23" s="13"/>
      <c r="J23" s="13"/>
    </row>
    <row r="24" spans="1:26" ht="15.75" customHeight="1" x14ac:dyDescent="0.25">
      <c r="A24" s="3" t="s">
        <v>73</v>
      </c>
      <c r="B24" s="13">
        <v>97873</v>
      </c>
      <c r="C24" s="13">
        <v>0</v>
      </c>
      <c r="D24" s="13">
        <v>0</v>
      </c>
      <c r="E24" s="13">
        <v>0</v>
      </c>
      <c r="F24" s="13"/>
      <c r="G24" s="13"/>
      <c r="H24" s="13"/>
      <c r="I24" s="13"/>
      <c r="J24" s="13"/>
    </row>
    <row r="25" spans="1:26" ht="15.75" customHeight="1" x14ac:dyDescent="0.25">
      <c r="A25" s="12" t="s">
        <v>74</v>
      </c>
      <c r="B25" s="16">
        <f t="shared" ref="B25:H25" si="3">B23-B24</f>
        <v>336583261</v>
      </c>
      <c r="C25" s="16">
        <f t="shared" si="3"/>
        <v>505136988</v>
      </c>
      <c r="D25" s="16">
        <f t="shared" si="3"/>
        <v>237800510</v>
      </c>
      <c r="E25" s="16">
        <f t="shared" si="3"/>
        <v>294968700</v>
      </c>
      <c r="F25" s="16">
        <f t="shared" si="3"/>
        <v>517249933</v>
      </c>
      <c r="G25" s="16">
        <f t="shared" si="3"/>
        <v>62038936</v>
      </c>
      <c r="H25" s="16">
        <f t="shared" si="3"/>
        <v>190095377</v>
      </c>
      <c r="I25" s="13"/>
      <c r="J25" s="13"/>
    </row>
    <row r="26" spans="1:26" ht="15.75" customHeight="1" x14ac:dyDescent="0.25">
      <c r="A26" s="2"/>
      <c r="B26" s="18"/>
      <c r="C26" s="18"/>
      <c r="D26" s="18"/>
      <c r="E26" s="18"/>
      <c r="F26" s="18"/>
      <c r="G26" s="13"/>
      <c r="H26" s="13"/>
      <c r="I26" s="13"/>
      <c r="J26" s="13"/>
    </row>
    <row r="27" spans="1:26" ht="15.75" customHeight="1" x14ac:dyDescent="0.25">
      <c r="A27" s="14" t="s">
        <v>77</v>
      </c>
      <c r="B27" s="18">
        <f t="shared" ref="B27:H27" si="4">SUM(B28:B29)</f>
        <v>48179625</v>
      </c>
      <c r="C27" s="18">
        <f t="shared" si="4"/>
        <v>67112019</v>
      </c>
      <c r="D27" s="18">
        <f t="shared" si="4"/>
        <v>18458399</v>
      </c>
      <c r="E27" s="18">
        <f t="shared" si="4"/>
        <v>20664717</v>
      </c>
      <c r="F27" s="18">
        <f t="shared" si="4"/>
        <v>30522431</v>
      </c>
      <c r="G27" s="18">
        <f t="shared" si="4"/>
        <v>11349122</v>
      </c>
      <c r="H27" s="18">
        <f t="shared" si="4"/>
        <v>28074477</v>
      </c>
      <c r="I27" s="13"/>
      <c r="J27" s="13"/>
    </row>
    <row r="28" spans="1:26" ht="15.75" customHeight="1" x14ac:dyDescent="0.25">
      <c r="A28" s="20" t="s">
        <v>82</v>
      </c>
      <c r="B28" s="13">
        <v>48602011</v>
      </c>
      <c r="C28" s="13">
        <v>67779844</v>
      </c>
      <c r="D28" s="13">
        <v>22102035</v>
      </c>
      <c r="E28" s="13">
        <v>18714869</v>
      </c>
      <c r="F28" s="13">
        <v>23013849</v>
      </c>
      <c r="G28" s="15">
        <v>9575735</v>
      </c>
      <c r="H28" s="15">
        <v>20837311</v>
      </c>
      <c r="I28" s="13"/>
      <c r="J28" s="13"/>
    </row>
    <row r="29" spans="1:26" ht="15.75" customHeight="1" x14ac:dyDescent="0.25">
      <c r="A29" s="20" t="s">
        <v>84</v>
      </c>
      <c r="B29" s="13">
        <v>-422386</v>
      </c>
      <c r="C29" s="13">
        <v>-667825</v>
      </c>
      <c r="D29" s="13">
        <v>-3643636</v>
      </c>
      <c r="E29" s="13">
        <v>1949848</v>
      </c>
      <c r="F29" s="13">
        <v>7508582</v>
      </c>
      <c r="G29" s="15">
        <v>1773387</v>
      </c>
      <c r="H29" s="15">
        <v>7237166</v>
      </c>
      <c r="I29" s="13"/>
      <c r="J29" s="13"/>
    </row>
    <row r="30" spans="1:26" ht="15.75" customHeight="1" x14ac:dyDescent="0.25">
      <c r="A30" s="12" t="s">
        <v>85</v>
      </c>
      <c r="B30" s="17">
        <f t="shared" ref="B30:H30" si="5">B25-B27</f>
        <v>288403636</v>
      </c>
      <c r="C30" s="17">
        <f t="shared" si="5"/>
        <v>438024969</v>
      </c>
      <c r="D30" s="17">
        <f t="shared" si="5"/>
        <v>219342111</v>
      </c>
      <c r="E30" s="17">
        <f t="shared" si="5"/>
        <v>274303983</v>
      </c>
      <c r="F30" s="17">
        <f t="shared" si="5"/>
        <v>486727502</v>
      </c>
      <c r="G30" s="17">
        <f t="shared" si="5"/>
        <v>50689814</v>
      </c>
      <c r="H30" s="17">
        <f t="shared" si="5"/>
        <v>162020900</v>
      </c>
      <c r="I30" s="13"/>
      <c r="J30" s="13"/>
    </row>
    <row r="31" spans="1:26" ht="15.75" customHeight="1" x14ac:dyDescent="0.25">
      <c r="A31" s="2"/>
      <c r="B31" s="13"/>
      <c r="C31" s="13"/>
      <c r="D31" s="13"/>
      <c r="E31" s="13"/>
      <c r="F31" s="13"/>
      <c r="G31" s="13"/>
      <c r="H31" s="13"/>
      <c r="I31" s="13"/>
      <c r="J31" s="13"/>
    </row>
    <row r="32" spans="1:26" ht="15.75" customHeight="1" x14ac:dyDescent="0.25">
      <c r="A32" s="2"/>
      <c r="B32" s="13"/>
      <c r="C32" s="13"/>
      <c r="D32" s="13"/>
      <c r="E32" s="27"/>
      <c r="F32" s="13"/>
      <c r="G32" s="13"/>
      <c r="H32" s="13"/>
      <c r="I32" s="13"/>
      <c r="J32" s="13"/>
    </row>
    <row r="33" spans="1:26" ht="15.75" customHeight="1" x14ac:dyDescent="0.25">
      <c r="A33" s="12" t="s">
        <v>87</v>
      </c>
      <c r="B33" s="28">
        <f>B30/('1'!B48/10)</f>
        <v>2.4123115602961507</v>
      </c>
      <c r="C33" s="28">
        <f>C30/('1'!C48/10)</f>
        <v>3.6637981097334817</v>
      </c>
      <c r="D33" s="28">
        <f>D30/('1'!D48/10)</f>
        <v>1.8346561692622403</v>
      </c>
      <c r="E33" s="28">
        <f>E30/('1'!E48/10)</f>
        <v>2.1442775718334479</v>
      </c>
      <c r="F33" s="28">
        <f>F30/('1'!F48/10)</f>
        <v>3.8048257802115821</v>
      </c>
      <c r="G33" s="28">
        <f>G30/('1'!G48/10)</f>
        <v>0.39625028441752197</v>
      </c>
      <c r="H33" s="29">
        <f>H30/('1'!H48/10)</f>
        <v>1.2062314065639486</v>
      </c>
      <c r="I33" s="13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4" t="s">
        <v>89</v>
      </c>
      <c r="B34" s="3">
        <f>'1'!B48/10</f>
        <v>119554887</v>
      </c>
      <c r="C34" s="3">
        <f>'1'!C48/10</f>
        <v>119554887</v>
      </c>
      <c r="D34" s="3">
        <f>'1'!D48/10</f>
        <v>119554887</v>
      </c>
      <c r="E34" s="3">
        <f>'1'!E48/10</f>
        <v>127923729</v>
      </c>
      <c r="F34" s="3">
        <f>'1'!F48/10</f>
        <v>127923729</v>
      </c>
      <c r="G34" s="3">
        <f>'1'!G48/10</f>
        <v>127923729</v>
      </c>
      <c r="H34" s="3">
        <f>'1'!H48/10</f>
        <v>134319915</v>
      </c>
      <c r="I34" s="13"/>
      <c r="J34" s="13"/>
    </row>
    <row r="35" spans="1:26" ht="15.75" customHeight="1" x14ac:dyDescent="0.25">
      <c r="G35" s="13"/>
      <c r="H35" s="13"/>
      <c r="I35" s="13"/>
      <c r="J35" s="13"/>
    </row>
    <row r="36" spans="1:26" ht="15.75" customHeight="1" x14ac:dyDescent="0.25">
      <c r="G36" s="13"/>
      <c r="H36" s="13"/>
      <c r="I36" s="13"/>
      <c r="J36" s="13"/>
    </row>
    <row r="37" spans="1:26" ht="15.75" customHeight="1" x14ac:dyDescent="0.25">
      <c r="G37" s="13"/>
      <c r="H37" s="13"/>
      <c r="I37" s="13"/>
      <c r="J37" s="13"/>
    </row>
    <row r="38" spans="1:26" ht="15.75" customHeight="1" x14ac:dyDescent="0.25">
      <c r="G38" s="13"/>
      <c r="H38" s="13"/>
      <c r="I38" s="13"/>
      <c r="J38" s="13"/>
    </row>
    <row r="39" spans="1:26" ht="15.75" customHeight="1" x14ac:dyDescent="0.25">
      <c r="G39" s="13"/>
      <c r="H39" s="13"/>
      <c r="I39" s="13"/>
      <c r="J39" s="13"/>
    </row>
    <row r="40" spans="1:26" ht="15.75" customHeight="1" x14ac:dyDescent="0.25">
      <c r="G40" s="13"/>
      <c r="H40" s="13"/>
      <c r="I40" s="13"/>
      <c r="J40" s="13"/>
    </row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9" sqref="B19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4.5" customWidth="1"/>
    <col min="7" max="7" width="12.875" customWidth="1"/>
    <col min="8" max="8" width="14.375" customWidth="1"/>
    <col min="9" max="9" width="14" customWidth="1"/>
    <col min="10" max="26" width="7.625" customWidth="1"/>
  </cols>
  <sheetData>
    <row r="1" spans="1:26" x14ac:dyDescent="0.25">
      <c r="A1" s="2" t="s">
        <v>0</v>
      </c>
    </row>
    <row r="2" spans="1:26" x14ac:dyDescent="0.25">
      <c r="A2" s="2" t="s">
        <v>7</v>
      </c>
    </row>
    <row r="3" spans="1:26" x14ac:dyDescent="0.25">
      <c r="A3" s="3" t="s">
        <v>2</v>
      </c>
    </row>
    <row r="4" spans="1:26" x14ac:dyDescent="0.2">
      <c r="B4" s="9"/>
      <c r="C4" s="9"/>
      <c r="D4" s="9"/>
      <c r="E4" s="9"/>
      <c r="F4" s="9"/>
    </row>
    <row r="5" spans="1:26" x14ac:dyDescent="0.25">
      <c r="B5" s="7" t="s">
        <v>4</v>
      </c>
      <c r="C5" s="7" t="s">
        <v>5</v>
      </c>
      <c r="D5" s="7" t="s">
        <v>6</v>
      </c>
      <c r="E5" s="7" t="s">
        <v>4</v>
      </c>
      <c r="F5" s="7" t="s">
        <v>5</v>
      </c>
      <c r="G5" s="7" t="s">
        <v>6</v>
      </c>
      <c r="H5" s="7" t="s">
        <v>4</v>
      </c>
    </row>
    <row r="6" spans="1:26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10">
        <v>43738</v>
      </c>
      <c r="H6" s="10">
        <v>43830</v>
      </c>
    </row>
    <row r="7" spans="1:26" x14ac:dyDescent="0.25">
      <c r="A7" s="12" t="s">
        <v>10</v>
      </c>
      <c r="B7" s="13"/>
      <c r="C7" s="13"/>
      <c r="D7" s="13"/>
      <c r="E7" s="13"/>
      <c r="F7" s="13"/>
    </row>
    <row r="8" spans="1:26" x14ac:dyDescent="0.25">
      <c r="A8" s="3" t="s">
        <v>12</v>
      </c>
      <c r="B8" s="13">
        <v>3028144108</v>
      </c>
      <c r="C8" s="13">
        <v>4906791866</v>
      </c>
      <c r="D8" s="13">
        <v>1838145887</v>
      </c>
      <c r="E8" s="13">
        <v>3814605023</v>
      </c>
      <c r="F8" s="13">
        <v>5973863444</v>
      </c>
      <c r="G8" s="15">
        <v>1305329503</v>
      </c>
      <c r="H8" s="15">
        <v>3103290335</v>
      </c>
      <c r="I8" s="13"/>
      <c r="J8" s="13"/>
    </row>
    <row r="9" spans="1:26" x14ac:dyDescent="0.25">
      <c r="A9" s="3" t="s">
        <v>14</v>
      </c>
      <c r="B9" s="13">
        <v>-2776929509</v>
      </c>
      <c r="C9" s="13">
        <v>-4319021104</v>
      </c>
      <c r="D9" s="13">
        <v>-1633094616</v>
      </c>
      <c r="E9" s="13">
        <v>-3363882219</v>
      </c>
      <c r="F9" s="13">
        <v>-5627417974</v>
      </c>
      <c r="G9" s="15">
        <v>-947817560</v>
      </c>
      <c r="H9" s="15">
        <v>-3371536439</v>
      </c>
      <c r="I9" s="13"/>
      <c r="J9" s="13"/>
    </row>
    <row r="10" spans="1:26" x14ac:dyDescent="0.25">
      <c r="A10" s="3" t="s">
        <v>18</v>
      </c>
      <c r="B10" s="13">
        <v>-192347208</v>
      </c>
      <c r="C10" s="13">
        <v>-286776273</v>
      </c>
      <c r="D10" s="13">
        <v>-97207903</v>
      </c>
      <c r="E10" s="13">
        <v>-218893435</v>
      </c>
      <c r="F10" s="13">
        <v>-316414649</v>
      </c>
      <c r="G10" s="15">
        <v>-112462313</v>
      </c>
      <c r="H10" s="15">
        <v>-295096514</v>
      </c>
      <c r="I10" s="13"/>
      <c r="J10" s="13"/>
    </row>
    <row r="11" spans="1:26" x14ac:dyDescent="0.25">
      <c r="A11" s="4" t="s">
        <v>20</v>
      </c>
      <c r="B11" s="13">
        <v>-97873</v>
      </c>
      <c r="C11" s="13">
        <v>-188135</v>
      </c>
      <c r="D11" s="13">
        <v>-64509</v>
      </c>
      <c r="E11" s="13">
        <v>-149922</v>
      </c>
      <c r="F11" s="13">
        <v>-250508</v>
      </c>
      <c r="G11" s="15">
        <v>-57335</v>
      </c>
      <c r="H11" s="15">
        <v>-153003</v>
      </c>
      <c r="I11" s="13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22</v>
      </c>
      <c r="B12" s="13">
        <v>-18736838</v>
      </c>
      <c r="C12" s="13">
        <v>-30742445</v>
      </c>
      <c r="D12" s="13">
        <v>-12526580</v>
      </c>
      <c r="E12" s="13">
        <v>-37536786</v>
      </c>
      <c r="F12" s="13">
        <v>-45993080</v>
      </c>
      <c r="G12" s="15">
        <v>-10845735</v>
      </c>
      <c r="H12" s="15">
        <v>-20525159</v>
      </c>
      <c r="I12" s="13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16">
        <f t="shared" ref="B13:H13" si="0">SUM(B8:B12)</f>
        <v>40032680</v>
      </c>
      <c r="C13" s="16">
        <f t="shared" si="0"/>
        <v>270063909</v>
      </c>
      <c r="D13" s="16">
        <f t="shared" si="0"/>
        <v>95252279</v>
      </c>
      <c r="E13" s="16">
        <f t="shared" si="0"/>
        <v>194142661</v>
      </c>
      <c r="F13" s="16">
        <f t="shared" si="0"/>
        <v>-16212767</v>
      </c>
      <c r="G13" s="16">
        <f t="shared" si="0"/>
        <v>234146560</v>
      </c>
      <c r="H13" s="16">
        <f t="shared" si="0"/>
        <v>-584020780</v>
      </c>
      <c r="I13" s="13"/>
      <c r="J13" s="13"/>
    </row>
    <row r="14" spans="1:26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26" x14ac:dyDescent="0.25">
      <c r="A15" s="12" t="s">
        <v>24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26" x14ac:dyDescent="0.25">
      <c r="A16" s="3" t="s">
        <v>26</v>
      </c>
      <c r="B16" s="13">
        <v>-52812229</v>
      </c>
      <c r="C16" s="13">
        <v>-100492515</v>
      </c>
      <c r="D16" s="13">
        <v>-43682019</v>
      </c>
      <c r="E16" s="13">
        <v>-143558834</v>
      </c>
      <c r="F16" s="13">
        <v>-170301268</v>
      </c>
      <c r="G16" s="15">
        <v>-392372901</v>
      </c>
      <c r="H16" s="15">
        <v>-748367021</v>
      </c>
      <c r="I16" s="13"/>
      <c r="J16" s="13"/>
    </row>
    <row r="17" spans="1:11" x14ac:dyDescent="0.25">
      <c r="A17" s="19" t="s">
        <v>29</v>
      </c>
      <c r="B17" s="13"/>
      <c r="C17" s="13"/>
      <c r="D17" s="13"/>
      <c r="E17" s="13"/>
      <c r="F17" s="13"/>
      <c r="G17" s="15"/>
      <c r="H17" s="15">
        <v>-1033100168</v>
      </c>
      <c r="I17" s="13"/>
      <c r="J17" s="13"/>
    </row>
    <row r="18" spans="1:11" x14ac:dyDescent="0.25">
      <c r="A18" s="4" t="s">
        <v>32</v>
      </c>
      <c r="B18" s="13"/>
      <c r="C18" s="13">
        <v>0</v>
      </c>
      <c r="D18" s="13"/>
      <c r="E18" s="13"/>
      <c r="F18" s="13">
        <v>18019214</v>
      </c>
      <c r="G18" s="15">
        <v>-50000</v>
      </c>
      <c r="H18" s="13"/>
      <c r="I18" s="13"/>
      <c r="J18" s="13"/>
    </row>
    <row r="19" spans="1:11" x14ac:dyDescent="0.25">
      <c r="A19" s="4" t="s">
        <v>17</v>
      </c>
      <c r="B19" s="13">
        <v>-395169068</v>
      </c>
      <c r="C19" s="13">
        <v>-446212020</v>
      </c>
      <c r="D19" s="13">
        <v>0</v>
      </c>
      <c r="E19" s="13"/>
      <c r="F19" s="13">
        <v>0</v>
      </c>
      <c r="G19" s="15">
        <v>89193112</v>
      </c>
      <c r="H19" s="15">
        <v>89193112</v>
      </c>
      <c r="I19" s="13"/>
      <c r="J19" s="13"/>
    </row>
    <row r="20" spans="1:11" x14ac:dyDescent="0.25">
      <c r="A20" s="4" t="s">
        <v>33</v>
      </c>
      <c r="B20" s="13">
        <v>287863817</v>
      </c>
      <c r="C20" s="13">
        <v>-43853351</v>
      </c>
      <c r="D20" s="13">
        <v>0</v>
      </c>
      <c r="E20" s="13">
        <v>-11483944</v>
      </c>
      <c r="F20" s="13">
        <v>-249275</v>
      </c>
      <c r="G20" s="13"/>
      <c r="H20" s="13"/>
      <c r="I20" s="13"/>
      <c r="J20" s="13"/>
    </row>
    <row r="21" spans="1:11" x14ac:dyDescent="0.25">
      <c r="A21" s="4" t="s">
        <v>37</v>
      </c>
      <c r="B21" s="13">
        <v>4250000</v>
      </c>
      <c r="C21" s="13">
        <v>7202588</v>
      </c>
      <c r="D21" s="13">
        <v>0</v>
      </c>
      <c r="E21" s="13">
        <v>0</v>
      </c>
      <c r="F21" s="13"/>
      <c r="G21" s="15">
        <v>12464000</v>
      </c>
      <c r="H21" s="15">
        <v>12464000</v>
      </c>
      <c r="I21" s="13"/>
      <c r="J21" s="13"/>
    </row>
    <row r="22" spans="1:11" ht="15.75" customHeight="1" x14ac:dyDescent="0.25">
      <c r="A22" s="4" t="s">
        <v>39</v>
      </c>
      <c r="B22" s="13">
        <v>3182995</v>
      </c>
      <c r="C22" s="13">
        <v>2038555</v>
      </c>
      <c r="D22" s="13">
        <v>0</v>
      </c>
      <c r="E22" s="13">
        <v>0</v>
      </c>
      <c r="F22" s="13">
        <v>0</v>
      </c>
      <c r="G22" s="13"/>
      <c r="H22" s="13"/>
      <c r="I22" s="13"/>
      <c r="J22" s="13"/>
    </row>
    <row r="23" spans="1:11" ht="15.75" customHeight="1" x14ac:dyDescent="0.25">
      <c r="A23" s="2"/>
      <c r="B23" s="16">
        <f t="shared" ref="B23:H23" si="1">SUM(B16:B22)</f>
        <v>-152684485</v>
      </c>
      <c r="C23" s="16">
        <f t="shared" si="1"/>
        <v>-581316743</v>
      </c>
      <c r="D23" s="16">
        <f t="shared" si="1"/>
        <v>-43682019</v>
      </c>
      <c r="E23" s="16">
        <f t="shared" si="1"/>
        <v>-155042778</v>
      </c>
      <c r="F23" s="16">
        <f t="shared" si="1"/>
        <v>-152531329</v>
      </c>
      <c r="G23" s="16">
        <f t="shared" si="1"/>
        <v>-290765789</v>
      </c>
      <c r="H23" s="16">
        <f t="shared" si="1"/>
        <v>-1679810077</v>
      </c>
      <c r="I23" s="13"/>
      <c r="J23" s="13"/>
    </row>
    <row r="24" spans="1:11" ht="15.75" customHeight="1" x14ac:dyDescent="0.25">
      <c r="B24" s="13"/>
      <c r="C24" s="13"/>
      <c r="D24" s="13"/>
      <c r="E24" s="13"/>
      <c r="F24" s="13"/>
      <c r="G24" s="13"/>
      <c r="H24" s="13"/>
      <c r="I24" s="13"/>
      <c r="J24" s="13"/>
    </row>
    <row r="25" spans="1:11" ht="15.75" customHeight="1" x14ac:dyDescent="0.25">
      <c r="A25" s="12" t="s">
        <v>40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1" ht="15.75" customHeight="1" x14ac:dyDescent="0.25">
      <c r="A26" s="4" t="s">
        <v>42</v>
      </c>
      <c r="B26" s="13">
        <v>-140984538</v>
      </c>
      <c r="C26" s="13">
        <v>-140984538</v>
      </c>
      <c r="D26" s="13"/>
      <c r="E26" s="13"/>
      <c r="F26" s="13">
        <v>-179332331</v>
      </c>
      <c r="G26" s="13"/>
      <c r="H26" s="13"/>
      <c r="I26" s="13"/>
      <c r="J26" s="13"/>
    </row>
    <row r="27" spans="1:11" ht="15.75" customHeight="1" x14ac:dyDescent="0.25">
      <c r="A27" s="4" t="s">
        <v>43</v>
      </c>
      <c r="B27" s="13">
        <v>2963575</v>
      </c>
      <c r="C27" s="13">
        <v>3026626</v>
      </c>
      <c r="D27" s="13"/>
      <c r="E27" s="13"/>
      <c r="F27" s="13">
        <v>3015727</v>
      </c>
      <c r="G27" s="15">
        <v>6068</v>
      </c>
      <c r="H27" s="15">
        <v>6068</v>
      </c>
      <c r="I27" s="13"/>
      <c r="J27" s="13"/>
    </row>
    <row r="28" spans="1:11" ht="15.75" customHeight="1" x14ac:dyDescent="0.25">
      <c r="A28" s="4" t="s">
        <v>45</v>
      </c>
      <c r="B28" s="13"/>
      <c r="C28" s="13">
        <v>0</v>
      </c>
      <c r="D28" s="13"/>
      <c r="E28" s="13"/>
      <c r="F28" s="13">
        <v>121102786</v>
      </c>
      <c r="G28" s="13"/>
      <c r="H28" s="13"/>
      <c r="I28" s="13"/>
      <c r="J28" s="13"/>
    </row>
    <row r="29" spans="1:11" ht="15.75" customHeight="1" x14ac:dyDescent="0.25">
      <c r="A29" s="3" t="s">
        <v>46</v>
      </c>
      <c r="B29" s="13"/>
      <c r="C29" s="13">
        <v>0</v>
      </c>
      <c r="D29" s="13">
        <v>-55732</v>
      </c>
      <c r="E29" s="13">
        <v>0</v>
      </c>
      <c r="F29" s="13">
        <v>0</v>
      </c>
      <c r="G29" s="15">
        <v>-668590602</v>
      </c>
      <c r="H29" s="15">
        <v>300000000</v>
      </c>
      <c r="I29" s="13"/>
      <c r="J29" s="13"/>
    </row>
    <row r="30" spans="1:11" ht="15.75" customHeight="1" x14ac:dyDescent="0.25">
      <c r="A30" s="4" t="s">
        <v>47</v>
      </c>
      <c r="B30" s="13">
        <v>-120108971</v>
      </c>
      <c r="C30" s="13">
        <v>-203065849</v>
      </c>
      <c r="D30" s="13">
        <v>-67946381</v>
      </c>
      <c r="E30" s="13">
        <v>-37296145</v>
      </c>
      <c r="F30" s="13">
        <v>216927673</v>
      </c>
      <c r="G30" s="15">
        <v>498919404</v>
      </c>
      <c r="H30" s="15">
        <v>-96378440</v>
      </c>
      <c r="I30" s="13"/>
      <c r="J30" s="13"/>
    </row>
    <row r="31" spans="1:11" ht="15.75" customHeight="1" x14ac:dyDescent="0.25">
      <c r="A31" s="3" t="s">
        <v>49</v>
      </c>
      <c r="B31" s="13">
        <v>11354608</v>
      </c>
      <c r="C31" s="13">
        <v>26493349</v>
      </c>
      <c r="D31" s="13">
        <v>55732</v>
      </c>
      <c r="E31" s="13">
        <v>844896</v>
      </c>
      <c r="F31" s="13">
        <v>1025631</v>
      </c>
      <c r="G31" s="13"/>
      <c r="H31" s="13"/>
      <c r="I31" s="13"/>
      <c r="J31" s="13"/>
    </row>
    <row r="32" spans="1:11" ht="15.75" customHeight="1" x14ac:dyDescent="0.25">
      <c r="A32" s="4" t="s">
        <v>51</v>
      </c>
      <c r="B32" s="13">
        <v>22400000</v>
      </c>
      <c r="C32" s="13">
        <v>33600000</v>
      </c>
      <c r="D32" s="13">
        <v>0</v>
      </c>
      <c r="E32" s="13">
        <v>-90400000</v>
      </c>
      <c r="F32" s="13">
        <v>-398400000</v>
      </c>
      <c r="G32" s="15">
        <v>16800000</v>
      </c>
      <c r="H32" s="15">
        <v>24150000</v>
      </c>
      <c r="I32" s="13"/>
      <c r="J32" s="13"/>
      <c r="K32" s="13"/>
    </row>
    <row r="33" spans="1:26" ht="15.75" customHeight="1" x14ac:dyDescent="0.25">
      <c r="A33" s="4" t="s">
        <v>54</v>
      </c>
      <c r="B33" s="13">
        <v>343105215</v>
      </c>
      <c r="C33" s="13">
        <v>224609389</v>
      </c>
      <c r="D33" s="13">
        <v>103453196</v>
      </c>
      <c r="E33" s="13">
        <v>253811147</v>
      </c>
      <c r="F33" s="13">
        <v>502912312</v>
      </c>
      <c r="G33" s="15">
        <v>236480734</v>
      </c>
      <c r="H33" s="15">
        <v>1890594700</v>
      </c>
      <c r="I33" s="13"/>
      <c r="J33" s="13"/>
      <c r="K33" s="13"/>
    </row>
    <row r="34" spans="1:26" ht="15.75" customHeight="1" x14ac:dyDescent="0.25">
      <c r="A34" s="2"/>
      <c r="B34" s="16">
        <f t="shared" ref="B34:H34" si="2">SUM(B26:B33)</f>
        <v>118729889</v>
      </c>
      <c r="C34" s="16">
        <f t="shared" si="2"/>
        <v>-56321023</v>
      </c>
      <c r="D34" s="16">
        <f t="shared" si="2"/>
        <v>35506815</v>
      </c>
      <c r="E34" s="16">
        <f t="shared" si="2"/>
        <v>126959898</v>
      </c>
      <c r="F34" s="16">
        <f t="shared" si="2"/>
        <v>267251798</v>
      </c>
      <c r="G34" s="16">
        <f t="shared" si="2"/>
        <v>83615604</v>
      </c>
      <c r="H34" s="16">
        <f t="shared" si="2"/>
        <v>2118372328</v>
      </c>
      <c r="I34" s="13"/>
      <c r="J34" s="13"/>
      <c r="K34" s="13"/>
    </row>
    <row r="35" spans="1:26" ht="15.75" customHeight="1" x14ac:dyDescent="0.25">
      <c r="B35" s="18"/>
      <c r="C35" s="18"/>
      <c r="D35" s="18"/>
      <c r="E35" s="18"/>
      <c r="F35" s="18"/>
      <c r="G35" s="13"/>
      <c r="H35" s="13"/>
      <c r="I35" s="13"/>
      <c r="J35" s="13"/>
      <c r="K35" s="13"/>
    </row>
    <row r="36" spans="1:26" ht="15.75" customHeight="1" x14ac:dyDescent="0.25">
      <c r="A36" s="2" t="s">
        <v>58</v>
      </c>
      <c r="B36" s="18">
        <f t="shared" ref="B36:H36" si="3">B13+B23+B34</f>
        <v>6078084</v>
      </c>
      <c r="C36" s="18">
        <f t="shared" si="3"/>
        <v>-367573857</v>
      </c>
      <c r="D36" s="18">
        <f t="shared" si="3"/>
        <v>87077075</v>
      </c>
      <c r="E36" s="18">
        <f t="shared" si="3"/>
        <v>166059781</v>
      </c>
      <c r="F36" s="18">
        <f t="shared" si="3"/>
        <v>98507702</v>
      </c>
      <c r="G36" s="18">
        <f t="shared" si="3"/>
        <v>26996375</v>
      </c>
      <c r="H36" s="18">
        <f t="shared" si="3"/>
        <v>-145458529</v>
      </c>
      <c r="I36" s="13"/>
      <c r="J36" s="13"/>
      <c r="K36" s="13"/>
    </row>
    <row r="37" spans="1:26" ht="15.75" customHeight="1" x14ac:dyDescent="0.25">
      <c r="A37" s="24" t="s">
        <v>61</v>
      </c>
      <c r="B37" s="18"/>
      <c r="C37" s="18">
        <v>0</v>
      </c>
      <c r="D37" s="13">
        <v>-62965</v>
      </c>
      <c r="E37" s="13">
        <v>248257</v>
      </c>
      <c r="F37" s="13">
        <v>46320</v>
      </c>
      <c r="G37" s="15">
        <v>-308951</v>
      </c>
      <c r="H37" s="15">
        <v>-191874</v>
      </c>
      <c r="I37" s="13"/>
      <c r="J37" s="13"/>
      <c r="K37" s="13"/>
    </row>
    <row r="38" spans="1:26" ht="15.75" customHeight="1" x14ac:dyDescent="0.25">
      <c r="A38" s="24" t="s">
        <v>64</v>
      </c>
      <c r="B38" s="13">
        <v>753656260</v>
      </c>
      <c r="C38" s="13">
        <v>753656260</v>
      </c>
      <c r="D38" s="13">
        <v>126443985</v>
      </c>
      <c r="E38" s="13">
        <v>126443985</v>
      </c>
      <c r="F38" s="13">
        <v>126443986</v>
      </c>
      <c r="G38" s="15">
        <v>164888917</v>
      </c>
      <c r="H38" s="25">
        <v>586586283</v>
      </c>
      <c r="I38" s="13"/>
      <c r="J38" s="13"/>
      <c r="K38" s="13"/>
    </row>
    <row r="39" spans="1:26" ht="15.75" customHeight="1" x14ac:dyDescent="0.25">
      <c r="A39" s="12" t="s">
        <v>68</v>
      </c>
      <c r="B39" s="17">
        <f t="shared" ref="B39:H39" si="4">SUM(B36:B38)</f>
        <v>759734344</v>
      </c>
      <c r="C39" s="17">
        <f t="shared" si="4"/>
        <v>386082403</v>
      </c>
      <c r="D39" s="17">
        <f t="shared" si="4"/>
        <v>213458095</v>
      </c>
      <c r="E39" s="17">
        <f t="shared" si="4"/>
        <v>292752023</v>
      </c>
      <c r="F39" s="17">
        <f t="shared" si="4"/>
        <v>224998008</v>
      </c>
      <c r="G39" s="17">
        <f t="shared" si="4"/>
        <v>191576341</v>
      </c>
      <c r="H39" s="17">
        <f t="shared" si="4"/>
        <v>440935880</v>
      </c>
      <c r="I39" s="13"/>
      <c r="J39" s="13"/>
      <c r="K39" s="13"/>
    </row>
    <row r="40" spans="1:26" ht="15.75" customHeight="1" x14ac:dyDescent="0.25">
      <c r="A40" s="2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26" ht="15.75" customHeight="1" x14ac:dyDescent="0.25">
      <c r="G41" s="13"/>
      <c r="H41" s="13"/>
      <c r="I41" s="13"/>
      <c r="J41" s="13"/>
      <c r="K41" s="13"/>
    </row>
    <row r="42" spans="1:26" ht="15.75" customHeight="1" x14ac:dyDescent="0.25">
      <c r="A42" s="12" t="s">
        <v>72</v>
      </c>
      <c r="B42" s="26">
        <f>B13/('1'!B48/10)</f>
        <v>0.33484770890210452</v>
      </c>
      <c r="C42" s="26">
        <f>C13/('1'!C48/10)</f>
        <v>2.2589114989502685</v>
      </c>
      <c r="D42" s="26">
        <f>D13/('1'!D48/10)</f>
        <v>0.79672426105007321</v>
      </c>
      <c r="E42" s="26">
        <f>E13/('1'!E48/10)</f>
        <v>1.5176438532369549</v>
      </c>
      <c r="F42" s="26">
        <f>F13/('1'!F48/10)</f>
        <v>-0.12673776106073331</v>
      </c>
      <c r="G42" s="26">
        <f>G13/('1'!G48/10)</f>
        <v>1.8303606518537308</v>
      </c>
      <c r="H42" s="26">
        <f>H13/('1'!H48/10)</f>
        <v>-4.3479835436167455</v>
      </c>
      <c r="I42" s="13"/>
      <c r="J42" s="13"/>
      <c r="K42" s="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2" t="s">
        <v>81</v>
      </c>
      <c r="B43" s="13">
        <f>'1'!B48/10</f>
        <v>119554887</v>
      </c>
      <c r="C43" s="13">
        <f>'1'!C48/10</f>
        <v>119554887</v>
      </c>
      <c r="D43" s="13">
        <f>'1'!D48/10</f>
        <v>119554887</v>
      </c>
      <c r="E43" s="13">
        <f>'1'!E48/10</f>
        <v>127923729</v>
      </c>
      <c r="F43" s="13">
        <f>'1'!F48/10</f>
        <v>127923729</v>
      </c>
      <c r="G43" s="13">
        <f>'1'!G48/10</f>
        <v>127923729</v>
      </c>
      <c r="H43" s="13">
        <f>'1'!H48/10</f>
        <v>134319915</v>
      </c>
      <c r="I43" s="13"/>
      <c r="J43" s="13"/>
      <c r="K43" s="13"/>
    </row>
    <row r="44" spans="1:26" ht="15.75" customHeight="1" x14ac:dyDescent="0.25">
      <c r="G44" s="13"/>
      <c r="H44" s="13"/>
      <c r="I44" s="13"/>
      <c r="J44" s="13"/>
      <c r="K44" s="13"/>
    </row>
    <row r="45" spans="1:26" ht="15.75" customHeight="1" x14ac:dyDescent="0.25">
      <c r="G45" s="13"/>
      <c r="H45" s="13"/>
      <c r="I45" s="13"/>
      <c r="J45" s="13"/>
      <c r="K45" s="13"/>
    </row>
    <row r="46" spans="1:26" ht="15.75" customHeight="1" x14ac:dyDescent="0.25">
      <c r="G46" s="13"/>
      <c r="H46" s="13"/>
      <c r="I46" s="13"/>
      <c r="J46" s="13"/>
      <c r="K46" s="13"/>
    </row>
    <row r="47" spans="1:26" ht="15.75" customHeight="1" x14ac:dyDescent="0.25">
      <c r="G47" s="13"/>
      <c r="H47" s="13"/>
      <c r="I47" s="13"/>
      <c r="J47" s="13"/>
      <c r="K47" s="13"/>
    </row>
    <row r="48" spans="1:26" ht="15.75" customHeight="1" x14ac:dyDescent="0.25">
      <c r="G48" s="13"/>
      <c r="H48" s="13"/>
      <c r="I48" s="13"/>
      <c r="J48" s="13"/>
      <c r="K48" s="13"/>
    </row>
    <row r="49" spans="7:11" ht="15.75" customHeight="1" x14ac:dyDescent="0.25">
      <c r="G49" s="13"/>
      <c r="H49" s="13"/>
      <c r="I49" s="13"/>
      <c r="J49" s="13"/>
      <c r="K49" s="13"/>
    </row>
    <row r="50" spans="7:11" ht="15.75" customHeight="1" x14ac:dyDescent="0.25">
      <c r="G50" s="13"/>
      <c r="H50" s="13"/>
      <c r="I50" s="13"/>
      <c r="J50" s="13"/>
      <c r="K50" s="13"/>
    </row>
    <row r="51" spans="7:11" ht="15.75" customHeight="1" x14ac:dyDescent="0.25">
      <c r="G51" s="13"/>
      <c r="H51" s="13"/>
      <c r="I51" s="13"/>
      <c r="J51" s="13"/>
      <c r="K51" s="13"/>
    </row>
    <row r="52" spans="7:11" ht="15.75" customHeight="1" x14ac:dyDescent="0.25">
      <c r="G52" s="13"/>
      <c r="H52" s="13"/>
      <c r="I52" s="13"/>
      <c r="J52" s="13"/>
      <c r="K52" s="13"/>
    </row>
    <row r="53" spans="7:11" ht="15.75" customHeight="1" x14ac:dyDescent="0.25">
      <c r="G53" s="13"/>
      <c r="H53" s="13"/>
      <c r="I53" s="13"/>
      <c r="J53" s="13"/>
      <c r="K53" s="13"/>
    </row>
    <row r="54" spans="7:11" ht="15.75" customHeight="1" x14ac:dyDescent="0.25">
      <c r="G54" s="13"/>
      <c r="H54" s="13"/>
      <c r="I54" s="13"/>
      <c r="J54" s="13"/>
      <c r="K54" s="13"/>
    </row>
    <row r="55" spans="7:11" ht="15.75" customHeight="1" x14ac:dyDescent="0.2"/>
    <row r="56" spans="7:11" ht="15.75" customHeight="1" x14ac:dyDescent="0.2"/>
    <row r="57" spans="7:11" ht="15.75" customHeight="1" x14ac:dyDescent="0.2"/>
    <row r="58" spans="7:11" ht="15.75" customHeight="1" x14ac:dyDescent="0.2"/>
    <row r="59" spans="7:11" ht="15.75" customHeight="1" x14ac:dyDescent="0.2"/>
    <row r="60" spans="7:11" ht="15.75" customHeight="1" x14ac:dyDescent="0.2"/>
    <row r="61" spans="7:11" ht="15.75" customHeight="1" x14ac:dyDescent="0.2"/>
    <row r="62" spans="7:11" ht="15.75" customHeight="1" x14ac:dyDescent="0.2"/>
    <row r="63" spans="7:11" ht="15.75" customHeight="1" x14ac:dyDescent="0.2"/>
    <row r="64" spans="7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2" t="s">
        <v>0</v>
      </c>
    </row>
    <row r="2" spans="1:26" x14ac:dyDescent="0.25">
      <c r="A2" s="2" t="s">
        <v>90</v>
      </c>
    </row>
    <row r="3" spans="1:26" x14ac:dyDescent="0.25">
      <c r="A3" s="3" t="s">
        <v>2</v>
      </c>
    </row>
    <row r="4" spans="1:26" x14ac:dyDescent="0.25">
      <c r="B4" s="5" t="s">
        <v>91</v>
      </c>
      <c r="C4" s="5" t="s">
        <v>92</v>
      </c>
      <c r="D4" s="5" t="s">
        <v>93</v>
      </c>
      <c r="E4" s="5" t="s">
        <v>94</v>
      </c>
      <c r="F4" s="5" t="s">
        <v>95</v>
      </c>
    </row>
    <row r="5" spans="1:2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43555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3" t="s">
        <v>96</v>
      </c>
      <c r="B6" s="31">
        <f>'2'!B30/'1'!B24</f>
        <v>2.3951413627285732E-2</v>
      </c>
      <c r="C6" s="31">
        <f>'2'!C30/'1'!C24</f>
        <v>3.4682405953987534E-2</v>
      </c>
      <c r="D6" s="31">
        <f>'2'!D30/'1'!D24</f>
        <v>1.6723254703968737E-2</v>
      </c>
      <c r="E6" s="31">
        <f>'2'!E30/'1'!E24</f>
        <v>2.1220929032917214E-2</v>
      </c>
      <c r="F6" s="31">
        <f>'2'!F30/'1'!F24</f>
        <v>3.8676116613614753E-2</v>
      </c>
    </row>
    <row r="7" spans="1:26" x14ac:dyDescent="0.25">
      <c r="A7" s="3" t="s">
        <v>97</v>
      </c>
      <c r="B7" s="31">
        <f>'2'!B30/'1'!B55</f>
        <v>5.0654883919672378E-2</v>
      </c>
      <c r="C7" s="31">
        <f>'2'!C30/'1'!C55</f>
        <v>7.4900090475399916E-2</v>
      </c>
      <c r="D7" s="31">
        <f>'2'!D30/'1'!D55</f>
        <v>3.5532170381125279E-2</v>
      </c>
      <c r="E7" s="31">
        <f>'2'!E30/'1'!E55</f>
        <v>4.5349347130313154E-2</v>
      </c>
      <c r="F7" s="31">
        <f>'2'!F30/'1'!F55</f>
        <v>7.7738212872797322E-2</v>
      </c>
    </row>
    <row r="8" spans="1:26" x14ac:dyDescent="0.25">
      <c r="A8" s="3" t="s">
        <v>98</v>
      </c>
      <c r="B8" s="31">
        <f>('1'!B32)/'1'!B55</f>
        <v>5.8222545265475788E-2</v>
      </c>
      <c r="C8" s="31">
        <f>('1'!C32)/'1'!C55</f>
        <v>4.2497948414088542E-2</v>
      </c>
      <c r="D8" s="31">
        <f>('1'!D32)/'1'!D55</f>
        <v>2.7835661754347003E-2</v>
      </c>
      <c r="E8" s="31">
        <f>('1'!E32)/'1'!E55</f>
        <v>3.347526121069086E-2</v>
      </c>
      <c r="F8" s="31">
        <f>('1'!F32)/'1'!F55</f>
        <v>7.2943164870126864E-2</v>
      </c>
    </row>
    <row r="9" spans="1:26" x14ac:dyDescent="0.25">
      <c r="A9" s="3" t="s">
        <v>99</v>
      </c>
      <c r="B9" s="32">
        <f>'1'!B23/'1'!B44</f>
        <v>1.2766470613384358</v>
      </c>
      <c r="C9" s="32">
        <f>'1'!C23/'1'!C44</f>
        <v>1.2603241641839151</v>
      </c>
      <c r="D9" s="32">
        <f>'1'!D23/'1'!D44</f>
        <v>1.3161968324537692</v>
      </c>
      <c r="E9" s="32">
        <f>'1'!E23/'1'!E44</f>
        <v>1.2840710650320486</v>
      </c>
      <c r="F9" s="32">
        <f>'1'!F23/'1'!F44</f>
        <v>1.3541877092215184</v>
      </c>
    </row>
    <row r="10" spans="1:26" x14ac:dyDescent="0.25">
      <c r="A10" s="3" t="s">
        <v>100</v>
      </c>
      <c r="B10" s="31">
        <f>'2'!B30/'2'!B8</f>
        <v>7.9863491287985727E-2</v>
      </c>
      <c r="C10" s="31">
        <f>'2'!C30/'2'!C8</f>
        <v>7.5797133478547621E-2</v>
      </c>
      <c r="D10" s="31">
        <f>'2'!D30/'2'!D8</f>
        <v>9.9801233837140069E-2</v>
      </c>
      <c r="E10" s="31">
        <f>'2'!E30/'2'!E8</f>
        <v>6.3274682014911682E-2</v>
      </c>
      <c r="F10" s="31">
        <f>'2'!F30/'2'!F8</f>
        <v>7.8593648800903387E-2</v>
      </c>
    </row>
    <row r="11" spans="1:26" x14ac:dyDescent="0.25">
      <c r="A11" s="3" t="s">
        <v>101</v>
      </c>
      <c r="B11" s="31" t="e">
        <f>'2'!#REF!/'2'!B8</f>
        <v>#REF!</v>
      </c>
      <c r="C11" s="31" t="e">
        <f>'2'!#REF!/'2'!C8</f>
        <v>#REF!</v>
      </c>
      <c r="D11" s="31" t="e">
        <f>'2'!#REF!/'2'!D8</f>
        <v>#REF!</v>
      </c>
      <c r="E11" s="31" t="e">
        <f>'2'!#REF!/'2'!E8</f>
        <v>#REF!</v>
      </c>
      <c r="F11" s="31" t="e">
        <f>'2'!#REF!/'2'!F8</f>
        <v>#REF!</v>
      </c>
    </row>
    <row r="12" spans="1:26" x14ac:dyDescent="0.25">
      <c r="A12" s="3" t="s">
        <v>102</v>
      </c>
      <c r="B12" s="31">
        <f>'2'!B30/('1'!B32+'1'!B55)</f>
        <v>4.7867893333310728E-2</v>
      </c>
      <c r="C12" s="31">
        <f>'2'!C30/('1'!C32+'1'!C55)</f>
        <v>7.1846750959407166E-2</v>
      </c>
      <c r="D12" s="31">
        <f>'2'!D30/('1'!D32+'1'!D55)</f>
        <v>3.456989449118518E-2</v>
      </c>
      <c r="E12" s="31">
        <f>'2'!E30/('1'!E32+'1'!E55)</f>
        <v>4.3880438006022038E-2</v>
      </c>
      <c r="F12" s="31">
        <f>'2'!F30/('1'!F32+'1'!F55)</f>
        <v>7.2453243953706573E-2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2020-04-12T16:26:43Z</dcterms:modified>
</cp:coreProperties>
</file>