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Q\"/>
    </mc:Choice>
  </mc:AlternateContent>
  <bookViews>
    <workbookView xWindow="0" yWindow="0" windowWidth="20490" windowHeight="7650" tabRatio="603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H31" i="3"/>
  <c r="H33" i="3" s="1"/>
  <c r="H10" i="2"/>
  <c r="H16" i="2"/>
  <c r="H7" i="2"/>
  <c r="H9" i="2" s="1"/>
  <c r="H41" i="1"/>
  <c r="H40" i="1"/>
  <c r="H31" i="1"/>
  <c r="H23" i="1"/>
  <c r="H20" i="1"/>
  <c r="H10" i="1"/>
  <c r="H6" i="1"/>
  <c r="H19" i="3"/>
  <c r="H12" i="3"/>
  <c r="H36" i="3" s="1"/>
  <c r="G29" i="3"/>
  <c r="G19" i="3"/>
  <c r="G12" i="3"/>
  <c r="G16" i="2"/>
  <c r="G10" i="2"/>
  <c r="F16" i="2"/>
  <c r="F19" i="2"/>
  <c r="G7" i="2"/>
  <c r="G9" i="2" s="1"/>
  <c r="G13" i="2" s="1"/>
  <c r="G15" i="2" s="1"/>
  <c r="G41" i="1"/>
  <c r="G31" i="1"/>
  <c r="G23" i="1"/>
  <c r="G20" i="1"/>
  <c r="G10" i="1"/>
  <c r="G6" i="1"/>
  <c r="H13" i="2" l="1"/>
  <c r="H15" i="2" s="1"/>
  <c r="H19" i="2" s="1"/>
  <c r="H21" i="2" s="1"/>
  <c r="H29" i="1"/>
  <c r="H37" i="1" s="1"/>
  <c r="H16" i="1"/>
  <c r="G31" i="3"/>
  <c r="G33" i="3" s="1"/>
  <c r="G36" i="3"/>
  <c r="G19" i="2"/>
  <c r="G21" i="2" s="1"/>
  <c r="G29" i="1"/>
  <c r="G37" i="1" s="1"/>
  <c r="G40" i="1"/>
  <c r="G16" i="1"/>
  <c r="F21" i="2"/>
  <c r="D21" i="2"/>
  <c r="D19" i="2"/>
  <c r="D16" i="2"/>
  <c r="E16" i="2"/>
  <c r="B29" i="3" l="1"/>
  <c r="C29" i="3"/>
  <c r="C19" i="3"/>
  <c r="B19" i="3"/>
  <c r="D29" i="3"/>
  <c r="E29" i="3"/>
  <c r="F29" i="3"/>
  <c r="B12" i="3"/>
  <c r="C12" i="3"/>
  <c r="B10" i="2" l="1"/>
  <c r="C10" i="2"/>
  <c r="D10" i="2"/>
  <c r="E10" i="2"/>
  <c r="F10" i="2"/>
  <c r="B41" i="1"/>
  <c r="C41" i="1"/>
  <c r="D41" i="1"/>
  <c r="E41" i="1"/>
  <c r="F41" i="1"/>
  <c r="B31" i="3" l="1"/>
  <c r="C31" i="3"/>
  <c r="D12" i="3"/>
  <c r="B36" i="3" l="1"/>
  <c r="C36" i="3"/>
  <c r="D36" i="3"/>
  <c r="B33" i="3" l="1"/>
  <c r="C33" i="3"/>
  <c r="D19" i="3"/>
  <c r="D31" i="3" s="1"/>
  <c r="D33" i="3" s="1"/>
  <c r="E19" i="3"/>
  <c r="E12" i="3"/>
  <c r="E36" i="3" s="1"/>
  <c r="F12" i="3"/>
  <c r="F36" i="3" s="1"/>
  <c r="F19" i="3"/>
  <c r="F7" i="2"/>
  <c r="F9" i="2" s="1"/>
  <c r="F13" i="2" s="1"/>
  <c r="F15" i="2" s="1"/>
  <c r="E23" i="1"/>
  <c r="F23" i="1"/>
  <c r="F31" i="3" l="1"/>
  <c r="F33" i="3" s="1"/>
  <c r="E31" i="3"/>
  <c r="E33" i="3" s="1"/>
  <c r="E31" i="1"/>
  <c r="F31" i="1"/>
  <c r="E20" i="1"/>
  <c r="E29" i="1" s="1"/>
  <c r="F20" i="1"/>
  <c r="F29" i="1" s="1"/>
  <c r="E10" i="1"/>
  <c r="F10" i="1"/>
  <c r="E6" i="1"/>
  <c r="E16" i="1" s="1"/>
  <c r="F6" i="1"/>
  <c r="F16" i="1" l="1"/>
  <c r="F40" i="1"/>
  <c r="F37" i="1"/>
  <c r="E40" i="1"/>
  <c r="E37" i="1"/>
  <c r="E7" i="2"/>
  <c r="E9" i="2" s="1"/>
  <c r="E13" i="2" s="1"/>
  <c r="E15" i="2" s="1"/>
  <c r="E19" i="2" s="1"/>
  <c r="E21" i="2" s="1"/>
  <c r="D7" i="2"/>
  <c r="D9" i="2" s="1"/>
  <c r="C16" i="2"/>
  <c r="C7" i="2"/>
  <c r="C9" i="2" s="1"/>
  <c r="C13" i="2" s="1"/>
  <c r="C15" i="2" s="1"/>
  <c r="B16" i="2"/>
  <c r="B7" i="2"/>
  <c r="B9" i="2" s="1"/>
  <c r="B13" i="2" s="1"/>
  <c r="B15" i="2" s="1"/>
  <c r="B19" i="2" s="1"/>
  <c r="B21" i="2" s="1"/>
  <c r="B23" i="1"/>
  <c r="C23" i="1"/>
  <c r="D23" i="1"/>
  <c r="B20" i="1"/>
  <c r="C20" i="1"/>
  <c r="D20" i="1"/>
  <c r="B31" i="1"/>
  <c r="B40" i="1" s="1"/>
  <c r="C31" i="1"/>
  <c r="C40" i="1" s="1"/>
  <c r="D31" i="1"/>
  <c r="D40" i="1" s="1"/>
  <c r="B10" i="1"/>
  <c r="C10" i="1"/>
  <c r="D10" i="1"/>
  <c r="B6" i="1"/>
  <c r="C6" i="1"/>
  <c r="D6" i="1"/>
  <c r="D13" i="2" l="1"/>
  <c r="D15" i="2" s="1"/>
  <c r="C19" i="2"/>
  <c r="C21" i="2" s="1"/>
  <c r="D29" i="1"/>
  <c r="D37" i="1" s="1"/>
  <c r="D16" i="1"/>
  <c r="C29" i="1"/>
  <c r="C37" i="1" s="1"/>
  <c r="C16" i="1"/>
  <c r="B29" i="1"/>
  <c r="B37" i="1" s="1"/>
  <c r="B16" i="1"/>
</calcChain>
</file>

<file path=xl/sharedStrings.xml><?xml version="1.0" encoding="utf-8"?>
<sst xmlns="http://schemas.openxmlformats.org/spreadsheetml/2006/main" count="113" uniqueCount="86">
  <si>
    <t>Silva Pharmaceuticlas</t>
  </si>
  <si>
    <t>Property, Plant &amp; Equipment</t>
  </si>
  <si>
    <t>Capital Work-in-Progress</t>
  </si>
  <si>
    <t>Inventories</t>
  </si>
  <si>
    <t>Trade and Other Receivables</t>
  </si>
  <si>
    <t>Advances, Deposits and Prepayments</t>
  </si>
  <si>
    <t>Investment in FDR</t>
  </si>
  <si>
    <t>Cash and Cash Equivalents</t>
  </si>
  <si>
    <t>Share Capital</t>
  </si>
  <si>
    <t>Retained Earnings</t>
  </si>
  <si>
    <t>Share Money Deposit</t>
  </si>
  <si>
    <t>Long Term Loan net off Current Portion</t>
  </si>
  <si>
    <t>Deferred Tax Liabilities</t>
  </si>
  <si>
    <t>Current Liabilities</t>
  </si>
  <si>
    <t>Trade and Other Payables</t>
  </si>
  <si>
    <t>Short Term Borrowings</t>
  </si>
  <si>
    <t>Current Portion of Long Term Loan</t>
  </si>
  <si>
    <t>Provision for Expenses</t>
  </si>
  <si>
    <t>Gross Profit</t>
  </si>
  <si>
    <t>Financial Expenses</t>
  </si>
  <si>
    <t>Current Tax Expenses</t>
  </si>
  <si>
    <t>Deferred Tax expenses</t>
  </si>
  <si>
    <t>Silva Pharmaceuticals Limited</t>
  </si>
  <si>
    <t>Cash received from Customers</t>
  </si>
  <si>
    <t>Cash paid to suppliers</t>
  </si>
  <si>
    <t>Cash paid to Employees</t>
  </si>
  <si>
    <t xml:space="preserve"> Cash paid for Ohters</t>
  </si>
  <si>
    <t>Inocme Tax Paid</t>
  </si>
  <si>
    <t>Acquisiton of propertuy, plant &amp; equipment</t>
  </si>
  <si>
    <t>Cash Paymnets For capital Work in Progress</t>
  </si>
  <si>
    <t>Cash Paymentfor FDR</t>
  </si>
  <si>
    <t>Cash Payments for advance agianst acquisition of land</t>
  </si>
  <si>
    <t>Issuance of share capital</t>
  </si>
  <si>
    <t>Long term loan received</t>
  </si>
  <si>
    <t>Short term loan received</t>
  </si>
  <si>
    <t>Cash payment for Financial Expenses</t>
  </si>
  <si>
    <t>Cash Paid from Share Money Received</t>
  </si>
  <si>
    <t>Cash Received from Share Money Received</t>
  </si>
  <si>
    <t>Dividend Paid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</si>
  <si>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</si>
  <si>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</si>
  <si>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</si>
  <si>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</si>
  <si>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</si>
  <si>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</si>
  <si>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</si>
  <si>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</si>
  <si>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</si>
  <si>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</si>
  <si>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</si>
  <si>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</si>
  <si>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</si>
  <si>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</si>
  <si>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</si>
  <si>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Operating Profit</t>
  </si>
  <si>
    <t>Non-Operating Income/(Expenses)</t>
  </si>
  <si>
    <t>Others</t>
  </si>
  <si>
    <t>Profit Before contribution to WPPF</t>
  </si>
  <si>
    <t>Contribution to workers profit participation fund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</si>
  <si>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</si>
  <si>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</si>
  <si>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</si>
  <si>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</si>
  <si>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</si>
  <si>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</si>
  <si>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</si>
  <si>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</si>
  <si>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</si>
  <si>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</si>
  <si>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</si>
  <si>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</si>
  <si>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</si>
  <si>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</si>
  <si>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</si>
  <si>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</si>
  <si>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</si>
  <si>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</si>
  <si>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</si>
  <si>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</si>
  <si>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</si>
  <si>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</si>
  <si>
    <t>Quarter 2</t>
  </si>
  <si>
    <t>Quarter 3</t>
  </si>
  <si>
    <t>Quarter 1</t>
  </si>
  <si>
    <t>As at quarter end</t>
  </si>
  <si>
    <t>Cash recived from non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</si>
</sst>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_);_(* \(#,##0.0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43" fontId="0" fillId="0" borderId="0" xfId="0" applyNumberFormat="1"/>
    <xf numFmtId="2" fontId="0" fillId="0" borderId="0" xfId="0" applyNumberFormat="1"/>
    <xf numFmtId="0" fontId="2" fillId="0" borderId="0" xfId="0" applyNumberFormat="1" applyFont="1"/>
    <xf numFmtId="41" fontId="2" fillId="0" borderId="0" xfId="0" applyNumberFormat="1" applyFont="1"/>
    <xf numFmtId="41" fontId="0" fillId="0" borderId="0" xfId="1" applyNumberFormat="1" applyFont="1"/>
    <xf numFmtId="41" fontId="0" fillId="0" borderId="0" xfId="0" applyNumberFormat="1"/>
    <xf numFmtId="41" fontId="2" fillId="0" borderId="0" xfId="1" applyNumberFormat="1" applyFont="1"/>
    <xf numFmtId="41" fontId="0" fillId="0" borderId="0" xfId="0" applyNumberFormat="1" applyFont="1"/>
    <xf numFmtId="41" fontId="1" fillId="0" borderId="0" xfId="1" applyNumberFormat="1" applyFont="1"/>
    <xf numFmtId="0" fontId="3" fillId="0" borderId="0" xfId="0" applyNumberFormat="1" applyFont="1"/>
    <xf numFmtId="0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/>
    <xf numFmtId="164" fontId="0" fillId="0" borderId="0" xfId="0" applyNumberFormat="1"/>
    <xf numFmtId="0" fontId="2" fillId="0" borderId="2" xfId="0" applyFont="1" applyBorder="1"/>
    <xf numFmtId="0" fontId="0" fillId="0" borderId="0" xfId="0" applyFont="1"/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5" fontId="0" fillId="0" borderId="0" xfId="0" applyNumberFormat="1"/>
    <xf numFmtId="15" fontId="2" fillId="0" borderId="0" xfId="0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xSplit="1" ySplit="4" topLeftCell="F5" activePane="bottomRight" state="frozen"/>
      <selection pane="topRight" activeCell="B1" sqref="B1"/>
      <selection pane="bottomLeft" activeCell="A4" sqref="A4"/>
      <selection pane="bottomRight" activeCell="H29" sqref="H29"/>
    </sheetView>
  </sheetViews>
  <sheetFormatPr defaultRowHeight="15" x14ac:dyDescent="0.25"/>
  <cols>
    <col min="1" max="1" width="31.140625" customWidth="1"/>
    <col min="2" max="6" width="14.28515625" bestFit="1" customWidth="1"/>
    <col min="7" max="7" width="16.85546875" bestFit="1" customWidth="1"/>
    <col min="8" max="8" width="14" customWidth="1"/>
  </cols>
  <sheetData>
    <row r="1" spans="1:8" x14ac:dyDescent="0.25">
      <c r="A1" s="1" t="s">
        <v>0</v>
      </c>
    </row>
    <row r="2" spans="1:8" ht="15.75" x14ac:dyDescent="0.25">
      <c r="A2" s="16" t="s">
        <v>39</v>
      </c>
    </row>
    <row r="3" spans="1:8" ht="15.75" x14ac:dyDescent="0.25">
      <c r="A3" s="16" t="s">
        <v>84</v>
      </c>
      <c r="B3" s="25" t="s">
        <v>81</v>
      </c>
      <c r="C3" s="25" t="s">
        <v>82</v>
      </c>
      <c r="D3" s="25" t="s">
        <v>83</v>
      </c>
      <c r="E3" s="25" t="s">
        <v>81</v>
      </c>
      <c r="F3" s="25" t="s">
        <v>82</v>
      </c>
      <c r="G3" s="25" t="s">
        <v>83</v>
      </c>
      <c r="H3" s="25" t="s">
        <v>81</v>
      </c>
    </row>
    <row r="4" spans="1:8" x14ac:dyDescent="0.25">
      <c r="B4" s="26">
        <v>43100</v>
      </c>
      <c r="C4" s="26">
        <v>43190</v>
      </c>
      <c r="D4" s="26">
        <v>43373</v>
      </c>
      <c r="E4" s="26">
        <v>43465</v>
      </c>
      <c r="F4" s="26">
        <v>43555</v>
      </c>
      <c r="G4" s="27">
        <v>43738</v>
      </c>
      <c r="H4" s="27">
        <v>43830</v>
      </c>
    </row>
    <row r="5" spans="1:8" x14ac:dyDescent="0.25">
      <c r="A5" s="17" t="s">
        <v>41</v>
      </c>
      <c r="B5" s="1"/>
      <c r="C5" s="1"/>
      <c r="D5" s="1"/>
      <c r="E5" s="1"/>
      <c r="F5" s="1"/>
    </row>
    <row r="6" spans="1:8" s="1" customFormat="1" x14ac:dyDescent="0.25">
      <c r="A6" s="18" t="s">
        <v>42</v>
      </c>
      <c r="B6" s="2">
        <f t="shared" ref="B6:H6" si="0">B7+B8</f>
        <v>0</v>
      </c>
      <c r="C6" s="2">
        <f t="shared" si="0"/>
        <v>0</v>
      </c>
      <c r="D6" s="2">
        <f t="shared" si="0"/>
        <v>1096947509</v>
      </c>
      <c r="E6" s="2">
        <f t="shared" si="0"/>
        <v>0</v>
      </c>
      <c r="F6" s="2">
        <f t="shared" si="0"/>
        <v>1171073083</v>
      </c>
      <c r="G6" s="2">
        <f t="shared" si="0"/>
        <v>1254714072</v>
      </c>
      <c r="H6" s="2">
        <f t="shared" si="0"/>
        <v>1258434633</v>
      </c>
    </row>
    <row r="7" spans="1:8" x14ac:dyDescent="0.25">
      <c r="A7" t="s">
        <v>1</v>
      </c>
      <c r="B7" s="3"/>
      <c r="C7" s="3"/>
      <c r="D7" s="3">
        <v>890624552</v>
      </c>
      <c r="E7" s="9"/>
      <c r="F7" s="8">
        <v>926295169</v>
      </c>
      <c r="G7">
        <v>1229464566</v>
      </c>
      <c r="H7">
        <v>1224305232</v>
      </c>
    </row>
    <row r="8" spans="1:8" x14ac:dyDescent="0.25">
      <c r="A8" t="s">
        <v>2</v>
      </c>
      <c r="B8" s="3"/>
      <c r="C8" s="3"/>
      <c r="D8" s="3">
        <v>206322957</v>
      </c>
      <c r="E8" s="9"/>
      <c r="F8" s="8">
        <v>244777914</v>
      </c>
      <c r="G8">
        <v>25249506</v>
      </c>
      <c r="H8">
        <v>34129401</v>
      </c>
    </row>
    <row r="9" spans="1:8" x14ac:dyDescent="0.25">
      <c r="B9" s="3"/>
      <c r="C9" s="3"/>
      <c r="D9" s="3"/>
      <c r="E9" s="9"/>
      <c r="F9" s="8"/>
    </row>
    <row r="10" spans="1:8" s="1" customFormat="1" x14ac:dyDescent="0.25">
      <c r="A10" s="18" t="s">
        <v>43</v>
      </c>
      <c r="B10" s="2">
        <f t="shared" ref="B10:H10" si="1">SUM(B11:B15)</f>
        <v>0</v>
      </c>
      <c r="C10" s="2">
        <f t="shared" si="1"/>
        <v>0</v>
      </c>
      <c r="D10" s="2">
        <f t="shared" si="1"/>
        <v>1541449895</v>
      </c>
      <c r="E10" s="2">
        <f t="shared" si="1"/>
        <v>0</v>
      </c>
      <c r="F10" s="2">
        <f t="shared" si="1"/>
        <v>1097520385</v>
      </c>
      <c r="G10" s="2">
        <f t="shared" si="1"/>
        <v>1103551150</v>
      </c>
      <c r="H10" s="2">
        <f t="shared" si="1"/>
        <v>1087354011</v>
      </c>
    </row>
    <row r="11" spans="1:8" x14ac:dyDescent="0.25">
      <c r="A11" t="s">
        <v>3</v>
      </c>
      <c r="B11" s="3"/>
      <c r="C11" s="3"/>
      <c r="D11" s="3">
        <v>394254922</v>
      </c>
      <c r="E11" s="9"/>
      <c r="F11" s="8">
        <v>389933108</v>
      </c>
      <c r="G11">
        <v>405122284</v>
      </c>
      <c r="H11" s="3">
        <v>401552209</v>
      </c>
    </row>
    <row r="12" spans="1:8" x14ac:dyDescent="0.25">
      <c r="A12" t="s">
        <v>4</v>
      </c>
      <c r="B12" s="3"/>
      <c r="C12" s="3"/>
      <c r="D12" s="3">
        <v>261881841</v>
      </c>
      <c r="E12" s="9"/>
      <c r="F12" s="8">
        <v>261351058</v>
      </c>
      <c r="G12">
        <v>273890091</v>
      </c>
      <c r="H12">
        <v>254236049</v>
      </c>
    </row>
    <row r="13" spans="1:8" x14ac:dyDescent="0.25">
      <c r="A13" t="s">
        <v>5</v>
      </c>
      <c r="B13" s="3"/>
      <c r="C13" s="3"/>
      <c r="D13" s="3">
        <v>111150767</v>
      </c>
      <c r="E13" s="9"/>
      <c r="F13" s="8">
        <v>132928413</v>
      </c>
      <c r="G13">
        <v>124889790</v>
      </c>
      <c r="H13">
        <v>129498664</v>
      </c>
    </row>
    <row r="14" spans="1:8" x14ac:dyDescent="0.25">
      <c r="A14" t="s">
        <v>6</v>
      </c>
      <c r="B14" s="3"/>
      <c r="C14" s="3"/>
      <c r="D14" s="3">
        <v>85000000</v>
      </c>
      <c r="E14" s="9"/>
      <c r="F14" s="8">
        <v>85000000</v>
      </c>
      <c r="G14">
        <v>258300000</v>
      </c>
      <c r="H14">
        <v>259700000</v>
      </c>
    </row>
    <row r="15" spans="1:8" x14ac:dyDescent="0.25">
      <c r="A15" t="s">
        <v>7</v>
      </c>
      <c r="B15" s="3"/>
      <c r="C15" s="3"/>
      <c r="D15" s="3">
        <v>689162365</v>
      </c>
      <c r="E15" s="9"/>
      <c r="F15" s="8">
        <v>228307806</v>
      </c>
      <c r="G15">
        <v>41348985</v>
      </c>
      <c r="H15">
        <v>42367089</v>
      </c>
    </row>
    <row r="16" spans="1:8" s="1" customFormat="1" x14ac:dyDescent="0.25">
      <c r="B16" s="2">
        <f t="shared" ref="B16:H16" si="2">B6+B10</f>
        <v>0</v>
      </c>
      <c r="C16" s="2">
        <f t="shared" si="2"/>
        <v>0</v>
      </c>
      <c r="D16" s="2">
        <f t="shared" si="2"/>
        <v>2638397404</v>
      </c>
      <c r="E16" s="2">
        <f t="shared" si="2"/>
        <v>0</v>
      </c>
      <c r="F16" s="2">
        <f t="shared" si="2"/>
        <v>2268593468</v>
      </c>
      <c r="G16" s="2">
        <f t="shared" si="2"/>
        <v>2358265222</v>
      </c>
      <c r="H16" s="2">
        <f t="shared" si="2"/>
        <v>2345788644</v>
      </c>
    </row>
    <row r="17" spans="1:8" x14ac:dyDescent="0.25">
      <c r="A17" s="1"/>
      <c r="B17" s="3"/>
      <c r="C17" s="3"/>
      <c r="D17" s="3"/>
      <c r="E17" s="9"/>
      <c r="F17" s="8"/>
    </row>
    <row r="18" spans="1:8" ht="15.75" x14ac:dyDescent="0.25">
      <c r="A18" s="19" t="s">
        <v>44</v>
      </c>
      <c r="B18" s="3"/>
      <c r="C18" s="3"/>
      <c r="D18" s="3"/>
      <c r="E18" s="7"/>
      <c r="F18" s="8"/>
    </row>
    <row r="19" spans="1:8" ht="15.75" x14ac:dyDescent="0.25">
      <c r="A19" s="20" t="s">
        <v>45</v>
      </c>
      <c r="B19" s="3"/>
      <c r="C19" s="3"/>
      <c r="D19" s="3"/>
      <c r="E19" s="9"/>
      <c r="F19" s="8"/>
    </row>
    <row r="20" spans="1:8" x14ac:dyDescent="0.25">
      <c r="A20" s="18" t="s">
        <v>46</v>
      </c>
      <c r="B20" s="2">
        <f t="shared" ref="B20:H20" si="3">SUM(B21:B22)</f>
        <v>0</v>
      </c>
      <c r="C20" s="2">
        <f t="shared" si="3"/>
        <v>0</v>
      </c>
      <c r="D20" s="2">
        <f t="shared" si="3"/>
        <v>65568198</v>
      </c>
      <c r="E20" s="2">
        <f t="shared" si="3"/>
        <v>0</v>
      </c>
      <c r="F20" s="2">
        <f t="shared" si="3"/>
        <v>67030810</v>
      </c>
      <c r="G20" s="2">
        <f t="shared" si="3"/>
        <v>79911139</v>
      </c>
      <c r="H20" s="2">
        <f t="shared" si="3"/>
        <v>81368772</v>
      </c>
    </row>
    <row r="21" spans="1:8" x14ac:dyDescent="0.25">
      <c r="A21" t="s">
        <v>11</v>
      </c>
      <c r="B21" s="3"/>
      <c r="C21" s="3"/>
      <c r="D21" s="3"/>
      <c r="E21" s="9"/>
      <c r="F21" s="8"/>
    </row>
    <row r="22" spans="1:8" x14ac:dyDescent="0.25">
      <c r="A22" t="s">
        <v>12</v>
      </c>
      <c r="B22" s="3"/>
      <c r="C22" s="3"/>
      <c r="D22" s="3">
        <v>65568198</v>
      </c>
      <c r="E22" s="9"/>
      <c r="F22" s="8">
        <v>67030810</v>
      </c>
      <c r="G22">
        <v>79911139</v>
      </c>
      <c r="H22">
        <v>81368772</v>
      </c>
    </row>
    <row r="23" spans="1:8" s="1" customFormat="1" x14ac:dyDescent="0.25">
      <c r="B23" s="2">
        <f t="shared" ref="B23:H23" si="4">SUM(B25:B28)</f>
        <v>0</v>
      </c>
      <c r="C23" s="2">
        <f t="shared" si="4"/>
        <v>0</v>
      </c>
      <c r="D23" s="2">
        <f t="shared" si="4"/>
        <v>519675708</v>
      </c>
      <c r="E23" s="2">
        <f t="shared" si="4"/>
        <v>0</v>
      </c>
      <c r="F23" s="2">
        <f t="shared" si="4"/>
        <v>91908109</v>
      </c>
      <c r="G23" s="2">
        <f t="shared" si="4"/>
        <v>104710766</v>
      </c>
      <c r="H23" s="2">
        <f t="shared" si="4"/>
        <v>109773752</v>
      </c>
    </row>
    <row r="24" spans="1:8" s="1" customFormat="1" x14ac:dyDescent="0.25">
      <c r="A24" s="18" t="s">
        <v>13</v>
      </c>
      <c r="B24" s="2"/>
      <c r="C24" s="2"/>
      <c r="D24" s="2"/>
      <c r="E24" s="2"/>
      <c r="F24" s="2"/>
    </row>
    <row r="25" spans="1:8" x14ac:dyDescent="0.25">
      <c r="A25" t="s">
        <v>14</v>
      </c>
      <c r="B25" s="3"/>
      <c r="C25" s="3"/>
      <c r="D25" s="3">
        <v>353799788</v>
      </c>
      <c r="E25" s="9"/>
      <c r="F25" s="8">
        <v>4948314</v>
      </c>
      <c r="G25" s="3">
        <v>4520870</v>
      </c>
      <c r="H25" s="3">
        <v>4875760</v>
      </c>
    </row>
    <row r="26" spans="1:8" x14ac:dyDescent="0.25">
      <c r="A26" t="s">
        <v>15</v>
      </c>
      <c r="B26" s="3"/>
      <c r="C26" s="3"/>
      <c r="D26" s="3"/>
      <c r="E26" s="7"/>
      <c r="F26" s="7"/>
      <c r="G26" s="3"/>
    </row>
    <row r="27" spans="1:8" x14ac:dyDescent="0.25">
      <c r="A27" t="s">
        <v>16</v>
      </c>
      <c r="B27" s="3"/>
      <c r="C27" s="3"/>
      <c r="D27" s="3">
        <v>99000000</v>
      </c>
      <c r="E27" s="11"/>
      <c r="F27" s="8"/>
      <c r="G27" s="3"/>
    </row>
    <row r="28" spans="1:8" x14ac:dyDescent="0.25">
      <c r="A28" t="s">
        <v>17</v>
      </c>
      <c r="B28" s="3"/>
      <c r="C28" s="3"/>
      <c r="D28" s="3">
        <v>66875920</v>
      </c>
      <c r="E28" s="11"/>
      <c r="F28" s="8">
        <v>86959795</v>
      </c>
      <c r="G28" s="3">
        <v>100189896</v>
      </c>
      <c r="H28" s="3">
        <v>104897992</v>
      </c>
    </row>
    <row r="29" spans="1:8" x14ac:dyDescent="0.25">
      <c r="A29" s="1"/>
      <c r="B29" s="2">
        <f t="shared" ref="B29:H29" si="5">B20+B23</f>
        <v>0</v>
      </c>
      <c r="C29" s="2">
        <f t="shared" si="5"/>
        <v>0</v>
      </c>
      <c r="D29" s="2">
        <f t="shared" si="5"/>
        <v>585243906</v>
      </c>
      <c r="E29" s="2">
        <f t="shared" si="5"/>
        <v>0</v>
      </c>
      <c r="F29" s="2">
        <f t="shared" si="5"/>
        <v>158938919</v>
      </c>
      <c r="G29" s="2">
        <f t="shared" si="5"/>
        <v>184621905</v>
      </c>
      <c r="H29" s="2">
        <f t="shared" si="5"/>
        <v>191142524</v>
      </c>
    </row>
    <row r="30" spans="1:8" ht="16.5" customHeight="1" x14ac:dyDescent="0.25">
      <c r="A30" s="1"/>
      <c r="B30" s="2"/>
      <c r="C30" s="2"/>
      <c r="D30" s="2"/>
      <c r="E30" s="2"/>
      <c r="F30" s="2"/>
    </row>
    <row r="31" spans="1:8" x14ac:dyDescent="0.25">
      <c r="A31" s="18" t="s">
        <v>47</v>
      </c>
      <c r="B31" s="2">
        <f t="shared" ref="B31:H31" si="6">B32+B33</f>
        <v>0</v>
      </c>
      <c r="C31" s="2">
        <f t="shared" si="6"/>
        <v>0</v>
      </c>
      <c r="D31" s="2">
        <f t="shared" si="6"/>
        <v>2053153498</v>
      </c>
      <c r="E31" s="2">
        <f t="shared" si="6"/>
        <v>0</v>
      </c>
      <c r="F31" s="2">
        <f t="shared" si="6"/>
        <v>2109654549</v>
      </c>
      <c r="G31" s="2">
        <f t="shared" si="6"/>
        <v>2173643317</v>
      </c>
      <c r="H31" s="2">
        <f t="shared" si="6"/>
        <v>2154646120</v>
      </c>
    </row>
    <row r="32" spans="1:8" x14ac:dyDescent="0.25">
      <c r="A32" t="s">
        <v>8</v>
      </c>
      <c r="B32" s="3"/>
      <c r="C32" s="3"/>
      <c r="D32" s="3">
        <v>1300000000</v>
      </c>
      <c r="E32" s="12"/>
      <c r="F32" s="12">
        <v>1300000000</v>
      </c>
      <c r="G32" s="3">
        <v>1300000000</v>
      </c>
      <c r="H32" s="3">
        <v>1365000000</v>
      </c>
    </row>
    <row r="33" spans="1:8" x14ac:dyDescent="0.25">
      <c r="A33" t="s">
        <v>9</v>
      </c>
      <c r="B33" s="3"/>
      <c r="C33" s="3"/>
      <c r="D33" s="3">
        <v>753153498</v>
      </c>
      <c r="E33" s="9"/>
      <c r="F33" s="8">
        <v>809654549</v>
      </c>
      <c r="G33" s="3">
        <v>873643317</v>
      </c>
      <c r="H33" s="3">
        <v>789646120</v>
      </c>
    </row>
    <row r="34" spans="1:8" x14ac:dyDescent="0.25">
      <c r="A34" t="s">
        <v>10</v>
      </c>
      <c r="B34" s="3"/>
      <c r="C34" s="3"/>
      <c r="D34" s="3"/>
      <c r="E34" s="9"/>
      <c r="F34" s="8"/>
    </row>
    <row r="35" spans="1:8" x14ac:dyDescent="0.25">
      <c r="A35" s="1"/>
      <c r="B35" s="2"/>
      <c r="C35" s="2"/>
      <c r="D35" s="2"/>
      <c r="E35" s="2"/>
      <c r="F35" s="2"/>
    </row>
    <row r="36" spans="1:8" x14ac:dyDescent="0.25">
      <c r="A36" s="1"/>
      <c r="B36" s="2"/>
      <c r="C36" s="2"/>
      <c r="D36" s="2"/>
      <c r="E36" s="2"/>
      <c r="F36" s="2"/>
    </row>
    <row r="37" spans="1:8" x14ac:dyDescent="0.25">
      <c r="A37" s="1"/>
      <c r="B37" s="2">
        <f t="shared" ref="B37:H37" si="7">B31+B29+B34</f>
        <v>0</v>
      </c>
      <c r="C37" s="2">
        <f t="shared" si="7"/>
        <v>0</v>
      </c>
      <c r="D37" s="2">
        <f t="shared" si="7"/>
        <v>2638397404</v>
      </c>
      <c r="E37" s="2">
        <f t="shared" si="7"/>
        <v>0</v>
      </c>
      <c r="F37" s="2">
        <f t="shared" si="7"/>
        <v>2268593468</v>
      </c>
      <c r="G37" s="2">
        <f t="shared" si="7"/>
        <v>2358265222</v>
      </c>
      <c r="H37" s="2">
        <f t="shared" si="7"/>
        <v>2345788644</v>
      </c>
    </row>
    <row r="38" spans="1:8" x14ac:dyDescent="0.25">
      <c r="E38" s="11"/>
      <c r="F38" s="8"/>
    </row>
    <row r="39" spans="1:8" x14ac:dyDescent="0.25">
      <c r="E39" s="10"/>
      <c r="F39" s="10"/>
    </row>
    <row r="40" spans="1:8" x14ac:dyDescent="0.25">
      <c r="A40" s="21" t="s">
        <v>48</v>
      </c>
      <c r="B40" s="4" t="e">
        <f t="shared" ref="B40:H40" si="8">B31/(B32/10)</f>
        <v>#DIV/0!</v>
      </c>
      <c r="C40" s="4" t="e">
        <f t="shared" si="8"/>
        <v>#DIV/0!</v>
      </c>
      <c r="D40" s="4">
        <f t="shared" si="8"/>
        <v>15.793488446153846</v>
      </c>
      <c r="E40" s="4" t="e">
        <f t="shared" si="8"/>
        <v>#DIV/0!</v>
      </c>
      <c r="F40" s="4">
        <f t="shared" si="8"/>
        <v>16.228111915384616</v>
      </c>
      <c r="G40" s="4">
        <f t="shared" si="8"/>
        <v>16.720333207692306</v>
      </c>
      <c r="H40" s="4">
        <f t="shared" si="8"/>
        <v>15.78495326007326</v>
      </c>
    </row>
    <row r="41" spans="1:8" x14ac:dyDescent="0.25">
      <c r="A41" s="21" t="s">
        <v>49</v>
      </c>
      <c r="B41" s="22">
        <f t="shared" ref="B41:H41" si="9">B32/10</f>
        <v>0</v>
      </c>
      <c r="C41" s="22">
        <f t="shared" si="9"/>
        <v>0</v>
      </c>
      <c r="D41" s="22">
        <f t="shared" si="9"/>
        <v>130000000</v>
      </c>
      <c r="E41" s="22">
        <f t="shared" si="9"/>
        <v>0</v>
      </c>
      <c r="F41" s="22">
        <f t="shared" si="9"/>
        <v>130000000</v>
      </c>
      <c r="G41" s="22">
        <f t="shared" si="9"/>
        <v>130000000</v>
      </c>
      <c r="H41" s="22">
        <f t="shared" si="9"/>
        <v>136500000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4" topLeftCell="F5" activePane="bottomRight" state="frozen"/>
      <selection pane="topRight" activeCell="B1" sqref="B1"/>
      <selection pane="bottomLeft" activeCell="A4" sqref="A4"/>
      <selection pane="bottomRight" activeCell="H19" sqref="H19"/>
    </sheetView>
  </sheetViews>
  <sheetFormatPr defaultRowHeight="15" x14ac:dyDescent="0.25"/>
  <cols>
    <col min="1" max="1" width="34.5703125" bestFit="1" customWidth="1"/>
    <col min="2" max="8" width="15.28515625" bestFit="1" customWidth="1"/>
  </cols>
  <sheetData>
    <row r="1" spans="1:8" x14ac:dyDescent="0.25">
      <c r="A1" s="1" t="s">
        <v>0</v>
      </c>
    </row>
    <row r="2" spans="1:8" ht="15.75" x14ac:dyDescent="0.25">
      <c r="A2" s="16" t="s">
        <v>50</v>
      </c>
    </row>
    <row r="3" spans="1:8" ht="15.75" x14ac:dyDescent="0.25">
      <c r="A3" s="16" t="s">
        <v>84</v>
      </c>
      <c r="B3" s="25" t="s">
        <v>81</v>
      </c>
      <c r="C3" s="25" t="s">
        <v>82</v>
      </c>
      <c r="D3" s="25" t="s">
        <v>83</v>
      </c>
      <c r="E3" s="25" t="s">
        <v>81</v>
      </c>
      <c r="F3" s="25" t="s">
        <v>82</v>
      </c>
      <c r="G3" s="25" t="s">
        <v>83</v>
      </c>
      <c r="H3" s="25" t="s">
        <v>81</v>
      </c>
    </row>
    <row r="4" spans="1:8" x14ac:dyDescent="0.25">
      <c r="B4" s="26">
        <v>43100</v>
      </c>
      <c r="C4" s="26">
        <v>43190</v>
      </c>
      <c r="D4" s="26">
        <v>43373</v>
      </c>
      <c r="E4" s="26">
        <v>43465</v>
      </c>
      <c r="F4" s="26">
        <v>43555</v>
      </c>
      <c r="G4" s="28">
        <v>43738</v>
      </c>
      <c r="H4" s="27">
        <v>43830</v>
      </c>
    </row>
    <row r="5" spans="1:8" x14ac:dyDescent="0.25">
      <c r="A5" s="21" t="s">
        <v>51</v>
      </c>
      <c r="B5" s="3"/>
      <c r="C5" s="3"/>
      <c r="D5" s="3">
        <v>179675492</v>
      </c>
      <c r="E5" s="3"/>
      <c r="F5" s="3">
        <v>557262668</v>
      </c>
      <c r="G5" s="3">
        <v>203345852</v>
      </c>
      <c r="H5" s="3">
        <v>405585902</v>
      </c>
    </row>
    <row r="6" spans="1:8" x14ac:dyDescent="0.25">
      <c r="A6" t="s">
        <v>52</v>
      </c>
      <c r="B6" s="3"/>
      <c r="C6" s="3"/>
      <c r="D6" s="3">
        <v>108585137</v>
      </c>
      <c r="E6" s="3"/>
      <c r="F6" s="3">
        <v>328120441</v>
      </c>
      <c r="G6" s="3">
        <v>117490189</v>
      </c>
      <c r="H6" s="3">
        <v>239380740</v>
      </c>
    </row>
    <row r="7" spans="1:8" x14ac:dyDescent="0.25">
      <c r="A7" s="21" t="s">
        <v>18</v>
      </c>
      <c r="B7" s="2">
        <f t="shared" ref="B7:H7" si="0">B5-B6</f>
        <v>0</v>
      </c>
      <c r="C7" s="2">
        <f t="shared" si="0"/>
        <v>0</v>
      </c>
      <c r="D7" s="2">
        <f t="shared" si="0"/>
        <v>71090355</v>
      </c>
      <c r="E7" s="2">
        <f t="shared" si="0"/>
        <v>0</v>
      </c>
      <c r="F7" s="2">
        <f t="shared" si="0"/>
        <v>229142227</v>
      </c>
      <c r="G7" s="2">
        <f t="shared" si="0"/>
        <v>85855663</v>
      </c>
      <c r="H7" s="2">
        <f t="shared" si="0"/>
        <v>166205162</v>
      </c>
    </row>
    <row r="8" spans="1:8" x14ac:dyDescent="0.25">
      <c r="A8" s="21" t="s">
        <v>53</v>
      </c>
      <c r="B8" s="3"/>
      <c r="C8" s="3"/>
      <c r="D8" s="3">
        <v>31032854</v>
      </c>
      <c r="E8" s="3"/>
      <c r="F8" s="3">
        <v>100771776</v>
      </c>
      <c r="G8" s="3">
        <v>35454111</v>
      </c>
      <c r="H8" s="3">
        <v>72921879</v>
      </c>
    </row>
    <row r="9" spans="1:8" x14ac:dyDescent="0.25">
      <c r="A9" s="21" t="s">
        <v>54</v>
      </c>
      <c r="B9" s="2">
        <f t="shared" ref="B9:H9" si="1">B7-B8</f>
        <v>0</v>
      </c>
      <c r="C9" s="2">
        <f t="shared" si="1"/>
        <v>0</v>
      </c>
      <c r="D9" s="2">
        <f t="shared" si="1"/>
        <v>40057501</v>
      </c>
      <c r="E9" s="2">
        <f t="shared" si="1"/>
        <v>0</v>
      </c>
      <c r="F9" s="2">
        <f t="shared" si="1"/>
        <v>128370451</v>
      </c>
      <c r="G9" s="2">
        <f t="shared" si="1"/>
        <v>50401552</v>
      </c>
      <c r="H9" s="2">
        <f t="shared" si="1"/>
        <v>93283283</v>
      </c>
    </row>
    <row r="10" spans="1:8" x14ac:dyDescent="0.25">
      <c r="A10" s="23" t="s">
        <v>55</v>
      </c>
      <c r="B10" s="2">
        <f t="shared" ref="B10:G10" si="2">B12-B11</f>
        <v>0</v>
      </c>
      <c r="C10" s="2">
        <f t="shared" si="2"/>
        <v>0</v>
      </c>
      <c r="D10" s="2">
        <f t="shared" si="2"/>
        <v>-1843995</v>
      </c>
      <c r="E10" s="2">
        <f t="shared" si="2"/>
        <v>0</v>
      </c>
      <c r="F10" s="2">
        <f t="shared" si="2"/>
        <v>3510621</v>
      </c>
      <c r="G10" s="2">
        <f t="shared" si="2"/>
        <v>5878968</v>
      </c>
      <c r="H10" s="2">
        <f>H12-H11</f>
        <v>12387560</v>
      </c>
    </row>
    <row r="11" spans="1:8" x14ac:dyDescent="0.25">
      <c r="A11" t="s">
        <v>19</v>
      </c>
      <c r="B11" s="3"/>
      <c r="C11" s="3"/>
      <c r="D11" s="3">
        <v>3354061</v>
      </c>
      <c r="E11" s="3"/>
      <c r="F11" s="3">
        <v>3613899</v>
      </c>
      <c r="G11" s="3"/>
    </row>
    <row r="12" spans="1:8" x14ac:dyDescent="0.25">
      <c r="A12" t="s">
        <v>56</v>
      </c>
      <c r="B12" s="3"/>
      <c r="C12" s="3"/>
      <c r="D12" s="3">
        <v>1510066</v>
      </c>
      <c r="E12" s="3"/>
      <c r="F12" s="3">
        <v>7124520</v>
      </c>
      <c r="G12" s="3">
        <v>5878968</v>
      </c>
      <c r="H12" s="3">
        <v>12387560</v>
      </c>
    </row>
    <row r="13" spans="1:8" x14ac:dyDescent="0.25">
      <c r="A13" s="21" t="s">
        <v>57</v>
      </c>
      <c r="B13" s="2">
        <f t="shared" ref="B13:H13" si="3">B9+B10</f>
        <v>0</v>
      </c>
      <c r="C13" s="2">
        <f t="shared" si="3"/>
        <v>0</v>
      </c>
      <c r="D13" s="2">
        <f t="shared" si="3"/>
        <v>38213506</v>
      </c>
      <c r="E13" s="2">
        <f t="shared" si="3"/>
        <v>0</v>
      </c>
      <c r="F13" s="2">
        <f t="shared" si="3"/>
        <v>131881072</v>
      </c>
      <c r="G13" s="2">
        <f t="shared" si="3"/>
        <v>56280520</v>
      </c>
      <c r="H13" s="2">
        <f t="shared" si="3"/>
        <v>105670843</v>
      </c>
    </row>
    <row r="14" spans="1:8" x14ac:dyDescent="0.25">
      <c r="A14" t="s">
        <v>58</v>
      </c>
      <c r="B14" s="3">
        <v>0</v>
      </c>
      <c r="C14" s="3">
        <v>0</v>
      </c>
      <c r="D14" s="3">
        <v>1819691</v>
      </c>
      <c r="E14" s="3"/>
      <c r="F14" s="3">
        <v>6280051</v>
      </c>
      <c r="G14" s="3">
        <v>2680025</v>
      </c>
      <c r="H14" s="3">
        <v>5031945</v>
      </c>
    </row>
    <row r="15" spans="1:8" s="1" customFormat="1" x14ac:dyDescent="0.25">
      <c r="A15" s="21" t="s">
        <v>59</v>
      </c>
      <c r="B15" s="2">
        <f t="shared" ref="B15:H15" si="4">B13-B14</f>
        <v>0</v>
      </c>
      <c r="C15" s="2">
        <f t="shared" si="4"/>
        <v>0</v>
      </c>
      <c r="D15" s="2">
        <f t="shared" si="4"/>
        <v>36393815</v>
      </c>
      <c r="E15" s="2">
        <f t="shared" si="4"/>
        <v>0</v>
      </c>
      <c r="F15" s="2">
        <f t="shared" si="4"/>
        <v>125601021</v>
      </c>
      <c r="G15" s="2">
        <f t="shared" si="4"/>
        <v>53600495</v>
      </c>
      <c r="H15" s="2">
        <f t="shared" si="4"/>
        <v>100638898</v>
      </c>
    </row>
    <row r="16" spans="1:8" s="1" customFormat="1" x14ac:dyDescent="0.25">
      <c r="A16" s="18" t="s">
        <v>60</v>
      </c>
      <c r="B16" s="2">
        <f t="shared" ref="B16:H16" si="5">B17+B18</f>
        <v>0</v>
      </c>
      <c r="C16" s="2">
        <f t="shared" si="5"/>
        <v>0</v>
      </c>
      <c r="D16" s="2">
        <f t="shared" si="5"/>
        <v>16235799</v>
      </c>
      <c r="E16" s="2">
        <f t="shared" si="5"/>
        <v>0</v>
      </c>
      <c r="F16" s="2">
        <f t="shared" si="5"/>
        <v>-6066002</v>
      </c>
      <c r="G16" s="2">
        <f t="shared" si="5"/>
        <v>-13400124</v>
      </c>
      <c r="H16" s="2">
        <f t="shared" si="5"/>
        <v>-25159724</v>
      </c>
    </row>
    <row r="17" spans="1:8" x14ac:dyDescent="0.25">
      <c r="A17" t="s">
        <v>20</v>
      </c>
      <c r="B17" s="3"/>
      <c r="C17" s="3"/>
      <c r="D17" s="3">
        <v>-9415795</v>
      </c>
      <c r="E17" s="3"/>
      <c r="F17" s="3">
        <v>-30254984</v>
      </c>
      <c r="G17" s="3">
        <v>-12009028</v>
      </c>
      <c r="H17" s="3">
        <v>-22310995</v>
      </c>
    </row>
    <row r="18" spans="1:8" x14ac:dyDescent="0.25">
      <c r="A18" t="s">
        <v>21</v>
      </c>
      <c r="B18" s="3"/>
      <c r="C18" s="3"/>
      <c r="D18" s="3">
        <v>25651594</v>
      </c>
      <c r="E18" s="3"/>
      <c r="F18" s="3">
        <v>24188982</v>
      </c>
      <c r="G18" s="3">
        <v>-1391096</v>
      </c>
      <c r="H18" s="3">
        <v>-2848729</v>
      </c>
    </row>
    <row r="19" spans="1:8" x14ac:dyDescent="0.25">
      <c r="A19" s="21" t="s">
        <v>61</v>
      </c>
      <c r="B19" s="2">
        <f t="shared" ref="B19:C19" si="6">B15-B16</f>
        <v>0</v>
      </c>
      <c r="C19" s="2">
        <f t="shared" si="6"/>
        <v>0</v>
      </c>
      <c r="D19" s="2">
        <f>D15+D16</f>
        <v>52629614</v>
      </c>
      <c r="E19" s="2">
        <f>E15+E16</f>
        <v>0</v>
      </c>
      <c r="F19" s="2">
        <f>F15+F16</f>
        <v>119535019</v>
      </c>
      <c r="G19" s="2">
        <f>G15+G16</f>
        <v>40200371</v>
      </c>
      <c r="H19" s="2">
        <f>H15+H16</f>
        <v>75479174</v>
      </c>
    </row>
    <row r="20" spans="1:8" x14ac:dyDescent="0.25">
      <c r="B20" s="3"/>
      <c r="C20" s="3"/>
      <c r="D20" s="3"/>
      <c r="E20" s="3"/>
      <c r="F20" s="3"/>
      <c r="G20" s="3"/>
    </row>
    <row r="21" spans="1:8" x14ac:dyDescent="0.25">
      <c r="A21" s="21" t="s">
        <v>62</v>
      </c>
      <c r="B21" s="5" t="e">
        <f>B19/('1'!B32/10)</f>
        <v>#DIV/0!</v>
      </c>
      <c r="C21" s="5" t="e">
        <f>C19/('1'!C32/10)</f>
        <v>#DIV/0!</v>
      </c>
      <c r="D21" s="5">
        <f>D19/('1'!D32/10)</f>
        <v>0.4048431846153846</v>
      </c>
      <c r="E21" s="5" t="e">
        <f>E19/('1'!E32/10)</f>
        <v>#DIV/0!</v>
      </c>
      <c r="F21" s="5">
        <f>F19/('1'!F32/10)</f>
        <v>0.91950014615384612</v>
      </c>
      <c r="G21" s="29">
        <f>G19/('1'!G32/10)</f>
        <v>0.30923362307692309</v>
      </c>
      <c r="H21" s="29">
        <f>H19/('1'!H32/10)</f>
        <v>0.55296098168498165</v>
      </c>
    </row>
    <row r="22" spans="1:8" x14ac:dyDescent="0.25">
      <c r="A22" s="23" t="s">
        <v>63</v>
      </c>
      <c r="G2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xSplit="1" ySplit="4" topLeftCell="G26" activePane="bottomRight" state="frozen"/>
      <selection pane="topRight" activeCell="B1" sqref="B1"/>
      <selection pane="bottomLeft" activeCell="A4" sqref="A4"/>
      <selection pane="bottomRight" activeCell="N42" sqref="N42"/>
    </sheetView>
  </sheetViews>
  <sheetFormatPr defaultRowHeight="15" x14ac:dyDescent="0.25"/>
  <cols>
    <col min="1" max="1" width="42.7109375" customWidth="1"/>
    <col min="2" max="2" width="15.28515625" bestFit="1" customWidth="1"/>
    <col min="3" max="3" width="15" bestFit="1" customWidth="1"/>
    <col min="4" max="8" width="16" bestFit="1" customWidth="1"/>
  </cols>
  <sheetData>
    <row r="1" spans="1:8" ht="15.75" x14ac:dyDescent="0.25">
      <c r="A1" s="13" t="s">
        <v>22</v>
      </c>
    </row>
    <row r="2" spans="1:8" ht="15.75" x14ac:dyDescent="0.25">
      <c r="A2" s="16" t="s">
        <v>64</v>
      </c>
      <c r="E2" s="1"/>
      <c r="F2" s="1"/>
    </row>
    <row r="3" spans="1:8" ht="15.75" x14ac:dyDescent="0.25">
      <c r="A3" s="16" t="s">
        <v>84</v>
      </c>
      <c r="B3" s="25" t="s">
        <v>81</v>
      </c>
      <c r="C3" s="25" t="s">
        <v>82</v>
      </c>
      <c r="D3" s="25" t="s">
        <v>83</v>
      </c>
      <c r="E3" s="25" t="s">
        <v>81</v>
      </c>
      <c r="F3" s="25" t="s">
        <v>82</v>
      </c>
      <c r="G3" s="25" t="s">
        <v>83</v>
      </c>
      <c r="H3" s="25" t="s">
        <v>81</v>
      </c>
    </row>
    <row r="4" spans="1:8" x14ac:dyDescent="0.25">
      <c r="B4" s="26">
        <v>43100</v>
      </c>
      <c r="C4" s="26">
        <v>43190</v>
      </c>
      <c r="D4" s="26">
        <v>43373</v>
      </c>
      <c r="E4" s="26">
        <v>43465</v>
      </c>
      <c r="F4" s="26">
        <v>43555</v>
      </c>
      <c r="G4" s="28">
        <v>43738</v>
      </c>
      <c r="H4" s="27">
        <v>43830</v>
      </c>
    </row>
    <row r="5" spans="1:8" x14ac:dyDescent="0.25">
      <c r="A5" s="21" t="s">
        <v>65</v>
      </c>
      <c r="E5" s="9"/>
      <c r="F5" s="8"/>
    </row>
    <row r="6" spans="1:8" x14ac:dyDescent="0.25">
      <c r="A6" s="14" t="s">
        <v>23</v>
      </c>
      <c r="B6" s="3">
        <v>0</v>
      </c>
      <c r="C6" s="3">
        <v>0</v>
      </c>
      <c r="D6" s="3">
        <v>167313158</v>
      </c>
      <c r="E6" s="3"/>
      <c r="F6" s="3">
        <v>543815114</v>
      </c>
      <c r="G6" s="3">
        <v>193166710</v>
      </c>
      <c r="H6" s="3">
        <v>408459464</v>
      </c>
    </row>
    <row r="7" spans="1:8" x14ac:dyDescent="0.25">
      <c r="A7" s="14" t="s">
        <v>85</v>
      </c>
      <c r="B7" s="3">
        <v>0</v>
      </c>
      <c r="C7" s="3">
        <v>0</v>
      </c>
      <c r="D7" s="3">
        <v>1781942</v>
      </c>
      <c r="E7" s="3"/>
      <c r="F7" s="3">
        <v>9012399</v>
      </c>
      <c r="G7" s="3">
        <v>1428508</v>
      </c>
      <c r="H7" s="3">
        <v>14538438</v>
      </c>
    </row>
    <row r="8" spans="1:8" x14ac:dyDescent="0.25">
      <c r="A8" s="14" t="s">
        <v>24</v>
      </c>
      <c r="B8" s="3">
        <v>0</v>
      </c>
      <c r="C8" s="3">
        <v>0</v>
      </c>
      <c r="D8" s="3">
        <v>-100839720</v>
      </c>
      <c r="E8" s="3"/>
      <c r="F8" s="3">
        <v>-290973593</v>
      </c>
      <c r="G8" s="3">
        <v>-112749278</v>
      </c>
      <c r="H8" s="3">
        <v>-210170363</v>
      </c>
    </row>
    <row r="9" spans="1:8" x14ac:dyDescent="0.25">
      <c r="A9" s="14" t="s">
        <v>25</v>
      </c>
      <c r="B9" s="3">
        <v>0</v>
      </c>
      <c r="C9" s="3">
        <v>0</v>
      </c>
      <c r="D9" s="3">
        <v>-33809871</v>
      </c>
      <c r="E9" s="3"/>
      <c r="F9" s="3">
        <v>-89662266</v>
      </c>
      <c r="G9" s="3">
        <v>-28499149</v>
      </c>
      <c r="H9" s="3">
        <v>-66096801</v>
      </c>
    </row>
    <row r="10" spans="1:8" x14ac:dyDescent="0.25">
      <c r="A10" s="14" t="s">
        <v>26</v>
      </c>
      <c r="B10" s="3">
        <v>0</v>
      </c>
      <c r="C10" s="3">
        <v>0</v>
      </c>
      <c r="D10" s="3">
        <v>-6464922</v>
      </c>
      <c r="E10" s="3"/>
      <c r="F10" s="3">
        <v>-19543745</v>
      </c>
      <c r="G10" s="3">
        <v>-6866360</v>
      </c>
      <c r="H10" s="3">
        <v>-14398279</v>
      </c>
    </row>
    <row r="11" spans="1:8" x14ac:dyDescent="0.25">
      <c r="A11" s="14" t="s">
        <v>27</v>
      </c>
      <c r="B11" s="3">
        <v>0</v>
      </c>
      <c r="C11" s="3">
        <v>0</v>
      </c>
      <c r="D11" s="3">
        <v>-7601409</v>
      </c>
      <c r="E11" s="3"/>
      <c r="F11" s="3">
        <v>-28535090</v>
      </c>
      <c r="G11" s="3">
        <v>-10645856</v>
      </c>
      <c r="H11" s="3">
        <v>-18977455</v>
      </c>
    </row>
    <row r="12" spans="1:8" x14ac:dyDescent="0.25">
      <c r="A12" s="6"/>
      <c r="B12" s="2">
        <f t="shared" ref="B12:D12" si="0">SUM(B6:B11)</f>
        <v>0</v>
      </c>
      <c r="C12" s="2">
        <f t="shared" si="0"/>
        <v>0</v>
      </c>
      <c r="D12" s="2">
        <f t="shared" si="0"/>
        <v>20379178</v>
      </c>
      <c r="E12" s="2">
        <f t="shared" ref="E12" si="1">SUM(E6:E11)</f>
        <v>0</v>
      </c>
      <c r="F12" s="2">
        <f>SUM(F6:F11)</f>
        <v>124112819</v>
      </c>
      <c r="G12" s="2">
        <f>SUM(G6:G11)</f>
        <v>35834575</v>
      </c>
      <c r="H12" s="2">
        <f>SUM(H6:H11)</f>
        <v>113355004</v>
      </c>
    </row>
    <row r="13" spans="1:8" x14ac:dyDescent="0.25">
      <c r="A13" s="6"/>
      <c r="B13" s="3"/>
      <c r="C13" s="3"/>
      <c r="D13" s="3"/>
      <c r="E13" s="3"/>
      <c r="F13" s="3"/>
    </row>
    <row r="14" spans="1:8" x14ac:dyDescent="0.25">
      <c r="A14" s="21" t="s">
        <v>66</v>
      </c>
      <c r="B14" s="3"/>
      <c r="C14" s="3"/>
      <c r="D14" s="3"/>
      <c r="E14" s="3"/>
      <c r="F14" s="3"/>
    </row>
    <row r="15" spans="1:8" x14ac:dyDescent="0.25">
      <c r="A15" s="14" t="s">
        <v>28</v>
      </c>
      <c r="B15" s="3">
        <v>0</v>
      </c>
      <c r="C15" s="3">
        <v>0</v>
      </c>
      <c r="D15" s="3">
        <v>-12680250</v>
      </c>
      <c r="E15" s="3"/>
      <c r="F15" s="3">
        <v>-74070967</v>
      </c>
      <c r="G15" s="3">
        <v>-13727535</v>
      </c>
      <c r="H15" s="3">
        <v>-25673965</v>
      </c>
    </row>
    <row r="16" spans="1:8" x14ac:dyDescent="0.25">
      <c r="A16" s="14" t="s">
        <v>29</v>
      </c>
      <c r="B16" s="3">
        <v>0</v>
      </c>
      <c r="C16" s="3">
        <v>0</v>
      </c>
      <c r="D16" s="3">
        <v>-8546360</v>
      </c>
      <c r="E16" s="3"/>
      <c r="F16" s="3">
        <v>-47001317</v>
      </c>
      <c r="G16" s="3">
        <v>-16649506</v>
      </c>
      <c r="H16" s="3">
        <v>-25529401</v>
      </c>
    </row>
    <row r="17" spans="1:8" x14ac:dyDescent="0.25">
      <c r="A17" s="14" t="s">
        <v>30</v>
      </c>
      <c r="B17" s="3">
        <v>0</v>
      </c>
      <c r="C17" s="3">
        <v>0</v>
      </c>
      <c r="D17" s="3"/>
      <c r="E17" s="3"/>
      <c r="F17" s="3"/>
      <c r="G17">
        <v>-6500000</v>
      </c>
      <c r="H17">
        <v>-7900000</v>
      </c>
    </row>
    <row r="18" spans="1:8" x14ac:dyDescent="0.25">
      <c r="A18" s="14" t="s">
        <v>31</v>
      </c>
      <c r="B18" s="3">
        <v>0</v>
      </c>
      <c r="C18" s="3">
        <v>0</v>
      </c>
      <c r="D18" s="3"/>
      <c r="E18" s="3"/>
      <c r="F18" s="3">
        <v>0</v>
      </c>
    </row>
    <row r="19" spans="1:8" s="1" customFormat="1" x14ac:dyDescent="0.25">
      <c r="A19" s="6"/>
      <c r="B19" s="2">
        <f t="shared" ref="B19:E19" si="2">SUM(B15:B18)</f>
        <v>0</v>
      </c>
      <c r="C19" s="2">
        <f t="shared" si="2"/>
        <v>0</v>
      </c>
      <c r="D19" s="2">
        <f t="shared" si="2"/>
        <v>-21226610</v>
      </c>
      <c r="E19" s="2">
        <f t="shared" si="2"/>
        <v>0</v>
      </c>
      <c r="F19" s="2">
        <f>SUM(F15:F18)</f>
        <v>-121072284</v>
      </c>
      <c r="G19" s="2">
        <f>SUM(G15:G18)</f>
        <v>-36877041</v>
      </c>
      <c r="H19" s="2">
        <f>SUM(H15:H18)</f>
        <v>-59103366</v>
      </c>
    </row>
    <row r="20" spans="1:8" x14ac:dyDescent="0.25">
      <c r="A20" s="14"/>
      <c r="B20" s="3"/>
      <c r="C20" s="3"/>
      <c r="D20" s="3"/>
      <c r="E20" s="2"/>
      <c r="F20" s="3"/>
    </row>
    <row r="21" spans="1:8" x14ac:dyDescent="0.25">
      <c r="A21" s="21" t="s">
        <v>67</v>
      </c>
      <c r="B21" s="3"/>
      <c r="C21" s="3"/>
      <c r="D21" s="3"/>
      <c r="E21" s="3"/>
      <c r="F21" s="3"/>
    </row>
    <row r="22" spans="1:8" x14ac:dyDescent="0.25">
      <c r="A22" s="14" t="s">
        <v>32</v>
      </c>
      <c r="B22" s="3">
        <v>0</v>
      </c>
      <c r="C22" s="3">
        <v>0</v>
      </c>
      <c r="D22" s="3">
        <v>300000000</v>
      </c>
      <c r="E22" s="3">
        <v>0</v>
      </c>
      <c r="F22" s="3">
        <v>300000000</v>
      </c>
    </row>
    <row r="23" spans="1:8" x14ac:dyDescent="0.25">
      <c r="A23" s="14" t="s">
        <v>33</v>
      </c>
      <c r="B23" s="3">
        <v>0</v>
      </c>
      <c r="C23" s="3">
        <v>0</v>
      </c>
      <c r="D23" s="3">
        <v>2722500</v>
      </c>
      <c r="E23" s="3"/>
      <c r="F23" s="3">
        <v>-99000000</v>
      </c>
    </row>
    <row r="24" spans="1:8" x14ac:dyDescent="0.25">
      <c r="A24" s="14" t="s">
        <v>34</v>
      </c>
      <c r="B24" s="3">
        <v>0</v>
      </c>
      <c r="C24" s="3">
        <v>0</v>
      </c>
      <c r="D24" s="3"/>
      <c r="E24" s="3"/>
      <c r="F24" s="3"/>
    </row>
    <row r="25" spans="1:8" x14ac:dyDescent="0.25">
      <c r="A25" s="14" t="s">
        <v>35</v>
      </c>
      <c r="B25" s="3">
        <v>0</v>
      </c>
      <c r="C25" s="3">
        <v>0</v>
      </c>
      <c r="D25" s="3">
        <v>-3185316</v>
      </c>
      <c r="E25" s="3"/>
      <c r="F25" s="3">
        <v>-5588215</v>
      </c>
    </row>
    <row r="26" spans="1:8" x14ac:dyDescent="0.25">
      <c r="A26" s="14" t="s">
        <v>36</v>
      </c>
      <c r="B26" s="3">
        <v>0</v>
      </c>
      <c r="C26" s="3">
        <v>0</v>
      </c>
      <c r="D26" s="3">
        <v>-10037120</v>
      </c>
      <c r="E26" s="3"/>
      <c r="F26" s="3">
        <v>-20441474</v>
      </c>
    </row>
    <row r="27" spans="1:8" x14ac:dyDescent="0.25">
      <c r="A27" s="14" t="s">
        <v>37</v>
      </c>
      <c r="B27" s="3">
        <v>0</v>
      </c>
      <c r="C27" s="3">
        <v>0</v>
      </c>
      <c r="D27" s="3">
        <v>350212773</v>
      </c>
      <c r="E27" s="3"/>
      <c r="F27" s="3"/>
    </row>
    <row r="28" spans="1:8" x14ac:dyDescent="0.25">
      <c r="A28" s="14" t="s">
        <v>38</v>
      </c>
      <c r="B28" s="3">
        <v>0</v>
      </c>
      <c r="C28" s="3">
        <v>0</v>
      </c>
      <c r="D28" s="3"/>
      <c r="E28" s="3"/>
      <c r="F28" s="3"/>
      <c r="H28" s="3">
        <v>-54276000</v>
      </c>
    </row>
    <row r="29" spans="1:8" x14ac:dyDescent="0.25">
      <c r="A29" s="6"/>
      <c r="B29" s="2">
        <f t="shared" ref="B29:E29" si="3">SUM(B22:B28)</f>
        <v>0</v>
      </c>
      <c r="C29" s="2">
        <f t="shared" si="3"/>
        <v>0</v>
      </c>
      <c r="D29" s="2">
        <f t="shared" si="3"/>
        <v>639712837</v>
      </c>
      <c r="E29" s="2">
        <f t="shared" si="3"/>
        <v>0</v>
      </c>
      <c r="F29" s="2">
        <f>SUM(F22:F28)</f>
        <v>174970311</v>
      </c>
      <c r="G29" s="2">
        <f>SUM(G22:G28)</f>
        <v>0</v>
      </c>
      <c r="H29" s="2">
        <f>SUM(H22:H28)</f>
        <v>-54276000</v>
      </c>
    </row>
    <row r="30" spans="1:8" x14ac:dyDescent="0.25">
      <c r="A30" s="6"/>
      <c r="B30" s="3"/>
      <c r="C30" s="3"/>
      <c r="D30" s="3"/>
      <c r="E30" s="2"/>
      <c r="F30" s="2"/>
    </row>
    <row r="31" spans="1:8" x14ac:dyDescent="0.25">
      <c r="A31" s="1" t="s">
        <v>68</v>
      </c>
      <c r="B31" s="2">
        <f t="shared" ref="B31:D31" si="4">B12+B19+B29</f>
        <v>0</v>
      </c>
      <c r="C31" s="2">
        <f t="shared" si="4"/>
        <v>0</v>
      </c>
      <c r="D31" s="2">
        <f t="shared" si="4"/>
        <v>638865405</v>
      </c>
      <c r="E31" s="2">
        <f>E12+E19+E29</f>
        <v>0</v>
      </c>
      <c r="F31" s="2">
        <f>F12+F19+F29</f>
        <v>178010846</v>
      </c>
      <c r="G31" s="2">
        <f>G12+G19+G29</f>
        <v>-1042466</v>
      </c>
      <c r="H31" s="2">
        <f>H12+H19+H29</f>
        <v>-24362</v>
      </c>
    </row>
    <row r="32" spans="1:8" x14ac:dyDescent="0.25">
      <c r="A32" s="23" t="s">
        <v>69</v>
      </c>
      <c r="B32" s="3"/>
      <c r="C32" s="3"/>
      <c r="D32" s="3">
        <v>50296960</v>
      </c>
      <c r="E32" s="2"/>
      <c r="F32" s="2"/>
      <c r="G32">
        <v>42391451</v>
      </c>
      <c r="H32" s="3">
        <v>42391451</v>
      </c>
    </row>
    <row r="33" spans="1:8" x14ac:dyDescent="0.25">
      <c r="A33" s="21" t="s">
        <v>70</v>
      </c>
      <c r="B33" s="2">
        <f t="shared" ref="B33:E33" si="5">SUM(B31:B32)</f>
        <v>0</v>
      </c>
      <c r="C33" s="2">
        <f t="shared" si="5"/>
        <v>0</v>
      </c>
      <c r="D33" s="2">
        <f t="shared" si="5"/>
        <v>689162365</v>
      </c>
      <c r="E33" s="2">
        <f t="shared" si="5"/>
        <v>0</v>
      </c>
      <c r="F33" s="2">
        <f>SUM(F31:F32)</f>
        <v>178010846</v>
      </c>
      <c r="G33" s="2">
        <f>SUM(G31:G32)</f>
        <v>41348985</v>
      </c>
      <c r="H33" s="2">
        <f>SUM(H31:H32)</f>
        <v>42367089</v>
      </c>
    </row>
    <row r="34" spans="1:8" x14ac:dyDescent="0.25">
      <c r="A34" s="14"/>
      <c r="B34" s="3"/>
      <c r="C34" s="3"/>
      <c r="D34" s="3"/>
      <c r="E34" s="3"/>
      <c r="F34" s="3"/>
    </row>
    <row r="35" spans="1:8" x14ac:dyDescent="0.25">
      <c r="A35" s="14"/>
      <c r="E35" s="15"/>
      <c r="F35" s="15"/>
    </row>
    <row r="36" spans="1:8" x14ac:dyDescent="0.25">
      <c r="A36" s="21" t="s">
        <v>71</v>
      </c>
      <c r="B36" s="4" t="e">
        <f>B12/('1'!B32/10)</f>
        <v>#DIV/0!</v>
      </c>
      <c r="C36" s="4" t="e">
        <f>C12/('1'!C32/10)</f>
        <v>#DIV/0!</v>
      </c>
      <c r="D36" s="4">
        <f>D12/('1'!D32/10)</f>
        <v>0.15676290769230769</v>
      </c>
      <c r="E36" s="4" t="e">
        <f>E12/('1'!E32/10)</f>
        <v>#DIV/0!</v>
      </c>
      <c r="F36" s="4">
        <f>F12/('1'!F32/10)</f>
        <v>0.95471399230769227</v>
      </c>
      <c r="G36" s="4">
        <f>G12/('1'!G32/10)</f>
        <v>0.27565057692307693</v>
      </c>
      <c r="H36" s="4">
        <f>H12/('1'!H32/10)</f>
        <v>0.83043958974358978</v>
      </c>
    </row>
    <row r="37" spans="1:8" x14ac:dyDescent="0.25">
      <c r="A37" s="2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14" sqref="I14"/>
    </sheetView>
  </sheetViews>
  <sheetFormatPr defaultRowHeight="15" x14ac:dyDescent="0.25"/>
  <cols>
    <col min="1" max="1" width="39.5703125" bestFit="1" customWidth="1"/>
    <col min="2" max="2" width="13.5703125" customWidth="1"/>
    <col min="3" max="3" width="11.5703125" customWidth="1"/>
    <col min="4" max="4" width="13" customWidth="1"/>
    <col min="5" max="5" width="13.5703125" customWidth="1"/>
    <col min="6" max="6" width="14.5703125" customWidth="1"/>
  </cols>
  <sheetData>
    <row r="1" spans="1:6" ht="15.75" x14ac:dyDescent="0.25">
      <c r="A1" s="13" t="s">
        <v>22</v>
      </c>
    </row>
    <row r="2" spans="1:6" x14ac:dyDescent="0.25">
      <c r="A2" s="1" t="s">
        <v>73</v>
      </c>
    </row>
    <row r="3" spans="1:6" ht="15.75" x14ac:dyDescent="0.25">
      <c r="A3" s="16" t="s">
        <v>40</v>
      </c>
      <c r="B3" s="25" t="s">
        <v>81</v>
      </c>
      <c r="C3" s="25" t="s">
        <v>82</v>
      </c>
      <c r="D3" s="25" t="s">
        <v>83</v>
      </c>
      <c r="E3" s="25" t="s">
        <v>81</v>
      </c>
      <c r="F3" s="25" t="s">
        <v>82</v>
      </c>
    </row>
    <row r="4" spans="1:6" x14ac:dyDescent="0.25">
      <c r="B4" s="26">
        <v>43100</v>
      </c>
      <c r="C4" s="26">
        <v>43190</v>
      </c>
      <c r="D4" s="26">
        <v>43373</v>
      </c>
      <c r="E4" s="26">
        <v>43465</v>
      </c>
      <c r="F4" s="26">
        <v>43555</v>
      </c>
    </row>
    <row r="5" spans="1:6" x14ac:dyDescent="0.25">
      <c r="A5" s="24" t="s">
        <v>74</v>
      </c>
    </row>
    <row r="6" spans="1:6" x14ac:dyDescent="0.25">
      <c r="A6" s="24" t="s">
        <v>75</v>
      </c>
    </row>
    <row r="7" spans="1:6" x14ac:dyDescent="0.25">
      <c r="A7" s="24" t="s">
        <v>76</v>
      </c>
    </row>
    <row r="8" spans="1:6" x14ac:dyDescent="0.25">
      <c r="A8" s="24" t="s">
        <v>77</v>
      </c>
    </row>
    <row r="9" spans="1:6" x14ac:dyDescent="0.25">
      <c r="A9" s="24" t="s">
        <v>78</v>
      </c>
    </row>
    <row r="10" spans="1:6" x14ac:dyDescent="0.25">
      <c r="A10" t="s">
        <v>79</v>
      </c>
    </row>
    <row r="11" spans="1:6" x14ac:dyDescent="0.25">
      <c r="A11" s="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2019-06-13T03:49:04Z</dcterms:created>
  <dcterms:modified xsi:type="dcterms:W3CDTF">2020-04-12T10:54:46Z</dcterms:modified>
</cp:coreProperties>
</file>