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4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C47" i="2" l="1"/>
  <c r="E22" i="2"/>
  <c r="E42" i="2"/>
  <c r="B15" i="1"/>
  <c r="B31" i="1" s="1"/>
  <c r="C15" i="1"/>
  <c r="C31" i="1" s="1"/>
  <c r="D15" i="1"/>
  <c r="D31" i="1"/>
  <c r="E31" i="1"/>
  <c r="F31" i="1"/>
  <c r="E15" i="1"/>
  <c r="F9" i="3"/>
  <c r="C45" i="1" l="1"/>
  <c r="D45" i="1"/>
  <c r="E45" i="1"/>
  <c r="F34" i="1"/>
  <c r="F45" i="1" s="1"/>
  <c r="C48" i="1" l="1"/>
  <c r="D48" i="1"/>
  <c r="E48" i="1"/>
  <c r="F48" i="1"/>
  <c r="B48" i="1"/>
  <c r="C20" i="3" l="1"/>
  <c r="D20" i="3"/>
  <c r="E20" i="3"/>
  <c r="F20" i="3"/>
  <c r="C15" i="3"/>
  <c r="D15" i="3"/>
  <c r="E15" i="3"/>
  <c r="F15" i="3"/>
  <c r="C9" i="3"/>
  <c r="D9" i="3"/>
  <c r="E9" i="3"/>
  <c r="C22" i="2"/>
  <c r="D22" i="2"/>
  <c r="C20" i="2"/>
  <c r="D20" i="2"/>
  <c r="E20" i="2"/>
  <c r="C42" i="2" l="1"/>
  <c r="C45" i="2" s="1"/>
  <c r="D42" i="2"/>
  <c r="D45" i="2" s="1"/>
  <c r="D47" i="2" s="1"/>
  <c r="E45" i="2"/>
  <c r="E22" i="3"/>
  <c r="E24" i="3" s="1"/>
  <c r="D22" i="3"/>
  <c r="D24" i="3" s="1"/>
  <c r="F22" i="3"/>
  <c r="F24" i="3" s="1"/>
  <c r="C22" i="3"/>
  <c r="C24" i="3" s="1"/>
  <c r="C26" i="3"/>
  <c r="B20" i="3"/>
  <c r="B15" i="3"/>
  <c r="B9" i="3"/>
  <c r="B26" i="3" s="1"/>
  <c r="B20" i="2"/>
  <c r="B22" i="2"/>
  <c r="C47" i="1"/>
  <c r="B34" i="1"/>
  <c r="B45" i="1" s="1"/>
  <c r="B47" i="1"/>
  <c r="B22" i="3" l="1"/>
  <c r="B24" i="3" s="1"/>
  <c r="B42" i="2"/>
  <c r="E26" i="3"/>
  <c r="F26" i="3"/>
  <c r="D26" i="3"/>
  <c r="E47" i="2"/>
  <c r="E47" i="1"/>
  <c r="F47" i="1"/>
  <c r="D47" i="1"/>
  <c r="B45" i="2" l="1"/>
  <c r="B47" i="2" s="1"/>
</calcChain>
</file>

<file path=xl/sharedStrings.xml><?xml version="1.0" encoding="utf-8"?>
<sst xmlns="http://schemas.openxmlformats.org/spreadsheetml/2006/main" count="117" uniqueCount="102">
  <si>
    <t>Sonar Bangla Insurance Limited</t>
  </si>
  <si>
    <t>Reserve For Exceptional Losses</t>
  </si>
  <si>
    <t>Share Fluctuation Fund</t>
  </si>
  <si>
    <t>Profit &amp; Loss Appropriation Account</t>
  </si>
  <si>
    <t>Non Controlling Interest</t>
  </si>
  <si>
    <t>Fire Insurance Business Account</t>
  </si>
  <si>
    <t>Marine (Cargo) Insurance Business Account</t>
  </si>
  <si>
    <t>Marine (Hull) Insurance Business Account</t>
  </si>
  <si>
    <t>Motor Insurance Business Account</t>
  </si>
  <si>
    <t>Misc. Insurance Business Account</t>
  </si>
  <si>
    <t>Deposit Premium</t>
  </si>
  <si>
    <t>Liabilities &amp; Provisions</t>
  </si>
  <si>
    <t>Estimated Liability In Respect Of Outstanding Claims Whether Due Or Intimated</t>
  </si>
  <si>
    <t>Amount Due To Other Persons Or Bodies Carrying On Insurance Business</t>
  </si>
  <si>
    <t>Sundry Creditors</t>
  </si>
  <si>
    <t>Loans &amp; Advances</t>
  </si>
  <si>
    <t>Deferred Tax</t>
  </si>
  <si>
    <t>Investment (At cost)</t>
  </si>
  <si>
    <t>National Bond/ Government Treasury Bond/Investment in Bangladesh Govt treasury bond</t>
  </si>
  <si>
    <t>Share &amp; Debenture/ Investment in Shares</t>
  </si>
  <si>
    <t>Accrued Interest</t>
  </si>
  <si>
    <t>Amount Due From Other Persons Or Bodies Carrying On Insurance Business</t>
  </si>
  <si>
    <t>Sundry Debtors</t>
  </si>
  <si>
    <t>Cash &amp; Bank Balances</t>
  </si>
  <si>
    <t>Fixed Assets</t>
  </si>
  <si>
    <t>Stock Of Stationary</t>
  </si>
  <si>
    <t>Profit/(Loss) on Sale of Shares</t>
  </si>
  <si>
    <t>Interest Income</t>
  </si>
  <si>
    <t>Share Of Profit Of Associate</t>
  </si>
  <si>
    <t>Misc. Receipt</t>
  </si>
  <si>
    <t>Capital Gain/(Loss) On Sale Of Share</t>
  </si>
  <si>
    <t>Profit/Loss Transferred From:</t>
  </si>
  <si>
    <t>Fire Revenue Account</t>
  </si>
  <si>
    <t>Marine Cargo Revenue Account</t>
  </si>
  <si>
    <t>Marine Hull Revenue Account</t>
  </si>
  <si>
    <t>Motor Revenue Account</t>
  </si>
  <si>
    <t>Miscellaneous Revenue Account</t>
  </si>
  <si>
    <t>Promotional Expenses</t>
  </si>
  <si>
    <t>Fees &amp; Charges</t>
  </si>
  <si>
    <t>Directors Fee</t>
  </si>
  <si>
    <t>Audit Fees</t>
  </si>
  <si>
    <t>Preliminary Expenses Amortized</t>
  </si>
  <si>
    <t>Lease Rental</t>
  </si>
  <si>
    <t>Legal &amp; Professional Fees</t>
  </si>
  <si>
    <t>Subscription</t>
  </si>
  <si>
    <t>Car Lease</t>
  </si>
  <si>
    <t>Depreciation</t>
  </si>
  <si>
    <t>Loss On Sale Of Share</t>
  </si>
  <si>
    <t>Other Expenses</t>
  </si>
  <si>
    <t>Registration &amp; Renewal</t>
  </si>
  <si>
    <t>Loss Arised From Investment In Share</t>
  </si>
  <si>
    <t>Deffered Tax Assets</t>
  </si>
  <si>
    <t>Collection From Premium &amp; Other Income</t>
  </si>
  <si>
    <t>Income Tax Paid</t>
  </si>
  <si>
    <t>Payment For Management Exp. Re-Insurance &amp; Claim</t>
  </si>
  <si>
    <t>Acquisition Of Fixed Asset</t>
  </si>
  <si>
    <t>Disposal Of Fixed Assets</t>
  </si>
  <si>
    <t>Share Issue</t>
  </si>
  <si>
    <t>Loan Repayment To SOD Account</t>
  </si>
  <si>
    <t>preliminary &amp; forms</t>
  </si>
  <si>
    <t>Other income</t>
  </si>
  <si>
    <t>Investment In Security</t>
  </si>
  <si>
    <t>Balance Sheet</t>
  </si>
  <si>
    <t>As at year end</t>
  </si>
  <si>
    <t>Liabilities and Capital</t>
  </si>
  <si>
    <t>Shareholders’ Equity</t>
  </si>
  <si>
    <t>Issued, Subscribed and Paid-up Capital</t>
  </si>
  <si>
    <t>Reserve or Contingency Account</t>
  </si>
  <si>
    <t>Balance of Fund &amp; Account</t>
  </si>
  <si>
    <t>Assets</t>
  </si>
  <si>
    <t>Net assets value per share</t>
  </si>
  <si>
    <t>Shares to calculate NAVPS</t>
  </si>
  <si>
    <t>Income Statement</t>
  </si>
  <si>
    <t>Income</t>
  </si>
  <si>
    <t>Expenses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</si>
  <si>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</si>
  <si>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</si>
  <si>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</si>
  <si>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</si>
  <si>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</si>
  <si>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</si>
  <si>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</si>
  <si>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</si>
  <si>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</si>
  <si>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</si>
  <si>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</si>
  <si>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</si>
  <si>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</si>
  <si>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</si>
  <si>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Quarter 1</t>
  </si>
  <si>
    <t>Quarter 2</t>
  </si>
  <si>
    <t>Quarter 3</t>
  </si>
  <si>
    <t>Share Money Deposit</t>
  </si>
  <si>
    <t>Other &amp; Receivable Account</t>
  </si>
  <si>
    <t>Re-Insurance Commission</t>
  </si>
  <si>
    <t>Investment  Income</t>
  </si>
  <si>
    <t>Claim Less Re-Insurance</t>
  </si>
  <si>
    <t>Management Exp.</t>
  </si>
  <si>
    <t>Reserve for unexpired Risks</t>
  </si>
  <si>
    <t>Others</t>
  </si>
  <si>
    <t>Investment in Share</t>
  </si>
  <si>
    <t>loan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</si>
</sst>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/>
      <bottom style="thin">
        <color indexed="64"/>
      </bottom>
      <diagonal/>
    </border>
    <border>
      <left style="medium">
        <color rgb="FFF2F2F2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Fill="1"/>
    <xf numFmtId="0" fontId="0" fillId="0" borderId="0" xfId="0" applyFont="1"/>
    <xf numFmtId="0" fontId="4" fillId="0" borderId="0" xfId="0" applyFont="1" applyFill="1"/>
    <xf numFmtId="0" fontId="6" fillId="0" borderId="1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vertical="top" wrapText="1"/>
    </xf>
    <xf numFmtId="4" fontId="5" fillId="0" borderId="0" xfId="0" applyNumberFormat="1" applyFont="1" applyFill="1" applyAlignment="1">
      <alignment horizontal="right" vertical="top" wrapText="1"/>
    </xf>
    <xf numFmtId="4" fontId="5" fillId="0" borderId="5" xfId="0" applyNumberFormat="1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vertical="top" wrapText="1"/>
    </xf>
    <xf numFmtId="164" fontId="6" fillId="0" borderId="0" xfId="1" applyNumberFormat="1" applyFont="1" applyFill="1" applyBorder="1" applyAlignment="1">
      <alignment vertical="top" wrapText="1"/>
    </xf>
    <xf numFmtId="4" fontId="6" fillId="0" borderId="0" xfId="0" applyNumberFormat="1" applyFont="1" applyFill="1" applyAlignment="1">
      <alignment horizontal="right" vertical="top" wrapText="1"/>
    </xf>
    <xf numFmtId="4" fontId="6" fillId="0" borderId="5" xfId="0" applyNumberFormat="1" applyFont="1" applyFill="1" applyBorder="1" applyAlignment="1">
      <alignment horizontal="right" vertical="top" wrapText="1"/>
    </xf>
    <xf numFmtId="0" fontId="5" fillId="0" borderId="0" xfId="0" applyFont="1" applyFill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vertical="top" wrapText="1"/>
    </xf>
    <xf numFmtId="2" fontId="6" fillId="0" borderId="7" xfId="0" applyNumberFormat="1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4" fontId="7" fillId="0" borderId="0" xfId="0" applyNumberFormat="1" applyFont="1" applyFill="1" applyAlignment="1">
      <alignment horizontal="righ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right" wrapText="1"/>
    </xf>
    <xf numFmtId="0" fontId="5" fillId="0" borderId="3" xfId="0" applyFont="1" applyFill="1" applyBorder="1" applyAlignment="1">
      <alignment horizontal="right" wrapText="1"/>
    </xf>
    <xf numFmtId="164" fontId="5" fillId="0" borderId="0" xfId="1" applyNumberFormat="1" applyFont="1" applyFill="1" applyAlignment="1">
      <alignment horizontal="right" vertical="top" wrapText="1"/>
    </xf>
    <xf numFmtId="164" fontId="5" fillId="0" borderId="5" xfId="1" applyNumberFormat="1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horizontal="right" vertical="top" wrapText="1"/>
    </xf>
    <xf numFmtId="4" fontId="8" fillId="0" borderId="5" xfId="0" applyNumberFormat="1" applyFont="1" applyFill="1" applyBorder="1" applyAlignment="1">
      <alignment horizontal="right" vertical="top" wrapText="1"/>
    </xf>
    <xf numFmtId="3" fontId="8" fillId="0" borderId="0" xfId="0" applyNumberFormat="1" applyFont="1" applyFill="1" applyAlignment="1">
      <alignment horizontal="right" vertical="top" wrapText="1"/>
    </xf>
    <xf numFmtId="4" fontId="9" fillId="2" borderId="8" xfId="0" applyNumberFormat="1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2" fontId="8" fillId="0" borderId="7" xfId="0" applyNumberFormat="1" applyFont="1" applyFill="1" applyBorder="1" applyAlignment="1">
      <alignment horizontal="right" vertical="top" wrapText="1"/>
    </xf>
    <xf numFmtId="0" fontId="3" fillId="0" borderId="0" xfId="0" applyFont="1"/>
    <xf numFmtId="0" fontId="8" fillId="0" borderId="9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0" borderId="0" xfId="0" applyFont="1"/>
    <xf numFmtId="0" fontId="11" fillId="0" borderId="4" xfId="0" applyFont="1" applyFill="1" applyBorder="1" applyAlignment="1">
      <alignment vertical="top" wrapText="1"/>
    </xf>
    <xf numFmtId="0" fontId="3" fillId="0" borderId="9" xfId="0" applyFont="1" applyBorder="1" applyAlignment="1">
      <alignment horizontal="left"/>
    </xf>
    <xf numFmtId="0" fontId="12" fillId="0" borderId="4" xfId="0" applyFont="1" applyFill="1" applyBorder="1" applyAlignment="1">
      <alignment vertical="top" wrapText="1"/>
    </xf>
    <xf numFmtId="4" fontId="6" fillId="0" borderId="0" xfId="0" applyNumberFormat="1" applyFont="1" applyFill="1" applyBorder="1" applyAlignment="1">
      <alignment horizontal="right" vertical="top" wrapText="1"/>
    </xf>
    <xf numFmtId="0" fontId="3" fillId="0" borderId="9" xfId="0" applyFont="1" applyBorder="1"/>
    <xf numFmtId="164" fontId="7" fillId="0" borderId="0" xfId="0" applyNumberFormat="1" applyFont="1" applyFill="1" applyBorder="1" applyAlignment="1">
      <alignment vertical="top" wrapText="1"/>
    </xf>
    <xf numFmtId="0" fontId="8" fillId="0" borderId="0" xfId="0" applyFont="1"/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right" wrapText="1"/>
    </xf>
    <xf numFmtId="0" fontId="5" fillId="0" borderId="5" xfId="0" applyFont="1" applyFill="1" applyBorder="1" applyAlignment="1">
      <alignment horizontal="right" wrapText="1"/>
    </xf>
    <xf numFmtId="0" fontId="3" fillId="0" borderId="10" xfId="0" applyFont="1" applyBorder="1" applyAlignment="1">
      <alignment vertical="top" wrapText="1"/>
    </xf>
    <xf numFmtId="164" fontId="5" fillId="0" borderId="0" xfId="1" applyNumberFormat="1" applyFont="1" applyFill="1" applyBorder="1" applyAlignment="1">
      <alignment horizontal="right" vertical="top" wrapText="1"/>
    </xf>
    <xf numFmtId="0" fontId="3" fillId="0" borderId="0" xfId="0" applyFont="1" applyBorder="1"/>
    <xf numFmtId="0" fontId="3" fillId="0" borderId="11" xfId="0" applyFont="1" applyBorder="1"/>
    <xf numFmtId="0" fontId="8" fillId="0" borderId="0" xfId="0" applyFont="1" applyAlignment="1">
      <alignment horizontal="right"/>
    </xf>
    <xf numFmtId="15" fontId="6" fillId="0" borderId="2" xfId="0" applyNumberFormat="1" applyFont="1" applyFill="1" applyBorder="1" applyAlignment="1">
      <alignment horizontal="right" wrapText="1"/>
    </xf>
    <xf numFmtId="15" fontId="6" fillId="0" borderId="3" xfId="0" applyNumberFormat="1" applyFont="1" applyFill="1" applyBorder="1" applyAlignment="1">
      <alignment horizontal="right" wrapText="1"/>
    </xf>
    <xf numFmtId="15" fontId="6" fillId="0" borderId="0" xfId="0" applyNumberFormat="1" applyFont="1" applyFill="1" applyBorder="1" applyAlignment="1">
      <alignment horizontal="right" wrapText="1"/>
    </xf>
    <xf numFmtId="164" fontId="6" fillId="0" borderId="0" xfId="1" applyNumberFormat="1" applyFont="1" applyFill="1" applyBorder="1" applyAlignment="1">
      <alignment horizontal="right" vertical="top" wrapText="1"/>
    </xf>
    <xf numFmtId="164" fontId="5" fillId="0" borderId="0" xfId="1" applyNumberFormat="1" applyFont="1" applyFill="1" applyBorder="1" applyAlignment="1">
      <alignment horizontal="right" wrapText="1"/>
    </xf>
    <xf numFmtId="164" fontId="5" fillId="0" borderId="5" xfId="1" applyNumberFormat="1" applyFont="1" applyFill="1" applyBorder="1" applyAlignment="1">
      <alignment horizontal="right"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5" xfId="1" applyNumberFormat="1" applyFont="1" applyFill="1" applyBorder="1" applyAlignment="1">
      <alignment horizontal="right" wrapText="1"/>
    </xf>
    <xf numFmtId="164" fontId="6" fillId="0" borderId="0" xfId="1" applyNumberFormat="1" applyFont="1" applyFill="1" applyAlignment="1">
      <alignment horizontal="right" vertical="top" wrapText="1"/>
    </xf>
    <xf numFmtId="164" fontId="6" fillId="0" borderId="5" xfId="1" applyNumberFormat="1" applyFont="1" applyFill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40" workbookViewId="0">
      <pane xSplit="1" topLeftCell="B1" activePane="topRight" state="frozen"/>
      <selection pane="topRight" activeCell="B41" sqref="B41"/>
    </sheetView>
  </sheetViews>
  <sheetFormatPr defaultRowHeight="15" x14ac:dyDescent="0.25"/>
  <cols>
    <col min="1" max="1" width="46" style="2" customWidth="1"/>
    <col min="2" max="2" width="18.5703125" style="2" bestFit="1" customWidth="1"/>
    <col min="3" max="3" width="18.5703125" style="2" customWidth="1"/>
    <col min="4" max="6" width="19.28515625" style="2" bestFit="1" customWidth="1"/>
    <col min="7" max="16384" width="9.140625" style="2"/>
  </cols>
  <sheetData>
    <row r="1" spans="1:6" ht="18.75" x14ac:dyDescent="0.3">
      <c r="A1" s="3" t="s">
        <v>0</v>
      </c>
      <c r="B1" s="3"/>
      <c r="C1" s="3"/>
    </row>
    <row r="2" spans="1:6" x14ac:dyDescent="0.25">
      <c r="A2" s="38" t="s">
        <v>62</v>
      </c>
    </row>
    <row r="3" spans="1:6" ht="15.75" thickBot="1" x14ac:dyDescent="0.3">
      <c r="A3" s="38" t="s">
        <v>63</v>
      </c>
    </row>
    <row r="4" spans="1:6" ht="16.5" thickBot="1" x14ac:dyDescent="0.3">
      <c r="A4" s="4"/>
      <c r="B4" s="56" t="s">
        <v>89</v>
      </c>
      <c r="C4" s="56" t="s">
        <v>90</v>
      </c>
      <c r="D4" s="56" t="s">
        <v>91</v>
      </c>
      <c r="E4" s="56" t="s">
        <v>89</v>
      </c>
      <c r="F4" s="56" t="s">
        <v>90</v>
      </c>
    </row>
    <row r="5" spans="1:6" ht="15.75" x14ac:dyDescent="0.25">
      <c r="A5" s="39" t="s">
        <v>64</v>
      </c>
      <c r="B5" s="57">
        <v>43190</v>
      </c>
      <c r="C5" s="57">
        <v>43281</v>
      </c>
      <c r="D5" s="57">
        <v>43373</v>
      </c>
      <c r="E5" s="58">
        <v>43555</v>
      </c>
      <c r="F5" s="59">
        <v>43646</v>
      </c>
    </row>
    <row r="6" spans="1:6" ht="15.75" x14ac:dyDescent="0.25">
      <c r="A6" s="40"/>
      <c r="B6" s="63"/>
      <c r="C6" s="63"/>
      <c r="D6" s="63"/>
      <c r="E6" s="63"/>
      <c r="F6" s="64"/>
    </row>
    <row r="7" spans="1:6" ht="15.75" x14ac:dyDescent="0.25">
      <c r="A7" s="41" t="s">
        <v>65</v>
      </c>
      <c r="B7" s="63"/>
      <c r="C7" s="63"/>
      <c r="D7" s="63"/>
      <c r="E7" s="63"/>
      <c r="F7" s="64"/>
    </row>
    <row r="8" spans="1:6" ht="15.75" x14ac:dyDescent="0.25">
      <c r="A8" s="42" t="s">
        <v>66</v>
      </c>
      <c r="B8" s="53">
        <v>343408630</v>
      </c>
      <c r="C8" s="53">
        <v>343408630</v>
      </c>
      <c r="D8" s="27">
        <v>377749493</v>
      </c>
      <c r="E8" s="28">
        <v>377749490</v>
      </c>
      <c r="F8" s="28"/>
    </row>
    <row r="9" spans="1:6" ht="15.75" x14ac:dyDescent="0.25">
      <c r="A9" s="42" t="s">
        <v>92</v>
      </c>
      <c r="B9" s="53"/>
      <c r="C9" s="53"/>
      <c r="D9" s="27"/>
      <c r="E9" s="53">
        <v>13405849</v>
      </c>
      <c r="F9" s="53"/>
    </row>
    <row r="10" spans="1:6" ht="15.75" x14ac:dyDescent="0.25">
      <c r="A10" s="42" t="s">
        <v>67</v>
      </c>
      <c r="B10" s="60">
        <v>268595147</v>
      </c>
      <c r="C10" s="60">
        <v>283056385</v>
      </c>
      <c r="D10" s="60">
        <v>273368911</v>
      </c>
      <c r="E10" s="60">
        <v>314437968</v>
      </c>
      <c r="F10" s="60"/>
    </row>
    <row r="11" spans="1:6" ht="15.75" x14ac:dyDescent="0.25">
      <c r="A11" s="5" t="s">
        <v>1</v>
      </c>
      <c r="B11" s="53"/>
      <c r="C11" s="53"/>
      <c r="D11" s="27"/>
      <c r="E11" s="27"/>
      <c r="F11" s="28"/>
    </row>
    <row r="12" spans="1:6" ht="15.75" x14ac:dyDescent="0.25">
      <c r="A12" s="5" t="s">
        <v>2</v>
      </c>
      <c r="B12" s="53"/>
      <c r="C12" s="53"/>
      <c r="D12" s="27"/>
      <c r="E12" s="27"/>
      <c r="F12" s="28"/>
    </row>
    <row r="13" spans="1:6" ht="15.75" x14ac:dyDescent="0.25">
      <c r="A13" s="5" t="s">
        <v>3</v>
      </c>
      <c r="B13" s="53"/>
      <c r="C13" s="53"/>
      <c r="D13" s="27"/>
      <c r="E13" s="27"/>
      <c r="F13" s="28"/>
    </row>
    <row r="14" spans="1:6" s="38" customFormat="1" ht="15.75" x14ac:dyDescent="0.25">
      <c r="A14" s="8" t="s">
        <v>4</v>
      </c>
      <c r="B14" s="60">
        <v>82171571</v>
      </c>
      <c r="C14" s="60">
        <v>82794601</v>
      </c>
      <c r="D14" s="65">
        <v>83508212</v>
      </c>
      <c r="E14" s="66">
        <v>73183323</v>
      </c>
      <c r="F14" s="66"/>
    </row>
    <row r="15" spans="1:6" ht="15.75" x14ac:dyDescent="0.25">
      <c r="A15" s="8"/>
      <c r="B15" s="60">
        <f t="shared" ref="B15:D15" si="0">B10+B8+B9</f>
        <v>612003777</v>
      </c>
      <c r="C15" s="60">
        <f t="shared" si="0"/>
        <v>626465015</v>
      </c>
      <c r="D15" s="60">
        <f t="shared" si="0"/>
        <v>651118404</v>
      </c>
      <c r="E15" s="60">
        <f>E10+E8+E9</f>
        <v>705593307</v>
      </c>
      <c r="F15" s="60"/>
    </row>
    <row r="16" spans="1:6" ht="15.75" x14ac:dyDescent="0.25">
      <c r="A16" s="8"/>
      <c r="B16" s="60"/>
      <c r="C16" s="60"/>
      <c r="D16" s="65"/>
      <c r="E16" s="65"/>
      <c r="F16" s="66"/>
    </row>
    <row r="17" spans="1:6" ht="15.75" x14ac:dyDescent="0.25">
      <c r="A17" s="42" t="s">
        <v>68</v>
      </c>
      <c r="B17" s="60">
        <v>128762844</v>
      </c>
      <c r="C17" s="60">
        <v>130277381</v>
      </c>
      <c r="D17" s="60">
        <v>146606307</v>
      </c>
      <c r="E17" s="60">
        <v>144520754</v>
      </c>
      <c r="F17" s="60"/>
    </row>
    <row r="18" spans="1:6" ht="15.75" x14ac:dyDescent="0.25">
      <c r="A18" s="5" t="s">
        <v>5</v>
      </c>
      <c r="B18" s="53"/>
      <c r="C18" s="53"/>
      <c r="D18" s="27"/>
      <c r="E18" s="27"/>
      <c r="F18" s="28"/>
    </row>
    <row r="19" spans="1:6" ht="15.75" x14ac:dyDescent="0.25">
      <c r="A19" s="5" t="s">
        <v>6</v>
      </c>
      <c r="B19" s="53"/>
      <c r="C19" s="53"/>
      <c r="D19" s="27"/>
      <c r="E19" s="27"/>
      <c r="F19" s="28"/>
    </row>
    <row r="20" spans="1:6" ht="15.75" x14ac:dyDescent="0.25">
      <c r="A20" s="5" t="s">
        <v>7</v>
      </c>
      <c r="B20" s="53"/>
      <c r="C20" s="53"/>
      <c r="D20" s="27"/>
      <c r="E20" s="27"/>
      <c r="F20" s="28"/>
    </row>
    <row r="21" spans="1:6" ht="15.75" x14ac:dyDescent="0.25">
      <c r="A21" s="5" t="s">
        <v>8</v>
      </c>
      <c r="B21" s="53"/>
      <c r="C21" s="53"/>
      <c r="D21" s="27"/>
      <c r="E21" s="27"/>
      <c r="F21" s="28"/>
    </row>
    <row r="22" spans="1:6" ht="15.75" x14ac:dyDescent="0.25">
      <c r="A22" s="5" t="s">
        <v>9</v>
      </c>
      <c r="B22" s="53"/>
      <c r="C22" s="53"/>
      <c r="D22" s="27"/>
      <c r="E22" s="27"/>
      <c r="F22" s="28"/>
    </row>
    <row r="23" spans="1:6" ht="15.75" x14ac:dyDescent="0.25">
      <c r="A23" s="42" t="s">
        <v>10</v>
      </c>
      <c r="B23" s="60"/>
      <c r="C23" s="60"/>
      <c r="D23" s="65"/>
      <c r="E23" s="65"/>
      <c r="F23" s="66"/>
    </row>
    <row r="24" spans="1:6" ht="15.75" x14ac:dyDescent="0.25">
      <c r="A24" s="42"/>
      <c r="B24" s="60"/>
      <c r="C24" s="60"/>
      <c r="D24" s="65"/>
      <c r="E24" s="65"/>
      <c r="F24" s="66"/>
    </row>
    <row r="25" spans="1:6" ht="15.75" x14ac:dyDescent="0.25">
      <c r="A25" s="42" t="s">
        <v>11</v>
      </c>
      <c r="B25" s="60">
        <v>121592372</v>
      </c>
      <c r="C25" s="60">
        <v>148388253</v>
      </c>
      <c r="D25" s="60">
        <v>145869460</v>
      </c>
      <c r="E25" s="60">
        <v>134932752</v>
      </c>
      <c r="F25" s="60"/>
    </row>
    <row r="26" spans="1:6" ht="31.5" x14ac:dyDescent="0.25">
      <c r="A26" s="5" t="s">
        <v>12</v>
      </c>
      <c r="B26" s="53"/>
      <c r="C26" s="53"/>
      <c r="D26" s="27"/>
      <c r="E26" s="27"/>
      <c r="F26" s="28"/>
    </row>
    <row r="27" spans="1:6" ht="31.5" x14ac:dyDescent="0.25">
      <c r="A27" s="5" t="s">
        <v>13</v>
      </c>
      <c r="B27" s="53"/>
      <c r="C27" s="53"/>
      <c r="D27" s="27"/>
      <c r="E27" s="27"/>
      <c r="F27" s="28"/>
    </row>
    <row r="28" spans="1:6" ht="15.75" x14ac:dyDescent="0.25">
      <c r="A28" s="5" t="s">
        <v>14</v>
      </c>
      <c r="B28" s="53"/>
      <c r="C28" s="53"/>
      <c r="D28" s="27"/>
      <c r="E28" s="27"/>
      <c r="F28" s="28"/>
    </row>
    <row r="29" spans="1:6" ht="15.75" x14ac:dyDescent="0.25">
      <c r="A29" s="5" t="s">
        <v>15</v>
      </c>
      <c r="B29" s="53"/>
      <c r="C29" s="53"/>
      <c r="D29" s="27"/>
      <c r="E29" s="27"/>
      <c r="F29" s="28"/>
    </row>
    <row r="30" spans="1:6" ht="15.75" x14ac:dyDescent="0.25">
      <c r="A30" s="5" t="s">
        <v>16</v>
      </c>
      <c r="B30" s="53"/>
      <c r="C30" s="53"/>
      <c r="D30" s="27"/>
      <c r="E30" s="27"/>
      <c r="F30" s="28"/>
    </row>
    <row r="31" spans="1:6" ht="15.75" x14ac:dyDescent="0.25">
      <c r="A31" s="8"/>
      <c r="B31" s="60">
        <f>B17+B15+B25+B23+B14</f>
        <v>944530564</v>
      </c>
      <c r="C31" s="60">
        <f>C17+C15+C25+C23+C14</f>
        <v>987925250</v>
      </c>
      <c r="D31" s="60">
        <f>D17+D15+D25+D23+D14</f>
        <v>1027102383</v>
      </c>
      <c r="E31" s="60">
        <f>E17+E15+E25+E23+E14</f>
        <v>1058230136</v>
      </c>
      <c r="F31" s="60">
        <f>F17+F15+F25+F23+F14</f>
        <v>0</v>
      </c>
    </row>
    <row r="32" spans="1:6" ht="15.75" x14ac:dyDescent="0.25">
      <c r="A32" s="8"/>
      <c r="B32" s="60"/>
      <c r="C32" s="60"/>
      <c r="D32" s="65"/>
      <c r="E32" s="65"/>
      <c r="F32" s="66"/>
    </row>
    <row r="33" spans="1:6" ht="15.75" x14ac:dyDescent="0.25">
      <c r="A33" s="43" t="s">
        <v>69</v>
      </c>
      <c r="B33" s="60"/>
      <c r="C33" s="60"/>
      <c r="D33" s="65"/>
      <c r="E33" s="65"/>
      <c r="F33" s="66"/>
    </row>
    <row r="34" spans="1:6" ht="15.75" x14ac:dyDescent="0.25">
      <c r="A34" s="44" t="s">
        <v>17</v>
      </c>
      <c r="B34" s="60">
        <f>B35+B36</f>
        <v>165115030</v>
      </c>
      <c r="C34" s="60">
        <v>148991549</v>
      </c>
      <c r="D34" s="27">
        <v>149292729</v>
      </c>
      <c r="E34" s="60">
        <v>142268824</v>
      </c>
      <c r="F34" s="60">
        <f t="shared" ref="F34" si="1">F35+F36</f>
        <v>0</v>
      </c>
    </row>
    <row r="35" spans="1:6" ht="47.25" x14ac:dyDescent="0.25">
      <c r="A35" s="5" t="s">
        <v>18</v>
      </c>
      <c r="B35" s="53"/>
      <c r="C35" s="53"/>
      <c r="D35" s="27"/>
      <c r="E35" s="27"/>
      <c r="F35" s="28"/>
    </row>
    <row r="36" spans="1:6" ht="15.75" x14ac:dyDescent="0.25">
      <c r="A36" s="5" t="s">
        <v>19</v>
      </c>
      <c r="B36" s="53">
        <v>165115030</v>
      </c>
      <c r="C36" s="53"/>
      <c r="D36" s="27"/>
      <c r="E36" s="27">
        <v>142268824</v>
      </c>
      <c r="F36" s="28"/>
    </row>
    <row r="37" spans="1:6" ht="15.75" x14ac:dyDescent="0.25">
      <c r="A37" s="5" t="s">
        <v>93</v>
      </c>
      <c r="B37" s="53">
        <v>399707471</v>
      </c>
      <c r="C37" s="53">
        <v>460818658</v>
      </c>
      <c r="D37" s="27">
        <v>496219318</v>
      </c>
      <c r="E37" s="27">
        <v>499489430</v>
      </c>
      <c r="F37" s="28"/>
    </row>
    <row r="38" spans="1:6" ht="15.75" x14ac:dyDescent="0.25">
      <c r="A38" s="5" t="s">
        <v>20</v>
      </c>
      <c r="B38" s="53"/>
      <c r="C38" s="53"/>
      <c r="D38" s="27"/>
      <c r="E38" s="27"/>
      <c r="F38" s="28"/>
    </row>
    <row r="39" spans="1:6" ht="31.5" x14ac:dyDescent="0.25">
      <c r="A39" s="5" t="s">
        <v>21</v>
      </c>
      <c r="B39" s="53"/>
      <c r="C39" s="53"/>
      <c r="D39" s="27"/>
      <c r="E39" s="27"/>
      <c r="F39" s="28"/>
    </row>
    <row r="40" spans="1:6" ht="15.75" x14ac:dyDescent="0.25">
      <c r="A40" s="5" t="s">
        <v>22</v>
      </c>
      <c r="B40" s="53"/>
      <c r="C40" s="53"/>
      <c r="D40" s="27"/>
      <c r="E40" s="27"/>
      <c r="F40" s="28"/>
    </row>
    <row r="41" spans="1:6" ht="15.75" x14ac:dyDescent="0.25">
      <c r="A41" s="5" t="s">
        <v>23</v>
      </c>
      <c r="B41" s="53">
        <v>302289711</v>
      </c>
      <c r="C41" s="53">
        <v>300530712</v>
      </c>
      <c r="D41" s="27">
        <v>305732359</v>
      </c>
      <c r="E41" s="27">
        <v>343932026</v>
      </c>
      <c r="F41" s="28"/>
    </row>
    <row r="42" spans="1:6" ht="15.75" x14ac:dyDescent="0.25">
      <c r="A42" s="5" t="s">
        <v>24</v>
      </c>
      <c r="B42" s="53">
        <v>77418352</v>
      </c>
      <c r="C42" s="53">
        <v>77584331</v>
      </c>
      <c r="D42" s="27">
        <v>75857977</v>
      </c>
      <c r="E42" s="27">
        <v>72539856</v>
      </c>
      <c r="F42" s="28"/>
    </row>
    <row r="43" spans="1:6" ht="15.75" x14ac:dyDescent="0.25">
      <c r="A43" s="5" t="s">
        <v>59</v>
      </c>
      <c r="B43" s="53"/>
      <c r="C43" s="53"/>
      <c r="D43" s="27"/>
      <c r="E43" s="27"/>
      <c r="F43" s="28"/>
    </row>
    <row r="44" spans="1:6" ht="15.75" x14ac:dyDescent="0.25">
      <c r="A44" s="5" t="s">
        <v>25</v>
      </c>
      <c r="B44" s="53"/>
      <c r="C44" s="53"/>
      <c r="D44" s="27"/>
      <c r="E44" s="27"/>
      <c r="F44" s="28"/>
    </row>
    <row r="45" spans="1:6" ht="15.75" x14ac:dyDescent="0.25">
      <c r="A45" s="8"/>
      <c r="B45" s="60">
        <f>SUM(B37:B44)+B34</f>
        <v>944530564</v>
      </c>
      <c r="C45" s="60">
        <f t="shared" ref="C45:F45" si="2">SUM(C37:C44)+C34</f>
        <v>987925250</v>
      </c>
      <c r="D45" s="60">
        <f t="shared" si="2"/>
        <v>1027102383</v>
      </c>
      <c r="E45" s="60">
        <f t="shared" si="2"/>
        <v>1058230136</v>
      </c>
      <c r="F45" s="60">
        <f t="shared" si="2"/>
        <v>0</v>
      </c>
    </row>
    <row r="46" spans="1:6" ht="15.75" x14ac:dyDescent="0.25">
      <c r="A46" s="8"/>
      <c r="B46" s="9"/>
      <c r="C46" s="9"/>
      <c r="D46" s="10"/>
      <c r="E46" s="10"/>
      <c r="F46" s="45"/>
    </row>
    <row r="47" spans="1:6" ht="16.5" thickBot="1" x14ac:dyDescent="0.3">
      <c r="A47" s="46" t="s">
        <v>70</v>
      </c>
      <c r="B47" s="15">
        <f t="shared" ref="B47:C47" si="3">B15/(B8/10)</f>
        <v>17.821444295095322</v>
      </c>
      <c r="C47" s="15">
        <f t="shared" si="3"/>
        <v>18.242553048244595</v>
      </c>
      <c r="D47" s="15">
        <f>D15/(D8/10)</f>
        <v>17.236777707601053</v>
      </c>
      <c r="E47" s="15">
        <f t="shared" ref="E47:F47" si="4">E15/(E8/10)</f>
        <v>18.678868553866213</v>
      </c>
      <c r="F47" s="15" t="e">
        <f t="shared" si="4"/>
        <v>#DIV/0!</v>
      </c>
    </row>
    <row r="48" spans="1:6" ht="15.75" x14ac:dyDescent="0.25">
      <c r="A48" s="46" t="s">
        <v>71</v>
      </c>
      <c r="B48" s="47">
        <f>B8/10</f>
        <v>34340863</v>
      </c>
      <c r="C48" s="47">
        <f t="shared" ref="C48:F48" si="5">C8/10</f>
        <v>34340863</v>
      </c>
      <c r="D48" s="47">
        <f t="shared" si="5"/>
        <v>37774949.299999997</v>
      </c>
      <c r="E48" s="47">
        <f t="shared" si="5"/>
        <v>37774949</v>
      </c>
      <c r="F48" s="47">
        <f t="shared" si="5"/>
        <v>0</v>
      </c>
    </row>
    <row r="49" spans="1:6" ht="15.75" x14ac:dyDescent="0.25">
      <c r="A49" s="5"/>
      <c r="B49" s="20"/>
      <c r="C49" s="20"/>
      <c r="D49" s="12"/>
      <c r="E49" s="6"/>
      <c r="F49" s="13"/>
    </row>
    <row r="50" spans="1:6" ht="15.75" x14ac:dyDescent="0.25">
      <c r="A50" s="5"/>
      <c r="B50" s="20"/>
      <c r="C50" s="20"/>
      <c r="D50" s="6"/>
      <c r="E50" s="6"/>
      <c r="F50" s="7"/>
    </row>
    <row r="51" spans="1:6" ht="15.75" x14ac:dyDescent="0.25">
      <c r="A51" s="8"/>
      <c r="B51" s="21"/>
      <c r="C51" s="21"/>
      <c r="D51" s="10"/>
      <c r="E51" s="10"/>
      <c r="F51" s="11"/>
    </row>
    <row r="52" spans="1:6" ht="16.5" thickBot="1" x14ac:dyDescent="0.3">
      <c r="A52" s="14"/>
      <c r="B52" s="22"/>
      <c r="C52" s="22"/>
      <c r="D52" s="15"/>
      <c r="E52" s="15"/>
      <c r="F5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pane xSplit="1" ySplit="4" topLeftCell="B38" activePane="bottomRight" state="frozen"/>
      <selection pane="topRight" activeCell="B1" sqref="B1"/>
      <selection pane="bottomLeft" activeCell="A5" sqref="A5"/>
      <selection pane="bottomRight" activeCell="B44" sqref="B44"/>
    </sheetView>
  </sheetViews>
  <sheetFormatPr defaultRowHeight="15" x14ac:dyDescent="0.25"/>
  <cols>
    <col min="1" max="1" width="47.140625" style="2" customWidth="1"/>
    <col min="2" max="2" width="15.28515625" style="2" customWidth="1"/>
    <col min="3" max="3" width="18" style="2" customWidth="1"/>
    <col min="4" max="5" width="18.5703125" style="2" bestFit="1" customWidth="1"/>
    <col min="6" max="16384" width="9.140625" style="2"/>
  </cols>
  <sheetData>
    <row r="1" spans="1:5" ht="19.5" thickBot="1" x14ac:dyDescent="0.35">
      <c r="A1" s="3" t="s">
        <v>0</v>
      </c>
      <c r="B1" s="3"/>
      <c r="C1" s="3"/>
    </row>
    <row r="2" spans="1:5" ht="15.75" x14ac:dyDescent="0.25">
      <c r="A2" s="48" t="s">
        <v>72</v>
      </c>
      <c r="B2" s="24"/>
      <c r="C2" s="24"/>
      <c r="D2" s="25"/>
      <c r="E2" s="26"/>
    </row>
    <row r="3" spans="1:5" ht="16.5" thickBot="1" x14ac:dyDescent="0.3">
      <c r="A3" s="38" t="s">
        <v>63</v>
      </c>
      <c r="B3" s="56" t="s">
        <v>89</v>
      </c>
      <c r="C3" s="56" t="s">
        <v>90</v>
      </c>
      <c r="D3" s="56" t="s">
        <v>91</v>
      </c>
      <c r="E3" s="56" t="s">
        <v>89</v>
      </c>
    </row>
    <row r="4" spans="1:5" ht="15.75" x14ac:dyDescent="0.25">
      <c r="A4" s="23"/>
      <c r="B4" s="57">
        <v>43190</v>
      </c>
      <c r="C4" s="57">
        <v>43281</v>
      </c>
      <c r="D4" s="57">
        <v>43373</v>
      </c>
      <c r="E4" s="58">
        <v>43555</v>
      </c>
    </row>
    <row r="5" spans="1:5" ht="15.75" x14ac:dyDescent="0.25">
      <c r="A5" s="52" t="s">
        <v>73</v>
      </c>
      <c r="B5" s="61"/>
      <c r="C5" s="61"/>
      <c r="D5" s="61"/>
      <c r="E5" s="62"/>
    </row>
    <row r="6" spans="1:5" ht="15.75" x14ac:dyDescent="0.25">
      <c r="A6" s="5" t="s">
        <v>26</v>
      </c>
      <c r="B6" s="53"/>
      <c r="C6" s="53"/>
      <c r="D6" s="27"/>
      <c r="E6" s="28"/>
    </row>
    <row r="7" spans="1:5" ht="15.75" x14ac:dyDescent="0.25">
      <c r="A7" s="5" t="s">
        <v>94</v>
      </c>
      <c r="B7" s="53">
        <v>7232846</v>
      </c>
      <c r="C7" s="53">
        <v>15898297</v>
      </c>
      <c r="D7" s="27">
        <v>22130816</v>
      </c>
      <c r="E7" s="28">
        <v>6917519</v>
      </c>
    </row>
    <row r="8" spans="1:5" ht="15.75" x14ac:dyDescent="0.25">
      <c r="A8" s="5" t="s">
        <v>27</v>
      </c>
      <c r="B8" s="53"/>
      <c r="C8" s="53"/>
      <c r="D8" s="27"/>
      <c r="E8" s="28"/>
    </row>
    <row r="9" spans="1:5" ht="15.75" x14ac:dyDescent="0.25">
      <c r="A9" s="5" t="s">
        <v>28</v>
      </c>
      <c r="B9" s="53"/>
      <c r="C9" s="53"/>
      <c r="D9" s="27"/>
      <c r="E9" s="28"/>
    </row>
    <row r="10" spans="1:5" ht="15.75" x14ac:dyDescent="0.25">
      <c r="A10" s="5" t="s">
        <v>29</v>
      </c>
      <c r="B10" s="53"/>
      <c r="C10" s="53"/>
      <c r="D10" s="27"/>
      <c r="E10" s="28"/>
    </row>
    <row r="11" spans="1:5" ht="15.75" x14ac:dyDescent="0.25">
      <c r="A11" s="5" t="s">
        <v>95</v>
      </c>
      <c r="B11" s="53">
        <v>4935382</v>
      </c>
      <c r="C11" s="53">
        <v>12004999</v>
      </c>
      <c r="D11" s="27">
        <v>18676005</v>
      </c>
      <c r="E11" s="28">
        <v>6085354</v>
      </c>
    </row>
    <row r="12" spans="1:5" ht="15.75" x14ac:dyDescent="0.25">
      <c r="A12" s="5" t="s">
        <v>60</v>
      </c>
      <c r="B12" s="53">
        <v>96483858</v>
      </c>
      <c r="C12" s="53">
        <v>175415962</v>
      </c>
      <c r="D12" s="27">
        <v>291379702</v>
      </c>
      <c r="E12" s="28">
        <v>108027903</v>
      </c>
    </row>
    <row r="13" spans="1:5" ht="15.75" x14ac:dyDescent="0.25">
      <c r="A13" s="5" t="s">
        <v>30</v>
      </c>
      <c r="B13" s="53"/>
      <c r="C13" s="53"/>
      <c r="D13" s="27"/>
      <c r="E13" s="28"/>
    </row>
    <row r="14" spans="1:5" ht="15.75" x14ac:dyDescent="0.25">
      <c r="A14" s="52" t="s">
        <v>31</v>
      </c>
      <c r="B14" s="60">
        <v>30053733</v>
      </c>
      <c r="C14" s="60">
        <v>60107467</v>
      </c>
      <c r="D14" s="60">
        <v>90161200</v>
      </c>
      <c r="E14" s="28">
        <v>33767176</v>
      </c>
    </row>
    <row r="15" spans="1:5" ht="15.75" x14ac:dyDescent="0.25">
      <c r="A15" s="5" t="s">
        <v>32</v>
      </c>
      <c r="B15" s="53"/>
      <c r="C15" s="53"/>
      <c r="D15" s="27"/>
      <c r="E15" s="28"/>
    </row>
    <row r="16" spans="1:5" ht="15.75" x14ac:dyDescent="0.25">
      <c r="A16" s="5" t="s">
        <v>33</v>
      </c>
      <c r="B16" s="53"/>
      <c r="C16" s="53"/>
      <c r="D16" s="27"/>
      <c r="E16" s="28"/>
    </row>
    <row r="17" spans="1:5" ht="15.75" x14ac:dyDescent="0.25">
      <c r="A17" s="5" t="s">
        <v>34</v>
      </c>
      <c r="B17" s="53"/>
      <c r="C17" s="53"/>
      <c r="D17" s="27"/>
      <c r="E17" s="28"/>
    </row>
    <row r="18" spans="1:5" ht="15.75" x14ac:dyDescent="0.25">
      <c r="A18" s="5" t="s">
        <v>35</v>
      </c>
      <c r="B18" s="53"/>
      <c r="C18" s="53"/>
      <c r="D18" s="27"/>
      <c r="E18" s="28"/>
    </row>
    <row r="19" spans="1:5" ht="15.75" x14ac:dyDescent="0.25">
      <c r="A19" s="5" t="s">
        <v>36</v>
      </c>
      <c r="B19" s="53"/>
      <c r="C19" s="53"/>
      <c r="D19" s="27"/>
      <c r="E19" s="28"/>
    </row>
    <row r="20" spans="1:5" ht="15.75" x14ac:dyDescent="0.25">
      <c r="A20" s="8"/>
      <c r="B20" s="60">
        <f>SUM(B6:B13)+B14</f>
        <v>138705819</v>
      </c>
      <c r="C20" s="60">
        <f t="shared" ref="C20:E20" si="0">SUM(C6:C13)+C14</f>
        <v>263426725</v>
      </c>
      <c r="D20" s="60">
        <f t="shared" si="0"/>
        <v>422347723</v>
      </c>
      <c r="E20" s="60">
        <f t="shared" si="0"/>
        <v>154797952</v>
      </c>
    </row>
    <row r="21" spans="1:5" ht="15.75" x14ac:dyDescent="0.25">
      <c r="A21" s="8"/>
      <c r="B21" s="60"/>
      <c r="C21" s="60"/>
      <c r="D21" s="60"/>
      <c r="E21" s="60"/>
    </row>
    <row r="22" spans="1:5" ht="15.75" x14ac:dyDescent="0.25">
      <c r="A22" s="52" t="s">
        <v>74</v>
      </c>
      <c r="B22" s="60">
        <f>SUM(B23:B40)</f>
        <v>110276227</v>
      </c>
      <c r="C22" s="60">
        <f t="shared" ref="C22:D22" si="1">SUM(C23:C40)</f>
        <v>216042204</v>
      </c>
      <c r="D22" s="60">
        <f t="shared" si="1"/>
        <v>342373287</v>
      </c>
      <c r="E22" s="60">
        <f>SUM(E23:E40)</f>
        <v>123036027</v>
      </c>
    </row>
    <row r="23" spans="1:5" ht="15.75" x14ac:dyDescent="0.25">
      <c r="A23" s="5" t="s">
        <v>97</v>
      </c>
      <c r="B23" s="53">
        <v>30384354</v>
      </c>
      <c r="C23" s="53">
        <v>51679130</v>
      </c>
      <c r="D23" s="27">
        <v>108673606</v>
      </c>
      <c r="E23" s="28">
        <v>37718720</v>
      </c>
    </row>
    <row r="24" spans="1:5" ht="15.75" x14ac:dyDescent="0.25">
      <c r="A24" s="5" t="s">
        <v>98</v>
      </c>
      <c r="B24" s="53">
        <v>38601644</v>
      </c>
      <c r="C24" s="53">
        <v>70169915</v>
      </c>
      <c r="D24" s="27">
        <v>116552574</v>
      </c>
      <c r="E24" s="28">
        <v>43219226</v>
      </c>
    </row>
    <row r="25" spans="1:5" ht="15.75" x14ac:dyDescent="0.25">
      <c r="A25" s="5" t="s">
        <v>37</v>
      </c>
      <c r="B25" s="53"/>
      <c r="C25" s="53"/>
      <c r="D25" s="27"/>
      <c r="E25" s="28"/>
    </row>
    <row r="26" spans="1:5" ht="15.75" x14ac:dyDescent="0.25">
      <c r="A26" s="5" t="s">
        <v>38</v>
      </c>
      <c r="B26" s="53">
        <v>17136592</v>
      </c>
      <c r="C26" s="53">
        <v>32782760</v>
      </c>
      <c r="D26" s="27">
        <v>50342697</v>
      </c>
      <c r="E26" s="28">
        <v>16204185</v>
      </c>
    </row>
    <row r="27" spans="1:5" ht="15.75" x14ac:dyDescent="0.25">
      <c r="A27" s="5" t="s">
        <v>96</v>
      </c>
      <c r="B27" s="53">
        <v>21514503</v>
      </c>
      <c r="C27" s="53">
        <v>55377501</v>
      </c>
      <c r="D27" s="27">
        <v>57596774</v>
      </c>
      <c r="E27" s="28">
        <v>22574936</v>
      </c>
    </row>
    <row r="28" spans="1:5" ht="15.75" x14ac:dyDescent="0.25">
      <c r="A28" s="5" t="s">
        <v>39</v>
      </c>
      <c r="B28" s="53"/>
      <c r="C28" s="53"/>
      <c r="D28" s="27"/>
      <c r="E28" s="28"/>
    </row>
    <row r="29" spans="1:5" ht="15.75" x14ac:dyDescent="0.25">
      <c r="A29" s="5" t="s">
        <v>40</v>
      </c>
      <c r="B29" s="53"/>
      <c r="C29" s="53"/>
      <c r="D29" s="27"/>
      <c r="E29" s="28"/>
    </row>
    <row r="30" spans="1:5" ht="15.75" x14ac:dyDescent="0.25">
      <c r="A30" s="5" t="s">
        <v>41</v>
      </c>
      <c r="B30" s="53"/>
      <c r="C30" s="53"/>
      <c r="D30" s="27"/>
      <c r="E30" s="28"/>
    </row>
    <row r="31" spans="1:5" ht="15.75" x14ac:dyDescent="0.25">
      <c r="A31" s="5" t="s">
        <v>42</v>
      </c>
      <c r="B31" s="53"/>
      <c r="C31" s="53"/>
      <c r="D31" s="27"/>
      <c r="E31" s="28"/>
    </row>
    <row r="32" spans="1:5" ht="15.75" x14ac:dyDescent="0.25">
      <c r="A32" s="5" t="s">
        <v>43</v>
      </c>
      <c r="B32" s="53"/>
      <c r="C32" s="53"/>
      <c r="D32" s="27"/>
      <c r="E32" s="28"/>
    </row>
    <row r="33" spans="1:6" ht="15.75" x14ac:dyDescent="0.25">
      <c r="A33" s="5" t="s">
        <v>44</v>
      </c>
      <c r="B33" s="53"/>
      <c r="C33" s="53"/>
      <c r="D33" s="27"/>
      <c r="E33" s="28"/>
    </row>
    <row r="34" spans="1:6" ht="15.75" x14ac:dyDescent="0.25">
      <c r="A34" s="5" t="s">
        <v>45</v>
      </c>
      <c r="B34" s="53"/>
      <c r="C34" s="53"/>
      <c r="D34" s="27"/>
      <c r="E34" s="28"/>
    </row>
    <row r="35" spans="1:6" ht="15.75" x14ac:dyDescent="0.25">
      <c r="A35" s="5" t="s">
        <v>46</v>
      </c>
      <c r="B35" s="53"/>
      <c r="C35" s="53"/>
      <c r="D35" s="27"/>
      <c r="E35" s="28"/>
    </row>
    <row r="36" spans="1:6" ht="15.75" x14ac:dyDescent="0.25">
      <c r="A36" s="5" t="s">
        <v>47</v>
      </c>
      <c r="B36" s="53"/>
      <c r="C36" s="53"/>
      <c r="D36" s="27"/>
      <c r="E36" s="28"/>
    </row>
    <row r="37" spans="1:6" ht="15.75" x14ac:dyDescent="0.25">
      <c r="A37" s="5" t="s">
        <v>48</v>
      </c>
      <c r="B37" s="53"/>
      <c r="C37" s="53">
        <v>6032898</v>
      </c>
      <c r="D37" s="27">
        <v>9207636</v>
      </c>
      <c r="E37" s="28">
        <v>3318960</v>
      </c>
    </row>
    <row r="38" spans="1:6" ht="15.75" x14ac:dyDescent="0.25">
      <c r="A38" s="5" t="s">
        <v>49</v>
      </c>
      <c r="B38" s="53"/>
      <c r="C38" s="53"/>
      <c r="D38" s="27"/>
      <c r="E38" s="28"/>
    </row>
    <row r="39" spans="1:6" ht="15.75" x14ac:dyDescent="0.25">
      <c r="A39" s="5" t="s">
        <v>50</v>
      </c>
      <c r="B39" s="53"/>
      <c r="C39" s="53"/>
      <c r="D39" s="27"/>
      <c r="E39" s="28"/>
    </row>
    <row r="40" spans="1:6" ht="15.75" x14ac:dyDescent="0.25">
      <c r="A40" s="5" t="s">
        <v>99</v>
      </c>
      <c r="B40" s="53">
        <v>2639134</v>
      </c>
      <c r="C40" s="53"/>
      <c r="D40" s="27"/>
      <c r="E40" s="28"/>
    </row>
    <row r="41" spans="1:6" ht="15.75" x14ac:dyDescent="0.25">
      <c r="A41" s="5"/>
      <c r="B41" s="53"/>
      <c r="C41" s="53"/>
      <c r="D41" s="27"/>
      <c r="E41" s="53"/>
    </row>
    <row r="42" spans="1:6" ht="15.75" x14ac:dyDescent="0.25">
      <c r="A42" s="46" t="s">
        <v>75</v>
      </c>
      <c r="B42" s="60">
        <f>B20-B22</f>
        <v>28429592</v>
      </c>
      <c r="C42" s="60">
        <f t="shared" ref="C42:D42" si="2">C20-C22</f>
        <v>47384521</v>
      </c>
      <c r="D42" s="60">
        <f t="shared" si="2"/>
        <v>79974436</v>
      </c>
      <c r="E42" s="60">
        <f>E20-E22</f>
        <v>31761925</v>
      </c>
    </row>
    <row r="43" spans="1:6" ht="15.75" x14ac:dyDescent="0.25">
      <c r="A43" s="41" t="s">
        <v>76</v>
      </c>
      <c r="B43" s="53">
        <v>8009533</v>
      </c>
      <c r="C43" s="53">
        <v>11880196</v>
      </c>
      <c r="D43" s="27">
        <v>19102910</v>
      </c>
      <c r="E43" s="28">
        <v>8642164</v>
      </c>
    </row>
    <row r="44" spans="1:6" ht="15.75" x14ac:dyDescent="0.25">
      <c r="A44" s="41" t="s">
        <v>51</v>
      </c>
      <c r="B44" s="53"/>
      <c r="C44" s="53"/>
      <c r="D44" s="27"/>
      <c r="E44" s="28"/>
    </row>
    <row r="45" spans="1:6" ht="15.75" x14ac:dyDescent="0.25">
      <c r="A45" s="46" t="s">
        <v>77</v>
      </c>
      <c r="B45" s="60">
        <f>B42-B44-B43</f>
        <v>20420059</v>
      </c>
      <c r="C45" s="60">
        <f t="shared" ref="C45:E45" si="3">C42-C44-C43</f>
        <v>35504325</v>
      </c>
      <c r="D45" s="60">
        <f t="shared" si="3"/>
        <v>60871526</v>
      </c>
      <c r="E45" s="60">
        <f t="shared" si="3"/>
        <v>23119761</v>
      </c>
    </row>
    <row r="46" spans="1:6" ht="15.75" x14ac:dyDescent="0.25">
      <c r="A46" s="54"/>
      <c r="B46" s="9"/>
      <c r="C46" s="9"/>
      <c r="D46" s="9"/>
      <c r="E46" s="9"/>
    </row>
    <row r="47" spans="1:6" ht="16.5" thickBot="1" x14ac:dyDescent="0.3">
      <c r="A47" s="46" t="s">
        <v>78</v>
      </c>
      <c r="B47" s="15">
        <f>B45/('1'!B8/10)</f>
        <v>0.5946285915994598</v>
      </c>
      <c r="C47" s="15">
        <f>C45/('1'!C8/10)</f>
        <v>1.0338798125137392</v>
      </c>
      <c r="D47" s="15">
        <f>D45/('1'!D8/10)</f>
        <v>1.6114257498156326</v>
      </c>
      <c r="E47" s="15" t="e">
        <f>E45/('1'!F8/10)</f>
        <v>#DIV/0!</v>
      </c>
      <c r="F47" s="15"/>
    </row>
    <row r="48" spans="1:6" ht="15.75" x14ac:dyDescent="0.25">
      <c r="A48" s="55" t="s">
        <v>79</v>
      </c>
      <c r="B48" s="17"/>
      <c r="C48" s="17"/>
      <c r="D48" s="18"/>
      <c r="E48" s="19"/>
    </row>
    <row r="49" spans="1:5" ht="15.75" x14ac:dyDescent="0.25">
      <c r="A49" s="29"/>
      <c r="B49" s="30"/>
      <c r="C49" s="30"/>
      <c r="D49" s="31"/>
      <c r="E49" s="32"/>
    </row>
    <row r="50" spans="1:5" ht="16.5" thickBot="1" x14ac:dyDescent="0.3">
      <c r="A50" s="16"/>
      <c r="B50" s="17"/>
      <c r="C50" s="17"/>
      <c r="D50" s="18"/>
      <c r="E50" s="19"/>
    </row>
    <row r="51" spans="1:5" ht="16.5" thickBot="1" x14ac:dyDescent="0.3">
      <c r="A51" s="29"/>
      <c r="B51" s="30"/>
      <c r="C51" s="30"/>
      <c r="D51" s="33"/>
      <c r="E51" s="34"/>
    </row>
    <row r="52" spans="1:5" ht="16.5" thickBot="1" x14ac:dyDescent="0.3">
      <c r="A52" s="35"/>
      <c r="B52" s="36"/>
      <c r="C52" s="36"/>
      <c r="D52" s="37"/>
      <c r="E52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pane xSplit="1" topLeftCell="C1" activePane="topRight" state="frozen"/>
      <selection pane="topRight" activeCell="A26" sqref="A26"/>
    </sheetView>
  </sheetViews>
  <sheetFormatPr defaultRowHeight="15" x14ac:dyDescent="0.25"/>
  <cols>
    <col min="1" max="1" width="49.140625" style="1" customWidth="1"/>
    <col min="2" max="3" width="19.5703125" style="1" bestFit="1" customWidth="1"/>
    <col min="4" max="6" width="19.42578125" style="1" bestFit="1" customWidth="1"/>
    <col min="7" max="16384" width="9.140625" style="1"/>
  </cols>
  <sheetData>
    <row r="1" spans="1:6" ht="18.75" x14ac:dyDescent="0.3">
      <c r="A1" s="3" t="s">
        <v>0</v>
      </c>
      <c r="B1" s="3"/>
      <c r="C1" s="3"/>
    </row>
    <row r="2" spans="1:6" ht="15.75" x14ac:dyDescent="0.25">
      <c r="A2" s="48" t="s">
        <v>80</v>
      </c>
    </row>
    <row r="3" spans="1:6" ht="16.5" thickBot="1" x14ac:dyDescent="0.3">
      <c r="A3" s="38" t="s">
        <v>63</v>
      </c>
      <c r="B3" s="56" t="s">
        <v>89</v>
      </c>
      <c r="C3" s="56" t="s">
        <v>90</v>
      </c>
      <c r="D3" s="56" t="s">
        <v>91</v>
      </c>
      <c r="E3" s="56" t="s">
        <v>89</v>
      </c>
      <c r="F3" s="56" t="s">
        <v>90</v>
      </c>
    </row>
    <row r="4" spans="1:6" ht="15.75" x14ac:dyDescent="0.25">
      <c r="A4" s="23"/>
      <c r="B4" s="57">
        <v>43190</v>
      </c>
      <c r="C4" s="57">
        <v>43281</v>
      </c>
      <c r="D4" s="57">
        <v>43373</v>
      </c>
      <c r="E4" s="58">
        <v>43555</v>
      </c>
      <c r="F4" s="59">
        <v>43646</v>
      </c>
    </row>
    <row r="5" spans="1:6" ht="15.75" x14ac:dyDescent="0.25">
      <c r="A5" s="46" t="s">
        <v>81</v>
      </c>
      <c r="B5" s="49"/>
      <c r="C5" s="49"/>
      <c r="D5" s="50"/>
      <c r="E5" s="50"/>
      <c r="F5" s="51"/>
    </row>
    <row r="6" spans="1:6" ht="15.75" x14ac:dyDescent="0.25">
      <c r="A6" s="5" t="s">
        <v>52</v>
      </c>
      <c r="B6" s="53"/>
      <c r="C6" s="53">
        <v>140315858</v>
      </c>
      <c r="D6" s="27">
        <v>225691236</v>
      </c>
      <c r="E6" s="27">
        <v>332752135</v>
      </c>
      <c r="F6" s="28">
        <v>153861359</v>
      </c>
    </row>
    <row r="7" spans="1:6" ht="15.75" x14ac:dyDescent="0.25">
      <c r="A7" s="5" t="s">
        <v>53</v>
      </c>
      <c r="B7" s="53"/>
      <c r="C7" s="53">
        <v>-2923677</v>
      </c>
      <c r="D7" s="27">
        <v>-25093128</v>
      </c>
      <c r="E7" s="27">
        <v>-13553610</v>
      </c>
      <c r="F7" s="28">
        <v>-2000000</v>
      </c>
    </row>
    <row r="8" spans="1:6" ht="31.5" x14ac:dyDescent="0.25">
      <c r="A8" s="5" t="s">
        <v>54</v>
      </c>
      <c r="B8" s="53"/>
      <c r="C8" s="53">
        <v>-128081877</v>
      </c>
      <c r="D8" s="27">
        <v>-184307692</v>
      </c>
      <c r="E8" s="27">
        <v>-294410486</v>
      </c>
      <c r="F8" s="28">
        <v>-132666760</v>
      </c>
    </row>
    <row r="9" spans="1:6" ht="15.75" x14ac:dyDescent="0.25">
      <c r="A9" s="8"/>
      <c r="B9" s="60">
        <f>SUM(B6:B8)</f>
        <v>0</v>
      </c>
      <c r="C9" s="60">
        <f t="shared" ref="C9:E9" si="0">SUM(C6:C8)</f>
        <v>9310304</v>
      </c>
      <c r="D9" s="60">
        <f t="shared" si="0"/>
        <v>16290416</v>
      </c>
      <c r="E9" s="60">
        <f t="shared" si="0"/>
        <v>24788039</v>
      </c>
      <c r="F9" s="60">
        <f>SUM(F6:F8)</f>
        <v>19194599</v>
      </c>
    </row>
    <row r="10" spans="1:6" ht="15.75" x14ac:dyDescent="0.25">
      <c r="A10" s="46" t="s">
        <v>82</v>
      </c>
      <c r="B10" s="60"/>
      <c r="C10" s="60"/>
      <c r="D10" s="60"/>
      <c r="E10" s="60"/>
      <c r="F10" s="60"/>
    </row>
    <row r="11" spans="1:6" ht="15.75" x14ac:dyDescent="0.25">
      <c r="A11" s="5" t="s">
        <v>55</v>
      </c>
      <c r="B11" s="53"/>
      <c r="C11" s="53">
        <v>-441456</v>
      </c>
      <c r="D11" s="27">
        <v>-2652300</v>
      </c>
      <c r="E11" s="27">
        <v>-2900677</v>
      </c>
      <c r="F11" s="28">
        <v>-279648</v>
      </c>
    </row>
    <row r="12" spans="1:6" ht="15.75" x14ac:dyDescent="0.25">
      <c r="A12" s="5" t="s">
        <v>56</v>
      </c>
      <c r="B12" s="53"/>
      <c r="C12" s="53"/>
      <c r="D12" s="27"/>
      <c r="E12" s="27"/>
      <c r="F12" s="28"/>
    </row>
    <row r="13" spans="1:6" ht="15.75" x14ac:dyDescent="0.25">
      <c r="A13" s="5" t="s">
        <v>100</v>
      </c>
      <c r="B13" s="53"/>
      <c r="C13" s="53">
        <v>-8173469</v>
      </c>
      <c r="D13" s="27">
        <v>37497332</v>
      </c>
      <c r="E13" s="27">
        <v>8348498</v>
      </c>
      <c r="F13" s="28">
        <v>5412933</v>
      </c>
    </row>
    <row r="14" spans="1:6" ht="15.75" x14ac:dyDescent="0.25">
      <c r="A14" s="5" t="s">
        <v>61</v>
      </c>
      <c r="B14" s="53"/>
      <c r="C14" s="53"/>
      <c r="D14" s="27"/>
      <c r="E14" s="27">
        <v>-16273498</v>
      </c>
      <c r="F14" s="28"/>
    </row>
    <row r="15" spans="1:6" ht="15.75" x14ac:dyDescent="0.25">
      <c r="A15" s="8"/>
      <c r="B15" s="60">
        <f>SUM(B11:B14)</f>
        <v>0</v>
      </c>
      <c r="C15" s="60">
        <f t="shared" ref="C15:F15" si="1">SUM(C11:C14)</f>
        <v>-8614925</v>
      </c>
      <c r="D15" s="60">
        <f t="shared" si="1"/>
        <v>34845032</v>
      </c>
      <c r="E15" s="60">
        <f t="shared" si="1"/>
        <v>-10825677</v>
      </c>
      <c r="F15" s="60">
        <f t="shared" si="1"/>
        <v>5133285</v>
      </c>
    </row>
    <row r="16" spans="1:6" ht="15.75" x14ac:dyDescent="0.25">
      <c r="A16" s="46" t="s">
        <v>83</v>
      </c>
      <c r="B16" s="60"/>
      <c r="C16" s="60"/>
      <c r="D16" s="60"/>
      <c r="E16" s="60"/>
      <c r="F16" s="60"/>
    </row>
    <row r="17" spans="1:6" ht="15.75" x14ac:dyDescent="0.25">
      <c r="A17" s="5" t="s">
        <v>57</v>
      </c>
      <c r="B17" s="53"/>
      <c r="C17" s="53"/>
      <c r="D17" s="27"/>
      <c r="E17" s="27"/>
      <c r="F17" s="28"/>
    </row>
    <row r="18" spans="1:6" ht="15.75" x14ac:dyDescent="0.25">
      <c r="A18" s="5" t="s">
        <v>58</v>
      </c>
      <c r="B18" s="53"/>
      <c r="C18" s="53">
        <v>12066571</v>
      </c>
      <c r="D18" s="27">
        <v>-9500000</v>
      </c>
      <c r="E18" s="27">
        <v>-9034677</v>
      </c>
      <c r="F18" s="28">
        <v>-12760991</v>
      </c>
    </row>
    <row r="19" spans="1:6" ht="15.75" x14ac:dyDescent="0.25">
      <c r="A19" s="5" t="s">
        <v>101</v>
      </c>
      <c r="B19" s="53"/>
      <c r="C19" s="53">
        <v>-10929281</v>
      </c>
      <c r="D19" s="27"/>
      <c r="E19" s="27"/>
      <c r="F19" s="28"/>
    </row>
    <row r="20" spans="1:6" ht="15.75" x14ac:dyDescent="0.25">
      <c r="A20" s="8"/>
      <c r="B20" s="60">
        <f>SUM(B17:B19)</f>
        <v>0</v>
      </c>
      <c r="C20" s="60">
        <f t="shared" ref="C20:F20" si="2">SUM(C17:C19)</f>
        <v>1137290</v>
      </c>
      <c r="D20" s="60">
        <f t="shared" si="2"/>
        <v>-9500000</v>
      </c>
      <c r="E20" s="60">
        <f t="shared" si="2"/>
        <v>-9034677</v>
      </c>
      <c r="F20" s="60">
        <f t="shared" si="2"/>
        <v>-12760991</v>
      </c>
    </row>
    <row r="21" spans="1:6" ht="15.75" x14ac:dyDescent="0.25">
      <c r="A21" s="8"/>
      <c r="B21" s="60"/>
      <c r="C21" s="60"/>
      <c r="D21" s="60"/>
      <c r="E21" s="60"/>
      <c r="F21" s="60"/>
    </row>
    <row r="22" spans="1:6" ht="15.75" x14ac:dyDescent="0.25">
      <c r="A22" s="38" t="s">
        <v>84</v>
      </c>
      <c r="B22" s="60">
        <f>B20+B15+B9</f>
        <v>0</v>
      </c>
      <c r="C22" s="60">
        <f t="shared" ref="C22:F22" si="3">C20+C15+C9</f>
        <v>1832669</v>
      </c>
      <c r="D22" s="60">
        <f t="shared" si="3"/>
        <v>41635448</v>
      </c>
      <c r="E22" s="60">
        <f t="shared" si="3"/>
        <v>4927685</v>
      </c>
      <c r="F22" s="60">
        <f t="shared" si="3"/>
        <v>11566893</v>
      </c>
    </row>
    <row r="23" spans="1:6" ht="15.75" x14ac:dyDescent="0.25">
      <c r="A23" s="55" t="s">
        <v>85</v>
      </c>
      <c r="B23" s="53"/>
      <c r="C23" s="53">
        <v>268506324</v>
      </c>
      <c r="D23" s="27">
        <v>253995264</v>
      </c>
      <c r="E23" s="27">
        <v>268853957</v>
      </c>
      <c r="F23" s="28">
        <v>280366167</v>
      </c>
    </row>
    <row r="24" spans="1:6" ht="15.75" x14ac:dyDescent="0.25">
      <c r="A24" s="46" t="s">
        <v>86</v>
      </c>
      <c r="B24" s="60">
        <f>B22+B23</f>
        <v>0</v>
      </c>
      <c r="C24" s="60">
        <f t="shared" ref="C24:F24" si="4">C22+C23</f>
        <v>270338993</v>
      </c>
      <c r="D24" s="60">
        <f t="shared" si="4"/>
        <v>295630712</v>
      </c>
      <c r="E24" s="60">
        <f t="shared" si="4"/>
        <v>273781642</v>
      </c>
      <c r="F24" s="60">
        <f t="shared" si="4"/>
        <v>291933060</v>
      </c>
    </row>
    <row r="25" spans="1:6" ht="15.75" x14ac:dyDescent="0.25">
      <c r="A25" s="54"/>
      <c r="B25" s="9"/>
      <c r="C25" s="9"/>
      <c r="D25" s="9"/>
      <c r="E25" s="9"/>
      <c r="F25" s="9"/>
    </row>
    <row r="26" spans="1:6" ht="16.5" thickBot="1" x14ac:dyDescent="0.3">
      <c r="A26" s="46" t="s">
        <v>87</v>
      </c>
      <c r="B26" s="15">
        <f>B9/('1'!B8/10)</f>
        <v>0</v>
      </c>
      <c r="C26" s="15">
        <f>C9/('1'!C8/10)</f>
        <v>0.27111444461951933</v>
      </c>
      <c r="D26" s="15">
        <f>D9/('1'!D8/10)</f>
        <v>0.43124918237812171</v>
      </c>
      <c r="E26" s="15">
        <f>E9/('1'!E8/10)</f>
        <v>0.65620310963225925</v>
      </c>
      <c r="F26" s="15" t="e">
        <f>F9/('1'!F8/10)</f>
        <v>#DIV/0!</v>
      </c>
    </row>
    <row r="27" spans="1:6" ht="15.75" x14ac:dyDescent="0.25">
      <c r="A27" s="46" t="s">
        <v>88</v>
      </c>
      <c r="B27" s="9"/>
      <c r="C27" s="9"/>
      <c r="D27" s="10"/>
      <c r="E27" s="10"/>
      <c r="F27" s="11"/>
    </row>
    <row r="28" spans="1:6" ht="15.75" x14ac:dyDescent="0.25">
      <c r="A28" s="5"/>
      <c r="B28" s="20"/>
      <c r="C28" s="20"/>
      <c r="D28" s="6"/>
      <c r="E28" s="6"/>
      <c r="F28" s="7"/>
    </row>
    <row r="29" spans="1:6" ht="15.75" x14ac:dyDescent="0.25">
      <c r="A29" s="8"/>
      <c r="B29" s="21"/>
      <c r="C29" s="21"/>
      <c r="D29" s="10"/>
      <c r="E29" s="10"/>
      <c r="F29" s="11"/>
    </row>
    <row r="30" spans="1:6" ht="15.75" x14ac:dyDescent="0.25">
      <c r="A30" s="8"/>
      <c r="B30" s="21"/>
      <c r="C30" s="21"/>
      <c r="D30" s="10"/>
      <c r="E30" s="10"/>
      <c r="F30" s="11"/>
    </row>
    <row r="31" spans="1:6" ht="15.75" x14ac:dyDescent="0.25">
      <c r="A31" s="5"/>
      <c r="B31" s="20"/>
      <c r="C31" s="20"/>
      <c r="D31" s="6"/>
      <c r="E31" s="6"/>
      <c r="F31" s="7"/>
    </row>
    <row r="32" spans="1:6" ht="15.75" x14ac:dyDescent="0.25">
      <c r="A32" s="8"/>
      <c r="B32" s="21"/>
      <c r="C32" s="21"/>
      <c r="D32" s="10"/>
      <c r="E32" s="10"/>
      <c r="F32" s="11"/>
    </row>
    <row r="33" spans="1:6" ht="16.5" thickBot="1" x14ac:dyDescent="0.3">
      <c r="A33" s="14"/>
      <c r="B33" s="22"/>
      <c r="C33" s="22"/>
      <c r="D33" s="15"/>
      <c r="E33" s="15"/>
      <c r="F3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2020-04-12T06:09:35Z</dcterms:modified>
</cp:coreProperties>
</file>