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Q\"/>
    </mc:Choice>
  </mc:AlternateContent>
  <bookViews>
    <workbookView xWindow="0" yWindow="0" windowWidth="20490" windowHeight="7350" activeTab="2"/>
  </bookViews>
  <sheets>
    <sheet name="1" sheetId="1" r:id="rId1"/>
    <sheet name="2" sheetId="2" r:id="rId2"/>
    <sheet name="3" sheetId="4" r:id="rId3"/>
    <sheet name="Ratio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6" i="4" l="1"/>
  <c r="H59" i="4"/>
  <c r="H45" i="4"/>
  <c r="H18" i="4"/>
  <c r="H28" i="2"/>
  <c r="H8" i="2"/>
  <c r="H7" i="2"/>
  <c r="H54" i="1"/>
  <c r="H37" i="1"/>
  <c r="H30" i="1"/>
  <c r="H26" i="1"/>
  <c r="H15" i="1"/>
  <c r="H6" i="1"/>
  <c r="G7" i="2"/>
  <c r="G12" i="2" s="1"/>
  <c r="G6" i="1"/>
  <c r="G59" i="4"/>
  <c r="G52" i="4"/>
  <c r="G45" i="4"/>
  <c r="G18" i="4"/>
  <c r="G28" i="2"/>
  <c r="G8" i="2"/>
  <c r="G54" i="1"/>
  <c r="G53" i="1"/>
  <c r="G49" i="1"/>
  <c r="G37" i="1"/>
  <c r="G30" i="1"/>
  <c r="G26" i="1"/>
  <c r="G15" i="1"/>
  <c r="H54" i="4" l="1"/>
  <c r="H58" i="4"/>
  <c r="H12" i="2"/>
  <c r="H15" i="2" s="1"/>
  <c r="H17" i="2" s="1"/>
  <c r="H49" i="1"/>
  <c r="H53" i="1"/>
  <c r="H22" i="1"/>
  <c r="G54" i="4"/>
  <c r="G56" i="4" s="1"/>
  <c r="G58" i="4"/>
  <c r="G15" i="2"/>
  <c r="G17" i="2" s="1"/>
  <c r="G22" i="2" s="1"/>
  <c r="G24" i="2" s="1"/>
  <c r="G27" i="2" s="1"/>
  <c r="G22" i="1"/>
  <c r="B27" i="2"/>
  <c r="C6" i="1"/>
  <c r="C22" i="1" s="1"/>
  <c r="E27" i="2"/>
  <c r="E18" i="4"/>
  <c r="E22" i="1"/>
  <c r="F18" i="4"/>
  <c r="F27" i="2"/>
  <c r="C59" i="4"/>
  <c r="D59" i="4"/>
  <c r="E59" i="4"/>
  <c r="F59" i="4"/>
  <c r="B59" i="4"/>
  <c r="F22" i="2"/>
  <c r="B54" i="1"/>
  <c r="F28" i="2"/>
  <c r="E28" i="2"/>
  <c r="D28" i="2"/>
  <c r="C28" i="2"/>
  <c r="B8" i="2"/>
  <c r="E26" i="1"/>
  <c r="H22" i="2" l="1"/>
  <c r="H24" i="2" s="1"/>
  <c r="H27" i="2" s="1"/>
  <c r="C18" i="4"/>
  <c r="C58" i="4" s="1"/>
  <c r="D18" i="4"/>
  <c r="D58" i="4" s="1"/>
  <c r="E58" i="4"/>
  <c r="F58" i="4"/>
  <c r="C54" i="1"/>
  <c r="D54" i="1"/>
  <c r="E54" i="1"/>
  <c r="F54" i="1"/>
  <c r="F52" i="4" l="1"/>
  <c r="F45" i="4"/>
  <c r="F8" i="2"/>
  <c r="F7" i="2"/>
  <c r="F26" i="1"/>
  <c r="E30" i="1"/>
  <c r="F30" i="1"/>
  <c r="F37" i="1"/>
  <c r="F15" i="1"/>
  <c r="F6" i="1"/>
  <c r="F54" i="4" l="1"/>
  <c r="F56" i="4" s="1"/>
  <c r="F49" i="1"/>
  <c r="F12" i="2"/>
  <c r="F11" i="5" s="1"/>
  <c r="F9" i="5"/>
  <c r="F8" i="5"/>
  <c r="F22" i="1"/>
  <c r="F53" i="1"/>
  <c r="E37" i="1"/>
  <c r="F15" i="2" l="1"/>
  <c r="F17" i="2" s="1"/>
  <c r="F24" i="2" s="1"/>
  <c r="E8" i="5"/>
  <c r="B7" i="2"/>
  <c r="B12" i="2" s="1"/>
  <c r="B11" i="5" s="1"/>
  <c r="E7" i="2"/>
  <c r="C7" i="2"/>
  <c r="D7" i="2"/>
  <c r="F10" i="5" l="1"/>
  <c r="F12" i="5"/>
  <c r="F7" i="5"/>
  <c r="F6" i="5"/>
  <c r="E53" i="1"/>
  <c r="E52" i="4"/>
  <c r="D52" i="4"/>
  <c r="C52" i="4"/>
  <c r="B52" i="4"/>
  <c r="E45" i="4"/>
  <c r="D45" i="4"/>
  <c r="C45" i="4"/>
  <c r="B45" i="4"/>
  <c r="B18" i="4"/>
  <c r="B58" i="4" s="1"/>
  <c r="E8" i="2"/>
  <c r="E12" i="2" s="1"/>
  <c r="D8" i="2"/>
  <c r="D12" i="2" s="1"/>
  <c r="D11" i="5" s="1"/>
  <c r="C8" i="2"/>
  <c r="C12" i="2" s="1"/>
  <c r="B15" i="2"/>
  <c r="D54" i="4" l="1"/>
  <c r="D56" i="4" s="1"/>
  <c r="B54" i="4"/>
  <c r="B56" i="4" s="1"/>
  <c r="C54" i="4"/>
  <c r="C56" i="4" s="1"/>
  <c r="E54" i="4"/>
  <c r="E56" i="4" s="1"/>
  <c r="E15" i="2"/>
  <c r="E17" i="2" s="1"/>
  <c r="E22" i="2" s="1"/>
  <c r="E10" i="5" s="1"/>
  <c r="E11" i="5"/>
  <c r="C15" i="2"/>
  <c r="C17" i="2" s="1"/>
  <c r="C22" i="2" s="1"/>
  <c r="C10" i="5" s="1"/>
  <c r="C11" i="5"/>
  <c r="B17" i="2"/>
  <c r="B22" i="2" s="1"/>
  <c r="B10" i="5" s="1"/>
  <c r="D15" i="2"/>
  <c r="B24" i="2" l="1"/>
  <c r="E24" i="2"/>
  <c r="C24" i="2"/>
  <c r="C27" i="2" s="1"/>
  <c r="D17" i="2"/>
  <c r="D22" i="2" s="1"/>
  <c r="D10" i="5" s="1"/>
  <c r="E12" i="5" l="1"/>
  <c r="E7" i="5"/>
  <c r="D24" i="2"/>
  <c r="D27" i="2" s="1"/>
  <c r="C26" i="1"/>
  <c r="B26" i="1"/>
  <c r="D26" i="1"/>
  <c r="D15" i="1"/>
  <c r="D30" i="1"/>
  <c r="C30" i="1"/>
  <c r="B30" i="1"/>
  <c r="D37" i="1"/>
  <c r="C37" i="1"/>
  <c r="B37" i="1"/>
  <c r="C15" i="1"/>
  <c r="B15" i="1"/>
  <c r="B6" i="1"/>
  <c r="D6" i="1"/>
  <c r="E15" i="1"/>
  <c r="E9" i="5" s="1"/>
  <c r="E6" i="1"/>
  <c r="B9" i="5" l="1"/>
  <c r="C9" i="5"/>
  <c r="B8" i="5"/>
  <c r="D9" i="5"/>
  <c r="C8" i="5"/>
  <c r="D8" i="5"/>
  <c r="D7" i="5"/>
  <c r="D12" i="5"/>
  <c r="D53" i="1"/>
  <c r="B7" i="5"/>
  <c r="B12" i="5"/>
  <c r="B53" i="1"/>
  <c r="C7" i="5"/>
  <c r="C12" i="5"/>
  <c r="C53" i="1"/>
  <c r="E6" i="5"/>
  <c r="C49" i="1"/>
  <c r="C6" i="5"/>
  <c r="E49" i="1"/>
  <c r="B49" i="1"/>
  <c r="B22" i="1"/>
  <c r="B6" i="5" s="1"/>
  <c r="D49" i="1"/>
  <c r="D22" i="1"/>
  <c r="D6" i="5" s="1"/>
</calcChain>
</file>

<file path=xl/sharedStrings.xml><?xml version="1.0" encoding="utf-8"?>
<sst xmlns="http://schemas.openxmlformats.org/spreadsheetml/2006/main" count="152" uniqueCount="121">
  <si>
    <t>Square Pharmaceuticals Ltd</t>
  </si>
  <si>
    <t>Property ,Plant &amp; Equipment Carrying value</t>
  </si>
  <si>
    <t>Investment -long term (at cost)</t>
  </si>
  <si>
    <t>Inventories</t>
  </si>
  <si>
    <t>Trade Debtors</t>
  </si>
  <si>
    <t>Short Term Loan</t>
  </si>
  <si>
    <t>Cash &amp; Cash Equivalents</t>
  </si>
  <si>
    <t>Share Capital</t>
  </si>
  <si>
    <t>Share Premium</t>
  </si>
  <si>
    <t>General Reserve</t>
  </si>
  <si>
    <t>Tax Exemption Reserve</t>
  </si>
  <si>
    <t>Gain on Marketable Securities(Unrealized)</t>
  </si>
  <si>
    <t>Retained Earnings</t>
  </si>
  <si>
    <t>Non Current Liabilities</t>
  </si>
  <si>
    <t>Current Liabilities</t>
  </si>
  <si>
    <t>Short term loan</t>
  </si>
  <si>
    <t>Trade Creditors</t>
  </si>
  <si>
    <t>Liabilities for Expenses</t>
  </si>
  <si>
    <t>Investment -associate Undertaking</t>
  </si>
  <si>
    <t>Investment in Marketable Securities( Fair Value)</t>
  </si>
  <si>
    <t>Gross Profit</t>
  </si>
  <si>
    <t>Administration Expenses</t>
  </si>
  <si>
    <t>Finance Cost</t>
  </si>
  <si>
    <t>Other Income</t>
  </si>
  <si>
    <t>Allocation dor WPPF</t>
  </si>
  <si>
    <t xml:space="preserve">Income Tax Expenses Current </t>
  </si>
  <si>
    <t>Income Tax Expenses Deferred</t>
  </si>
  <si>
    <t>Profit/loss from Associate Undertakings</t>
  </si>
  <si>
    <t>Selling &amp; Distribution Expenses</t>
  </si>
  <si>
    <t>Collection from sales</t>
  </si>
  <si>
    <t>Purchase of Raw and packing materials</t>
  </si>
  <si>
    <t>Manufacturing and Oerating Expenses</t>
  </si>
  <si>
    <t>Value added Tax</t>
  </si>
  <si>
    <t>Income tax expenses</t>
  </si>
  <si>
    <t>Workers Profit participating Fund</t>
  </si>
  <si>
    <t>Purchase of fixed assest</t>
  </si>
  <si>
    <t>Disposal of fixed Assest</t>
  </si>
  <si>
    <t>Investment</t>
  </si>
  <si>
    <t>Short term value</t>
  </si>
  <si>
    <t>Dividend received</t>
  </si>
  <si>
    <t>Short term bank Loan Decrese</t>
  </si>
  <si>
    <t>Dividend paid</t>
  </si>
  <si>
    <t>Long Term Loans-Secured</t>
  </si>
  <si>
    <t>Deffered Tax Liability</t>
  </si>
  <si>
    <t>Tax Exemtin reserve</t>
  </si>
  <si>
    <t>Investment in Orascom Telecom</t>
  </si>
  <si>
    <t>Investment in Lanka bangla finance ltd</t>
  </si>
  <si>
    <t>Investment in Sqare Hospitals Ltd</t>
  </si>
  <si>
    <t>Investment in BSRM</t>
  </si>
  <si>
    <t>Investment in marketable Securities</t>
  </si>
  <si>
    <t>Loan to Sistern concern</t>
  </si>
  <si>
    <t>Investment in IDLC  Finance</t>
  </si>
  <si>
    <t>Capital work in progress</t>
  </si>
  <si>
    <t>Long Term Loans</t>
  </si>
  <si>
    <t>Investment in Square Knit Fabrics Ltd.</t>
  </si>
  <si>
    <t>Capital In Work in Progress</t>
  </si>
  <si>
    <t xml:space="preserve"> Investment  in square fashion ltd</t>
  </si>
  <si>
    <t>Long term received</t>
  </si>
  <si>
    <t>Investment in Square Formulation</t>
  </si>
  <si>
    <t>Gain on sale of marletable Securities</t>
  </si>
  <si>
    <t>Invetment in Square Biotechs ltd</t>
  </si>
  <si>
    <t>Investment in Square multi fabrics ltd</t>
  </si>
  <si>
    <t>Pre-Opearting /Preliminary Expenses</t>
  </si>
  <si>
    <t>Margin against BTB letter of Credit</t>
  </si>
  <si>
    <t>Bank interest</t>
  </si>
  <si>
    <t>Pre- operating Cost</t>
  </si>
  <si>
    <t>Investment in CDBL</t>
  </si>
  <si>
    <t>Long term loan repaid</t>
  </si>
  <si>
    <t>issuance of Share Capial</t>
  </si>
  <si>
    <t>Interested received</t>
  </si>
  <si>
    <t>Debt to Equity</t>
  </si>
  <si>
    <t>Current Ratio</t>
  </si>
  <si>
    <t>Net Margin</t>
  </si>
  <si>
    <t>Operating Margin</t>
  </si>
  <si>
    <t>Exchange Fluctuation Gain</t>
  </si>
  <si>
    <t>Balance Sheet</t>
  </si>
  <si>
    <t>ASSETS</t>
  </si>
  <si>
    <t>NON CURRENT ASSETS</t>
  </si>
  <si>
    <t>CURRENT ASSETS</t>
  </si>
  <si>
    <t>Advance, Deposit &amp; Prepayments</t>
  </si>
  <si>
    <t>Liabilities for other Finance</t>
  </si>
  <si>
    <t>Liabilities and Capital</t>
  </si>
  <si>
    <t>Liabilities</t>
  </si>
  <si>
    <t>Shareholders’ Equity</t>
  </si>
  <si>
    <t>Non-controlling interest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</si>
  <si>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</si>
  <si>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</si>
  <si>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</si>
  <si>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</si>
  <si>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</si>
  <si>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</si>
  <si>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</si>
  <si>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</si>
  <si>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</si>
  <si>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</si>
  <si>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</si>
  <si>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</si>
  <si>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Profit After Taxation</t>
  </si>
  <si>
    <t>Earnings per share (par value Taka 10)</t>
  </si>
  <si>
    <t>Shares to Calculate EPS</t>
  </si>
  <si>
    <t>Cash Flow Statement</t>
  </si>
  <si>
    <t>Net Cash Flows - Operating Activities</t>
  </si>
  <si>
    <t>Others operating cash outflow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</si>
  <si>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</si>
  <si>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</si>
  <si>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</si>
  <si>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</si>
  <si>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</si>
  <si>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</si>
  <si>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</si>
  <si>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</si>
  <si>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</si>
  <si>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</si>
  <si>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Return on Invested Capital (ROIC)</t>
  </si>
  <si>
    <t>As at quarter end</t>
  </si>
  <si>
    <t>Quarter 3</t>
  </si>
  <si>
    <t>Quarter 2</t>
  </si>
  <si>
    <t>Quarter 1</t>
  </si>
  <si>
    <t xml:space="preserve">Others </t>
  </si>
  <si>
    <t>Investment - Associates Undertaking</t>
  </si>
  <si>
    <t>Cumulative Translation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</si>
</sst>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0" xfId="0" applyFont="1"/>
    <xf numFmtId="0" fontId="1" fillId="0" borderId="0" xfId="0" applyFont="1"/>
    <xf numFmtId="0" fontId="5" fillId="0" borderId="0" xfId="0" applyFont="1"/>
    <xf numFmtId="3" fontId="5" fillId="0" borderId="0" xfId="0" applyNumberFormat="1" applyFont="1"/>
    <xf numFmtId="3" fontId="6" fillId="0" borderId="0" xfId="0" applyNumberFormat="1" applyFont="1"/>
    <xf numFmtId="3" fontId="5" fillId="0" borderId="2" xfId="0" applyNumberFormat="1" applyFont="1" applyBorder="1"/>
    <xf numFmtId="3" fontId="5" fillId="0" borderId="0" xfId="0" applyNumberFormat="1" applyFont="1" applyBorder="1"/>
    <xf numFmtId="3" fontId="6" fillId="0" borderId="1" xfId="0" applyNumberFormat="1" applyFont="1" applyBorder="1"/>
    <xf numFmtId="3" fontId="6" fillId="0" borderId="0" xfId="0" applyNumberFormat="1" applyFont="1" applyBorder="1"/>
    <xf numFmtId="0" fontId="7" fillId="0" borderId="0" xfId="0" applyFont="1"/>
    <xf numFmtId="0" fontId="2" fillId="0" borderId="0" xfId="0" applyFont="1" applyAlignment="1">
      <alignment horizontal="right"/>
    </xf>
    <xf numFmtId="0" fontId="0" fillId="0" borderId="0" xfId="0" applyFill="1"/>
    <xf numFmtId="2" fontId="2" fillId="0" borderId="0" xfId="0" applyNumberFormat="1" applyFont="1"/>
    <xf numFmtId="164" fontId="5" fillId="0" borderId="0" xfId="2" applyNumberFormat="1" applyFont="1"/>
    <xf numFmtId="164" fontId="6" fillId="0" borderId="0" xfId="2" applyNumberFormat="1" applyFont="1"/>
    <xf numFmtId="164" fontId="5" fillId="0" borderId="0" xfId="2" applyNumberFormat="1" applyFont="1" applyBorder="1"/>
    <xf numFmtId="164" fontId="6" fillId="0" borderId="0" xfId="2" applyNumberFormat="1" applyFont="1" applyBorder="1"/>
    <xf numFmtId="164" fontId="0" fillId="0" borderId="0" xfId="2" applyNumberFormat="1" applyFont="1"/>
    <xf numFmtId="0" fontId="3" fillId="0" borderId="0" xfId="1" applyFill="1"/>
    <xf numFmtId="0" fontId="4" fillId="0" borderId="0" xfId="0" applyFont="1"/>
    <xf numFmtId="164" fontId="0" fillId="0" borderId="0" xfId="0" applyNumberFormat="1"/>
    <xf numFmtId="43" fontId="6" fillId="0" borderId="0" xfId="2" applyNumberFormat="1" applyFont="1"/>
    <xf numFmtId="10" fontId="0" fillId="0" borderId="0" xfId="3" applyNumberFormat="1" applyFont="1"/>
    <xf numFmtId="2" fontId="0" fillId="0" borderId="0" xfId="0" applyNumberFormat="1"/>
    <xf numFmtId="164" fontId="6" fillId="0" borderId="1" xfId="2" applyNumberFormat="1" applyFont="1" applyBorder="1"/>
    <xf numFmtId="0" fontId="2" fillId="0" borderId="2" xfId="0" applyFont="1" applyBorder="1" applyAlignment="1">
      <alignment horizontal="left"/>
    </xf>
    <xf numFmtId="0" fontId="9" fillId="0" borderId="0" xfId="0" applyFont="1"/>
    <xf numFmtId="0" fontId="4" fillId="0" borderId="2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43" fontId="2" fillId="0" borderId="0" xfId="0" applyNumberFormat="1" applyFont="1" applyAlignment="1">
      <alignment horizontal="right"/>
    </xf>
    <xf numFmtId="0" fontId="2" fillId="0" borderId="0" xfId="0" applyFont="1" applyFill="1" applyAlignment="1">
      <alignment horizontal="right"/>
    </xf>
    <xf numFmtId="15" fontId="6" fillId="0" borderId="0" xfId="0" applyNumberFormat="1" applyFont="1" applyAlignment="1">
      <alignment horizontal="right"/>
    </xf>
    <xf numFmtId="164" fontId="11" fillId="0" borderId="0" xfId="2" applyNumberFormat="1" applyFont="1"/>
    <xf numFmtId="164" fontId="6" fillId="0" borderId="0" xfId="2" applyNumberFormat="1" applyFont="1" applyFill="1"/>
    <xf numFmtId="15" fontId="0" fillId="0" borderId="0" xfId="0" applyNumberFormat="1"/>
    <xf numFmtId="15" fontId="2" fillId="0" borderId="0" xfId="0" applyNumberFormat="1" applyFont="1"/>
    <xf numFmtId="3" fontId="11" fillId="0" borderId="0" xfId="0" applyNumberFormat="1" applyFont="1"/>
    <xf numFmtId="164" fontId="5" fillId="0" borderId="0" xfId="2" applyNumberFormat="1" applyFont="1" applyFill="1" applyBorder="1"/>
    <xf numFmtId="3" fontId="0" fillId="0" borderId="0" xfId="0" applyNumberFormat="1" applyFont="1"/>
    <xf numFmtId="164" fontId="2" fillId="0" borderId="0" xfId="2" applyNumberFormat="1" applyFont="1"/>
    <xf numFmtId="164" fontId="2" fillId="0" borderId="0" xfId="2" applyNumberFormat="1" applyFont="1" applyBorder="1"/>
    <xf numFmtId="164" fontId="14" fillId="0" borderId="0" xfId="2" applyNumberFormat="1" applyFont="1"/>
    <xf numFmtId="164" fontId="0" fillId="0" borderId="0" xfId="2" applyNumberFormat="1" applyFont="1" applyFill="1" applyBorder="1"/>
    <xf numFmtId="164" fontId="13" fillId="0" borderId="0" xfId="2" applyNumberFormat="1" applyFont="1" applyFill="1"/>
    <xf numFmtId="0" fontId="12" fillId="0" borderId="0" xfId="2" applyNumberFormat="1" applyFont="1"/>
  </cellXfs>
  <cellStyles count="4">
    <cellStyle name="Accent6" xfId="1" builtinId="49"/>
    <cellStyle name="Comma" xfId="2" builtinId="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workbookViewId="0">
      <pane xSplit="1" ySplit="4" topLeftCell="G41" activePane="bottomRight" state="frozen"/>
      <selection pane="topRight" activeCell="B1" sqref="B1"/>
      <selection pane="bottomLeft" activeCell="A5" sqref="A5"/>
      <selection pane="bottomRight" activeCell="H47" sqref="H47"/>
    </sheetView>
  </sheetViews>
  <sheetFormatPr defaultRowHeight="15" x14ac:dyDescent="0.25"/>
  <cols>
    <col min="1" max="1" width="40.140625" customWidth="1"/>
    <col min="2" max="3" width="19.42578125" bestFit="1" customWidth="1"/>
    <col min="4" max="4" width="20.5703125" bestFit="1" customWidth="1"/>
    <col min="5" max="6" width="19.42578125" bestFit="1" customWidth="1"/>
    <col min="7" max="7" width="19.7109375" customWidth="1"/>
    <col min="8" max="8" width="19" customWidth="1"/>
  </cols>
  <sheetData>
    <row r="1" spans="1:8" ht="15.75" x14ac:dyDescent="0.25">
      <c r="A1" s="22" t="s">
        <v>0</v>
      </c>
    </row>
    <row r="2" spans="1:8" s="14" customFormat="1" ht="15.75" x14ac:dyDescent="0.25">
      <c r="A2" s="22" t="s">
        <v>75</v>
      </c>
    </row>
    <row r="3" spans="1:8" s="14" customFormat="1" ht="15.75" x14ac:dyDescent="0.25">
      <c r="A3" s="22" t="s">
        <v>114</v>
      </c>
      <c r="B3" s="35" t="s">
        <v>116</v>
      </c>
      <c r="C3" s="35" t="s">
        <v>115</v>
      </c>
      <c r="D3" s="35" t="s">
        <v>117</v>
      </c>
      <c r="E3" s="35" t="s">
        <v>116</v>
      </c>
      <c r="F3" s="35" t="s">
        <v>115</v>
      </c>
      <c r="G3" s="35" t="s">
        <v>117</v>
      </c>
      <c r="H3" s="35" t="s">
        <v>116</v>
      </c>
    </row>
    <row r="4" spans="1:8" ht="15.75" x14ac:dyDescent="0.25">
      <c r="B4" s="36">
        <v>43100</v>
      </c>
      <c r="C4" s="36">
        <v>43190</v>
      </c>
      <c r="D4" s="36">
        <v>43373</v>
      </c>
      <c r="E4" s="36">
        <v>43465</v>
      </c>
      <c r="F4" s="36">
        <v>43555</v>
      </c>
      <c r="G4" s="40">
        <v>43738</v>
      </c>
      <c r="H4" s="39">
        <v>43830</v>
      </c>
    </row>
    <row r="5" spans="1:8" ht="15.75" x14ac:dyDescent="0.25">
      <c r="A5" s="28" t="s">
        <v>76</v>
      </c>
      <c r="B5" s="16"/>
      <c r="C5" s="16"/>
      <c r="D5" s="16"/>
      <c r="E5" s="16"/>
      <c r="F5" s="20"/>
    </row>
    <row r="6" spans="1:8" ht="15.75" x14ac:dyDescent="0.25">
      <c r="A6" s="29" t="s">
        <v>77</v>
      </c>
      <c r="B6" s="17">
        <f t="shared" ref="B6:H6" si="0">SUM(B7:B13)</f>
        <v>31668948000</v>
      </c>
      <c r="C6" s="17">
        <f t="shared" si="0"/>
        <v>32119823973</v>
      </c>
      <c r="D6" s="17">
        <f t="shared" si="0"/>
        <v>33198813668</v>
      </c>
      <c r="E6" s="17">
        <f t="shared" si="0"/>
        <v>33174686507</v>
      </c>
      <c r="F6" s="17">
        <f t="shared" si="0"/>
        <v>33654632772</v>
      </c>
      <c r="G6" s="49">
        <f t="shared" si="0"/>
        <v>33533552306</v>
      </c>
      <c r="H6" s="49">
        <f t="shared" si="0"/>
        <v>33828706470</v>
      </c>
    </row>
    <row r="7" spans="1:8" ht="15.75" x14ac:dyDescent="0.25">
      <c r="A7" t="s">
        <v>1</v>
      </c>
      <c r="B7" s="16">
        <v>20087797374</v>
      </c>
      <c r="C7" s="16">
        <v>20261597218</v>
      </c>
      <c r="D7" s="16">
        <v>20588732824</v>
      </c>
      <c r="E7" s="16">
        <v>20518066779</v>
      </c>
      <c r="F7" s="37">
        <v>20900310153</v>
      </c>
      <c r="G7" s="2">
        <v>20668219952</v>
      </c>
      <c r="H7" s="2">
        <v>20835368765</v>
      </c>
    </row>
    <row r="8" spans="1:8" ht="15.75" x14ac:dyDescent="0.25">
      <c r="A8" t="s">
        <v>2</v>
      </c>
      <c r="B8" s="16">
        <v>741249106</v>
      </c>
      <c r="C8" s="16">
        <v>843306787</v>
      </c>
      <c r="D8" s="16">
        <v>914284270</v>
      </c>
      <c r="E8" s="16">
        <v>819680935</v>
      </c>
      <c r="F8" s="37">
        <v>746263983</v>
      </c>
      <c r="G8" s="16">
        <v>627171913</v>
      </c>
      <c r="H8" s="2">
        <v>529478584</v>
      </c>
    </row>
    <row r="9" spans="1:8" ht="15.75" x14ac:dyDescent="0.25">
      <c r="A9" t="s">
        <v>62</v>
      </c>
      <c r="B9" s="16">
        <v>14263220</v>
      </c>
      <c r="C9" s="16">
        <v>11283964</v>
      </c>
      <c r="D9" s="16"/>
      <c r="E9" s="37"/>
      <c r="F9" s="37"/>
    </row>
    <row r="10" spans="1:8" ht="15.75" x14ac:dyDescent="0.25">
      <c r="A10" t="s">
        <v>119</v>
      </c>
      <c r="B10" s="16">
        <v>7869674646</v>
      </c>
      <c r="C10" s="16">
        <v>8114949187</v>
      </c>
      <c r="D10" s="16"/>
      <c r="E10" s="37"/>
      <c r="F10" s="37"/>
      <c r="H10" s="2">
        <v>9647158223</v>
      </c>
    </row>
    <row r="11" spans="1:8" ht="15.75" x14ac:dyDescent="0.25">
      <c r="A11" t="s">
        <v>52</v>
      </c>
      <c r="B11" s="16"/>
      <c r="C11" s="16"/>
      <c r="D11" s="16"/>
      <c r="E11" s="16"/>
      <c r="F11" s="16"/>
    </row>
    <row r="12" spans="1:8" ht="15.75" x14ac:dyDescent="0.25">
      <c r="A12" t="s">
        <v>18</v>
      </c>
      <c r="B12" s="16"/>
      <c r="C12" s="16"/>
      <c r="D12" s="16">
        <v>8672983866</v>
      </c>
      <c r="E12" s="16">
        <v>8911055721</v>
      </c>
      <c r="F12" s="37">
        <v>9035913032</v>
      </c>
      <c r="G12" s="16">
        <v>9379986767</v>
      </c>
    </row>
    <row r="13" spans="1:8" ht="15.75" x14ac:dyDescent="0.25">
      <c r="A13" t="s">
        <v>19</v>
      </c>
      <c r="B13" s="16">
        <v>2955963654</v>
      </c>
      <c r="C13" s="16">
        <v>2888686817</v>
      </c>
      <c r="D13" s="16">
        <v>3022812708</v>
      </c>
      <c r="E13" s="16">
        <v>2925883072</v>
      </c>
      <c r="F13" s="37">
        <v>2972145604</v>
      </c>
      <c r="G13" s="16">
        <v>2858173674</v>
      </c>
      <c r="H13" s="2">
        <v>2816700898</v>
      </c>
    </row>
    <row r="14" spans="1:8" ht="15.75" x14ac:dyDescent="0.25">
      <c r="B14" s="16"/>
      <c r="C14" s="16"/>
      <c r="D14" s="16"/>
      <c r="E14" s="16"/>
      <c r="F14" s="20"/>
    </row>
    <row r="15" spans="1:8" ht="15.75" x14ac:dyDescent="0.25">
      <c r="A15" s="29" t="s">
        <v>78</v>
      </c>
      <c r="B15" s="17">
        <f t="shared" ref="B15:H15" si="1">SUM(B16:B21)</f>
        <v>26311160667</v>
      </c>
      <c r="C15" s="17">
        <f t="shared" si="1"/>
        <v>27622646011</v>
      </c>
      <c r="D15" s="17">
        <f t="shared" si="1"/>
        <v>31880030623</v>
      </c>
      <c r="E15" s="17">
        <f t="shared" si="1"/>
        <v>33943222948</v>
      </c>
      <c r="F15" s="17">
        <f t="shared" si="1"/>
        <v>36485535133</v>
      </c>
      <c r="G15" s="17">
        <f t="shared" si="1"/>
        <v>42009804985</v>
      </c>
      <c r="H15" s="17">
        <f t="shared" si="1"/>
        <v>44962524242</v>
      </c>
    </row>
    <row r="16" spans="1:8" ht="15.75" x14ac:dyDescent="0.25">
      <c r="A16" t="s">
        <v>3</v>
      </c>
      <c r="B16" s="16">
        <v>4337937609</v>
      </c>
      <c r="C16" s="16">
        <v>4566029848</v>
      </c>
      <c r="D16" s="16">
        <v>4603832412</v>
      </c>
      <c r="E16" s="16">
        <v>4551853714</v>
      </c>
      <c r="F16" s="37">
        <v>4724885107</v>
      </c>
      <c r="G16" s="16">
        <v>4718105209</v>
      </c>
      <c r="H16" s="2">
        <v>5661461961</v>
      </c>
    </row>
    <row r="17" spans="1:8" ht="15.75" x14ac:dyDescent="0.25">
      <c r="A17" t="s">
        <v>4</v>
      </c>
      <c r="B17" s="16">
        <v>1475851657</v>
      </c>
      <c r="C17" s="16">
        <v>1714236036</v>
      </c>
      <c r="D17" s="16">
        <v>1693858403</v>
      </c>
      <c r="E17" s="16">
        <v>1720615459</v>
      </c>
      <c r="F17" s="37">
        <v>1598447247</v>
      </c>
      <c r="G17" s="16">
        <v>1622498360</v>
      </c>
      <c r="H17" s="2">
        <v>1696956055</v>
      </c>
    </row>
    <row r="18" spans="1:8" ht="15.75" x14ac:dyDescent="0.25">
      <c r="A18" t="s">
        <v>79</v>
      </c>
      <c r="B18" s="16">
        <v>1299522082</v>
      </c>
      <c r="C18" s="16">
        <v>1686440162</v>
      </c>
      <c r="D18" s="16">
        <v>2538354686</v>
      </c>
      <c r="E18" s="16">
        <v>2123540009</v>
      </c>
      <c r="F18" s="37">
        <v>3277530415</v>
      </c>
      <c r="G18" s="16">
        <v>2085385915</v>
      </c>
      <c r="H18" s="2">
        <v>2523844898</v>
      </c>
    </row>
    <row r="19" spans="1:8" ht="15.75" x14ac:dyDescent="0.25">
      <c r="A19" t="s">
        <v>5</v>
      </c>
      <c r="B19" s="16">
        <v>589886064</v>
      </c>
      <c r="C19" s="16">
        <v>3731313539</v>
      </c>
      <c r="D19" s="16">
        <v>3372635370</v>
      </c>
      <c r="E19" s="16">
        <v>5112535665</v>
      </c>
      <c r="F19" s="37">
        <v>1561672228</v>
      </c>
      <c r="G19" s="16">
        <v>2842097344</v>
      </c>
      <c r="H19" s="2">
        <v>3044504088</v>
      </c>
    </row>
    <row r="20" spans="1:8" ht="15.75" x14ac:dyDescent="0.25">
      <c r="A20" t="s">
        <v>63</v>
      </c>
      <c r="B20" s="16"/>
      <c r="C20" s="16"/>
      <c r="D20" s="16"/>
      <c r="E20" s="16"/>
      <c r="F20" s="37"/>
    </row>
    <row r="21" spans="1:8" ht="15.75" x14ac:dyDescent="0.25">
      <c r="A21" t="s">
        <v>6</v>
      </c>
      <c r="B21" s="16">
        <v>18607963255</v>
      </c>
      <c r="C21" s="16">
        <v>15924626426</v>
      </c>
      <c r="D21" s="16">
        <v>19671349752</v>
      </c>
      <c r="E21" s="16">
        <v>20434678101</v>
      </c>
      <c r="F21" s="37">
        <v>25323000136</v>
      </c>
      <c r="G21" s="16">
        <v>30741718157</v>
      </c>
      <c r="H21" s="2">
        <v>32035757240</v>
      </c>
    </row>
    <row r="22" spans="1:8" ht="15.75" x14ac:dyDescent="0.25">
      <c r="A22" s="1"/>
      <c r="B22" s="17">
        <f t="shared" ref="B22:H22" si="2">B6+B15</f>
        <v>57980108667</v>
      </c>
      <c r="C22" s="17">
        <f t="shared" si="2"/>
        <v>59742469984</v>
      </c>
      <c r="D22" s="17">
        <f t="shared" si="2"/>
        <v>65078844291</v>
      </c>
      <c r="E22" s="17">
        <f t="shared" si="2"/>
        <v>67117909455</v>
      </c>
      <c r="F22" s="17">
        <f t="shared" si="2"/>
        <v>70140167905</v>
      </c>
      <c r="G22" s="17">
        <f t="shared" si="2"/>
        <v>75543357291</v>
      </c>
      <c r="H22" s="17">
        <f t="shared" si="2"/>
        <v>78791230712</v>
      </c>
    </row>
    <row r="23" spans="1:8" ht="15.75" x14ac:dyDescent="0.25">
      <c r="B23" s="16"/>
      <c r="C23" s="16"/>
      <c r="D23" s="16"/>
      <c r="E23" s="16"/>
      <c r="F23" s="20"/>
    </row>
    <row r="24" spans="1:8" ht="15.75" x14ac:dyDescent="0.25">
      <c r="A24" s="30" t="s">
        <v>81</v>
      </c>
      <c r="B24" s="16"/>
      <c r="C24" s="16"/>
      <c r="D24" s="16"/>
      <c r="E24" s="16"/>
      <c r="F24" s="20"/>
    </row>
    <row r="25" spans="1:8" ht="15.75" x14ac:dyDescent="0.25">
      <c r="A25" s="31" t="s">
        <v>82</v>
      </c>
      <c r="B25" s="16"/>
      <c r="C25" s="16"/>
      <c r="D25" s="16"/>
      <c r="E25" s="16"/>
      <c r="F25" s="20"/>
    </row>
    <row r="26" spans="1:8" ht="15.75" x14ac:dyDescent="0.25">
      <c r="A26" s="29" t="s">
        <v>13</v>
      </c>
      <c r="B26" s="17">
        <f>SUM(B27:B28)</f>
        <v>1151538026</v>
      </c>
      <c r="C26" s="17">
        <f>SUM(C27:C28)</f>
        <v>1179843162</v>
      </c>
      <c r="D26" s="17">
        <f>SUM(D27:D28)</f>
        <v>1240436022</v>
      </c>
      <c r="E26" s="17">
        <f>SUM(E27:E28)</f>
        <v>1376217171</v>
      </c>
      <c r="F26" s="17">
        <f>F27+F28</f>
        <v>1349839544</v>
      </c>
      <c r="G26" s="17">
        <f>G27+G28</f>
        <v>1249386017</v>
      </c>
      <c r="H26" s="17">
        <f>H27+H28</f>
        <v>1228925222</v>
      </c>
    </row>
    <row r="27" spans="1:8" ht="15.75" x14ac:dyDescent="0.25">
      <c r="A27" s="3" t="s">
        <v>42</v>
      </c>
      <c r="B27" s="16"/>
      <c r="C27" s="16"/>
      <c r="D27" s="17"/>
      <c r="E27" s="17"/>
      <c r="F27" s="37"/>
    </row>
    <row r="28" spans="1:8" ht="15.75" x14ac:dyDescent="0.25">
      <c r="A28" t="s">
        <v>43</v>
      </c>
      <c r="B28" s="16">
        <v>1151538026</v>
      </c>
      <c r="C28" s="16">
        <v>1179843162</v>
      </c>
      <c r="D28" s="16">
        <v>1240436022</v>
      </c>
      <c r="E28" s="16">
        <v>1376217171</v>
      </c>
      <c r="F28" s="37">
        <v>1349839544</v>
      </c>
      <c r="G28" s="16">
        <v>1249386017</v>
      </c>
      <c r="H28" s="2">
        <v>1228925222</v>
      </c>
    </row>
    <row r="29" spans="1:8" ht="15.75" x14ac:dyDescent="0.25">
      <c r="B29" s="16"/>
      <c r="C29" s="16"/>
      <c r="D29" s="16"/>
      <c r="E29" s="16"/>
      <c r="F29" s="20"/>
    </row>
    <row r="30" spans="1:8" ht="15.75" x14ac:dyDescent="0.25">
      <c r="A30" s="29" t="s">
        <v>14</v>
      </c>
      <c r="B30" s="17">
        <f t="shared" ref="B30:H30" si="3">SUM(B31:B35)</f>
        <v>4222793174</v>
      </c>
      <c r="C30" s="17">
        <f t="shared" si="3"/>
        <v>3421132481</v>
      </c>
      <c r="D30" s="17">
        <f t="shared" si="3"/>
        <v>2740369250</v>
      </c>
      <c r="E30" s="17">
        <f t="shared" si="3"/>
        <v>4243497021</v>
      </c>
      <c r="F30" s="17">
        <f t="shared" si="3"/>
        <v>4131200859</v>
      </c>
      <c r="G30" s="17">
        <f t="shared" si="3"/>
        <v>3281155908</v>
      </c>
      <c r="H30" s="17">
        <f t="shared" si="3"/>
        <v>6545834684</v>
      </c>
    </row>
    <row r="31" spans="1:8" ht="15.75" x14ac:dyDescent="0.25">
      <c r="A31" t="s">
        <v>15</v>
      </c>
      <c r="B31" s="16"/>
      <c r="C31" s="16"/>
      <c r="D31" s="16"/>
      <c r="E31" s="16"/>
      <c r="F31" s="37"/>
    </row>
    <row r="32" spans="1:8" ht="15.75" x14ac:dyDescent="0.25">
      <c r="A32" t="s">
        <v>53</v>
      </c>
      <c r="B32" s="16"/>
      <c r="C32" s="16"/>
      <c r="D32" s="16"/>
      <c r="E32" s="16"/>
      <c r="F32" s="37"/>
    </row>
    <row r="33" spans="1:8" ht="15.75" x14ac:dyDescent="0.25">
      <c r="A33" t="s">
        <v>16</v>
      </c>
      <c r="B33" s="16">
        <v>1251482645</v>
      </c>
      <c r="C33" s="16">
        <v>746137984</v>
      </c>
      <c r="D33" s="16">
        <v>708925767</v>
      </c>
      <c r="E33" s="16">
        <v>585372942</v>
      </c>
      <c r="F33" s="37">
        <v>679122575</v>
      </c>
      <c r="G33" s="16">
        <v>738931193</v>
      </c>
      <c r="H33" s="2">
        <v>548932006</v>
      </c>
    </row>
    <row r="34" spans="1:8" ht="15.75" x14ac:dyDescent="0.25">
      <c r="A34" t="s">
        <v>17</v>
      </c>
      <c r="B34" s="16">
        <v>27466219</v>
      </c>
      <c r="C34" s="16">
        <v>60377966</v>
      </c>
      <c r="D34" s="16">
        <v>61093554</v>
      </c>
      <c r="E34" s="16">
        <v>19314113</v>
      </c>
      <c r="F34" s="37">
        <v>14044139</v>
      </c>
      <c r="G34" s="16">
        <v>130383483</v>
      </c>
      <c r="H34" s="2">
        <v>173170838</v>
      </c>
    </row>
    <row r="35" spans="1:8" ht="15.75" x14ac:dyDescent="0.25">
      <c r="A35" t="s">
        <v>80</v>
      </c>
      <c r="B35" s="16">
        <v>2943844310</v>
      </c>
      <c r="C35" s="16">
        <v>2614616531</v>
      </c>
      <c r="D35" s="16">
        <v>1970349929</v>
      </c>
      <c r="E35" s="16">
        <v>3638809966</v>
      </c>
      <c r="F35" s="37">
        <v>3438034145</v>
      </c>
      <c r="G35" s="16">
        <v>2411841232</v>
      </c>
      <c r="H35" s="2">
        <v>5823731840</v>
      </c>
    </row>
    <row r="36" spans="1:8" ht="15.75" x14ac:dyDescent="0.25">
      <c r="B36" s="16"/>
      <c r="C36" s="16"/>
      <c r="D36" s="16"/>
      <c r="E36" s="16"/>
      <c r="F36" s="37"/>
    </row>
    <row r="37" spans="1:8" ht="15.75" x14ac:dyDescent="0.25">
      <c r="A37" s="29" t="s">
        <v>83</v>
      </c>
      <c r="B37" s="17">
        <f t="shared" ref="B37:H37" si="4">SUM(B38:B44)</f>
        <v>52585674935</v>
      </c>
      <c r="C37" s="17">
        <f t="shared" si="4"/>
        <v>55118888884</v>
      </c>
      <c r="D37" s="17">
        <f t="shared" si="4"/>
        <v>61069620521</v>
      </c>
      <c r="E37" s="17">
        <f t="shared" si="4"/>
        <v>61465976529</v>
      </c>
      <c r="F37" s="17">
        <f t="shared" si="4"/>
        <v>64659127502</v>
      </c>
      <c r="G37" s="17">
        <f t="shared" si="4"/>
        <v>71021973711</v>
      </c>
      <c r="H37" s="17">
        <f t="shared" si="4"/>
        <v>71016470806</v>
      </c>
    </row>
    <row r="38" spans="1:8" ht="15.75" x14ac:dyDescent="0.25">
      <c r="A38" t="s">
        <v>7</v>
      </c>
      <c r="B38" s="16">
        <v>7373910900</v>
      </c>
      <c r="C38" s="16">
        <v>7373910900</v>
      </c>
      <c r="D38" s="16">
        <v>7373910900</v>
      </c>
      <c r="E38" s="16">
        <v>7890084660</v>
      </c>
      <c r="F38" s="37">
        <v>7890084660</v>
      </c>
      <c r="G38" s="16">
        <v>7890084660</v>
      </c>
      <c r="H38" s="2">
        <v>8442390580</v>
      </c>
    </row>
    <row r="39" spans="1:8" ht="15.75" x14ac:dyDescent="0.25">
      <c r="A39" t="s">
        <v>8</v>
      </c>
      <c r="B39" s="16">
        <v>2035465000</v>
      </c>
      <c r="C39" s="16">
        <v>2035465000</v>
      </c>
      <c r="D39" s="16">
        <v>2035465000</v>
      </c>
      <c r="E39" s="16">
        <v>2035465000</v>
      </c>
      <c r="F39" s="37">
        <v>2035465000</v>
      </c>
      <c r="G39" s="16">
        <v>2035465000</v>
      </c>
      <c r="H39" s="2">
        <v>2035465000</v>
      </c>
    </row>
    <row r="40" spans="1:8" ht="15.75" x14ac:dyDescent="0.25">
      <c r="A40" t="s">
        <v>9</v>
      </c>
      <c r="B40" s="16">
        <v>105878200</v>
      </c>
      <c r="C40" s="16">
        <v>105878200</v>
      </c>
      <c r="D40" s="16">
        <v>105878200</v>
      </c>
      <c r="E40" s="16">
        <v>105878200</v>
      </c>
      <c r="F40" s="37">
        <v>105878200</v>
      </c>
      <c r="G40" s="16">
        <v>105878200</v>
      </c>
      <c r="H40" s="2">
        <v>105878200</v>
      </c>
    </row>
    <row r="41" spans="1:8" ht="15.75" x14ac:dyDescent="0.25">
      <c r="A41" t="s">
        <v>10</v>
      </c>
      <c r="B41" s="16">
        <v>1347352259</v>
      </c>
      <c r="C41" s="16">
        <v>1647013320</v>
      </c>
      <c r="D41" s="16">
        <v>2088207344</v>
      </c>
      <c r="E41" s="16">
        <v>2237375959</v>
      </c>
      <c r="F41" s="37">
        <v>2211743936</v>
      </c>
      <c r="G41" s="16">
        <v>2211743936</v>
      </c>
      <c r="H41" s="2">
        <v>2211743936</v>
      </c>
    </row>
    <row r="42" spans="1:8" ht="15.75" x14ac:dyDescent="0.25">
      <c r="A42" t="s">
        <v>11</v>
      </c>
      <c r="B42" s="16">
        <v>690951962</v>
      </c>
      <c r="C42" s="16">
        <v>248347108</v>
      </c>
      <c r="D42" s="16">
        <v>276462548</v>
      </c>
      <c r="E42" s="16">
        <v>201057794</v>
      </c>
      <c r="F42" s="37">
        <v>173825919</v>
      </c>
      <c r="G42" s="16">
        <v>-67834129</v>
      </c>
      <c r="H42" s="2">
        <v>-296981107</v>
      </c>
    </row>
    <row r="43" spans="1:8" ht="15.75" x14ac:dyDescent="0.25">
      <c r="A43" t="s">
        <v>120</v>
      </c>
      <c r="B43" s="16"/>
      <c r="C43" s="16"/>
      <c r="D43" s="16"/>
      <c r="E43" s="16"/>
      <c r="F43" s="37"/>
      <c r="G43" s="16"/>
      <c r="H43" s="2">
        <v>5506355</v>
      </c>
    </row>
    <row r="44" spans="1:8" ht="15.75" x14ac:dyDescent="0.25">
      <c r="A44" t="s">
        <v>12</v>
      </c>
      <c r="B44" s="16">
        <v>41032116614</v>
      </c>
      <c r="C44" s="16">
        <v>43708274356</v>
      </c>
      <c r="D44" s="16">
        <v>49189696529</v>
      </c>
      <c r="E44" s="16">
        <v>48996114916</v>
      </c>
      <c r="F44" s="37">
        <v>52242129787</v>
      </c>
      <c r="G44" s="16">
        <v>58846636044</v>
      </c>
      <c r="H44" s="2">
        <v>58512467842</v>
      </c>
    </row>
    <row r="45" spans="1:8" ht="15.75" x14ac:dyDescent="0.25">
      <c r="B45" s="16"/>
      <c r="C45" s="16"/>
      <c r="D45" s="16"/>
      <c r="E45" s="16"/>
      <c r="F45" s="37"/>
    </row>
    <row r="46" spans="1:8" ht="15.75" x14ac:dyDescent="0.25">
      <c r="A46" s="29" t="s">
        <v>84</v>
      </c>
      <c r="B46" s="16">
        <v>20102532</v>
      </c>
      <c r="C46" s="16">
        <v>22605457</v>
      </c>
      <c r="D46" s="16">
        <v>28418498</v>
      </c>
      <c r="E46" s="16">
        <v>32218734</v>
      </c>
      <c r="F46" s="37"/>
    </row>
    <row r="47" spans="1:8" ht="15.75" x14ac:dyDescent="0.25">
      <c r="B47" s="16"/>
      <c r="C47" s="16"/>
      <c r="D47" s="16"/>
      <c r="E47" s="16"/>
      <c r="F47" s="20"/>
    </row>
    <row r="48" spans="1:8" ht="15.75" x14ac:dyDescent="0.25">
      <c r="B48" s="16"/>
      <c r="C48" s="16"/>
      <c r="D48" s="16"/>
      <c r="E48" s="16"/>
      <c r="F48" s="20"/>
    </row>
    <row r="49" spans="1:8" ht="15.75" x14ac:dyDescent="0.25">
      <c r="A49" s="1"/>
      <c r="B49" s="17">
        <f t="shared" ref="B49:H49" si="5">B37+B46+B26+B30</f>
        <v>57980108667</v>
      </c>
      <c r="C49" s="17">
        <f t="shared" si="5"/>
        <v>59742469984</v>
      </c>
      <c r="D49" s="17">
        <f t="shared" si="5"/>
        <v>65078844291</v>
      </c>
      <c r="E49" s="17">
        <f t="shared" si="5"/>
        <v>67117909455</v>
      </c>
      <c r="F49" s="17">
        <f t="shared" si="5"/>
        <v>70140167905</v>
      </c>
      <c r="G49" s="17">
        <f t="shared" si="5"/>
        <v>75552515636</v>
      </c>
      <c r="H49" s="17">
        <f t="shared" si="5"/>
        <v>78791230712</v>
      </c>
    </row>
    <row r="50" spans="1:8" ht="15.75" x14ac:dyDescent="0.25">
      <c r="A50" s="1"/>
      <c r="B50" s="17"/>
      <c r="C50" s="17"/>
      <c r="D50" s="17"/>
      <c r="E50" s="17"/>
      <c r="F50" s="20"/>
    </row>
    <row r="51" spans="1:8" ht="15.75" x14ac:dyDescent="0.25">
      <c r="A51" s="1"/>
      <c r="B51" s="17"/>
      <c r="C51" s="17"/>
      <c r="D51" s="17"/>
      <c r="E51" s="17"/>
      <c r="F51" s="20"/>
    </row>
    <row r="52" spans="1:8" ht="15.75" x14ac:dyDescent="0.25">
      <c r="B52" s="16"/>
      <c r="C52" s="16"/>
      <c r="D52" s="16"/>
      <c r="E52" s="16"/>
    </row>
    <row r="53" spans="1:8" ht="15.75" x14ac:dyDescent="0.25">
      <c r="A53" s="32" t="s">
        <v>85</v>
      </c>
      <c r="B53" s="24">
        <f t="shared" ref="B53:H53" si="6">B37/(B38/10)</f>
        <v>71.313141219268061</v>
      </c>
      <c r="C53" s="24">
        <f t="shared" si="6"/>
        <v>74.748514908147314</v>
      </c>
      <c r="D53" s="24">
        <f t="shared" si="6"/>
        <v>82.818495299421102</v>
      </c>
      <c r="E53" s="24">
        <f t="shared" si="6"/>
        <v>77.902809890762313</v>
      </c>
      <c r="F53" s="24">
        <f t="shared" si="6"/>
        <v>81.949852616663819</v>
      </c>
      <c r="G53" s="24">
        <f t="shared" si="6"/>
        <v>90.014209950188288</v>
      </c>
      <c r="H53" s="24">
        <f t="shared" si="6"/>
        <v>84.118911738385833</v>
      </c>
    </row>
    <row r="54" spans="1:8" ht="15.75" x14ac:dyDescent="0.25">
      <c r="A54" s="32" t="s">
        <v>86</v>
      </c>
      <c r="B54" s="6">
        <f t="shared" ref="B54:H54" si="7">B38/10</f>
        <v>737391090</v>
      </c>
      <c r="C54" s="6">
        <f t="shared" si="7"/>
        <v>737391090</v>
      </c>
      <c r="D54" s="6">
        <f t="shared" si="7"/>
        <v>737391090</v>
      </c>
      <c r="E54" s="6">
        <f t="shared" si="7"/>
        <v>789008466</v>
      </c>
      <c r="F54" s="6">
        <f t="shared" si="7"/>
        <v>789008466</v>
      </c>
      <c r="G54" s="6">
        <f t="shared" si="7"/>
        <v>789008466</v>
      </c>
      <c r="H54" s="6">
        <f t="shared" si="7"/>
        <v>844239058</v>
      </c>
    </row>
    <row r="55" spans="1:8" ht="15.75" x14ac:dyDescent="0.25">
      <c r="B55" s="6"/>
      <c r="C55" s="6"/>
      <c r="D55" s="6"/>
      <c r="E55" s="6"/>
    </row>
    <row r="56" spans="1:8" ht="15.75" x14ac:dyDescent="0.25">
      <c r="A56" s="1"/>
      <c r="B56" s="7"/>
      <c r="C56" s="7"/>
      <c r="D56" s="7"/>
      <c r="E56" s="7"/>
    </row>
    <row r="57" spans="1:8" ht="15.75" x14ac:dyDescent="0.25">
      <c r="B57" s="6"/>
      <c r="C57" s="6"/>
      <c r="D57" s="6"/>
      <c r="E57" s="6"/>
    </row>
    <row r="58" spans="1:8" ht="15.75" x14ac:dyDescent="0.25">
      <c r="A58" s="1"/>
      <c r="B58" s="7"/>
      <c r="C58" s="7"/>
      <c r="D58" s="7"/>
      <c r="E58" s="7"/>
    </row>
    <row r="59" spans="1:8" ht="15.75" x14ac:dyDescent="0.25">
      <c r="A59" s="1"/>
      <c r="B59" s="7"/>
      <c r="C59" s="7"/>
      <c r="D59" s="7"/>
      <c r="E59" s="7"/>
    </row>
    <row r="60" spans="1:8" ht="15.75" x14ac:dyDescent="0.25">
      <c r="A60" s="3"/>
      <c r="B60" s="6"/>
      <c r="C60" s="7"/>
      <c r="D60" s="6"/>
      <c r="E60" s="6"/>
      <c r="G60" s="4"/>
      <c r="H60" s="4"/>
    </row>
    <row r="61" spans="1:8" ht="15.75" x14ac:dyDescent="0.25">
      <c r="A61" s="3"/>
      <c r="B61" s="6"/>
      <c r="C61" s="6"/>
      <c r="D61" s="6"/>
      <c r="E61" s="6"/>
    </row>
    <row r="62" spans="1:8" ht="15.75" x14ac:dyDescent="0.25">
      <c r="B62" s="6"/>
      <c r="C62" s="6"/>
      <c r="D62" s="6"/>
      <c r="E62" s="8"/>
    </row>
    <row r="63" spans="1:8" ht="15.75" x14ac:dyDescent="0.25">
      <c r="A63" s="1"/>
      <c r="B63" s="7"/>
      <c r="C63" s="7"/>
      <c r="D63" s="7"/>
      <c r="E63" s="7"/>
    </row>
    <row r="64" spans="1:8" ht="15.75" x14ac:dyDescent="0.25">
      <c r="B64" s="6"/>
      <c r="C64" s="6"/>
      <c r="D64" s="6"/>
      <c r="E64" s="8"/>
    </row>
    <row r="65" spans="1:5" ht="15.75" x14ac:dyDescent="0.25">
      <c r="A65" s="1"/>
      <c r="B65" s="7"/>
      <c r="C65" s="7"/>
      <c r="D65" s="7"/>
      <c r="E65" s="7"/>
    </row>
    <row r="66" spans="1:5" ht="15.75" x14ac:dyDescent="0.25">
      <c r="B66" s="6"/>
      <c r="C66" s="6"/>
      <c r="D66" s="6"/>
      <c r="E66" s="8"/>
    </row>
    <row r="67" spans="1:5" ht="15.75" x14ac:dyDescent="0.25">
      <c r="A67" s="1"/>
      <c r="B67" s="7"/>
      <c r="C67" s="7"/>
      <c r="D67" s="7"/>
      <c r="E67" s="7"/>
    </row>
    <row r="68" spans="1:5" ht="15.75" x14ac:dyDescent="0.25">
      <c r="B68" s="6"/>
      <c r="C68" s="6"/>
      <c r="D68" s="6"/>
      <c r="E68" s="6"/>
    </row>
    <row r="69" spans="1:5" ht="15.75" x14ac:dyDescent="0.25">
      <c r="A69" s="3"/>
      <c r="B69" s="6"/>
      <c r="C69" s="6"/>
      <c r="D69" s="6"/>
      <c r="E69" s="8"/>
    </row>
    <row r="70" spans="1:5" ht="15.75" x14ac:dyDescent="0.25">
      <c r="A70" s="3"/>
      <c r="B70" s="5"/>
      <c r="C70" s="6"/>
      <c r="D70" s="6"/>
      <c r="E70" s="9"/>
    </row>
    <row r="71" spans="1:5" ht="15.75" x14ac:dyDescent="0.25">
      <c r="A71" s="1"/>
      <c r="B71" s="7"/>
      <c r="C71" s="7"/>
      <c r="D71" s="7"/>
      <c r="E71" s="7"/>
    </row>
    <row r="72" spans="1:5" ht="15.75" x14ac:dyDescent="0.25">
      <c r="A72" s="3"/>
      <c r="B72" s="6"/>
      <c r="C72" s="6"/>
      <c r="D72" s="6"/>
      <c r="E72" s="6"/>
    </row>
    <row r="73" spans="1:5" ht="15.75" x14ac:dyDescent="0.25">
      <c r="A73" s="1"/>
      <c r="B73" s="7"/>
      <c r="C73" s="7"/>
      <c r="D73" s="7"/>
      <c r="E73" s="7"/>
    </row>
    <row r="74" spans="1:5" ht="15.75" x14ac:dyDescent="0.25">
      <c r="A74" s="1"/>
      <c r="B74" s="7"/>
      <c r="C74" s="7"/>
      <c r="D74" s="7"/>
      <c r="E74" s="7"/>
    </row>
    <row r="75" spans="1:5" ht="15.75" x14ac:dyDescent="0.25">
      <c r="B75" s="11"/>
      <c r="C75" s="11"/>
      <c r="D75" s="11"/>
      <c r="E75" s="11"/>
    </row>
    <row r="76" spans="1:5" ht="15.75" x14ac:dyDescent="0.25">
      <c r="B76" s="5"/>
      <c r="C76" s="5"/>
      <c r="D76" s="5"/>
      <c r="E76" s="5"/>
    </row>
    <row r="77" spans="1:5" ht="15.75" x14ac:dyDescent="0.25">
      <c r="A77" s="1"/>
      <c r="B77" s="5"/>
      <c r="C77" s="5"/>
      <c r="D77" s="5"/>
      <c r="E77" s="5"/>
    </row>
    <row r="78" spans="1:5" ht="15.75" x14ac:dyDescent="0.25">
      <c r="B78" s="5"/>
      <c r="C78" s="5"/>
      <c r="D78" s="5"/>
      <c r="E78" s="5"/>
    </row>
    <row r="79" spans="1:5" ht="15.75" x14ac:dyDescent="0.25">
      <c r="B79" s="6"/>
      <c r="C79" s="6"/>
      <c r="D79" s="6"/>
      <c r="E79" s="6"/>
    </row>
    <row r="80" spans="1:5" ht="15.75" x14ac:dyDescent="0.25">
      <c r="B80" s="6"/>
      <c r="C80" s="6"/>
      <c r="D80" s="6"/>
      <c r="E80" s="6"/>
    </row>
    <row r="81" spans="1:8" ht="15.75" x14ac:dyDescent="0.25">
      <c r="B81" s="7"/>
      <c r="C81" s="7"/>
      <c r="D81" s="7"/>
      <c r="E81" s="7"/>
    </row>
    <row r="82" spans="1:8" ht="15.75" x14ac:dyDescent="0.25">
      <c r="A82" s="1"/>
      <c r="B82" s="5"/>
      <c r="C82" s="5"/>
      <c r="D82" s="5"/>
      <c r="E82" s="5"/>
    </row>
    <row r="83" spans="1:8" ht="15.75" x14ac:dyDescent="0.25">
      <c r="B83" s="6"/>
      <c r="C83" s="6"/>
      <c r="D83" s="6"/>
      <c r="E83" s="6"/>
      <c r="H83" s="2"/>
    </row>
    <row r="84" spans="1:8" ht="15.75" x14ac:dyDescent="0.25">
      <c r="B84" s="6"/>
      <c r="C84" s="6"/>
      <c r="D84" s="6"/>
      <c r="E84" s="6"/>
      <c r="H84" s="2"/>
    </row>
    <row r="85" spans="1:8" ht="15.75" x14ac:dyDescent="0.25">
      <c r="B85" s="6"/>
      <c r="C85" s="6"/>
      <c r="D85" s="6"/>
      <c r="E85" s="6"/>
      <c r="G85" s="2"/>
      <c r="H85" s="2"/>
    </row>
    <row r="86" spans="1:8" ht="15.75" x14ac:dyDescent="0.25">
      <c r="B86" s="6"/>
      <c r="C86" s="5"/>
      <c r="D86" s="6"/>
      <c r="E86" s="6"/>
      <c r="G86" s="2"/>
      <c r="H86" s="2"/>
    </row>
    <row r="87" spans="1:8" ht="15.75" x14ac:dyDescent="0.25">
      <c r="B87" s="6"/>
      <c r="C87" s="6"/>
      <c r="D87" s="6"/>
      <c r="E87" s="6"/>
      <c r="G87" s="2"/>
      <c r="H87" s="2"/>
    </row>
    <row r="88" spans="1:8" ht="15.75" x14ac:dyDescent="0.25">
      <c r="B88" s="6"/>
      <c r="C88" s="6"/>
      <c r="D88" s="6"/>
      <c r="E88" s="6"/>
      <c r="G88" s="2"/>
      <c r="H88" s="2"/>
    </row>
    <row r="89" spans="1:8" ht="15.75" x14ac:dyDescent="0.25">
      <c r="B89" s="6"/>
      <c r="C89" s="6"/>
      <c r="D89" s="6"/>
      <c r="E89" s="6"/>
      <c r="G89" s="2"/>
      <c r="H89" s="2"/>
    </row>
    <row r="90" spans="1:8" ht="15.75" x14ac:dyDescent="0.25">
      <c r="B90" s="6"/>
      <c r="C90" s="6"/>
      <c r="D90" s="6"/>
      <c r="E90" s="6"/>
      <c r="G90" s="2"/>
    </row>
    <row r="91" spans="1:8" ht="15.75" x14ac:dyDescent="0.25">
      <c r="B91" s="7"/>
      <c r="C91" s="7"/>
      <c r="D91" s="7"/>
      <c r="E91" s="7"/>
      <c r="G91" s="2"/>
    </row>
    <row r="92" spans="1:8" ht="15.75" x14ac:dyDescent="0.25">
      <c r="A92" s="1"/>
      <c r="B92" s="7"/>
      <c r="C92" s="7"/>
      <c r="D92" s="7"/>
      <c r="E92" s="7"/>
    </row>
    <row r="93" spans="1:8" ht="15.75" x14ac:dyDescent="0.25">
      <c r="A93" s="1"/>
      <c r="B93" s="5"/>
      <c r="C93" s="5"/>
      <c r="D93" s="5"/>
      <c r="E93" s="5"/>
    </row>
    <row r="94" spans="1:8" ht="15.75" x14ac:dyDescent="0.25">
      <c r="B94" s="6"/>
      <c r="C94" s="6"/>
      <c r="D94" s="6"/>
      <c r="E94" s="6"/>
    </row>
    <row r="95" spans="1:8" ht="15.75" x14ac:dyDescent="0.25">
      <c r="B95" s="6"/>
      <c r="C95" s="6"/>
      <c r="D95" s="6"/>
      <c r="E95" s="6"/>
    </row>
    <row r="96" spans="1:8" ht="15.75" x14ac:dyDescent="0.25">
      <c r="B96" s="6"/>
      <c r="C96" s="6"/>
      <c r="D96" s="6"/>
      <c r="E96" s="6"/>
    </row>
    <row r="97" spans="1:5" ht="15.75" x14ac:dyDescent="0.25">
      <c r="B97" s="5"/>
      <c r="C97" s="5"/>
      <c r="D97" s="5"/>
      <c r="E97" s="6"/>
    </row>
    <row r="98" spans="1:5" ht="15.75" x14ac:dyDescent="0.25">
      <c r="B98" s="5"/>
      <c r="C98" s="5"/>
      <c r="D98" s="5"/>
      <c r="E98" s="6"/>
    </row>
    <row r="99" spans="1:5" ht="15.75" x14ac:dyDescent="0.25">
      <c r="B99" s="6"/>
      <c r="C99" s="6"/>
      <c r="D99" s="5"/>
      <c r="E99" s="6"/>
    </row>
    <row r="100" spans="1:5" ht="15.75" x14ac:dyDescent="0.25">
      <c r="B100" s="6"/>
      <c r="C100" s="6"/>
      <c r="D100" s="6"/>
      <c r="E100" s="6"/>
    </row>
    <row r="101" spans="1:5" ht="15.75" x14ac:dyDescent="0.25">
      <c r="B101" s="6"/>
      <c r="C101" s="6"/>
      <c r="D101" s="5"/>
      <c r="E101" s="6"/>
    </row>
    <row r="102" spans="1:5" ht="15.75" x14ac:dyDescent="0.25">
      <c r="B102" s="6"/>
      <c r="C102" s="5"/>
      <c r="D102" s="5"/>
      <c r="E102" s="6"/>
    </row>
    <row r="103" spans="1:5" ht="15.75" x14ac:dyDescent="0.25">
      <c r="B103" s="6"/>
      <c r="C103" s="5"/>
      <c r="D103" s="6"/>
      <c r="E103" s="6"/>
    </row>
    <row r="104" spans="1:5" ht="15.75" x14ac:dyDescent="0.25">
      <c r="B104" s="6"/>
      <c r="C104" s="5"/>
      <c r="D104" s="6"/>
      <c r="E104" s="6"/>
    </row>
    <row r="105" spans="1:5" ht="15.75" x14ac:dyDescent="0.25">
      <c r="B105" s="6"/>
      <c r="C105" s="5"/>
      <c r="D105" s="6"/>
      <c r="E105" s="6"/>
    </row>
    <row r="106" spans="1:5" ht="15.75" x14ac:dyDescent="0.25">
      <c r="B106" s="6"/>
      <c r="C106" s="5"/>
      <c r="D106" s="6"/>
      <c r="E106" s="6"/>
    </row>
    <row r="107" spans="1:5" ht="15.75" x14ac:dyDescent="0.25">
      <c r="A107" s="3"/>
      <c r="B107" s="6"/>
      <c r="C107" s="5"/>
      <c r="D107" s="6"/>
      <c r="E107" s="6"/>
    </row>
    <row r="108" spans="1:5" ht="15.75" x14ac:dyDescent="0.25">
      <c r="B108" s="6"/>
      <c r="C108" s="6"/>
      <c r="D108" s="6"/>
      <c r="E108" s="6"/>
    </row>
    <row r="109" spans="1:5" ht="15.75" x14ac:dyDescent="0.25">
      <c r="B109" s="6"/>
      <c r="C109" s="5"/>
      <c r="D109" s="6"/>
      <c r="E109" s="5"/>
    </row>
    <row r="110" spans="1:5" ht="15.75" x14ac:dyDescent="0.25">
      <c r="B110" s="6"/>
      <c r="C110" s="5"/>
      <c r="D110" s="6"/>
      <c r="E110" s="5"/>
    </row>
    <row r="111" spans="1:5" ht="15.75" x14ac:dyDescent="0.25">
      <c r="B111" s="6"/>
      <c r="C111" s="6"/>
      <c r="D111" s="6"/>
      <c r="E111" s="5"/>
    </row>
    <row r="112" spans="1:5" ht="15.75" x14ac:dyDescent="0.25">
      <c r="B112" s="5"/>
      <c r="C112" s="5"/>
      <c r="D112" s="6"/>
      <c r="E112" s="6"/>
    </row>
    <row r="113" spans="1:5" ht="15.75" x14ac:dyDescent="0.25">
      <c r="B113" s="6"/>
      <c r="C113" s="6"/>
      <c r="D113" s="6"/>
      <c r="E113" s="5"/>
    </row>
    <row r="114" spans="1:5" ht="15.75" x14ac:dyDescent="0.25">
      <c r="B114" s="6"/>
      <c r="C114" s="6"/>
      <c r="D114" s="6"/>
      <c r="E114" s="5"/>
    </row>
    <row r="115" spans="1:5" ht="15.75" x14ac:dyDescent="0.25">
      <c r="B115" s="6"/>
      <c r="C115" s="6"/>
      <c r="D115" s="6"/>
      <c r="E115" s="6"/>
    </row>
    <row r="116" spans="1:5" ht="15.75" x14ac:dyDescent="0.25">
      <c r="B116" s="6"/>
      <c r="C116" s="6"/>
      <c r="D116" s="6"/>
      <c r="E116" s="6"/>
    </row>
    <row r="117" spans="1:5" ht="15.75" x14ac:dyDescent="0.25">
      <c r="A117" s="1"/>
      <c r="B117" s="7"/>
      <c r="C117" s="7"/>
      <c r="D117" s="7"/>
      <c r="E117" s="7"/>
    </row>
    <row r="118" spans="1:5" ht="15.75" x14ac:dyDescent="0.25">
      <c r="A118" s="1"/>
      <c r="B118" s="5"/>
      <c r="C118" s="5"/>
      <c r="D118" s="5"/>
      <c r="E118" s="5"/>
    </row>
    <row r="119" spans="1:5" ht="15.75" x14ac:dyDescent="0.25">
      <c r="A119" s="3"/>
      <c r="B119" s="6"/>
      <c r="C119" s="5"/>
      <c r="D119" s="6"/>
      <c r="E119" s="5"/>
    </row>
    <row r="120" spans="1:5" ht="15.75" x14ac:dyDescent="0.25">
      <c r="B120" s="6"/>
      <c r="C120" s="6"/>
      <c r="D120" s="6"/>
      <c r="E120" s="5"/>
    </row>
    <row r="121" spans="1:5" ht="15.75" x14ac:dyDescent="0.25">
      <c r="B121" s="6"/>
      <c r="C121" s="6"/>
      <c r="D121" s="6"/>
      <c r="E121" s="5"/>
    </row>
    <row r="122" spans="1:5" ht="15.75" x14ac:dyDescent="0.25">
      <c r="B122" s="6"/>
      <c r="C122" s="6"/>
      <c r="D122" s="6"/>
      <c r="E122" s="6"/>
    </row>
    <row r="123" spans="1:5" ht="15.75" x14ac:dyDescent="0.25">
      <c r="A123" s="1"/>
      <c r="B123" s="7"/>
      <c r="C123" s="7"/>
      <c r="D123" s="7"/>
      <c r="E123" s="7"/>
    </row>
    <row r="124" spans="1:5" ht="15.75" x14ac:dyDescent="0.25">
      <c r="A124" s="1"/>
      <c r="B124" s="5"/>
      <c r="C124" s="5"/>
      <c r="D124" s="6"/>
      <c r="E124" s="7"/>
    </row>
    <row r="125" spans="1:5" ht="15.75" x14ac:dyDescent="0.25">
      <c r="B125" s="6"/>
      <c r="C125" s="6"/>
      <c r="D125" s="6"/>
      <c r="E125" s="6"/>
    </row>
    <row r="126" spans="1:5" ht="15.75" x14ac:dyDescent="0.25">
      <c r="B126" s="6"/>
      <c r="C126" s="6"/>
      <c r="D126" s="6"/>
      <c r="E126" s="6"/>
    </row>
    <row r="127" spans="1:5" ht="16.5" thickBot="1" x14ac:dyDescent="0.3">
      <c r="B127" s="10"/>
      <c r="C127" s="10"/>
      <c r="D127" s="10"/>
      <c r="E127" s="10"/>
    </row>
    <row r="128" spans="1:5" ht="15.75" thickTop="1" x14ac:dyDescent="0.25"/>
    <row r="129" spans="1:5" ht="15.75" x14ac:dyDescent="0.25">
      <c r="A129" s="1"/>
      <c r="B129" s="13"/>
      <c r="C129" s="13"/>
      <c r="D129" s="7"/>
      <c r="E129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pane xSplit="1" ySplit="4" topLeftCell="G17" activePane="bottomRight" state="frozen"/>
      <selection pane="topRight" activeCell="B1" sqref="B1"/>
      <selection pane="bottomLeft" activeCell="A4" sqref="A4"/>
      <selection pane="bottomRight" activeCell="H12" sqref="H12"/>
    </sheetView>
  </sheetViews>
  <sheetFormatPr defaultRowHeight="15" x14ac:dyDescent="0.25"/>
  <cols>
    <col min="1" max="1" width="36.85546875" bestFit="1" customWidth="1"/>
    <col min="2" max="3" width="19.42578125" bestFit="1" customWidth="1"/>
    <col min="4" max="4" width="20.5703125" bestFit="1" customWidth="1"/>
    <col min="5" max="6" width="19.42578125" bestFit="1" customWidth="1"/>
    <col min="7" max="7" width="18.42578125" customWidth="1"/>
    <col min="8" max="8" width="19.42578125" bestFit="1" customWidth="1"/>
  </cols>
  <sheetData>
    <row r="1" spans="1:8" ht="18.75" x14ac:dyDescent="0.3">
      <c r="A1" s="12" t="s">
        <v>0</v>
      </c>
      <c r="B1" s="23"/>
      <c r="C1" s="23"/>
      <c r="D1" s="23"/>
      <c r="E1" s="23"/>
    </row>
    <row r="2" spans="1:8" s="14" customFormat="1" ht="15.75" x14ac:dyDescent="0.25">
      <c r="A2" s="22" t="s">
        <v>87</v>
      </c>
      <c r="B2" s="23"/>
      <c r="C2" s="23"/>
      <c r="D2" s="23"/>
      <c r="E2" s="23"/>
    </row>
    <row r="3" spans="1:8" s="14" customFormat="1" ht="15.75" x14ac:dyDescent="0.25">
      <c r="A3" s="22" t="s">
        <v>114</v>
      </c>
      <c r="B3" s="35" t="s">
        <v>116</v>
      </c>
      <c r="C3" s="35" t="s">
        <v>115</v>
      </c>
      <c r="D3" s="35" t="s">
        <v>117</v>
      </c>
      <c r="E3" s="35" t="s">
        <v>116</v>
      </c>
      <c r="F3" s="35" t="s">
        <v>115</v>
      </c>
      <c r="G3" s="35" t="s">
        <v>117</v>
      </c>
      <c r="H3" s="35" t="s">
        <v>116</v>
      </c>
    </row>
    <row r="4" spans="1:8" ht="15.75" x14ac:dyDescent="0.25">
      <c r="B4" s="36">
        <v>43100</v>
      </c>
      <c r="C4" s="36">
        <v>43190</v>
      </c>
      <c r="D4" s="36">
        <v>43373</v>
      </c>
      <c r="E4" s="36">
        <v>43465</v>
      </c>
      <c r="F4" s="36">
        <v>43555</v>
      </c>
      <c r="G4" s="39">
        <v>43738</v>
      </c>
      <c r="H4" s="39">
        <v>43830</v>
      </c>
    </row>
    <row r="5" spans="1:8" ht="15.75" x14ac:dyDescent="0.25">
      <c r="A5" s="32" t="s">
        <v>88</v>
      </c>
      <c r="B5" s="17">
        <v>19720637882</v>
      </c>
      <c r="C5" s="17">
        <v>29572543878</v>
      </c>
      <c r="D5" s="17">
        <v>10542077932</v>
      </c>
      <c r="E5" s="17">
        <v>21318399208</v>
      </c>
      <c r="F5" s="17">
        <v>32241139954</v>
      </c>
      <c r="G5" s="41">
        <v>11293583209</v>
      </c>
      <c r="H5" s="43">
        <v>22422785329</v>
      </c>
    </row>
    <row r="6" spans="1:8" ht="15.75" x14ac:dyDescent="0.25">
      <c r="A6" t="s">
        <v>89</v>
      </c>
      <c r="B6" s="16">
        <v>9897412698</v>
      </c>
      <c r="C6" s="16">
        <v>14637949898</v>
      </c>
      <c r="D6" s="16">
        <v>5115810187</v>
      </c>
      <c r="E6" s="16">
        <v>10438812713</v>
      </c>
      <c r="F6" s="37">
        <v>15894001782</v>
      </c>
      <c r="G6" s="16">
        <v>5587714940</v>
      </c>
      <c r="H6" s="37">
        <v>10742716670</v>
      </c>
    </row>
    <row r="7" spans="1:8" ht="15.75" x14ac:dyDescent="0.25">
      <c r="A7" s="32" t="s">
        <v>20</v>
      </c>
      <c r="B7" s="17">
        <f t="shared" ref="B7:E7" si="0">B5-B6</f>
        <v>9823225184</v>
      </c>
      <c r="C7" s="17">
        <f t="shared" si="0"/>
        <v>14934593980</v>
      </c>
      <c r="D7" s="17">
        <f t="shared" si="0"/>
        <v>5426267745</v>
      </c>
      <c r="E7" s="17">
        <f t="shared" si="0"/>
        <v>10879586495</v>
      </c>
      <c r="F7" s="17">
        <f>F5-F6</f>
        <v>16347138172</v>
      </c>
      <c r="G7" s="17">
        <f>G5-G6</f>
        <v>5705868269</v>
      </c>
      <c r="H7" s="44">
        <f>H5-H6</f>
        <v>11680068659</v>
      </c>
    </row>
    <row r="8" spans="1:8" ht="15.75" x14ac:dyDescent="0.25">
      <c r="A8" s="32" t="s">
        <v>90</v>
      </c>
      <c r="B8" s="17">
        <f t="shared" ref="B8:C8" si="1">SUM(B9:B11)</f>
        <v>3332908351</v>
      </c>
      <c r="C8" s="17">
        <f t="shared" si="1"/>
        <v>5114579538</v>
      </c>
      <c r="D8" s="17">
        <f>SUM(D9:D11)</f>
        <v>1783342111</v>
      </c>
      <c r="E8" s="17">
        <f>SUM(E9:E11)</f>
        <v>3824213386</v>
      </c>
      <c r="F8" s="17">
        <f>SUM(F9:F11)</f>
        <v>5798199446</v>
      </c>
      <c r="G8" s="17">
        <f>SUM(G9:G11)</f>
        <v>2014788128</v>
      </c>
      <c r="H8" s="44">
        <f>SUM(H9:H11)</f>
        <v>4260503921</v>
      </c>
    </row>
    <row r="9" spans="1:8" ht="15.75" x14ac:dyDescent="0.25">
      <c r="A9" s="3" t="s">
        <v>28</v>
      </c>
      <c r="B9" s="16">
        <v>2850133802</v>
      </c>
      <c r="C9" s="17">
        <v>4362937541</v>
      </c>
      <c r="D9" s="16">
        <v>1522611142</v>
      </c>
      <c r="E9" s="16">
        <v>3265086018</v>
      </c>
      <c r="F9" s="37">
        <v>4925073721</v>
      </c>
      <c r="G9" s="16">
        <v>1745489381</v>
      </c>
      <c r="H9" s="16">
        <v>3684491815</v>
      </c>
    </row>
    <row r="10" spans="1:8" ht="15.75" x14ac:dyDescent="0.25">
      <c r="A10" s="3" t="s">
        <v>21</v>
      </c>
      <c r="B10" s="16">
        <v>482696384</v>
      </c>
      <c r="C10" s="16">
        <v>751561293</v>
      </c>
      <c r="D10" s="16">
        <v>260726377</v>
      </c>
      <c r="E10" s="16">
        <v>559089997</v>
      </c>
      <c r="F10" s="37">
        <v>873079148</v>
      </c>
      <c r="G10" s="16">
        <v>269280852</v>
      </c>
      <c r="H10" s="16">
        <v>572958220</v>
      </c>
    </row>
    <row r="11" spans="1:8" ht="15.75" x14ac:dyDescent="0.25">
      <c r="A11" t="s">
        <v>22</v>
      </c>
      <c r="B11" s="16">
        <v>78165</v>
      </c>
      <c r="C11" s="16">
        <v>80704</v>
      </c>
      <c r="D11" s="16">
        <v>4592</v>
      </c>
      <c r="E11" s="18">
        <v>37371</v>
      </c>
      <c r="F11" s="37">
        <v>46577</v>
      </c>
      <c r="G11" s="16">
        <v>17895</v>
      </c>
      <c r="H11" s="16">
        <v>3053886</v>
      </c>
    </row>
    <row r="12" spans="1:8" ht="15.75" x14ac:dyDescent="0.25">
      <c r="A12" s="32" t="s">
        <v>91</v>
      </c>
      <c r="B12" s="17">
        <f t="shared" ref="B12:F12" si="2">B7-B8</f>
        <v>6490316833</v>
      </c>
      <c r="C12" s="17">
        <f t="shared" si="2"/>
        <v>9820014442</v>
      </c>
      <c r="D12" s="17">
        <f t="shared" si="2"/>
        <v>3642925634</v>
      </c>
      <c r="E12" s="17">
        <f t="shared" si="2"/>
        <v>7055373109</v>
      </c>
      <c r="F12" s="17">
        <f t="shared" si="2"/>
        <v>10548938726</v>
      </c>
      <c r="G12" s="17">
        <f>G7-G8</f>
        <v>3691080141</v>
      </c>
      <c r="H12" s="44">
        <f>H7-H8</f>
        <v>7419564738</v>
      </c>
    </row>
    <row r="13" spans="1:8" ht="15.75" x14ac:dyDescent="0.25">
      <c r="A13" s="33" t="s">
        <v>92</v>
      </c>
      <c r="B13" s="17"/>
      <c r="C13" s="17"/>
      <c r="D13" s="17"/>
      <c r="E13" s="17"/>
      <c r="F13" s="17"/>
      <c r="H13" s="3"/>
    </row>
    <row r="14" spans="1:8" ht="15.75" x14ac:dyDescent="0.25">
      <c r="A14" t="s">
        <v>23</v>
      </c>
      <c r="B14" s="16">
        <v>940486795</v>
      </c>
      <c r="C14" s="16">
        <v>1382694820</v>
      </c>
      <c r="D14" s="16">
        <v>448482546</v>
      </c>
      <c r="E14" s="18">
        <v>1001605427</v>
      </c>
      <c r="F14" s="37">
        <v>1649794395</v>
      </c>
      <c r="G14" s="16">
        <v>745551875</v>
      </c>
      <c r="H14" s="46">
        <v>1561801883</v>
      </c>
    </row>
    <row r="15" spans="1:8" ht="15.75" x14ac:dyDescent="0.25">
      <c r="A15" s="32" t="s">
        <v>93</v>
      </c>
      <c r="B15" s="17">
        <f t="shared" ref="B15:D15" si="3">SUM(B12:B14)</f>
        <v>7430803628</v>
      </c>
      <c r="C15" s="17">
        <f t="shared" si="3"/>
        <v>11202709262</v>
      </c>
      <c r="D15" s="17">
        <f t="shared" si="3"/>
        <v>4091408180</v>
      </c>
      <c r="E15" s="19">
        <f>SUM(E12:E14)</f>
        <v>8056978536</v>
      </c>
      <c r="F15" s="19">
        <f>SUM(F12:F14)</f>
        <v>12198733121</v>
      </c>
      <c r="G15" s="19">
        <f>SUM(G12:G14)</f>
        <v>4436632016</v>
      </c>
      <c r="H15" s="45">
        <f>SUM(H12:H14)</f>
        <v>8981366621</v>
      </c>
    </row>
    <row r="16" spans="1:8" ht="15.75" x14ac:dyDescent="0.25">
      <c r="A16" t="s">
        <v>24</v>
      </c>
      <c r="B16" s="16">
        <v>359142968</v>
      </c>
      <c r="C16" s="16">
        <v>538757521</v>
      </c>
      <c r="D16" s="16">
        <v>195027527</v>
      </c>
      <c r="E16" s="18">
        <v>383780624</v>
      </c>
      <c r="F16" s="37">
        <v>589347451</v>
      </c>
      <c r="G16" s="42">
        <v>211860481</v>
      </c>
      <c r="H16" s="42">
        <v>428024475</v>
      </c>
    </row>
    <row r="17" spans="1:8" ht="15.75" x14ac:dyDescent="0.25">
      <c r="A17" s="32" t="s">
        <v>94</v>
      </c>
      <c r="B17" s="17">
        <f t="shared" ref="B17:H17" si="4">B15-B16</f>
        <v>7071660660</v>
      </c>
      <c r="C17" s="17">
        <f t="shared" si="4"/>
        <v>10663951741</v>
      </c>
      <c r="D17" s="17">
        <f t="shared" si="4"/>
        <v>3896380653</v>
      </c>
      <c r="E17" s="17">
        <f t="shared" si="4"/>
        <v>7673197912</v>
      </c>
      <c r="F17" s="17">
        <f t="shared" si="4"/>
        <v>11609385670</v>
      </c>
      <c r="G17" s="17">
        <f t="shared" si="4"/>
        <v>4224771535</v>
      </c>
      <c r="H17" s="44">
        <f t="shared" si="4"/>
        <v>8553342146</v>
      </c>
    </row>
    <row r="18" spans="1:8" ht="15.75" x14ac:dyDescent="0.25">
      <c r="A18" s="29" t="s">
        <v>95</v>
      </c>
      <c r="B18" s="17"/>
      <c r="C18" s="17"/>
      <c r="D18" s="17"/>
      <c r="E18" s="17"/>
      <c r="F18" s="17"/>
      <c r="H18" s="3"/>
    </row>
    <row r="19" spans="1:8" ht="15.75" x14ac:dyDescent="0.25">
      <c r="A19" t="s">
        <v>25</v>
      </c>
      <c r="B19" s="16">
        <v>-1653969967</v>
      </c>
      <c r="C19" s="16">
        <v>-2484711089</v>
      </c>
      <c r="D19" s="16">
        <v>-933616084</v>
      </c>
      <c r="E19" s="18">
        <v>-1682555127</v>
      </c>
      <c r="F19" s="37">
        <v>-2826172306</v>
      </c>
      <c r="G19" s="42">
        <v>-1084276419</v>
      </c>
      <c r="H19" s="47">
        <v>-2168506006</v>
      </c>
    </row>
    <row r="20" spans="1:8" ht="15.75" x14ac:dyDescent="0.25">
      <c r="A20" s="3" t="s">
        <v>26</v>
      </c>
      <c r="B20" s="16">
        <v>-22304180</v>
      </c>
      <c r="C20" s="16">
        <v>-50609316</v>
      </c>
      <c r="D20" s="16">
        <v>-9302870</v>
      </c>
      <c r="E20" s="18">
        <v>-145084019</v>
      </c>
      <c r="F20" s="37">
        <v>-118706392</v>
      </c>
      <c r="G20" s="42">
        <v>44960856</v>
      </c>
      <c r="H20" s="47">
        <v>65421651</v>
      </c>
    </row>
    <row r="21" spans="1:8" ht="15.75" x14ac:dyDescent="0.25">
      <c r="A21" s="3" t="s">
        <v>44</v>
      </c>
      <c r="B21" s="16"/>
      <c r="C21" s="16"/>
      <c r="D21" s="16"/>
      <c r="E21" s="18"/>
      <c r="F21" s="18"/>
      <c r="H21" s="3"/>
    </row>
    <row r="22" spans="1:8" ht="15.75" x14ac:dyDescent="0.25">
      <c r="A22" s="32" t="s">
        <v>97</v>
      </c>
      <c r="B22" s="17">
        <f t="shared" ref="B22:C22" si="5">SUM(B17:B21)</f>
        <v>5395386513</v>
      </c>
      <c r="C22" s="17">
        <f t="shared" si="5"/>
        <v>8128631336</v>
      </c>
      <c r="D22" s="17">
        <f>SUM(D17:D21)</f>
        <v>2953461699</v>
      </c>
      <c r="E22" s="17">
        <f>SUM(E17:E20)</f>
        <v>5845558766</v>
      </c>
      <c r="F22" s="17">
        <f>SUM(F17:F20)</f>
        <v>8664506972</v>
      </c>
      <c r="G22" s="17">
        <f>SUM(G17:G20)</f>
        <v>3185455972</v>
      </c>
      <c r="H22" s="44">
        <f>SUM(H17:H20)</f>
        <v>6450257791</v>
      </c>
    </row>
    <row r="23" spans="1:8" ht="15.75" x14ac:dyDescent="0.25">
      <c r="A23" s="3" t="s">
        <v>27</v>
      </c>
      <c r="B23" s="16">
        <v>476236918</v>
      </c>
      <c r="C23" s="16">
        <v>721511459</v>
      </c>
      <c r="D23" s="16">
        <v>218919133</v>
      </c>
      <c r="E23" s="16"/>
      <c r="F23" s="37">
        <v>756013474</v>
      </c>
      <c r="G23" s="16">
        <v>168380907</v>
      </c>
      <c r="H23" s="16">
        <v>435552363</v>
      </c>
    </row>
    <row r="24" spans="1:8" ht="15.75" x14ac:dyDescent="0.25">
      <c r="A24" s="32" t="s">
        <v>96</v>
      </c>
      <c r="B24" s="17">
        <f t="shared" ref="B24:D24" si="6">SUM(B22:B23)</f>
        <v>5871623431</v>
      </c>
      <c r="C24" s="17">
        <f t="shared" si="6"/>
        <v>8850142795</v>
      </c>
      <c r="D24" s="17">
        <f t="shared" si="6"/>
        <v>3172380832</v>
      </c>
      <c r="E24" s="17">
        <f>SUM(E22:E23)</f>
        <v>5845558766</v>
      </c>
      <c r="F24" s="17">
        <f>SUM(F22:F23)</f>
        <v>9420520446</v>
      </c>
      <c r="G24" s="17">
        <f>SUM(G22:G23)</f>
        <v>3353836879</v>
      </c>
      <c r="H24" s="44">
        <f>SUM(H22:H23)</f>
        <v>6885810154</v>
      </c>
    </row>
    <row r="25" spans="1:8" ht="15.75" x14ac:dyDescent="0.25">
      <c r="A25" s="1"/>
      <c r="B25" s="24"/>
      <c r="C25" s="24"/>
      <c r="D25" s="24"/>
      <c r="E25" s="24"/>
      <c r="H25" s="3"/>
    </row>
    <row r="26" spans="1:8" x14ac:dyDescent="0.25">
      <c r="A26" s="1"/>
      <c r="B26" s="20"/>
      <c r="C26" s="20"/>
      <c r="D26" s="20"/>
      <c r="E26" s="20"/>
      <c r="H26" s="3"/>
    </row>
    <row r="27" spans="1:8" x14ac:dyDescent="0.25">
      <c r="A27" s="32" t="s">
        <v>98</v>
      </c>
      <c r="B27" s="15">
        <f>B24/('1'!B38/10)</f>
        <v>7.9626991844992325</v>
      </c>
      <c r="C27" s="15">
        <f>C24/('1'!C38/10)</f>
        <v>12.001966005583279</v>
      </c>
      <c r="D27" s="15">
        <f>D24/('1'!D38/10)</f>
        <v>4.3021686524582226</v>
      </c>
      <c r="E27" s="15">
        <f>E24/('1'!E38/10)</f>
        <v>7.4087402327061973</v>
      </c>
      <c r="F27" s="15">
        <f>F24/('1'!F38/10)</f>
        <v>11.939695012093825</v>
      </c>
      <c r="G27" s="15">
        <f>G24/('1'!G38/10)</f>
        <v>4.2506982162090008</v>
      </c>
      <c r="H27" s="15">
        <f>H24/('1'!H38/10)</f>
        <v>8.1562326319188134</v>
      </c>
    </row>
    <row r="28" spans="1:8" ht="15.75" x14ac:dyDescent="0.25">
      <c r="A28" s="33" t="s">
        <v>99</v>
      </c>
      <c r="C28" s="6">
        <f>'1'!C38/10</f>
        <v>737391090</v>
      </c>
      <c r="D28" s="6">
        <f>'1'!D38/10</f>
        <v>737391090</v>
      </c>
      <c r="E28" s="6">
        <f>'1'!E38/10</f>
        <v>789008466</v>
      </c>
      <c r="F28" s="6">
        <f>'1'!F38/10</f>
        <v>789008466</v>
      </c>
      <c r="G28" s="6">
        <f>'1'!G38/10</f>
        <v>789008466</v>
      </c>
      <c r="H28" s="43">
        <f>'1'!H38/10</f>
        <v>844239058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workbookViewId="0">
      <pane xSplit="1" ySplit="4" topLeftCell="G5" activePane="bottomRight" state="frozen"/>
      <selection pane="topRight" activeCell="B1" sqref="B1"/>
      <selection pane="bottomLeft" activeCell="A4" sqref="A4"/>
      <selection pane="bottomRight" activeCell="M18" sqref="M18"/>
    </sheetView>
  </sheetViews>
  <sheetFormatPr defaultRowHeight="15" x14ac:dyDescent="0.25"/>
  <cols>
    <col min="1" max="1" width="36.140625" bestFit="1" customWidth="1"/>
    <col min="2" max="3" width="20.42578125" bestFit="1" customWidth="1"/>
    <col min="4" max="4" width="22.28515625" bestFit="1" customWidth="1"/>
    <col min="5" max="6" width="20.42578125" bestFit="1" customWidth="1"/>
    <col min="7" max="7" width="19.42578125" bestFit="1" customWidth="1"/>
    <col min="8" max="8" width="19.7109375" customWidth="1"/>
  </cols>
  <sheetData>
    <row r="1" spans="1:9" ht="18.75" x14ac:dyDescent="0.3">
      <c r="A1" s="12" t="s">
        <v>0</v>
      </c>
    </row>
    <row r="2" spans="1:9" s="14" customFormat="1" ht="15.75" x14ac:dyDescent="0.25">
      <c r="A2" s="22" t="s">
        <v>100</v>
      </c>
      <c r="B2" s="21"/>
      <c r="C2" s="21"/>
      <c r="D2" s="21"/>
      <c r="E2" s="21"/>
    </row>
    <row r="3" spans="1:9" s="14" customFormat="1" ht="15.75" x14ac:dyDescent="0.25">
      <c r="A3" s="22" t="s">
        <v>114</v>
      </c>
      <c r="B3" s="35" t="s">
        <v>116</v>
      </c>
      <c r="C3" s="35" t="s">
        <v>115</v>
      </c>
      <c r="D3" s="35" t="s">
        <v>117</v>
      </c>
      <c r="E3" s="35" t="s">
        <v>116</v>
      </c>
      <c r="F3" s="35" t="s">
        <v>115</v>
      </c>
      <c r="G3" s="35" t="s">
        <v>117</v>
      </c>
      <c r="H3" s="35" t="s">
        <v>116</v>
      </c>
    </row>
    <row r="4" spans="1:9" ht="15.75" x14ac:dyDescent="0.25">
      <c r="B4" s="36">
        <v>43100</v>
      </c>
      <c r="C4" s="36">
        <v>43190</v>
      </c>
      <c r="D4" s="36">
        <v>43373</v>
      </c>
      <c r="E4" s="36">
        <v>43465</v>
      </c>
      <c r="F4" s="36">
        <v>43555</v>
      </c>
      <c r="G4" s="36">
        <v>43738</v>
      </c>
      <c r="H4" s="39">
        <v>43830</v>
      </c>
    </row>
    <row r="5" spans="1:9" ht="15.75" x14ac:dyDescent="0.25">
      <c r="A5" s="32" t="s">
        <v>101</v>
      </c>
      <c r="B5" s="16"/>
      <c r="C5" s="16"/>
      <c r="D5" s="16"/>
      <c r="E5" s="16"/>
      <c r="F5" s="20"/>
      <c r="G5" s="20"/>
    </row>
    <row r="6" spans="1:9" ht="15.75" x14ac:dyDescent="0.25">
      <c r="A6" t="s">
        <v>29</v>
      </c>
      <c r="B6" s="16">
        <v>23491282534</v>
      </c>
      <c r="C6" s="16">
        <v>34581209640</v>
      </c>
      <c r="D6" s="16">
        <v>12222032284</v>
      </c>
      <c r="E6" s="16">
        <v>24785455303</v>
      </c>
      <c r="F6" s="20">
        <v>37418375547</v>
      </c>
      <c r="G6" s="20">
        <v>13465808928</v>
      </c>
      <c r="H6" s="2">
        <v>26307366266</v>
      </c>
    </row>
    <row r="7" spans="1:9" ht="15.75" x14ac:dyDescent="0.25">
      <c r="A7" t="s">
        <v>74</v>
      </c>
      <c r="B7" s="16"/>
      <c r="C7" s="16">
        <v>75725804</v>
      </c>
      <c r="D7" s="16">
        <v>896581</v>
      </c>
      <c r="E7" s="16">
        <v>9094974</v>
      </c>
      <c r="F7" s="20">
        <v>24967487</v>
      </c>
      <c r="G7" s="20">
        <v>666222</v>
      </c>
      <c r="H7" s="2">
        <v>785082</v>
      </c>
    </row>
    <row r="8" spans="1:9" ht="15.75" x14ac:dyDescent="0.25">
      <c r="A8" t="s">
        <v>118</v>
      </c>
      <c r="B8" s="16">
        <v>145055862</v>
      </c>
      <c r="C8" s="16">
        <v>133551671</v>
      </c>
      <c r="D8" s="16">
        <v>43717653</v>
      </c>
      <c r="E8" s="16">
        <v>97760503</v>
      </c>
      <c r="F8" s="20">
        <v>120764871</v>
      </c>
      <c r="G8" s="20">
        <v>11745618</v>
      </c>
      <c r="H8" s="2">
        <v>43580132</v>
      </c>
      <c r="I8" s="23"/>
    </row>
    <row r="9" spans="1:9" ht="15.75" x14ac:dyDescent="0.25">
      <c r="A9" t="s">
        <v>30</v>
      </c>
      <c r="B9" s="16">
        <v>-6939270130</v>
      </c>
      <c r="C9" s="16">
        <v>-10741519513</v>
      </c>
      <c r="D9" s="16">
        <v>-3538418917</v>
      </c>
      <c r="E9" s="16">
        <v>-7203375179</v>
      </c>
      <c r="F9" s="20">
        <v>-11084222176</v>
      </c>
      <c r="G9" s="20">
        <v>-4132195612</v>
      </c>
      <c r="H9" s="2">
        <v>-9019011560</v>
      </c>
    </row>
    <row r="10" spans="1:9" ht="15.75" x14ac:dyDescent="0.25">
      <c r="A10" t="s">
        <v>31</v>
      </c>
      <c r="B10" s="16">
        <v>-5151017277</v>
      </c>
      <c r="C10" s="16">
        <v>-8394259088</v>
      </c>
      <c r="D10" s="16">
        <v>-2977960856</v>
      </c>
      <c r="E10" s="16">
        <v>-6669521037</v>
      </c>
      <c r="F10" s="20">
        <v>-9915035425</v>
      </c>
      <c r="G10" s="20">
        <v>-3206162714</v>
      </c>
      <c r="H10" s="2">
        <v>-6462873340</v>
      </c>
    </row>
    <row r="11" spans="1:9" ht="15.75" x14ac:dyDescent="0.25">
      <c r="A11" t="s">
        <v>32</v>
      </c>
      <c r="B11" s="16">
        <v>-3140757188</v>
      </c>
      <c r="C11" s="16">
        <v>-4675332513</v>
      </c>
      <c r="D11" s="16">
        <v>-1668476381</v>
      </c>
      <c r="E11" s="16">
        <v>-3424641124</v>
      </c>
      <c r="F11" s="20">
        <v>-5065337207</v>
      </c>
      <c r="G11" s="20">
        <v>-1917354778</v>
      </c>
      <c r="H11" s="2">
        <v>-3726206166</v>
      </c>
    </row>
    <row r="12" spans="1:9" ht="15.75" x14ac:dyDescent="0.25">
      <c r="A12" t="s">
        <v>22</v>
      </c>
      <c r="B12" s="16">
        <v>-78165</v>
      </c>
      <c r="C12" s="16">
        <v>-80704</v>
      </c>
      <c r="D12" s="16">
        <v>-4592</v>
      </c>
      <c r="E12" s="16">
        <v>-37371</v>
      </c>
      <c r="F12" s="20">
        <v>-46577</v>
      </c>
      <c r="G12" s="20">
        <v>-17895</v>
      </c>
      <c r="H12" s="2">
        <v>-3053886</v>
      </c>
    </row>
    <row r="13" spans="1:9" ht="15.75" x14ac:dyDescent="0.25">
      <c r="A13" t="s">
        <v>64</v>
      </c>
      <c r="B13" s="16"/>
      <c r="C13" s="16"/>
      <c r="D13" s="16"/>
      <c r="E13" s="16"/>
      <c r="F13" s="20"/>
      <c r="G13" s="20"/>
    </row>
    <row r="14" spans="1:9" ht="15.75" x14ac:dyDescent="0.25">
      <c r="A14" t="s">
        <v>33</v>
      </c>
      <c r="B14" s="16">
        <v>-1693949332</v>
      </c>
      <c r="C14" s="16">
        <v>-2352545874</v>
      </c>
      <c r="D14" s="16">
        <v>-775295975</v>
      </c>
      <c r="E14" s="16">
        <v>-1495691098</v>
      </c>
      <c r="F14" s="20">
        <v>-2241952397</v>
      </c>
      <c r="G14" s="20">
        <v>-736835877</v>
      </c>
      <c r="H14" s="2">
        <v>-1499814702</v>
      </c>
    </row>
    <row r="15" spans="1:9" ht="15.75" x14ac:dyDescent="0.25">
      <c r="A15" t="s">
        <v>34</v>
      </c>
      <c r="B15" s="16">
        <v>-316080019</v>
      </c>
      <c r="C15" s="16">
        <v>-316647149</v>
      </c>
      <c r="D15" s="16">
        <v>-24487430</v>
      </c>
      <c r="E15" s="16">
        <v>-250120490</v>
      </c>
      <c r="F15" s="20">
        <v>-235127033</v>
      </c>
      <c r="G15" s="20">
        <v>-198486364</v>
      </c>
      <c r="H15" s="2">
        <v>-671547044</v>
      </c>
    </row>
    <row r="16" spans="1:9" ht="15.75" x14ac:dyDescent="0.25">
      <c r="A16" t="s">
        <v>102</v>
      </c>
      <c r="B16" s="16">
        <v>-11156607</v>
      </c>
      <c r="C16" s="16">
        <v>-8137080</v>
      </c>
      <c r="D16" s="16">
        <v>-81174351</v>
      </c>
      <c r="E16" s="16">
        <v>-73286850</v>
      </c>
      <c r="F16" s="20">
        <v>-76386887</v>
      </c>
      <c r="G16" s="20">
        <v>-23871372</v>
      </c>
      <c r="H16" s="2">
        <v>-8505283</v>
      </c>
    </row>
    <row r="17" spans="1:8" ht="15.75" x14ac:dyDescent="0.25">
      <c r="B17" s="17"/>
      <c r="C17" s="17"/>
      <c r="D17" s="17"/>
      <c r="E17" s="17"/>
      <c r="F17" s="17"/>
      <c r="G17" s="20"/>
    </row>
    <row r="18" spans="1:8" ht="15.75" x14ac:dyDescent="0.25">
      <c r="A18" s="1"/>
      <c r="B18" s="17">
        <f t="shared" ref="B18:D18" si="0">SUM(B6:B17)</f>
        <v>6384029678</v>
      </c>
      <c r="C18" s="17">
        <f t="shared" si="0"/>
        <v>8301965194</v>
      </c>
      <c r="D18" s="17">
        <f t="shared" si="0"/>
        <v>3200828016</v>
      </c>
      <c r="E18" s="17">
        <f>SUM(E6:E17)</f>
        <v>5775637631</v>
      </c>
      <c r="F18" s="38">
        <f>SUM(F6:F17)</f>
        <v>8946000203</v>
      </c>
      <c r="G18" s="38">
        <f>SUM(G6:G17)</f>
        <v>3263296156</v>
      </c>
      <c r="H18" s="48">
        <f>SUM(H6:H17)</f>
        <v>4960719499</v>
      </c>
    </row>
    <row r="19" spans="1:8" ht="15.75" x14ac:dyDescent="0.25">
      <c r="A19" s="1"/>
      <c r="B19" s="17"/>
      <c r="C19" s="17"/>
      <c r="D19" s="17"/>
      <c r="E19" s="17"/>
      <c r="F19" s="17"/>
      <c r="G19" s="20"/>
    </row>
    <row r="20" spans="1:8" ht="15.75" x14ac:dyDescent="0.25">
      <c r="A20" s="32" t="s">
        <v>103</v>
      </c>
      <c r="B20" s="16"/>
      <c r="C20" s="16"/>
      <c r="D20" s="16"/>
      <c r="E20" s="16"/>
      <c r="F20" s="20"/>
      <c r="G20" s="20"/>
    </row>
    <row r="21" spans="1:8" ht="15.75" x14ac:dyDescent="0.25">
      <c r="A21" t="s">
        <v>35</v>
      </c>
      <c r="B21" s="16">
        <v>-1712970846</v>
      </c>
      <c r="C21" s="16">
        <v>-2385582678</v>
      </c>
      <c r="D21" s="16">
        <v>-694389145</v>
      </c>
      <c r="E21" s="16">
        <v>-1188448959</v>
      </c>
      <c r="F21" s="37">
        <v>-1643208481</v>
      </c>
      <c r="G21" s="20">
        <v>-321291559</v>
      </c>
      <c r="H21" s="2">
        <v>-946372620</v>
      </c>
    </row>
    <row r="22" spans="1:8" ht="15.75" x14ac:dyDescent="0.25">
      <c r="A22" t="s">
        <v>36</v>
      </c>
      <c r="B22" s="16"/>
      <c r="C22" s="16">
        <v>3868042</v>
      </c>
      <c r="D22" s="16"/>
      <c r="E22" s="16"/>
      <c r="F22" s="37"/>
      <c r="G22" s="20"/>
    </row>
    <row r="23" spans="1:8" ht="15.75" x14ac:dyDescent="0.25">
      <c r="A23" t="s">
        <v>65</v>
      </c>
      <c r="B23" s="16">
        <v>-14263220</v>
      </c>
      <c r="C23" s="16">
        <v>-11283964</v>
      </c>
      <c r="D23" s="16"/>
      <c r="E23" s="16"/>
      <c r="F23" s="37"/>
      <c r="G23" s="20"/>
    </row>
    <row r="24" spans="1:8" ht="15.75" x14ac:dyDescent="0.25">
      <c r="A24" t="s">
        <v>37</v>
      </c>
      <c r="B24" s="16">
        <v>-1075607232</v>
      </c>
      <c r="C24" s="16">
        <v>-1553190566</v>
      </c>
      <c r="D24" s="16">
        <v>-20943747</v>
      </c>
      <c r="E24" s="16">
        <v>95184463</v>
      </c>
      <c r="F24" s="37">
        <v>95107009</v>
      </c>
      <c r="G24" s="20">
        <v>-29916591</v>
      </c>
      <c r="H24" s="2">
        <v>-119897463</v>
      </c>
    </row>
    <row r="25" spans="1:8" ht="15.75" x14ac:dyDescent="0.25">
      <c r="A25" t="s">
        <v>66</v>
      </c>
      <c r="B25" s="16"/>
      <c r="C25" s="16"/>
      <c r="D25" s="16"/>
      <c r="E25" s="16"/>
      <c r="F25" s="16"/>
      <c r="G25" s="20"/>
    </row>
    <row r="26" spans="1:8" ht="15.75" x14ac:dyDescent="0.25">
      <c r="A26" t="s">
        <v>45</v>
      </c>
      <c r="B26" s="16"/>
      <c r="C26" s="16"/>
      <c r="D26" s="16"/>
      <c r="E26" s="16"/>
      <c r="F26" s="16"/>
      <c r="G26" s="20"/>
    </row>
    <row r="27" spans="1:8" ht="15.75" x14ac:dyDescent="0.25">
      <c r="A27" t="s">
        <v>46</v>
      </c>
      <c r="B27" s="16"/>
      <c r="C27" s="16"/>
      <c r="D27" s="16"/>
      <c r="E27" s="16"/>
      <c r="F27" s="37"/>
      <c r="G27" s="20"/>
    </row>
    <row r="28" spans="1:8" ht="15.75" x14ac:dyDescent="0.25">
      <c r="A28" t="s">
        <v>68</v>
      </c>
      <c r="B28" s="16"/>
      <c r="C28" s="16"/>
      <c r="D28" s="16"/>
      <c r="E28" s="16"/>
      <c r="F28" s="16"/>
      <c r="G28" s="20"/>
    </row>
    <row r="29" spans="1:8" ht="15.75" x14ac:dyDescent="0.25">
      <c r="A29" t="s">
        <v>58</v>
      </c>
      <c r="B29" s="16"/>
      <c r="C29" s="16"/>
      <c r="D29" s="16"/>
      <c r="E29" s="16"/>
      <c r="F29" s="16"/>
      <c r="G29" s="20"/>
    </row>
    <row r="30" spans="1:8" ht="15.75" x14ac:dyDescent="0.25">
      <c r="A30" t="s">
        <v>47</v>
      </c>
      <c r="B30" s="16"/>
      <c r="C30" s="16"/>
      <c r="D30" s="16"/>
      <c r="E30" s="16"/>
      <c r="F30" s="16"/>
      <c r="G30" s="20"/>
    </row>
    <row r="31" spans="1:8" ht="15.75" x14ac:dyDescent="0.25">
      <c r="A31" t="s">
        <v>60</v>
      </c>
      <c r="B31" s="16"/>
      <c r="C31" s="16"/>
      <c r="D31" s="16"/>
      <c r="E31" s="16"/>
      <c r="F31" s="16"/>
      <c r="G31" s="20"/>
    </row>
    <row r="32" spans="1:8" ht="15.75" x14ac:dyDescent="0.25">
      <c r="A32" t="s">
        <v>56</v>
      </c>
      <c r="B32" s="16"/>
      <c r="C32" s="16"/>
      <c r="D32" s="16"/>
      <c r="E32" s="16"/>
      <c r="F32" s="16"/>
      <c r="G32" s="20"/>
    </row>
    <row r="33" spans="1:8" ht="15.75" x14ac:dyDescent="0.25">
      <c r="A33" t="s">
        <v>54</v>
      </c>
      <c r="B33" s="16"/>
      <c r="C33" s="16"/>
      <c r="D33" s="16"/>
      <c r="E33" s="16"/>
      <c r="F33" s="16"/>
      <c r="G33" s="20"/>
    </row>
    <row r="34" spans="1:8" ht="15.75" x14ac:dyDescent="0.25">
      <c r="A34" s="3" t="s">
        <v>61</v>
      </c>
      <c r="B34" s="16"/>
      <c r="C34" s="16"/>
      <c r="D34" s="16"/>
      <c r="E34" s="16"/>
      <c r="F34" s="16"/>
      <c r="G34" s="20"/>
    </row>
    <row r="35" spans="1:8" ht="15.75" x14ac:dyDescent="0.25">
      <c r="A35" t="s">
        <v>49</v>
      </c>
      <c r="B35" s="16"/>
      <c r="C35" s="16"/>
      <c r="D35" s="16"/>
      <c r="E35" s="16"/>
      <c r="F35" s="16"/>
      <c r="G35" s="20"/>
    </row>
    <row r="36" spans="1:8" ht="15.75" x14ac:dyDescent="0.25">
      <c r="A36" t="s">
        <v>51</v>
      </c>
      <c r="B36" s="16"/>
      <c r="C36" s="16"/>
      <c r="D36" s="16"/>
      <c r="E36" s="16"/>
      <c r="F36" s="16"/>
      <c r="G36" s="20"/>
    </row>
    <row r="37" spans="1:8" ht="15.75" x14ac:dyDescent="0.25">
      <c r="A37" t="s">
        <v>48</v>
      </c>
      <c r="B37" s="16"/>
      <c r="C37" s="16"/>
      <c r="D37" s="16"/>
      <c r="E37" s="16"/>
      <c r="F37" s="16"/>
      <c r="G37" s="20"/>
    </row>
    <row r="38" spans="1:8" ht="15.75" x14ac:dyDescent="0.25">
      <c r="A38" t="s">
        <v>50</v>
      </c>
      <c r="B38" s="16"/>
      <c r="C38" s="16"/>
      <c r="D38" s="16"/>
      <c r="E38" s="16"/>
      <c r="F38" s="16"/>
      <c r="G38" s="20"/>
    </row>
    <row r="39" spans="1:8" ht="15.75" x14ac:dyDescent="0.25">
      <c r="A39" t="s">
        <v>38</v>
      </c>
      <c r="B39" s="16"/>
      <c r="C39" s="16"/>
      <c r="D39" s="16"/>
      <c r="E39" s="16"/>
      <c r="F39" s="37"/>
      <c r="G39" s="20"/>
    </row>
    <row r="40" spans="1:8" ht="15.75" x14ac:dyDescent="0.25">
      <c r="A40" t="s">
        <v>15</v>
      </c>
      <c r="B40" s="16">
        <v>-568499774</v>
      </c>
      <c r="C40" s="16">
        <v>-3709927249</v>
      </c>
      <c r="D40" s="16">
        <v>-240660007</v>
      </c>
      <c r="E40" s="16">
        <v>-1980560302</v>
      </c>
      <c r="F40" s="37">
        <v>1570303135</v>
      </c>
      <c r="G40" s="20">
        <v>94973722</v>
      </c>
      <c r="H40" s="2">
        <v>-107433022</v>
      </c>
    </row>
    <row r="41" spans="1:8" ht="15.75" x14ac:dyDescent="0.25">
      <c r="A41" t="s">
        <v>59</v>
      </c>
      <c r="B41" s="16">
        <v>248224327</v>
      </c>
      <c r="C41" s="16">
        <v>272557900</v>
      </c>
      <c r="D41" s="16">
        <v>9550645</v>
      </c>
      <c r="E41" s="16">
        <v>62724460</v>
      </c>
      <c r="F41" s="37">
        <v>87140242</v>
      </c>
      <c r="G41" s="20">
        <v>350121</v>
      </c>
      <c r="H41" s="2">
        <v>405567</v>
      </c>
    </row>
    <row r="42" spans="1:8" ht="15.75" x14ac:dyDescent="0.25">
      <c r="A42" t="s">
        <v>55</v>
      </c>
      <c r="B42" s="16"/>
      <c r="C42" s="16"/>
      <c r="D42" s="16"/>
      <c r="E42" s="16"/>
      <c r="F42" s="16"/>
      <c r="G42" s="20"/>
    </row>
    <row r="43" spans="1:8" ht="15.75" x14ac:dyDescent="0.25">
      <c r="A43" t="s">
        <v>69</v>
      </c>
      <c r="B43" s="16">
        <v>357497674</v>
      </c>
      <c r="C43" s="16">
        <v>648789911</v>
      </c>
      <c r="D43" s="16">
        <v>413251508</v>
      </c>
      <c r="E43" s="16">
        <v>663544475</v>
      </c>
      <c r="F43" s="37">
        <v>705679468</v>
      </c>
      <c r="G43" s="20">
        <v>715625061</v>
      </c>
      <c r="H43" s="2">
        <v>1214006099</v>
      </c>
    </row>
    <row r="44" spans="1:8" ht="15.75" x14ac:dyDescent="0.25">
      <c r="A44" t="s">
        <v>39</v>
      </c>
      <c r="B44" s="16">
        <v>123501864</v>
      </c>
      <c r="C44" s="16">
        <v>198193722</v>
      </c>
      <c r="D44" s="16">
        <v>23299717</v>
      </c>
      <c r="E44" s="16">
        <v>26183568</v>
      </c>
      <c r="F44" s="37">
        <v>314665678</v>
      </c>
      <c r="G44" s="20">
        <v>21140396</v>
      </c>
      <c r="H44" s="2">
        <v>23230159</v>
      </c>
    </row>
    <row r="45" spans="1:8" ht="15.75" x14ac:dyDescent="0.25">
      <c r="A45" s="1"/>
      <c r="B45" s="17">
        <f t="shared" ref="B45:C45" si="1">SUM(B21:B44)</f>
        <v>-2642117207</v>
      </c>
      <c r="C45" s="17">
        <f t="shared" si="1"/>
        <v>-6536574882</v>
      </c>
      <c r="D45" s="17">
        <f>SUM(D21:D44)</f>
        <v>-509891029</v>
      </c>
      <c r="E45" s="17">
        <f>SUM(E21:E44)</f>
        <v>-2321372295</v>
      </c>
      <c r="F45" s="17">
        <f>SUM(F21:F44)</f>
        <v>1129687051</v>
      </c>
      <c r="G45" s="17">
        <f>SUM(G21:G44)</f>
        <v>480881150</v>
      </c>
      <c r="H45" s="17">
        <f>SUM(H21:H44)</f>
        <v>63938720</v>
      </c>
    </row>
    <row r="46" spans="1:8" ht="15.75" x14ac:dyDescent="0.25">
      <c r="A46" s="1"/>
      <c r="B46" s="17"/>
      <c r="C46" s="17"/>
      <c r="D46" s="17"/>
      <c r="E46" s="17"/>
      <c r="F46" s="17"/>
      <c r="G46" s="20"/>
    </row>
    <row r="47" spans="1:8" ht="15.75" x14ac:dyDescent="0.25">
      <c r="A47" s="32" t="s">
        <v>104</v>
      </c>
      <c r="B47" s="16"/>
      <c r="C47" s="16"/>
      <c r="D47" s="16"/>
      <c r="E47" s="16"/>
      <c r="F47" s="20"/>
      <c r="G47" s="20"/>
    </row>
    <row r="48" spans="1:8" ht="15.75" x14ac:dyDescent="0.25">
      <c r="A48" s="3" t="s">
        <v>57</v>
      </c>
      <c r="B48" s="16"/>
      <c r="C48" s="16"/>
      <c r="D48" s="16"/>
      <c r="E48" s="16"/>
      <c r="F48" s="16"/>
      <c r="G48" s="20"/>
    </row>
    <row r="49" spans="1:8" ht="15.75" x14ac:dyDescent="0.25">
      <c r="A49" t="s">
        <v>67</v>
      </c>
      <c r="B49" s="16"/>
      <c r="C49" s="16"/>
      <c r="D49" s="16"/>
      <c r="E49" s="16"/>
      <c r="F49" s="16"/>
      <c r="G49" s="20"/>
    </row>
    <row r="50" spans="1:8" ht="15.75" x14ac:dyDescent="0.25">
      <c r="A50" t="s">
        <v>40</v>
      </c>
      <c r="B50" s="16"/>
      <c r="C50" s="16"/>
      <c r="D50" s="16"/>
      <c r="E50" s="16"/>
      <c r="F50" s="16"/>
      <c r="G50" s="20"/>
    </row>
    <row r="51" spans="1:8" ht="15.75" x14ac:dyDescent="0.25">
      <c r="A51" t="s">
        <v>41</v>
      </c>
      <c r="B51" s="16">
        <v>-902633070</v>
      </c>
      <c r="C51" s="16">
        <v>-1609447740</v>
      </c>
      <c r="D51" s="16"/>
      <c r="E51" s="16"/>
      <c r="F51" s="37">
        <v>-1817785447</v>
      </c>
      <c r="G51" s="20"/>
    </row>
    <row r="52" spans="1:8" ht="15.75" x14ac:dyDescent="0.25">
      <c r="A52" s="1"/>
      <c r="B52" s="17">
        <f>SUM(B48:B51)</f>
        <v>-902633070</v>
      </c>
      <c r="C52" s="17">
        <f>SUM(C49:C51)</f>
        <v>-1609447740</v>
      </c>
      <c r="D52" s="17">
        <f>SUM(D48:D51)</f>
        <v>0</v>
      </c>
      <c r="E52" s="17">
        <f>SUM(E48:E51)</f>
        <v>0</v>
      </c>
      <c r="F52" s="17">
        <f>SUM(F48:F51)</f>
        <v>-1817785447</v>
      </c>
      <c r="G52" s="17">
        <f>SUM(G48:G51)</f>
        <v>0</v>
      </c>
    </row>
    <row r="53" spans="1:8" ht="15.75" x14ac:dyDescent="0.25">
      <c r="A53" s="1"/>
      <c r="B53" s="16"/>
      <c r="C53" s="16"/>
      <c r="D53" s="16"/>
      <c r="E53" s="17"/>
      <c r="F53" s="20"/>
      <c r="G53" s="20"/>
    </row>
    <row r="54" spans="1:8" ht="15.75" x14ac:dyDescent="0.25">
      <c r="A54" s="1" t="s">
        <v>105</v>
      </c>
      <c r="B54" s="16">
        <f t="shared" ref="B54" si="2">B18+B45+B52</f>
        <v>2839279401</v>
      </c>
      <c r="C54" s="16">
        <f>C18+C45+C52</f>
        <v>155942572</v>
      </c>
      <c r="D54" s="16">
        <f t="shared" ref="D54:H54" si="3">D18+D45+D52</f>
        <v>2690936987</v>
      </c>
      <c r="E54" s="16">
        <f t="shared" si="3"/>
        <v>3454265336</v>
      </c>
      <c r="F54" s="17">
        <f t="shared" si="3"/>
        <v>8257901807</v>
      </c>
      <c r="G54" s="17">
        <f t="shared" si="3"/>
        <v>3744177306</v>
      </c>
      <c r="H54" s="17">
        <f t="shared" si="3"/>
        <v>5024658219</v>
      </c>
    </row>
    <row r="55" spans="1:8" ht="15.75" x14ac:dyDescent="0.25">
      <c r="A55" s="33" t="s">
        <v>106</v>
      </c>
      <c r="B55" s="16">
        <v>15768683854</v>
      </c>
      <c r="C55" s="16">
        <v>15768683854</v>
      </c>
      <c r="D55" s="16">
        <v>16980412765</v>
      </c>
      <c r="E55" s="16">
        <v>16980412765</v>
      </c>
      <c r="F55" s="37">
        <v>16980412765</v>
      </c>
      <c r="G55" s="20">
        <v>27004038946</v>
      </c>
      <c r="H55" s="2">
        <v>27004038946</v>
      </c>
    </row>
    <row r="56" spans="1:8" ht="16.5" thickBot="1" x14ac:dyDescent="0.3">
      <c r="A56" s="32" t="s">
        <v>107</v>
      </c>
      <c r="B56" s="27">
        <f t="shared" ref="B56:C56" si="4">SUM(B54:B55)</f>
        <v>18607963255</v>
      </c>
      <c r="C56" s="27">
        <f t="shared" si="4"/>
        <v>15924626426</v>
      </c>
      <c r="D56" s="27">
        <f>SUM(D54:D55)</f>
        <v>19671349752</v>
      </c>
      <c r="E56" s="27">
        <f>SUM(E54:E55)</f>
        <v>20434678101</v>
      </c>
      <c r="F56" s="27">
        <f>SUM(F54:F55)</f>
        <v>25238314572</v>
      </c>
      <c r="G56" s="27">
        <f>SUM(G54:G55)</f>
        <v>30748216252</v>
      </c>
      <c r="H56" s="27">
        <f>SUM(H54:H55)</f>
        <v>32028697165</v>
      </c>
    </row>
    <row r="57" spans="1:8" ht="15.75" thickTop="1" x14ac:dyDescent="0.25"/>
    <row r="58" spans="1:8" x14ac:dyDescent="0.25">
      <c r="A58" s="32" t="s">
        <v>108</v>
      </c>
      <c r="B58" s="34">
        <f t="shared" ref="B58:H58" si="5">B18/B59</f>
        <v>8.6575899337216029</v>
      </c>
      <c r="C58" s="34">
        <f t="shared" si="5"/>
        <v>11.258564561717176</v>
      </c>
      <c r="D58" s="34">
        <f t="shared" si="5"/>
        <v>4.340746802351517</v>
      </c>
      <c r="E58" s="34">
        <f t="shared" si="5"/>
        <v>7.3201212406255731</v>
      </c>
      <c r="F58" s="34">
        <f t="shared" si="5"/>
        <v>11.338281638919701</v>
      </c>
      <c r="G58" s="34">
        <f t="shared" si="5"/>
        <v>4.1359456794472473</v>
      </c>
      <c r="H58" s="34">
        <f t="shared" si="5"/>
        <v>5.8759654057606987</v>
      </c>
    </row>
    <row r="59" spans="1:8" ht="15.75" x14ac:dyDescent="0.25">
      <c r="A59" s="32" t="s">
        <v>109</v>
      </c>
      <c r="B59" s="6">
        <f>'1'!B38/10</f>
        <v>737391090</v>
      </c>
      <c r="C59" s="6">
        <f>'1'!C38/10</f>
        <v>737391090</v>
      </c>
      <c r="D59" s="6">
        <f>'1'!D38/10</f>
        <v>737391090</v>
      </c>
      <c r="E59" s="6">
        <f>'1'!E38/10</f>
        <v>789008466</v>
      </c>
      <c r="F59" s="6">
        <f>'1'!F38/10</f>
        <v>789008466</v>
      </c>
      <c r="G59" s="6">
        <f>'1'!G38/10</f>
        <v>789008466</v>
      </c>
      <c r="H59" s="6">
        <f>'1'!H38/10</f>
        <v>844239058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20" sqref="F20"/>
    </sheetView>
  </sheetViews>
  <sheetFormatPr defaultRowHeight="15" x14ac:dyDescent="0.25"/>
  <cols>
    <col min="1" max="1" width="21.7109375" customWidth="1"/>
    <col min="2" max="2" width="13.140625" customWidth="1"/>
    <col min="3" max="3" width="13.42578125" customWidth="1"/>
    <col min="4" max="4" width="13.140625" customWidth="1"/>
    <col min="5" max="5" width="13" customWidth="1"/>
    <col min="6" max="6" width="14.5703125" customWidth="1"/>
  </cols>
  <sheetData>
    <row r="1" spans="1:6" ht="18.75" x14ac:dyDescent="0.3">
      <c r="A1" s="12" t="s">
        <v>0</v>
      </c>
    </row>
    <row r="2" spans="1:6" ht="15.75" x14ac:dyDescent="0.25">
      <c r="A2" s="22" t="s">
        <v>110</v>
      </c>
    </row>
    <row r="3" spans="1:6" ht="15.75" x14ac:dyDescent="0.25">
      <c r="A3" s="22" t="s">
        <v>114</v>
      </c>
    </row>
    <row r="4" spans="1:6" x14ac:dyDescent="0.25">
      <c r="B4" s="35" t="s">
        <v>116</v>
      </c>
      <c r="C4" s="35" t="s">
        <v>115</v>
      </c>
      <c r="D4" s="35" t="s">
        <v>117</v>
      </c>
      <c r="E4" s="35" t="s">
        <v>116</v>
      </c>
      <c r="F4" s="35" t="s">
        <v>115</v>
      </c>
    </row>
    <row r="5" spans="1:6" ht="15.75" x14ac:dyDescent="0.25">
      <c r="A5" s="1"/>
      <c r="B5" s="36">
        <v>43100</v>
      </c>
      <c r="C5" s="36">
        <v>43190</v>
      </c>
      <c r="D5" s="36">
        <v>43373</v>
      </c>
      <c r="E5" s="36">
        <v>43465</v>
      </c>
      <c r="F5" s="36">
        <v>43555</v>
      </c>
    </row>
    <row r="6" spans="1:6" x14ac:dyDescent="0.25">
      <c r="A6" s="3" t="s">
        <v>111</v>
      </c>
      <c r="B6" s="25">
        <f>'2'!B24/'1'!B22</f>
        <v>0.10126961756354723</v>
      </c>
      <c r="C6" s="25">
        <f>'2'!C24/'1'!C22</f>
        <v>0.14813821385975859</v>
      </c>
      <c r="D6" s="25">
        <f>'2'!D24/'1'!D22</f>
        <v>4.8746729702431435E-2</v>
      </c>
      <c r="E6" s="25">
        <f>'2'!E24/'1'!E22</f>
        <v>8.7093874250049816E-2</v>
      </c>
      <c r="F6" s="25">
        <f>'2'!F24/'1'!F22</f>
        <v>0.13430992150973237</v>
      </c>
    </row>
    <row r="7" spans="1:6" x14ac:dyDescent="0.25">
      <c r="A7" s="3" t="s">
        <v>112</v>
      </c>
      <c r="B7" s="25">
        <f>'2'!B24/'1'!B37</f>
        <v>0.11165823084438461</v>
      </c>
      <c r="C7" s="25">
        <f>'2'!C24/'1'!C37</f>
        <v>0.16056460814414264</v>
      </c>
      <c r="D7" s="25">
        <f>'2'!D24/'1'!D37</f>
        <v>5.194695504795406E-2</v>
      </c>
      <c r="E7" s="25">
        <f>'2'!E24/'1'!E37</f>
        <v>9.5102349236118155E-2</v>
      </c>
      <c r="F7" s="25">
        <f>'2'!F24/'1'!F37</f>
        <v>0.14569513709736664</v>
      </c>
    </row>
    <row r="8" spans="1:6" x14ac:dyDescent="0.25">
      <c r="A8" s="3" t="s">
        <v>70</v>
      </c>
      <c r="B8" s="26">
        <f>'1'!B26/'1'!B37</f>
        <v>2.1898321689764199E-2</v>
      </c>
      <c r="C8" s="26">
        <f>'1'!C26/'1'!C37</f>
        <v>2.1405423546962805E-2</v>
      </c>
      <c r="D8" s="26">
        <f>'1'!D26/'1'!D37</f>
        <v>2.0311834450869912E-2</v>
      </c>
      <c r="E8" s="26">
        <f>'1'!E26/'1'!E37</f>
        <v>2.2389901677567797E-2</v>
      </c>
      <c r="F8" s="26">
        <f>'1'!F26/'1'!F37</f>
        <v>2.0876241238458524E-2</v>
      </c>
    </row>
    <row r="9" spans="1:6" x14ac:dyDescent="0.25">
      <c r="A9" s="3" t="s">
        <v>71</v>
      </c>
      <c r="B9" s="26">
        <f>'1'!B15/'1'!B30</f>
        <v>6.2307481287502906</v>
      </c>
      <c r="C9" s="26">
        <f>'1'!C15/'1'!C30</f>
        <v>8.0741234560217539</v>
      </c>
      <c r="D9" s="26">
        <f>'1'!D15/'1'!D30</f>
        <v>11.633479912606667</v>
      </c>
      <c r="E9" s="26">
        <f>'1'!E15/'1'!E30</f>
        <v>7.9988798813863946</v>
      </c>
      <c r="F9" s="26">
        <f>'1'!F15/'1'!F30</f>
        <v>8.8317020591033923</v>
      </c>
    </row>
    <row r="10" spans="1:6" x14ac:dyDescent="0.25">
      <c r="A10" s="3" t="s">
        <v>72</v>
      </c>
      <c r="B10" s="25">
        <f>'2'!B22/'2'!B5</f>
        <v>0.27359087192228382</v>
      </c>
      <c r="C10" s="25">
        <f>'2'!C22/'2'!C5</f>
        <v>0.27487088596551745</v>
      </c>
      <c r="D10" s="25">
        <f>'2'!D22/'2'!D5</f>
        <v>0.28015934980284113</v>
      </c>
      <c r="E10" s="25">
        <f>'2'!E22/'2'!E5</f>
        <v>0.27420251909938809</v>
      </c>
      <c r="F10" s="25">
        <f>'2'!F22/'2'!F5</f>
        <v>0.26874071401824107</v>
      </c>
    </row>
    <row r="11" spans="1:6" x14ac:dyDescent="0.25">
      <c r="A11" t="s">
        <v>73</v>
      </c>
      <c r="B11" s="25">
        <f>'2'!B12/'2'!B5</f>
        <v>0.32911292585135049</v>
      </c>
      <c r="C11" s="25">
        <f>'2'!C12/'2'!C5</f>
        <v>0.33206525899536954</v>
      </c>
      <c r="D11" s="25">
        <f>'2'!D12/'2'!D5</f>
        <v>0.34556049172640474</v>
      </c>
      <c r="E11" s="25">
        <f>'2'!E12/'2'!E5</f>
        <v>0.33095229337634235</v>
      </c>
      <c r="F11" s="25">
        <f>'2'!F12/'2'!F5</f>
        <v>0.32718876382940193</v>
      </c>
    </row>
    <row r="12" spans="1:6" x14ac:dyDescent="0.25">
      <c r="A12" s="3" t="s">
        <v>113</v>
      </c>
      <c r="B12" s="25">
        <f>'2'!B24/('1'!B37+'1'!B27)</f>
        <v>0.11165823084438461</v>
      </c>
      <c r="C12" s="25">
        <f>'2'!C24/('1'!C37+'1'!C27)</f>
        <v>0.16056460814414264</v>
      </c>
      <c r="D12" s="25">
        <f>'2'!D24/('1'!D37+'1'!D27)</f>
        <v>5.194695504795406E-2</v>
      </c>
      <c r="E12" s="25">
        <f>'2'!E24/('1'!E37+'1'!E27)</f>
        <v>9.5102349236118155E-2</v>
      </c>
      <c r="F12" s="25">
        <f>'2'!F24/('1'!F37+'1'!F27)</f>
        <v>0.14569513709736664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Nahida_37</dc:creator>
  <cp:lastModifiedBy>Anik</cp:lastModifiedBy>
  <dcterms:created xsi:type="dcterms:W3CDTF">2018-02-15T04:38:36Z</dcterms:created>
  <dcterms:modified xsi:type="dcterms:W3CDTF">2020-04-12T10:54:55Z</dcterms:modified>
</cp:coreProperties>
</file>