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4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24" i="2" l="1"/>
  <c r="B16" i="2"/>
  <c r="C16" i="2"/>
  <c r="D16" i="2"/>
  <c r="E16" i="2"/>
  <c r="F16" i="2"/>
  <c r="D29" i="1"/>
  <c r="D24" i="1"/>
  <c r="F8" i="3" l="1"/>
  <c r="B21" i="3"/>
  <c r="C21" i="3"/>
  <c r="D21" i="3"/>
  <c r="E21" i="3"/>
  <c r="B31" i="2"/>
  <c r="C31" i="2"/>
  <c r="D31" i="2"/>
  <c r="E31" i="2"/>
  <c r="B41" i="1"/>
  <c r="C41" i="1"/>
  <c r="D41" i="1"/>
  <c r="E41" i="1"/>
  <c r="E29" i="1"/>
  <c r="B24" i="1"/>
  <c r="C24" i="1"/>
  <c r="E24" i="1"/>
  <c r="E17" i="1"/>
  <c r="E15" i="1"/>
  <c r="B9" i="1"/>
  <c r="B15" i="1" s="1"/>
  <c r="C9" i="1"/>
  <c r="C15" i="1" s="1"/>
  <c r="D9" i="1"/>
  <c r="D15" i="1" s="1"/>
  <c r="E9" i="1"/>
  <c r="B29" i="1" l="1"/>
  <c r="C29" i="1"/>
  <c r="F21" i="3"/>
  <c r="F14" i="3"/>
  <c r="E14" i="3"/>
  <c r="F20" i="3"/>
  <c r="F31" i="2"/>
  <c r="E11" i="2"/>
  <c r="F11" i="2"/>
  <c r="F18" i="2"/>
  <c r="F44" i="1"/>
  <c r="F41" i="1"/>
  <c r="F24" i="1"/>
  <c r="F9" i="1"/>
  <c r="F15" i="1" s="1"/>
  <c r="F43" i="1" s="1"/>
  <c r="F16" i="3" l="1"/>
  <c r="F18" i="3" s="1"/>
  <c r="F29" i="1"/>
  <c r="F24" i="2"/>
  <c r="F28" i="2" s="1"/>
  <c r="F30" i="2" s="1"/>
  <c r="B44" i="1"/>
  <c r="C44" i="1"/>
  <c r="D44" i="1"/>
  <c r="E44" i="1"/>
  <c r="B14" i="3" l="1"/>
  <c r="C14" i="3"/>
  <c r="D14" i="3"/>
  <c r="B8" i="3"/>
  <c r="C8" i="3"/>
  <c r="D8" i="3"/>
  <c r="E8" i="3"/>
  <c r="D16" i="3" l="1"/>
  <c r="D18" i="3" s="1"/>
  <c r="C16" i="3"/>
  <c r="C18" i="3" s="1"/>
  <c r="E16" i="3"/>
  <c r="E18" i="3" s="1"/>
  <c r="B16" i="3"/>
  <c r="B18" i="3" s="1"/>
  <c r="B18" i="2"/>
  <c r="C18" i="2"/>
  <c r="D18" i="2"/>
  <c r="E18" i="2"/>
  <c r="B11" i="2"/>
  <c r="C11" i="2"/>
  <c r="D11" i="2"/>
  <c r="C28" i="2" l="1"/>
  <c r="B24" i="2"/>
  <c r="B28" i="2" s="1"/>
  <c r="D24" i="2"/>
  <c r="D28" i="2" s="1"/>
  <c r="E24" i="2"/>
  <c r="E28" i="2" s="1"/>
  <c r="B20" i="3"/>
  <c r="B30" i="2" l="1"/>
  <c r="B43" i="1"/>
  <c r="D20" i="3" l="1"/>
  <c r="E20" i="3"/>
  <c r="C20" i="3"/>
  <c r="D30" i="2"/>
  <c r="E30" i="2"/>
  <c r="C30" i="2"/>
  <c r="D43" i="1"/>
  <c r="E43" i="1"/>
  <c r="C43" i="1"/>
</calcChain>
</file>

<file path=xl/sharedStrings.xml><?xml version="1.0" encoding="utf-8"?>
<sst xmlns="http://schemas.openxmlformats.org/spreadsheetml/2006/main" count="95" uniqueCount="80">
  <si>
    <t>Standard Insurance Limited</t>
  </si>
  <si>
    <t>Reserve For Exceptional Losses</t>
  </si>
  <si>
    <t>Retained Earnings</t>
  </si>
  <si>
    <t>Reserve &amp; Surplus</t>
  </si>
  <si>
    <t>Investment Equalization Fund</t>
  </si>
  <si>
    <t>Fire Insurance Business Account</t>
  </si>
  <si>
    <t>Marine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</si>
  <si>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</si>
  <si>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</si>
  <si>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</si>
  <si>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</si>
  <si>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</si>
  <si>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</si>
  <si>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</si>
  <si>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Deferred Tax</t>
  </si>
  <si>
    <t>Investment (At cost)</t>
  </si>
  <si>
    <t>Accrued Interest</t>
  </si>
  <si>
    <t>Advance,Deposit &amp; Prepayments</t>
  </si>
  <si>
    <t>Amount Due From Other Persons Or Bodies Carrying On Insurance Business</t>
  </si>
  <si>
    <t>Cash &amp; Bank Balances</t>
  </si>
  <si>
    <t>Advance Income Tax</t>
  </si>
  <si>
    <t>Stock Of Printing Materials At Cost</t>
  </si>
  <si>
    <t>Fixed Assets</t>
  </si>
  <si>
    <t>Income from Investment and Other Sources</t>
  </si>
  <si>
    <t>Interest Income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</si>
  <si>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</si>
  <si>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</si>
  <si>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</si>
  <si>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</si>
  <si>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</si>
  <si>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Other Expenses</t>
  </si>
  <si>
    <t>Reserves for Exceptional Lossess</t>
  </si>
  <si>
    <t>Deffered Tax Assets</t>
  </si>
  <si>
    <t>Collection From Premium &amp; Other Income</t>
  </si>
  <si>
    <t>Payment For Management Exp. Re-Insurance &amp; Claim</t>
  </si>
  <si>
    <t>Acquisition Of Fixed Asset</t>
  </si>
  <si>
    <t>Investment In Share/ Purchase of Share</t>
  </si>
  <si>
    <t>Dividend Received</t>
  </si>
  <si>
    <t>General resurve</t>
  </si>
  <si>
    <t>Deferred Tax Assets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</si>
  <si>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</si>
  <si>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</si>
  <si>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</si>
  <si>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</si>
  <si>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</si>
  <si>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</si>
  <si>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</si>
  <si>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</si>
  <si>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</si>
  <si>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</si>
  <si>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</si>
  <si>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</si>
  <si>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</si>
  <si>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</si>
  <si>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</si>
  <si>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</si>
  <si>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</si>
  <si>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</si>
  <si>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</si>
  <si>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</si>
  <si>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</si>
  <si>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</si>
  <si>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</si>
  <si>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</si>
  <si>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</si>
  <si>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</si>
  <si>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Other Income</t>
  </si>
  <si>
    <t>Sales of assests</t>
  </si>
  <si>
    <t>Quarter 1</t>
  </si>
  <si>
    <t>Quarter 2</t>
  </si>
  <si>
    <t>Quarter 3</t>
  </si>
  <si>
    <t xml:space="preserve">Quarter 1 </t>
  </si>
  <si>
    <t xml:space="preserve">  </t>
  </si>
  <si>
    <t>Sundry Debtors</t>
  </si>
  <si>
    <t>Net premium</t>
  </si>
  <si>
    <t>Re- Insurance Commission</t>
  </si>
  <si>
    <t>Reserve for Unexpired Risk Adjustments</t>
  </si>
  <si>
    <t>Management Expenses</t>
  </si>
  <si>
    <t>Commission</t>
  </si>
  <si>
    <t>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</si>
</sst>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6" fillId="0" borderId="1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vertical="top" wrapText="1"/>
    </xf>
    <xf numFmtId="165" fontId="5" fillId="0" borderId="0" xfId="1" applyNumberFormat="1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165" fontId="6" fillId="0" borderId="0" xfId="1" applyNumberFormat="1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165" fontId="7" fillId="0" borderId="0" xfId="1" applyNumberFormat="1" applyFont="1"/>
    <xf numFmtId="0" fontId="6" fillId="0" borderId="6" xfId="0" applyFont="1" applyFill="1" applyBorder="1" applyAlignment="1">
      <alignment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165" fontId="7" fillId="0" borderId="0" xfId="1" applyNumberFormat="1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7" fillId="0" borderId="5" xfId="0" applyFont="1" applyFill="1" applyBorder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165" fontId="8" fillId="0" borderId="0" xfId="1" applyNumberFormat="1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165" fontId="8" fillId="0" borderId="7" xfId="1" applyNumberFormat="1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5" fillId="0" borderId="5" xfId="0" applyFont="1" applyFill="1" applyBorder="1" applyAlignment="1">
      <alignment horizontal="right" vertical="top" wrapText="1"/>
    </xf>
    <xf numFmtId="0" fontId="6" fillId="0" borderId="7" xfId="0" applyFont="1" applyFill="1" applyBorder="1" applyAlignment="1">
      <alignment vertical="top" wrapText="1"/>
    </xf>
    <xf numFmtId="165" fontId="5" fillId="0" borderId="0" xfId="1" applyNumberFormat="1" applyFont="1" applyFill="1" applyAlignment="1">
      <alignment horizontal="right" vertical="top" wrapText="1"/>
    </xf>
    <xf numFmtId="165" fontId="5" fillId="0" borderId="5" xfId="1" applyNumberFormat="1" applyFont="1" applyFill="1" applyBorder="1" applyAlignment="1">
      <alignment horizontal="right" vertical="top" wrapText="1"/>
    </xf>
    <xf numFmtId="165" fontId="5" fillId="0" borderId="0" xfId="1" applyNumberFormat="1" applyFont="1" applyFill="1" applyBorder="1" applyAlignment="1">
      <alignment horizontal="right" vertical="top" wrapText="1"/>
    </xf>
    <xf numFmtId="165" fontId="6" fillId="0" borderId="7" xfId="1" applyNumberFormat="1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3" fontId="8" fillId="0" borderId="0" xfId="0" applyNumberFormat="1" applyFont="1" applyFill="1" applyAlignment="1">
      <alignment horizontal="right" vertical="top" wrapText="1"/>
    </xf>
    <xf numFmtId="4" fontId="9" fillId="2" borderId="8" xfId="0" applyNumberFormat="1" applyFont="1" applyFill="1" applyBorder="1" applyAlignment="1">
      <alignment horizontal="right" vertical="top" wrapText="1"/>
    </xf>
    <xf numFmtId="4" fontId="9" fillId="2" borderId="9" xfId="0" applyNumberFormat="1" applyFont="1" applyFill="1" applyBorder="1" applyAlignment="1">
      <alignment horizontal="right" vertical="top" wrapText="1"/>
    </xf>
    <xf numFmtId="0" fontId="8" fillId="0" borderId="7" xfId="0" applyFont="1" applyFill="1" applyBorder="1" applyAlignment="1">
      <alignment vertical="top" wrapText="1"/>
    </xf>
    <xf numFmtId="164" fontId="6" fillId="0" borderId="7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3" fillId="0" borderId="0" xfId="0" applyFont="1"/>
    <xf numFmtId="0" fontId="8" fillId="0" borderId="1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0" fillId="0" borderId="0" xfId="0" applyFont="1"/>
    <xf numFmtId="0" fontId="11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2" fillId="0" borderId="4" xfId="0" applyFont="1" applyFill="1" applyBorder="1" applyAlignment="1">
      <alignment vertical="top" wrapText="1"/>
    </xf>
    <xf numFmtId="0" fontId="3" fillId="0" borderId="10" xfId="0" applyFont="1" applyBorder="1"/>
    <xf numFmtId="0" fontId="8" fillId="0" borderId="0" xfId="0" applyFont="1"/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166" fontId="6" fillId="0" borderId="7" xfId="1" applyNumberFormat="1" applyFont="1" applyFill="1" applyBorder="1" applyAlignment="1">
      <alignment horizontal="right" vertical="top" wrapText="1"/>
    </xf>
    <xf numFmtId="165" fontId="13" fillId="0" borderId="0" xfId="1" applyNumberFormat="1" applyFont="1" applyFill="1"/>
    <xf numFmtId="0" fontId="3" fillId="0" borderId="0" xfId="0" applyFont="1" applyAlignment="1">
      <alignment horizontal="right"/>
    </xf>
    <xf numFmtId="15" fontId="13" fillId="0" borderId="2" xfId="0" applyNumberFormat="1" applyFont="1" applyFill="1" applyBorder="1" applyAlignment="1">
      <alignment horizontal="right" wrapText="1"/>
    </xf>
    <xf numFmtId="15" fontId="13" fillId="0" borderId="3" xfId="0" applyNumberFormat="1" applyFont="1" applyFill="1" applyBorder="1" applyAlignment="1">
      <alignment horizontal="right" wrapText="1"/>
    </xf>
    <xf numFmtId="15" fontId="13" fillId="0" borderId="0" xfId="0" applyNumberFormat="1" applyFont="1" applyFill="1" applyBorder="1" applyAlignment="1">
      <alignment horizontal="right" wrapText="1"/>
    </xf>
    <xf numFmtId="165" fontId="6" fillId="0" borderId="0" xfId="1" applyNumberFormat="1" applyFont="1" applyFill="1" applyBorder="1" applyAlignment="1">
      <alignment horizontal="center" wrapText="1"/>
    </xf>
    <xf numFmtId="165" fontId="6" fillId="0" borderId="0" xfId="1" applyNumberFormat="1" applyFont="1" applyFill="1" applyBorder="1" applyAlignment="1">
      <alignment horizontal="right" wrapText="1"/>
    </xf>
    <xf numFmtId="165" fontId="6" fillId="0" borderId="5" xfId="1" applyNumberFormat="1" applyFont="1" applyFill="1" applyBorder="1" applyAlignment="1">
      <alignment horizontal="right" wrapText="1"/>
    </xf>
    <xf numFmtId="165" fontId="6" fillId="0" borderId="0" xfId="1" applyNumberFormat="1" applyFont="1" applyFill="1" applyAlignment="1">
      <alignment horizontal="right" vertical="top" wrapText="1"/>
    </xf>
    <xf numFmtId="165" fontId="6" fillId="0" borderId="5" xfId="1" applyNumberFormat="1" applyFont="1" applyFill="1" applyBorder="1" applyAlignment="1">
      <alignment horizontal="right" vertical="top" wrapText="1"/>
    </xf>
    <xf numFmtId="165" fontId="6" fillId="0" borderId="0" xfId="1" applyNumberFormat="1" applyFont="1" applyFill="1" applyBorder="1" applyAlignment="1">
      <alignment horizontal="right" vertical="top" wrapText="1"/>
    </xf>
    <xf numFmtId="165" fontId="8" fillId="0" borderId="0" xfId="1" applyNumberFormat="1" applyFont="1"/>
    <xf numFmtId="165" fontId="7" fillId="0" borderId="0" xfId="1" applyNumberFormat="1" applyFont="1" applyFill="1" applyBorder="1"/>
    <xf numFmtId="165" fontId="5" fillId="0" borderId="0" xfId="1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B23" sqref="B23"/>
    </sheetView>
  </sheetViews>
  <sheetFormatPr defaultRowHeight="15" x14ac:dyDescent="0.25"/>
  <cols>
    <col min="1" max="1" width="42.28515625" style="2" customWidth="1"/>
    <col min="2" max="2" width="19.42578125" style="2" customWidth="1"/>
    <col min="3" max="3" width="17.5703125" style="2" customWidth="1"/>
    <col min="4" max="5" width="19.28515625" style="2" bestFit="1" customWidth="1"/>
    <col min="6" max="6" width="15.42578125" style="2" bestFit="1" customWidth="1"/>
    <col min="7" max="16384" width="9.140625" style="2"/>
  </cols>
  <sheetData>
    <row r="1" spans="1:6" ht="18.75" x14ac:dyDescent="0.3">
      <c r="A1" s="3" t="s">
        <v>0</v>
      </c>
      <c r="B1" s="3"/>
    </row>
    <row r="2" spans="1:6" x14ac:dyDescent="0.25">
      <c r="A2" s="45" t="s">
        <v>40</v>
      </c>
      <c r="B2" s="59"/>
      <c r="C2" s="59"/>
      <c r="D2" s="59"/>
      <c r="E2" s="59"/>
      <c r="F2" s="59"/>
    </row>
    <row r="3" spans="1:6" ht="15.75" thickBot="1" x14ac:dyDescent="0.3">
      <c r="A3" s="45" t="s">
        <v>41</v>
      </c>
      <c r="B3" s="59" t="s">
        <v>68</v>
      </c>
      <c r="C3" s="59" t="s">
        <v>69</v>
      </c>
      <c r="D3" s="59" t="s">
        <v>70</v>
      </c>
      <c r="E3" s="59" t="s">
        <v>71</v>
      </c>
      <c r="F3" s="59" t="s">
        <v>69</v>
      </c>
    </row>
    <row r="4" spans="1:6" ht="15.75" x14ac:dyDescent="0.25">
      <c r="A4" s="4"/>
      <c r="B4" s="60">
        <v>43190</v>
      </c>
      <c r="C4" s="60">
        <v>43281</v>
      </c>
      <c r="D4" s="60">
        <v>43373</v>
      </c>
      <c r="E4" s="61">
        <v>43555</v>
      </c>
      <c r="F4" s="62">
        <v>43646</v>
      </c>
    </row>
    <row r="5" spans="1:6" ht="15.75" x14ac:dyDescent="0.25">
      <c r="A5" s="46" t="s">
        <v>42</v>
      </c>
      <c r="B5" s="63"/>
      <c r="C5" s="64"/>
      <c r="D5" s="64"/>
      <c r="E5" s="65"/>
      <c r="F5" s="14"/>
    </row>
    <row r="6" spans="1:6" ht="15.75" x14ac:dyDescent="0.25">
      <c r="A6" s="47"/>
      <c r="B6" s="63"/>
      <c r="C6" s="64"/>
      <c r="D6" s="64"/>
      <c r="E6" s="65"/>
      <c r="F6" s="14"/>
    </row>
    <row r="7" spans="1:6" ht="15.75" x14ac:dyDescent="0.25">
      <c r="A7" s="48" t="s">
        <v>43</v>
      </c>
      <c r="B7" s="63"/>
      <c r="C7" s="64"/>
      <c r="D7" s="64"/>
      <c r="E7" s="65"/>
      <c r="F7" s="14"/>
    </row>
    <row r="8" spans="1:6" ht="15.75" x14ac:dyDescent="0.25">
      <c r="A8" s="49" t="s">
        <v>44</v>
      </c>
      <c r="B8" s="6">
        <v>357823090</v>
      </c>
      <c r="C8" s="32">
        <v>393605390</v>
      </c>
      <c r="D8" s="32">
        <v>393605390</v>
      </c>
      <c r="E8" s="33"/>
      <c r="F8" s="14">
        <v>432965920</v>
      </c>
    </row>
    <row r="9" spans="1:6" ht="15.75" x14ac:dyDescent="0.25">
      <c r="A9" s="49" t="s">
        <v>45</v>
      </c>
      <c r="B9" s="10">
        <f t="shared" ref="B9:E9" si="0">SUM(B10:B14)</f>
        <v>278640755</v>
      </c>
      <c r="C9" s="10">
        <f t="shared" si="0"/>
        <v>267487005</v>
      </c>
      <c r="D9" s="10">
        <f t="shared" si="0"/>
        <v>290821536</v>
      </c>
      <c r="E9" s="10">
        <f t="shared" si="0"/>
        <v>0</v>
      </c>
      <c r="F9" s="10">
        <f>SUM(F10:F14)</f>
        <v>315928931</v>
      </c>
    </row>
    <row r="10" spans="1:6" ht="15.75" x14ac:dyDescent="0.25">
      <c r="A10" s="5" t="s">
        <v>1</v>
      </c>
      <c r="B10" s="6"/>
      <c r="C10" s="32"/>
      <c r="D10" s="32"/>
      <c r="E10" s="33"/>
      <c r="F10" s="14"/>
    </row>
    <row r="11" spans="1:6" ht="15.75" x14ac:dyDescent="0.25">
      <c r="A11" s="5" t="s">
        <v>38</v>
      </c>
      <c r="B11" s="6">
        <v>220738439</v>
      </c>
      <c r="C11" s="32">
        <v>233032276</v>
      </c>
      <c r="D11" s="32">
        <v>237534081</v>
      </c>
      <c r="E11" s="33"/>
      <c r="F11" s="14">
        <v>263330663</v>
      </c>
    </row>
    <row r="12" spans="1:6" ht="15.75" x14ac:dyDescent="0.25">
      <c r="A12" s="5" t="s">
        <v>2</v>
      </c>
      <c r="B12" s="6">
        <v>57902316</v>
      </c>
      <c r="C12" s="32">
        <v>34454729</v>
      </c>
      <c r="D12" s="32">
        <v>53287455</v>
      </c>
      <c r="E12" s="33"/>
      <c r="F12" s="14">
        <v>52598268</v>
      </c>
    </row>
    <row r="13" spans="1:6" ht="15.75" x14ac:dyDescent="0.25">
      <c r="A13" s="5" t="s">
        <v>3</v>
      </c>
      <c r="B13" s="6"/>
      <c r="C13" s="32"/>
      <c r="D13" s="32"/>
      <c r="E13" s="33"/>
      <c r="F13" s="14"/>
    </row>
    <row r="14" spans="1:6" ht="15.75" x14ac:dyDescent="0.25">
      <c r="A14" s="5" t="s">
        <v>4</v>
      </c>
      <c r="B14" s="6"/>
      <c r="C14" s="32"/>
      <c r="D14" s="32"/>
      <c r="E14" s="33"/>
      <c r="F14" s="14"/>
    </row>
    <row r="15" spans="1:6" ht="15.75" x14ac:dyDescent="0.25">
      <c r="A15" s="9"/>
      <c r="B15" s="10">
        <f t="shared" ref="B15:E15" si="1">SUM(B9+B8)</f>
        <v>636463845</v>
      </c>
      <c r="C15" s="10">
        <f t="shared" si="1"/>
        <v>661092395</v>
      </c>
      <c r="D15" s="10">
        <f t="shared" si="1"/>
        <v>684426926</v>
      </c>
      <c r="E15" s="10">
        <f t="shared" si="1"/>
        <v>0</v>
      </c>
      <c r="F15" s="10">
        <f>SUM(F9+F8)</f>
        <v>748894851</v>
      </c>
    </row>
    <row r="16" spans="1:6" ht="15.75" x14ac:dyDescent="0.25">
      <c r="A16" s="9"/>
      <c r="B16" s="10"/>
      <c r="C16" s="66"/>
      <c r="D16" s="66"/>
      <c r="E16" s="67"/>
      <c r="F16" s="14"/>
    </row>
    <row r="17" spans="1:6" ht="15.75" x14ac:dyDescent="0.25">
      <c r="A17" s="49" t="s">
        <v>46</v>
      </c>
      <c r="B17" s="10">
        <v>82619978</v>
      </c>
      <c r="C17" s="10">
        <v>89231549</v>
      </c>
      <c r="D17" s="10">
        <v>97126072</v>
      </c>
      <c r="E17" s="10">
        <f t="shared" ref="E17" si="2">SUM(E18:E21)</f>
        <v>0</v>
      </c>
      <c r="F17" s="10">
        <v>143569919</v>
      </c>
    </row>
    <row r="18" spans="1:6" ht="15.75" x14ac:dyDescent="0.25">
      <c r="A18" s="5" t="s">
        <v>5</v>
      </c>
      <c r="B18" s="6"/>
      <c r="C18" s="32"/>
      <c r="D18" s="32"/>
      <c r="E18" s="33"/>
      <c r="F18" s="34"/>
    </row>
    <row r="19" spans="1:6" ht="15.75" x14ac:dyDescent="0.25">
      <c r="A19" s="5" t="s">
        <v>6</v>
      </c>
      <c r="B19" s="6"/>
      <c r="C19" s="32"/>
      <c r="D19" s="32"/>
      <c r="E19" s="33"/>
      <c r="F19" s="34"/>
    </row>
    <row r="20" spans="1:6" ht="15.75" x14ac:dyDescent="0.25">
      <c r="A20" s="5" t="s">
        <v>7</v>
      </c>
      <c r="B20" s="6"/>
      <c r="C20" s="32"/>
      <c r="D20" s="32"/>
      <c r="E20" s="33"/>
      <c r="F20" s="34"/>
    </row>
    <row r="21" spans="1:6" ht="15.75" x14ac:dyDescent="0.25">
      <c r="A21" s="5" t="s">
        <v>8</v>
      </c>
      <c r="B21" s="6"/>
      <c r="C21" s="32"/>
      <c r="D21" s="32"/>
      <c r="E21" s="33"/>
      <c r="F21" s="34"/>
    </row>
    <row r="22" spans="1:6" ht="15.75" x14ac:dyDescent="0.25">
      <c r="A22" s="49" t="s">
        <v>9</v>
      </c>
      <c r="B22" s="10">
        <v>20723417</v>
      </c>
      <c r="C22" s="66">
        <v>25428342</v>
      </c>
      <c r="D22" s="66">
        <v>24427974</v>
      </c>
      <c r="E22" s="67"/>
      <c r="F22" s="10">
        <v>50478672</v>
      </c>
    </row>
    <row r="23" spans="1:6" ht="15.75" x14ac:dyDescent="0.25">
      <c r="A23" s="49"/>
      <c r="B23" s="10"/>
      <c r="C23" s="66"/>
      <c r="D23" s="66"/>
      <c r="E23" s="67"/>
      <c r="F23" s="14"/>
    </row>
    <row r="24" spans="1:6" ht="15.75" x14ac:dyDescent="0.25">
      <c r="A24" s="49" t="s">
        <v>10</v>
      </c>
      <c r="B24" s="10">
        <f t="shared" ref="B24:E24" si="3">SUM(B25:B28)</f>
        <v>259461805</v>
      </c>
      <c r="C24" s="10">
        <f t="shared" si="3"/>
        <v>234333759</v>
      </c>
      <c r="D24" s="10">
        <f>SUM(D25:D28)</f>
        <v>226075282</v>
      </c>
      <c r="E24" s="10">
        <f t="shared" si="3"/>
        <v>0</v>
      </c>
      <c r="F24" s="10">
        <f>SUM(F25:F28)</f>
        <v>222542811</v>
      </c>
    </row>
    <row r="25" spans="1:6" ht="47.25" x14ac:dyDescent="0.25">
      <c r="A25" s="5" t="s">
        <v>11</v>
      </c>
      <c r="B25" s="6">
        <v>172378219</v>
      </c>
      <c r="C25" s="32">
        <v>160653667</v>
      </c>
      <c r="D25" s="32">
        <v>152857364</v>
      </c>
      <c r="E25" s="33"/>
      <c r="F25" s="34">
        <v>149235723</v>
      </c>
    </row>
    <row r="26" spans="1:6" ht="31.5" x14ac:dyDescent="0.25">
      <c r="A26" s="5" t="s">
        <v>12</v>
      </c>
      <c r="B26" s="6"/>
      <c r="C26" s="32"/>
      <c r="D26" s="32"/>
      <c r="E26" s="33"/>
      <c r="F26" s="34"/>
    </row>
    <row r="27" spans="1:6" ht="15.75" x14ac:dyDescent="0.25">
      <c r="A27" s="5" t="s">
        <v>13</v>
      </c>
      <c r="B27" s="6">
        <v>87083586</v>
      </c>
      <c r="C27" s="32">
        <v>73680092</v>
      </c>
      <c r="D27" s="32">
        <v>73217918</v>
      </c>
      <c r="E27" s="33"/>
      <c r="F27" s="34">
        <v>73307088</v>
      </c>
    </row>
    <row r="28" spans="1:6" ht="15.75" x14ac:dyDescent="0.25">
      <c r="A28" s="5" t="s">
        <v>14</v>
      </c>
      <c r="B28" s="6"/>
      <c r="C28" s="32"/>
      <c r="D28" s="32"/>
      <c r="E28" s="33"/>
      <c r="F28" s="34"/>
    </row>
    <row r="29" spans="1:6" ht="15.75" x14ac:dyDescent="0.25">
      <c r="A29" s="9"/>
      <c r="B29" s="10">
        <f t="shared" ref="B29:E29" si="4">B24+B22+B17+B15</f>
        <v>999269045</v>
      </c>
      <c r="C29" s="10">
        <f t="shared" si="4"/>
        <v>1010086045</v>
      </c>
      <c r="D29" s="10">
        <f>D24+D22+D17+D15</f>
        <v>1032056254</v>
      </c>
      <c r="E29" s="10">
        <f t="shared" si="4"/>
        <v>0</v>
      </c>
      <c r="F29" s="10">
        <f>F24+F22+F17+F15</f>
        <v>1165486253</v>
      </c>
    </row>
    <row r="30" spans="1:6" ht="15.75" x14ac:dyDescent="0.25">
      <c r="A30" s="50" t="s">
        <v>47</v>
      </c>
      <c r="B30" s="10"/>
      <c r="C30" s="66"/>
      <c r="D30" s="66"/>
      <c r="E30" s="67"/>
      <c r="F30" s="14"/>
    </row>
    <row r="31" spans="1:6" ht="18" customHeight="1" x14ac:dyDescent="0.25">
      <c r="A31" s="51" t="s">
        <v>15</v>
      </c>
      <c r="B31" s="6">
        <v>86887362</v>
      </c>
      <c r="C31" s="66">
        <v>86887362</v>
      </c>
      <c r="D31" s="66">
        <v>86426571</v>
      </c>
      <c r="E31" s="67"/>
      <c r="F31" s="34">
        <v>80938918</v>
      </c>
    </row>
    <row r="32" spans="1:6" ht="15.75" x14ac:dyDescent="0.25">
      <c r="A32" s="5" t="s">
        <v>16</v>
      </c>
      <c r="B32" s="6"/>
      <c r="C32" s="32"/>
      <c r="D32" s="32"/>
      <c r="E32" s="33"/>
      <c r="F32" s="34"/>
    </row>
    <row r="33" spans="1:6" ht="15.75" x14ac:dyDescent="0.25">
      <c r="A33" s="5" t="s">
        <v>17</v>
      </c>
      <c r="B33" s="6"/>
      <c r="C33" s="32"/>
      <c r="D33" s="32">
        <v>31748927</v>
      </c>
      <c r="E33" s="33"/>
      <c r="F33" s="34"/>
    </row>
    <row r="34" spans="1:6" ht="31.5" x14ac:dyDescent="0.25">
      <c r="A34" s="5" t="s">
        <v>18</v>
      </c>
      <c r="B34" s="6"/>
      <c r="C34" s="32"/>
      <c r="D34" s="32"/>
      <c r="E34" s="33"/>
      <c r="F34" s="34"/>
    </row>
    <row r="35" spans="1:6" ht="15.75" x14ac:dyDescent="0.25">
      <c r="A35" s="5" t="s">
        <v>19</v>
      </c>
      <c r="B35" s="6">
        <v>764814727</v>
      </c>
      <c r="C35" s="32">
        <v>780573482</v>
      </c>
      <c r="D35" s="32">
        <v>802053548</v>
      </c>
      <c r="E35" s="33"/>
      <c r="F35" s="34">
        <v>923035503</v>
      </c>
    </row>
    <row r="36" spans="1:6" ht="15.75" x14ac:dyDescent="0.25">
      <c r="A36" s="5" t="s">
        <v>20</v>
      </c>
      <c r="B36" s="14">
        <v>31829719</v>
      </c>
      <c r="C36" s="32">
        <v>36821664</v>
      </c>
      <c r="D36" s="32"/>
      <c r="E36" s="33"/>
      <c r="F36" s="14">
        <v>39831240</v>
      </c>
    </row>
    <row r="37" spans="1:6" ht="15.75" x14ac:dyDescent="0.25">
      <c r="A37" s="5" t="s">
        <v>73</v>
      </c>
      <c r="B37" s="14">
        <v>86270187</v>
      </c>
      <c r="C37" s="32">
        <v>75119444</v>
      </c>
      <c r="D37" s="32">
        <v>85597324</v>
      </c>
      <c r="E37" s="33"/>
      <c r="F37" s="14">
        <v>88556094</v>
      </c>
    </row>
    <row r="38" spans="1:6" ht="15.75" x14ac:dyDescent="0.25">
      <c r="A38" s="5" t="s">
        <v>39</v>
      </c>
      <c r="B38" s="14"/>
      <c r="C38" s="32"/>
      <c r="D38" s="32"/>
      <c r="E38" s="33"/>
      <c r="F38" s="14"/>
    </row>
    <row r="39" spans="1:6" ht="15.75" x14ac:dyDescent="0.25">
      <c r="A39" s="5" t="s">
        <v>21</v>
      </c>
      <c r="B39" s="6">
        <v>1044594</v>
      </c>
      <c r="C39" s="32">
        <v>945553</v>
      </c>
      <c r="D39" s="32">
        <v>1126489</v>
      </c>
      <c r="E39" s="33"/>
      <c r="F39" s="14">
        <v>796149</v>
      </c>
    </row>
    <row r="40" spans="1:6" ht="15.75" x14ac:dyDescent="0.25">
      <c r="A40" s="5" t="s">
        <v>22</v>
      </c>
      <c r="B40" s="6">
        <v>28422456</v>
      </c>
      <c r="C40" s="32">
        <v>29738540</v>
      </c>
      <c r="D40" s="32">
        <v>25103395</v>
      </c>
      <c r="E40" s="33"/>
      <c r="F40" s="14">
        <v>32328349</v>
      </c>
    </row>
    <row r="41" spans="1:6" ht="15.75" x14ac:dyDescent="0.25">
      <c r="A41" s="9"/>
      <c r="B41" s="10">
        <f t="shared" ref="B41:E41" si="5">SUM(B31:B40)</f>
        <v>999269045</v>
      </c>
      <c r="C41" s="10">
        <f t="shared" si="5"/>
        <v>1010086045</v>
      </c>
      <c r="D41" s="10">
        <f t="shared" si="5"/>
        <v>1032056254</v>
      </c>
      <c r="E41" s="10">
        <f t="shared" si="5"/>
        <v>0</v>
      </c>
      <c r="F41" s="10">
        <f>SUM(F31:F40)</f>
        <v>1165486253</v>
      </c>
    </row>
    <row r="42" spans="1:6" ht="15.75" x14ac:dyDescent="0.25">
      <c r="A42" s="9"/>
      <c r="B42" s="10"/>
      <c r="C42" s="66"/>
      <c r="D42" s="66"/>
      <c r="E42" s="68"/>
      <c r="F42" s="14"/>
    </row>
    <row r="43" spans="1:6" ht="16.5" thickBot="1" x14ac:dyDescent="0.3">
      <c r="A43" s="52" t="s">
        <v>48</v>
      </c>
      <c r="B43" s="16">
        <f>B15/(B8/10)</f>
        <v>17.7871094064947</v>
      </c>
      <c r="C43" s="16">
        <f>C15/(C8/10)</f>
        <v>16.795816617247034</v>
      </c>
      <c r="D43" s="16">
        <f t="shared" ref="D43:F43" si="6">D15/(D8/10)</f>
        <v>17.388657355530626</v>
      </c>
      <c r="E43" s="16" t="e">
        <f t="shared" si="6"/>
        <v>#DIV/0!</v>
      </c>
      <c r="F43" s="16">
        <f t="shared" si="6"/>
        <v>17.296854472980229</v>
      </c>
    </row>
    <row r="44" spans="1:6" ht="15.75" x14ac:dyDescent="0.25">
      <c r="A44" s="52" t="s">
        <v>49</v>
      </c>
      <c r="B44" s="10">
        <f t="shared" ref="B44:F44" si="7">B8/10</f>
        <v>35782309</v>
      </c>
      <c r="C44" s="10">
        <f t="shared" si="7"/>
        <v>39360539</v>
      </c>
      <c r="D44" s="10">
        <f t="shared" si="7"/>
        <v>39360539</v>
      </c>
      <c r="E44" s="10">
        <f t="shared" si="7"/>
        <v>0</v>
      </c>
      <c r="F44" s="10">
        <f t="shared" si="7"/>
        <v>43296592</v>
      </c>
    </row>
    <row r="45" spans="1:6" ht="15.75" x14ac:dyDescent="0.25">
      <c r="A45" s="17"/>
      <c r="B45" s="18"/>
      <c r="C45" s="19"/>
      <c r="D45" s="20"/>
      <c r="E45" s="21"/>
    </row>
    <row r="46" spans="1:6" ht="15.75" x14ac:dyDescent="0.25">
      <c r="A46" s="17"/>
      <c r="B46" s="18"/>
      <c r="C46" s="20"/>
      <c r="D46" s="19"/>
      <c r="E46" s="22"/>
    </row>
    <row r="47" spans="1:6" ht="15.75" x14ac:dyDescent="0.25">
      <c r="A47" s="23"/>
      <c r="B47" s="24"/>
      <c r="C47" s="25"/>
      <c r="D47" s="25"/>
      <c r="E47" s="26"/>
    </row>
    <row r="48" spans="1:6" ht="16.5" thickBot="1" x14ac:dyDescent="0.3">
      <c r="A48" s="27"/>
      <c r="B48" s="28"/>
      <c r="C48" s="29"/>
      <c r="D48" s="29"/>
      <c r="E48" s="29"/>
    </row>
    <row r="49" spans="1:5" ht="15.75" x14ac:dyDescent="0.25">
      <c r="A49" s="17"/>
      <c r="B49" s="18"/>
      <c r="C49" s="19"/>
      <c r="D49" s="19"/>
      <c r="E49" s="22"/>
    </row>
    <row r="50" spans="1:5" ht="15.75" x14ac:dyDescent="0.25">
      <c r="A50" s="5"/>
      <c r="B50" s="6"/>
      <c r="C50" s="13"/>
      <c r="D50" s="7"/>
      <c r="E50" s="30"/>
    </row>
    <row r="51" spans="1:5" ht="15.75" x14ac:dyDescent="0.25">
      <c r="A51" s="5"/>
      <c r="B51" s="6"/>
      <c r="C51" s="7"/>
      <c r="D51" s="7"/>
      <c r="E51" s="8"/>
    </row>
    <row r="52" spans="1:5" ht="15.75" x14ac:dyDescent="0.25">
      <c r="A52" s="9"/>
      <c r="B52" s="10"/>
      <c r="C52" s="11"/>
      <c r="D52" s="11"/>
      <c r="E52" s="12"/>
    </row>
    <row r="53" spans="1:5" ht="16.5" thickBot="1" x14ac:dyDescent="0.3">
      <c r="A53" s="15"/>
      <c r="B53" s="31"/>
      <c r="C53" s="16"/>
      <c r="D53" s="16"/>
      <c r="E53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B27" sqref="B27"/>
    </sheetView>
  </sheetViews>
  <sheetFormatPr defaultRowHeight="15" x14ac:dyDescent="0.25"/>
  <cols>
    <col min="1" max="1" width="48.140625" style="2" customWidth="1"/>
    <col min="2" max="2" width="15.28515625" style="2" customWidth="1"/>
    <col min="3" max="3" width="18.5703125" style="2" bestFit="1" customWidth="1"/>
    <col min="4" max="4" width="17.42578125" style="2" bestFit="1" customWidth="1"/>
    <col min="5" max="5" width="14.28515625" style="2" bestFit="1" customWidth="1"/>
    <col min="6" max="6" width="13.7109375" style="2" bestFit="1" customWidth="1"/>
    <col min="7" max="16384" width="9.140625" style="2"/>
  </cols>
  <sheetData>
    <row r="1" spans="1:7" ht="18.75" x14ac:dyDescent="0.3">
      <c r="A1" s="3" t="s">
        <v>0</v>
      </c>
      <c r="B1" s="3"/>
    </row>
    <row r="2" spans="1:7" ht="15.75" x14ac:dyDescent="0.25">
      <c r="A2" s="53" t="s">
        <v>50</v>
      </c>
    </row>
    <row r="3" spans="1:7" ht="15.75" thickBot="1" x14ac:dyDescent="0.3">
      <c r="A3" s="45" t="s">
        <v>41</v>
      </c>
      <c r="B3" s="59" t="s">
        <v>68</v>
      </c>
      <c r="C3" s="59" t="s">
        <v>69</v>
      </c>
      <c r="D3" s="59" t="s">
        <v>70</v>
      </c>
      <c r="E3" s="59" t="s">
        <v>71</v>
      </c>
      <c r="F3" s="59" t="s">
        <v>69</v>
      </c>
    </row>
    <row r="4" spans="1:7" ht="15.75" x14ac:dyDescent="0.25">
      <c r="A4" s="4"/>
      <c r="B4" s="60">
        <v>43190</v>
      </c>
      <c r="C4" s="60">
        <v>43281</v>
      </c>
      <c r="D4" s="60">
        <v>43373</v>
      </c>
      <c r="E4" s="61">
        <v>43555</v>
      </c>
      <c r="F4" s="62">
        <v>43646</v>
      </c>
    </row>
    <row r="5" spans="1:7" ht="15.75" x14ac:dyDescent="0.25">
      <c r="A5" s="54" t="s">
        <v>51</v>
      </c>
      <c r="B5" s="63"/>
      <c r="C5" s="64"/>
      <c r="D5" s="64"/>
      <c r="E5" s="65"/>
      <c r="F5" s="14"/>
      <c r="G5" s="14"/>
    </row>
    <row r="6" spans="1:7" ht="15.75" x14ac:dyDescent="0.25">
      <c r="A6" s="5" t="s">
        <v>74</v>
      </c>
      <c r="B6" s="6">
        <v>35759480</v>
      </c>
      <c r="C6" s="32">
        <v>97113651</v>
      </c>
      <c r="D6" s="32">
        <v>151933497</v>
      </c>
      <c r="E6" s="33"/>
      <c r="F6" s="14">
        <v>147484530</v>
      </c>
      <c r="G6" s="14"/>
    </row>
    <row r="7" spans="1:7" ht="15.75" x14ac:dyDescent="0.25">
      <c r="A7" s="5" t="s">
        <v>23</v>
      </c>
      <c r="B7" s="14">
        <v>15138568</v>
      </c>
      <c r="C7" s="32">
        <v>35922496</v>
      </c>
      <c r="D7" s="32">
        <v>47237985</v>
      </c>
      <c r="E7" s="33"/>
      <c r="F7" s="14">
        <v>33099361</v>
      </c>
      <c r="G7" s="14"/>
    </row>
    <row r="8" spans="1:7" ht="15.75" x14ac:dyDescent="0.25">
      <c r="A8" s="5" t="s">
        <v>75</v>
      </c>
      <c r="B8" s="14">
        <v>5218693</v>
      </c>
      <c r="C8" s="32">
        <v>8132705</v>
      </c>
      <c r="D8" s="32">
        <v>10620833</v>
      </c>
      <c r="E8" s="33"/>
      <c r="F8" s="14">
        <v>14402758</v>
      </c>
      <c r="G8" s="14"/>
    </row>
    <row r="9" spans="1:7" ht="15.75" x14ac:dyDescent="0.25">
      <c r="A9" s="5" t="s">
        <v>66</v>
      </c>
      <c r="B9" s="14"/>
      <c r="C9" s="32"/>
      <c r="D9" s="32"/>
      <c r="E9" s="33"/>
      <c r="F9" s="14"/>
      <c r="G9" s="14"/>
    </row>
    <row r="10" spans="1:7" ht="15.75" x14ac:dyDescent="0.25">
      <c r="A10" s="5" t="s">
        <v>24</v>
      </c>
      <c r="B10" s="6"/>
      <c r="C10" s="32"/>
      <c r="D10" s="32"/>
      <c r="E10" s="33"/>
      <c r="F10" s="14"/>
      <c r="G10" s="14"/>
    </row>
    <row r="11" spans="1:7" ht="15.75" x14ac:dyDescent="0.25">
      <c r="A11" s="54" t="s">
        <v>25</v>
      </c>
      <c r="B11" s="10">
        <f t="shared" ref="B11:D11" si="0">SUM(B12:B15)</f>
        <v>0</v>
      </c>
      <c r="C11" s="10">
        <f t="shared" si="0"/>
        <v>0</v>
      </c>
      <c r="D11" s="10">
        <f t="shared" si="0"/>
        <v>0</v>
      </c>
      <c r="E11" s="10">
        <f>SUM(E12:E15)</f>
        <v>0</v>
      </c>
      <c r="F11" s="10">
        <f>SUM(F12:F15)</f>
        <v>0</v>
      </c>
      <c r="G11" s="14"/>
    </row>
    <row r="12" spans="1:7" ht="15.75" x14ac:dyDescent="0.25">
      <c r="A12" s="5" t="s">
        <v>26</v>
      </c>
      <c r="B12" s="6"/>
      <c r="C12" s="32"/>
      <c r="D12" s="32"/>
      <c r="E12" s="33"/>
      <c r="F12" s="14"/>
      <c r="G12" s="14"/>
    </row>
    <row r="13" spans="1:7" ht="15.75" x14ac:dyDescent="0.25">
      <c r="A13" s="5" t="s">
        <v>27</v>
      </c>
      <c r="B13" s="6"/>
      <c r="C13" s="32"/>
      <c r="D13" s="32"/>
      <c r="E13" s="33"/>
      <c r="F13" s="14"/>
      <c r="G13" s="14"/>
    </row>
    <row r="14" spans="1:7" ht="15.75" x14ac:dyDescent="0.25">
      <c r="A14" s="5" t="s">
        <v>28</v>
      </c>
      <c r="B14" s="6"/>
      <c r="C14" s="32"/>
      <c r="D14" s="32"/>
      <c r="E14" s="33"/>
      <c r="F14" s="14"/>
      <c r="G14" s="14"/>
    </row>
    <row r="15" spans="1:7" ht="15.75" x14ac:dyDescent="0.25">
      <c r="A15" s="5" t="s">
        <v>29</v>
      </c>
      <c r="B15" s="6"/>
      <c r="C15" s="32"/>
      <c r="D15" s="32"/>
      <c r="E15" s="33"/>
      <c r="F15" s="14"/>
      <c r="G15" s="14"/>
    </row>
    <row r="16" spans="1:7" ht="15.75" x14ac:dyDescent="0.25">
      <c r="A16" s="9"/>
      <c r="B16" s="10">
        <f t="shared" ref="B16:E16" si="1">B11+B10+B7+B6+B8+B9</f>
        <v>56116741</v>
      </c>
      <c r="C16" s="10">
        <f t="shared" si="1"/>
        <v>141168852</v>
      </c>
      <c r="D16" s="10">
        <f t="shared" si="1"/>
        <v>209792315</v>
      </c>
      <c r="E16" s="10">
        <f t="shared" si="1"/>
        <v>0</v>
      </c>
      <c r="F16" s="10">
        <f>F11+F10+F7+F6+F8+F9</f>
        <v>194986649</v>
      </c>
      <c r="G16" s="14"/>
    </row>
    <row r="17" spans="1:7" ht="15.75" x14ac:dyDescent="0.25">
      <c r="A17" s="9"/>
      <c r="B17" s="10"/>
      <c r="C17" s="10"/>
      <c r="D17" s="10"/>
      <c r="E17" s="10"/>
      <c r="F17" s="14"/>
      <c r="G17" s="14"/>
    </row>
    <row r="18" spans="1:7" ht="15.75" x14ac:dyDescent="0.25">
      <c r="A18" s="54" t="s">
        <v>52</v>
      </c>
      <c r="B18" s="69">
        <f t="shared" ref="B18:F18" si="2">SUM(B19:B23)</f>
        <v>33210210</v>
      </c>
      <c r="C18" s="69">
        <f t="shared" si="2"/>
        <v>87061030</v>
      </c>
      <c r="D18" s="69">
        <f t="shared" si="2"/>
        <v>125798517</v>
      </c>
      <c r="E18" s="69">
        <f t="shared" si="2"/>
        <v>0</v>
      </c>
      <c r="F18" s="69">
        <f t="shared" si="2"/>
        <v>121699859</v>
      </c>
      <c r="G18" s="14"/>
    </row>
    <row r="19" spans="1:7" ht="15.75" x14ac:dyDescent="0.25">
      <c r="A19" s="5" t="s">
        <v>77</v>
      </c>
      <c r="B19" s="6">
        <v>16247954</v>
      </c>
      <c r="C19" s="32">
        <v>49632711</v>
      </c>
      <c r="D19" s="32">
        <v>68827532</v>
      </c>
      <c r="E19" s="33"/>
      <c r="F19" s="14">
        <v>58177914</v>
      </c>
      <c r="G19" s="14"/>
    </row>
    <row r="20" spans="1:7" ht="15.75" x14ac:dyDescent="0.25">
      <c r="A20" s="5" t="s">
        <v>76</v>
      </c>
      <c r="B20" s="6"/>
      <c r="C20" s="32"/>
      <c r="D20" s="32"/>
      <c r="E20" s="33"/>
      <c r="F20" s="14">
        <v>3914611</v>
      </c>
      <c r="G20" s="14"/>
    </row>
    <row r="21" spans="1:7" ht="15.75" x14ac:dyDescent="0.25">
      <c r="A21" s="5" t="s">
        <v>78</v>
      </c>
      <c r="B21" s="6">
        <v>8438908</v>
      </c>
      <c r="C21" s="32">
        <v>19301964</v>
      </c>
      <c r="D21" s="32">
        <v>28808061</v>
      </c>
      <c r="E21" s="33"/>
      <c r="F21" s="14">
        <v>30110748</v>
      </c>
      <c r="G21" s="14"/>
    </row>
    <row r="22" spans="1:7" ht="15.75" x14ac:dyDescent="0.25">
      <c r="A22" s="5" t="s">
        <v>79</v>
      </c>
      <c r="B22" s="6">
        <v>8523348</v>
      </c>
      <c r="C22" s="32">
        <v>18126355</v>
      </c>
      <c r="D22" s="32">
        <v>28162924</v>
      </c>
      <c r="E22" s="33"/>
      <c r="F22" s="14">
        <v>29496586</v>
      </c>
      <c r="G22" s="14"/>
    </row>
    <row r="23" spans="1:7" ht="15.75" x14ac:dyDescent="0.25">
      <c r="A23" s="5" t="s">
        <v>30</v>
      </c>
      <c r="B23" s="6"/>
      <c r="C23" s="32"/>
      <c r="D23" s="32"/>
      <c r="E23" s="33"/>
      <c r="F23" s="14"/>
      <c r="G23" s="14"/>
    </row>
    <row r="24" spans="1:7" ht="15.75" x14ac:dyDescent="0.25">
      <c r="A24" s="52" t="s">
        <v>53</v>
      </c>
      <c r="B24" s="10">
        <f t="shared" ref="B24:D24" si="3">B16-B18</f>
        <v>22906531</v>
      </c>
      <c r="C24" s="10">
        <f>C16-C18</f>
        <v>54107822</v>
      </c>
      <c r="D24" s="10">
        <f t="shared" si="3"/>
        <v>83993798</v>
      </c>
      <c r="E24" s="10">
        <f>E16-E18</f>
        <v>0</v>
      </c>
      <c r="F24" s="10">
        <f>F16-F18</f>
        <v>73286790</v>
      </c>
      <c r="G24" s="14"/>
    </row>
    <row r="25" spans="1:7" ht="15.75" x14ac:dyDescent="0.25">
      <c r="A25" s="48" t="s">
        <v>31</v>
      </c>
      <c r="B25" s="6"/>
      <c r="C25" s="32"/>
      <c r="D25" s="32"/>
      <c r="E25" s="33"/>
      <c r="F25" s="70"/>
      <c r="G25" s="14"/>
    </row>
    <row r="26" spans="1:7" ht="15.75" x14ac:dyDescent="0.25">
      <c r="A26" s="48" t="s">
        <v>54</v>
      </c>
      <c r="B26" s="6">
        <v>5768371</v>
      </c>
      <c r="C26" s="32">
        <v>12341112</v>
      </c>
      <c r="D26" s="32">
        <v>18892557</v>
      </c>
      <c r="E26" s="33"/>
      <c r="F26" s="70">
        <v>22820753</v>
      </c>
      <c r="G26" s="14"/>
    </row>
    <row r="27" spans="1:7" ht="15.75" x14ac:dyDescent="0.25">
      <c r="A27" s="48" t="s">
        <v>32</v>
      </c>
      <c r="B27" s="6"/>
      <c r="C27" s="32"/>
      <c r="D27" s="32"/>
      <c r="E27" s="33"/>
      <c r="F27" s="70">
        <v>161793</v>
      </c>
      <c r="G27" s="14"/>
    </row>
    <row r="28" spans="1:7" ht="15.75" x14ac:dyDescent="0.25">
      <c r="A28" s="52" t="s">
        <v>55</v>
      </c>
      <c r="B28" s="10">
        <f t="shared" ref="B28:D28" si="4">B24-B26-B25-B27</f>
        <v>17138160</v>
      </c>
      <c r="C28" s="10">
        <f t="shared" si="4"/>
        <v>41766710</v>
      </c>
      <c r="D28" s="10">
        <f t="shared" si="4"/>
        <v>65101241</v>
      </c>
      <c r="E28" s="10">
        <f>E24-E26-E25-E27</f>
        <v>0</v>
      </c>
      <c r="F28" s="10">
        <f>F24-F26-F25-F27</f>
        <v>50304244</v>
      </c>
      <c r="G28" s="14"/>
    </row>
    <row r="29" spans="1:7" ht="15.75" x14ac:dyDescent="0.25">
      <c r="A29" s="55"/>
      <c r="B29" s="10"/>
      <c r="C29" s="10"/>
      <c r="D29" s="10"/>
      <c r="E29" s="10"/>
      <c r="F29" s="14"/>
      <c r="G29" s="14"/>
    </row>
    <row r="30" spans="1:7" ht="16.5" thickBot="1" x14ac:dyDescent="0.3">
      <c r="A30" s="52" t="s">
        <v>56</v>
      </c>
      <c r="B30" s="16">
        <f>B28/('1'!B8/10)</f>
        <v>0.47895623504900142</v>
      </c>
      <c r="C30" s="16">
        <f>C28/('1'!C8/10)</f>
        <v>1.061131556150692</v>
      </c>
      <c r="D30" s="16">
        <f>D28/('1'!D8/10)</f>
        <v>1.653972294434281</v>
      </c>
      <c r="E30" s="16" t="e">
        <f>E28/('1'!E8/10)</f>
        <v>#DIV/0!</v>
      </c>
      <c r="F30" s="16">
        <f>F28/('1'!F8/10)</f>
        <v>1.1618522769644317</v>
      </c>
    </row>
    <row r="31" spans="1:7" x14ac:dyDescent="0.25">
      <c r="A31" s="56" t="s">
        <v>57</v>
      </c>
      <c r="B31" s="2">
        <f>'1'!B8/10</f>
        <v>35782309</v>
      </c>
      <c r="C31" s="2">
        <f>'1'!C8/10</f>
        <v>39360539</v>
      </c>
      <c r="D31" s="2">
        <f>'1'!D8/10</f>
        <v>39360539</v>
      </c>
      <c r="E31" s="2">
        <f>'1'!E8/10</f>
        <v>0</v>
      </c>
      <c r="F31" s="2">
        <f>'1'!F8/10</f>
        <v>43296592</v>
      </c>
    </row>
    <row r="32" spans="1:7" ht="15.75" x14ac:dyDescent="0.25">
      <c r="A32" s="5"/>
      <c r="B32" s="6"/>
      <c r="C32" s="7"/>
      <c r="D32" s="7"/>
      <c r="E32" s="8"/>
    </row>
    <row r="33" spans="1:5" ht="15.75" x14ac:dyDescent="0.25">
      <c r="A33" s="9"/>
      <c r="B33" s="10"/>
      <c r="C33" s="11"/>
      <c r="D33" s="11"/>
      <c r="E33" s="12"/>
    </row>
    <row r="34" spans="1:5" ht="16.5" thickBot="1" x14ac:dyDescent="0.3">
      <c r="A34" s="15"/>
      <c r="B34" s="35"/>
      <c r="C34" s="16"/>
      <c r="D34" s="16"/>
      <c r="E34" s="16"/>
    </row>
    <row r="35" spans="1:5" ht="15.75" x14ac:dyDescent="0.25">
      <c r="A35" s="17"/>
      <c r="B35" s="18"/>
      <c r="C35" s="20"/>
      <c r="D35" s="20"/>
      <c r="E35" s="22"/>
    </row>
    <row r="36" spans="1:5" ht="15.75" x14ac:dyDescent="0.25">
      <c r="A36" s="17"/>
      <c r="B36" s="18"/>
      <c r="C36" s="19"/>
      <c r="D36" s="19"/>
      <c r="E36" s="22"/>
    </row>
    <row r="37" spans="1:5" ht="15.75" x14ac:dyDescent="0.25">
      <c r="A37" s="17"/>
      <c r="B37" s="18"/>
      <c r="C37" s="19"/>
      <c r="D37" s="19"/>
      <c r="E37" s="22"/>
    </row>
    <row r="38" spans="1:5" ht="15.75" x14ac:dyDescent="0.25">
      <c r="A38" s="17"/>
      <c r="B38" s="18"/>
      <c r="C38" s="20"/>
      <c r="D38" s="20"/>
      <c r="E38" s="22"/>
    </row>
    <row r="39" spans="1:5" ht="15.75" x14ac:dyDescent="0.25">
      <c r="A39" s="17"/>
      <c r="B39" s="18"/>
      <c r="C39" s="19"/>
      <c r="D39" s="20"/>
      <c r="E39" s="21"/>
    </row>
    <row r="40" spans="1:5" ht="15.75" x14ac:dyDescent="0.25">
      <c r="A40" s="17"/>
      <c r="B40" s="18"/>
      <c r="C40" s="19"/>
      <c r="D40" s="19"/>
      <c r="E40" s="21"/>
    </row>
    <row r="41" spans="1:5" ht="15.75" x14ac:dyDescent="0.25">
      <c r="A41" s="17"/>
      <c r="B41" s="18"/>
      <c r="C41" s="19"/>
      <c r="D41" s="19"/>
      <c r="E41" s="22"/>
    </row>
    <row r="42" spans="1:5" ht="15.75" x14ac:dyDescent="0.25">
      <c r="A42" s="17"/>
      <c r="B42" s="18"/>
      <c r="C42" s="20"/>
      <c r="D42" s="19"/>
      <c r="E42" s="21"/>
    </row>
    <row r="43" spans="1:5" ht="15.75" x14ac:dyDescent="0.25">
      <c r="A43" s="17"/>
      <c r="B43" s="36"/>
      <c r="C43" s="19"/>
      <c r="D43" s="20"/>
      <c r="E43" s="21"/>
    </row>
    <row r="44" spans="1:5" ht="15.75" x14ac:dyDescent="0.25">
      <c r="A44" s="23"/>
      <c r="B44" s="37"/>
      <c r="C44" s="25"/>
      <c r="D44" s="25"/>
      <c r="E44" s="26"/>
    </row>
    <row r="45" spans="1:5" ht="15.75" x14ac:dyDescent="0.25">
      <c r="A45" s="23"/>
      <c r="B45" s="37"/>
      <c r="C45" s="25"/>
      <c r="D45" s="25"/>
      <c r="E45" s="26"/>
    </row>
    <row r="46" spans="1:5" ht="15.75" x14ac:dyDescent="0.25">
      <c r="A46" s="17"/>
      <c r="B46" s="36"/>
      <c r="C46" s="19"/>
      <c r="D46" s="19"/>
      <c r="E46" s="22"/>
    </row>
    <row r="47" spans="1:5" ht="15.75" x14ac:dyDescent="0.25">
      <c r="A47" s="17"/>
      <c r="B47" s="36"/>
      <c r="C47" s="19"/>
      <c r="D47" s="19"/>
      <c r="E47" s="22"/>
    </row>
    <row r="48" spans="1:5" ht="15.75" x14ac:dyDescent="0.25">
      <c r="A48" s="17"/>
      <c r="B48" s="36"/>
      <c r="C48" s="19"/>
      <c r="D48" s="19"/>
      <c r="E48" s="22"/>
    </row>
    <row r="49" spans="1:5" ht="15.75" x14ac:dyDescent="0.25">
      <c r="A49" s="23"/>
      <c r="B49" s="37"/>
      <c r="C49" s="20"/>
      <c r="D49" s="25"/>
      <c r="E49" s="26"/>
    </row>
    <row r="50" spans="1:5" ht="16.5" thickBot="1" x14ac:dyDescent="0.3">
      <c r="A50" s="17"/>
      <c r="B50" s="36"/>
      <c r="C50" s="19"/>
      <c r="D50" s="19"/>
      <c r="E50" s="22"/>
    </row>
    <row r="51" spans="1:5" ht="16.5" thickBot="1" x14ac:dyDescent="0.3">
      <c r="A51" s="23"/>
      <c r="B51" s="37"/>
      <c r="C51" s="38"/>
      <c r="D51" s="39"/>
      <c r="E51" s="40"/>
    </row>
    <row r="52" spans="1:5" ht="16.5" thickBot="1" x14ac:dyDescent="0.3">
      <c r="A52" s="27"/>
      <c r="B52" s="41"/>
      <c r="C52" s="29"/>
      <c r="D52" s="29"/>
      <c r="E52" s="2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A24" sqref="A24"/>
    </sheetView>
  </sheetViews>
  <sheetFormatPr defaultRowHeight="15" x14ac:dyDescent="0.25"/>
  <cols>
    <col min="1" max="1" width="47" style="1" customWidth="1"/>
    <col min="2" max="3" width="19.5703125" style="1" bestFit="1" customWidth="1"/>
    <col min="4" max="4" width="18.7109375" style="1" bestFit="1" customWidth="1"/>
    <col min="5" max="5" width="17.5703125" style="1" bestFit="1" customWidth="1"/>
    <col min="6" max="6" width="17.85546875" style="1" bestFit="1" customWidth="1"/>
    <col min="7" max="16384" width="9.140625" style="1"/>
  </cols>
  <sheetData>
    <row r="1" spans="1:6" ht="18.75" x14ac:dyDescent="0.3">
      <c r="A1" s="3" t="s">
        <v>0</v>
      </c>
      <c r="B1" s="3"/>
    </row>
    <row r="2" spans="1:6" ht="15.75" x14ac:dyDescent="0.25">
      <c r="A2" s="53" t="s">
        <v>58</v>
      </c>
    </row>
    <row r="3" spans="1:6" ht="15.75" thickBot="1" x14ac:dyDescent="0.3">
      <c r="A3" s="45" t="s">
        <v>41</v>
      </c>
      <c r="B3" s="59" t="s">
        <v>68</v>
      </c>
      <c r="C3" s="59" t="s">
        <v>69</v>
      </c>
      <c r="D3" s="59" t="s">
        <v>70</v>
      </c>
      <c r="E3" s="59" t="s">
        <v>71</v>
      </c>
      <c r="F3" s="59" t="s">
        <v>69</v>
      </c>
    </row>
    <row r="4" spans="1:6" ht="15.75" x14ac:dyDescent="0.25">
      <c r="A4" s="4"/>
      <c r="B4" s="60">
        <v>43190</v>
      </c>
      <c r="C4" s="60">
        <v>43281</v>
      </c>
      <c r="D4" s="60">
        <v>43373</v>
      </c>
      <c r="E4" s="61">
        <v>43555</v>
      </c>
      <c r="F4" s="62">
        <v>43646</v>
      </c>
    </row>
    <row r="5" spans="1:6" ht="15.75" x14ac:dyDescent="0.25">
      <c r="A5" s="52" t="s">
        <v>59</v>
      </c>
      <c r="B5" s="64"/>
      <c r="C5" s="64"/>
      <c r="D5" s="64"/>
      <c r="E5" s="65"/>
      <c r="F5" s="71"/>
    </row>
    <row r="6" spans="1:6" ht="15.75" x14ac:dyDescent="0.25">
      <c r="A6" s="5" t="s">
        <v>33</v>
      </c>
      <c r="B6" s="34">
        <v>76616652</v>
      </c>
      <c r="C6" s="32">
        <v>158319510</v>
      </c>
      <c r="D6" s="32">
        <v>191819879</v>
      </c>
      <c r="E6" s="33"/>
      <c r="F6" s="71">
        <v>544927357</v>
      </c>
    </row>
    <row r="7" spans="1:6" ht="31.5" x14ac:dyDescent="0.25">
      <c r="A7" s="5" t="s">
        <v>34</v>
      </c>
      <c r="B7" s="34">
        <v>-69423706</v>
      </c>
      <c r="C7" s="32">
        <v>-130966452</v>
      </c>
      <c r="D7" s="32">
        <v>-143447543</v>
      </c>
      <c r="E7" s="33"/>
      <c r="F7" s="71">
        <v>-504004561</v>
      </c>
    </row>
    <row r="8" spans="1:6" ht="15.75" x14ac:dyDescent="0.25">
      <c r="A8" s="9"/>
      <c r="B8" s="68">
        <f t="shared" ref="B8:E8" si="0">B6+B7</f>
        <v>7192946</v>
      </c>
      <c r="C8" s="68">
        <f t="shared" si="0"/>
        <v>27353058</v>
      </c>
      <c r="D8" s="68">
        <f t="shared" si="0"/>
        <v>48372336</v>
      </c>
      <c r="E8" s="68">
        <f t="shared" si="0"/>
        <v>0</v>
      </c>
      <c r="F8" s="68">
        <f>F6+F7</f>
        <v>40922796</v>
      </c>
    </row>
    <row r="9" spans="1:6" ht="15.75" x14ac:dyDescent="0.25">
      <c r="A9" s="52" t="s">
        <v>60</v>
      </c>
      <c r="B9" s="68"/>
      <c r="C9" s="68"/>
      <c r="D9" s="68"/>
      <c r="E9" s="68"/>
      <c r="F9" s="71"/>
    </row>
    <row r="10" spans="1:6" ht="15.75" x14ac:dyDescent="0.25">
      <c r="A10" s="5" t="s">
        <v>35</v>
      </c>
      <c r="B10" s="34">
        <v>4401357</v>
      </c>
      <c r="C10" s="32"/>
      <c r="D10" s="32"/>
      <c r="E10" s="33"/>
      <c r="F10" s="71">
        <v>-2721026</v>
      </c>
    </row>
    <row r="11" spans="1:6" ht="15.75" x14ac:dyDescent="0.25">
      <c r="A11" s="5" t="s">
        <v>67</v>
      </c>
      <c r="B11" s="34"/>
      <c r="C11" s="32"/>
      <c r="D11" s="32"/>
      <c r="E11" s="33"/>
      <c r="F11" s="71"/>
    </row>
    <row r="12" spans="1:6" ht="15.75" x14ac:dyDescent="0.25">
      <c r="A12" s="5" t="s">
        <v>36</v>
      </c>
      <c r="B12" s="34"/>
      <c r="C12" s="32"/>
      <c r="D12" s="32">
        <v>460791</v>
      </c>
      <c r="E12" s="33"/>
      <c r="F12" s="71">
        <v>5906129</v>
      </c>
    </row>
    <row r="13" spans="1:6" ht="15.75" x14ac:dyDescent="0.25">
      <c r="A13" s="5" t="s">
        <v>37</v>
      </c>
      <c r="B13" s="34"/>
      <c r="C13" s="32"/>
      <c r="D13" s="32"/>
      <c r="E13" s="33"/>
      <c r="F13" s="71"/>
    </row>
    <row r="14" spans="1:6" ht="15.75" x14ac:dyDescent="0.25">
      <c r="A14" s="9"/>
      <c r="B14" s="68">
        <f t="shared" ref="B14:D14" si="1">B10+B12+B13</f>
        <v>4401357</v>
      </c>
      <c r="C14" s="68">
        <f t="shared" si="1"/>
        <v>0</v>
      </c>
      <c r="D14" s="68">
        <f t="shared" si="1"/>
        <v>460791</v>
      </c>
      <c r="E14" s="68">
        <f>E10+E12+E13</f>
        <v>0</v>
      </c>
      <c r="F14" s="68">
        <f>F10+F12+F13+F11</f>
        <v>3185103</v>
      </c>
    </row>
    <row r="15" spans="1:6" ht="15.75" x14ac:dyDescent="0.25">
      <c r="A15" s="9"/>
      <c r="B15" s="68"/>
      <c r="C15" s="68"/>
      <c r="D15" s="68"/>
      <c r="E15" s="68"/>
      <c r="F15" s="71"/>
    </row>
    <row r="16" spans="1:6" ht="15.75" x14ac:dyDescent="0.25">
      <c r="A16" s="45" t="s">
        <v>61</v>
      </c>
      <c r="B16" s="68">
        <f t="shared" ref="B16:F16" si="2">B14+B8</f>
        <v>11594303</v>
      </c>
      <c r="C16" s="68">
        <f t="shared" si="2"/>
        <v>27353058</v>
      </c>
      <c r="D16" s="68">
        <f t="shared" si="2"/>
        <v>48833127</v>
      </c>
      <c r="E16" s="68">
        <f t="shared" si="2"/>
        <v>0</v>
      </c>
      <c r="F16" s="68">
        <f t="shared" si="2"/>
        <v>44107899</v>
      </c>
    </row>
    <row r="17" spans="1:6" ht="15.75" x14ac:dyDescent="0.25">
      <c r="A17" s="56" t="s">
        <v>62</v>
      </c>
      <c r="B17" s="34">
        <v>753220424</v>
      </c>
      <c r="C17" s="32">
        <v>753220424</v>
      </c>
      <c r="D17" s="32">
        <v>753220424</v>
      </c>
      <c r="E17" s="33"/>
      <c r="F17" s="71">
        <v>878927604</v>
      </c>
    </row>
    <row r="18" spans="1:6" ht="15.75" x14ac:dyDescent="0.25">
      <c r="A18" s="52" t="s">
        <v>63</v>
      </c>
      <c r="B18" s="68">
        <f t="shared" ref="B18:F18" si="3">B16+B17</f>
        <v>764814727</v>
      </c>
      <c r="C18" s="68">
        <f t="shared" si="3"/>
        <v>780573482</v>
      </c>
      <c r="D18" s="68">
        <f t="shared" si="3"/>
        <v>802053551</v>
      </c>
      <c r="E18" s="68">
        <f t="shared" si="3"/>
        <v>0</v>
      </c>
      <c r="F18" s="68">
        <f t="shared" si="3"/>
        <v>923035503</v>
      </c>
    </row>
    <row r="19" spans="1:6" ht="15.75" x14ac:dyDescent="0.25">
      <c r="A19" s="55"/>
      <c r="B19" s="68"/>
      <c r="C19" s="68"/>
      <c r="D19" s="68"/>
      <c r="E19" s="68"/>
      <c r="F19" s="71"/>
    </row>
    <row r="20" spans="1:6" ht="16.5" thickBot="1" x14ac:dyDescent="0.3">
      <c r="A20" s="52" t="s">
        <v>64</v>
      </c>
      <c r="B20" s="42">
        <f>B8/('1'!B8/10)</f>
        <v>0.20101961558713274</v>
      </c>
      <c r="C20" s="42">
        <f>C8/('1'!C8/10)</f>
        <v>0.69493606274040098</v>
      </c>
      <c r="D20" s="42">
        <f>D8/('1'!D8/10)</f>
        <v>1.2289551217781849</v>
      </c>
      <c r="E20" s="42" t="e">
        <f>E8/('1'!E8/10)</f>
        <v>#DIV/0!</v>
      </c>
      <c r="F20" s="57">
        <f>F8/('1'!F8/10)</f>
        <v>0.94517360627367619</v>
      </c>
    </row>
    <row r="21" spans="1:6" x14ac:dyDescent="0.25">
      <c r="A21" s="52" t="s">
        <v>65</v>
      </c>
      <c r="B21" s="58">
        <f>'1'!B8/10</f>
        <v>35782309</v>
      </c>
      <c r="C21" s="58">
        <f>'1'!C8/10</f>
        <v>39360539</v>
      </c>
      <c r="D21" s="58">
        <f>'1'!D8/10</f>
        <v>39360539</v>
      </c>
      <c r="E21" s="58">
        <f>'1'!E8/10</f>
        <v>0</v>
      </c>
      <c r="F21" s="58">
        <f>'1'!F8/10</f>
        <v>43296592</v>
      </c>
    </row>
    <row r="22" spans="1:6" ht="15.75" x14ac:dyDescent="0.25">
      <c r="A22" s="23"/>
      <c r="B22" s="37"/>
      <c r="C22" s="25"/>
      <c r="D22" s="25"/>
      <c r="E22" s="26"/>
    </row>
    <row r="23" spans="1:6" ht="15.75" x14ac:dyDescent="0.25">
      <c r="A23" s="17"/>
      <c r="B23" s="36"/>
      <c r="C23" s="19"/>
      <c r="D23" s="19"/>
      <c r="E23" s="22"/>
    </row>
    <row r="24" spans="1:6" ht="15.75" x14ac:dyDescent="0.25">
      <c r="A24" s="23"/>
      <c r="B24" s="37"/>
      <c r="C24" s="25"/>
      <c r="D24" s="25"/>
      <c r="E24" s="26"/>
    </row>
    <row r="25" spans="1:6" ht="16.5" thickBot="1" x14ac:dyDescent="0.3">
      <c r="A25" s="27"/>
      <c r="B25" s="41"/>
      <c r="C25" s="29"/>
      <c r="D25" s="29"/>
      <c r="E25" s="29"/>
    </row>
    <row r="26" spans="1:6" ht="15.75" x14ac:dyDescent="0.25">
      <c r="A26" s="5"/>
      <c r="B26" s="43"/>
      <c r="C26" s="7"/>
      <c r="D26" s="7"/>
      <c r="E26" s="8" t="s">
        <v>72</v>
      </c>
    </row>
    <row r="27" spans="1:6" ht="15.75" x14ac:dyDescent="0.25">
      <c r="A27" s="9"/>
      <c r="B27" s="44"/>
      <c r="C27" s="11"/>
      <c r="D27" s="11"/>
      <c r="E27" s="12"/>
    </row>
    <row r="28" spans="1:6" ht="15.75" x14ac:dyDescent="0.25">
      <c r="A28" s="5"/>
      <c r="B28" s="43"/>
      <c r="C28" s="7"/>
      <c r="D28" s="7"/>
      <c r="E28" s="8"/>
    </row>
    <row r="29" spans="1:6" ht="15.75" x14ac:dyDescent="0.25">
      <c r="A29" s="9"/>
      <c r="B29" s="44"/>
      <c r="C29" s="11"/>
      <c r="D29" s="11"/>
      <c r="E29" s="12"/>
    </row>
    <row r="30" spans="1:6" ht="15.75" x14ac:dyDescent="0.25">
      <c r="A30" s="9"/>
      <c r="B30" s="44"/>
      <c r="C30" s="11"/>
      <c r="D30" s="11"/>
      <c r="E30" s="12"/>
    </row>
    <row r="31" spans="1:6" ht="15.75" x14ac:dyDescent="0.25">
      <c r="A31" s="5"/>
      <c r="B31" s="43"/>
      <c r="C31" s="7"/>
      <c r="D31" s="7"/>
      <c r="E31" s="8"/>
    </row>
    <row r="32" spans="1:6" ht="15.75" x14ac:dyDescent="0.25">
      <c r="A32" s="9"/>
      <c r="B32" s="44"/>
      <c r="C32" s="11"/>
      <c r="D32" s="11"/>
      <c r="E32" s="12"/>
    </row>
    <row r="33" spans="1:5" ht="16.5" thickBot="1" x14ac:dyDescent="0.3">
      <c r="A33" s="15"/>
      <c r="B33" s="31"/>
      <c r="C33" s="16"/>
      <c r="D33" s="16"/>
      <c r="E33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2020-04-12T06:09:48Z</dcterms:modified>
</cp:coreProperties>
</file>