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2IPUhhgMOFLJw8wck7gewshMtFA=="/>
    </ext>
  </extLst>
</workbook>
</file>

<file path=xl/calcChain.xml><?xml version="1.0" encoding="utf-8"?>
<calcChain xmlns="http://schemas.openxmlformats.org/spreadsheetml/2006/main">
  <c r="J60" i="3" l="1"/>
  <c r="F60" i="3"/>
  <c r="B60" i="3"/>
  <c r="H54" i="3"/>
  <c r="H58" i="3" s="1"/>
  <c r="D54" i="3"/>
  <c r="D58" i="3" s="1"/>
  <c r="J52" i="3"/>
  <c r="I52" i="3"/>
  <c r="I54" i="3" s="1"/>
  <c r="I58" i="3" s="1"/>
  <c r="H52" i="3"/>
  <c r="G52" i="3"/>
  <c r="F52" i="3"/>
  <c r="E52" i="3"/>
  <c r="E54" i="3" s="1"/>
  <c r="E58" i="3" s="1"/>
  <c r="D52" i="3"/>
  <c r="C52" i="3"/>
  <c r="B52" i="3"/>
  <c r="J27" i="3"/>
  <c r="I27" i="3"/>
  <c r="H27" i="3"/>
  <c r="G27" i="3"/>
  <c r="F27" i="3"/>
  <c r="E27" i="3"/>
  <c r="D27" i="3"/>
  <c r="C27" i="3"/>
  <c r="B27" i="3"/>
  <c r="J12" i="3"/>
  <c r="I12" i="3"/>
  <c r="I60" i="3" s="1"/>
  <c r="H12" i="3"/>
  <c r="H60" i="3" s="1"/>
  <c r="G12" i="3"/>
  <c r="G60" i="3" s="1"/>
  <c r="F12" i="3"/>
  <c r="E12" i="3"/>
  <c r="E60" i="3" s="1"/>
  <c r="D12" i="3"/>
  <c r="D60" i="3" s="1"/>
  <c r="C12" i="3"/>
  <c r="C60" i="3" s="1"/>
  <c r="B12" i="3"/>
  <c r="B18" i="2"/>
  <c r="B20" i="2" s="1"/>
  <c r="G13" i="2"/>
  <c r="C13" i="2"/>
  <c r="J9" i="2"/>
  <c r="J13" i="2" s="1"/>
  <c r="J11" i="4" s="1"/>
  <c r="I9" i="2"/>
  <c r="I13" i="2" s="1"/>
  <c r="H9" i="2"/>
  <c r="H13" i="2" s="1"/>
  <c r="G9" i="2"/>
  <c r="F9" i="2"/>
  <c r="F13" i="2" s="1"/>
  <c r="F11" i="4" s="1"/>
  <c r="E9" i="2"/>
  <c r="E13" i="2" s="1"/>
  <c r="D9" i="2"/>
  <c r="D13" i="2" s="1"/>
  <c r="C9" i="2"/>
  <c r="B9" i="2"/>
  <c r="B13" i="2" s="1"/>
  <c r="B11" i="4" s="1"/>
  <c r="J81" i="1"/>
  <c r="I81" i="1"/>
  <c r="H81" i="1"/>
  <c r="G81" i="1"/>
  <c r="F81" i="1"/>
  <c r="E81" i="1"/>
  <c r="D81" i="1"/>
  <c r="C81" i="1"/>
  <c r="B81" i="1"/>
  <c r="J80" i="1"/>
  <c r="H80" i="1"/>
  <c r="G80" i="1"/>
  <c r="F80" i="1"/>
  <c r="D80" i="1"/>
  <c r="C80" i="1"/>
  <c r="B80" i="1"/>
  <c r="C78" i="1"/>
  <c r="H75" i="1"/>
  <c r="H8" i="4" s="1"/>
  <c r="D75" i="1"/>
  <c r="D8" i="4" s="1"/>
  <c r="J71" i="1"/>
  <c r="J75" i="1" s="1"/>
  <c r="J8" i="4" s="1"/>
  <c r="I71" i="1"/>
  <c r="H71" i="1"/>
  <c r="G71" i="1"/>
  <c r="G75" i="1" s="1"/>
  <c r="G8" i="4" s="1"/>
  <c r="F71" i="1"/>
  <c r="F75" i="1" s="1"/>
  <c r="F8" i="4" s="1"/>
  <c r="E71" i="1"/>
  <c r="D71" i="1"/>
  <c r="C71" i="1"/>
  <c r="C75" i="1" s="1"/>
  <c r="C8" i="4" s="1"/>
  <c r="B71" i="1"/>
  <c r="B75" i="1" s="1"/>
  <c r="B8" i="4" s="1"/>
  <c r="J59" i="1"/>
  <c r="J78" i="1" s="1"/>
  <c r="F59" i="1"/>
  <c r="B59" i="1"/>
  <c r="J58" i="1"/>
  <c r="I58" i="1"/>
  <c r="I59" i="1" s="1"/>
  <c r="H58" i="1"/>
  <c r="G58" i="1"/>
  <c r="G59" i="1" s="1"/>
  <c r="G78" i="1" s="1"/>
  <c r="F58" i="1"/>
  <c r="E58" i="1"/>
  <c r="E59" i="1" s="1"/>
  <c r="D58" i="1"/>
  <c r="C58" i="1"/>
  <c r="C59" i="1" s="1"/>
  <c r="B58" i="1"/>
  <c r="J39" i="1"/>
  <c r="I39" i="1"/>
  <c r="H39" i="1"/>
  <c r="G39" i="1"/>
  <c r="F39" i="1"/>
  <c r="E39" i="1"/>
  <c r="D39" i="1"/>
  <c r="C39" i="1"/>
  <c r="B39" i="1"/>
  <c r="I28" i="1"/>
  <c r="E28" i="1"/>
  <c r="J27" i="1"/>
  <c r="I27" i="1"/>
  <c r="I9" i="4" s="1"/>
  <c r="H27" i="1"/>
  <c r="H9" i="4" s="1"/>
  <c r="G27" i="1"/>
  <c r="G9" i="4" s="1"/>
  <c r="F27" i="1"/>
  <c r="E27" i="1"/>
  <c r="E9" i="4" s="1"/>
  <c r="D27" i="1"/>
  <c r="D9" i="4" s="1"/>
  <c r="C27" i="1"/>
  <c r="C9" i="4" s="1"/>
  <c r="B27" i="1"/>
  <c r="J17" i="1"/>
  <c r="I17" i="1"/>
  <c r="H17" i="1"/>
  <c r="H28" i="1" s="1"/>
  <c r="G17" i="1"/>
  <c r="G28" i="1" s="1"/>
  <c r="F17" i="1"/>
  <c r="E17" i="1"/>
  <c r="D17" i="1"/>
  <c r="D28" i="1" s="1"/>
  <c r="C17" i="1"/>
  <c r="C28" i="1" s="1"/>
  <c r="B17" i="1"/>
  <c r="G11" i="4" l="1"/>
  <c r="G18" i="2"/>
  <c r="G20" i="2" s="1"/>
  <c r="F28" i="1"/>
  <c r="F9" i="4"/>
  <c r="E18" i="2"/>
  <c r="E20" i="2" s="1"/>
  <c r="E11" i="4"/>
  <c r="I18" i="2"/>
  <c r="I20" i="2" s="1"/>
  <c r="I11" i="4"/>
  <c r="B12" i="4"/>
  <c r="B10" i="4"/>
  <c r="B7" i="4"/>
  <c r="B23" i="2"/>
  <c r="I80" i="1"/>
  <c r="I75" i="1"/>
  <c r="I8" i="4" s="1"/>
  <c r="D11" i="4"/>
  <c r="D18" i="2"/>
  <c r="D20" i="2" s="1"/>
  <c r="B28" i="1"/>
  <c r="B6" i="4" s="1"/>
  <c r="B9" i="4"/>
  <c r="F18" i="2"/>
  <c r="F20" i="2" s="1"/>
  <c r="B54" i="3"/>
  <c r="B58" i="3" s="1"/>
  <c r="F54" i="3"/>
  <c r="F58" i="3" s="1"/>
  <c r="J54" i="3"/>
  <c r="J58" i="3" s="1"/>
  <c r="E78" i="1"/>
  <c r="E80" i="1"/>
  <c r="E75" i="1"/>
  <c r="E8" i="4" s="1"/>
  <c r="H11" i="4"/>
  <c r="H18" i="2"/>
  <c r="H20" i="2" s="1"/>
  <c r="J9" i="4"/>
  <c r="J28" i="1"/>
  <c r="B78" i="1"/>
  <c r="D59" i="1"/>
  <c r="D78" i="1" s="1"/>
  <c r="H59" i="1"/>
  <c r="H78" i="1" s="1"/>
  <c r="F78" i="1"/>
  <c r="C11" i="4"/>
  <c r="C18" i="2"/>
  <c r="C20" i="2" s="1"/>
  <c r="J18" i="2"/>
  <c r="J20" i="2" s="1"/>
  <c r="C54" i="3"/>
  <c r="C58" i="3" s="1"/>
  <c r="G54" i="3"/>
  <c r="G58" i="3" s="1"/>
  <c r="I10" i="4" l="1"/>
  <c r="I12" i="4"/>
  <c r="I7" i="4"/>
  <c r="I23" i="2"/>
  <c r="I6" i="4"/>
  <c r="J12" i="4"/>
  <c r="J10" i="4"/>
  <c r="J6" i="4"/>
  <c r="J7" i="4"/>
  <c r="J23" i="2"/>
  <c r="D10" i="4"/>
  <c r="D6" i="4"/>
  <c r="D12" i="4"/>
  <c r="D23" i="2"/>
  <c r="D7" i="4"/>
  <c r="I78" i="1"/>
  <c r="G7" i="4"/>
  <c r="G23" i="2"/>
  <c r="G12" i="4"/>
  <c r="G10" i="4"/>
  <c r="G6" i="4"/>
  <c r="C7" i="4"/>
  <c r="C23" i="2"/>
  <c r="C12" i="4"/>
  <c r="C10" i="4"/>
  <c r="C6" i="4"/>
  <c r="H10" i="4"/>
  <c r="H6" i="4"/>
  <c r="H12" i="4"/>
  <c r="H23" i="2"/>
  <c r="H7" i="4"/>
  <c r="F12" i="4"/>
  <c r="F10" i="4"/>
  <c r="F6" i="4"/>
  <c r="F7" i="4"/>
  <c r="F23" i="2"/>
  <c r="E7" i="4"/>
  <c r="E23" i="2"/>
  <c r="E10" i="4"/>
  <c r="E12" i="4"/>
  <c r="E6" i="4"/>
</calcChain>
</file>

<file path=xl/sharedStrings.xml><?xml version="1.0" encoding="utf-8"?>
<sst xmlns="http://schemas.openxmlformats.org/spreadsheetml/2006/main" count="191" uniqueCount="142">
  <si>
    <t>Summit Power Limited</t>
  </si>
  <si>
    <t>Income Statement</t>
  </si>
  <si>
    <t>As at quarter end</t>
  </si>
  <si>
    <t>Quarter 3</t>
  </si>
  <si>
    <t>Quarter 1</t>
  </si>
  <si>
    <t>Quarter 2</t>
  </si>
  <si>
    <t>Cash Flow Statement</t>
  </si>
  <si>
    <t>Balance Sheet</t>
  </si>
  <si>
    <t>Assets</t>
  </si>
  <si>
    <t>Net Cash Flows - Operating Activities</t>
  </si>
  <si>
    <t>Net Revenues</t>
  </si>
  <si>
    <t>Non Current Assets</t>
  </si>
  <si>
    <t>Cost of goods sold</t>
  </si>
  <si>
    <t>Property,Plant  and  Equipment, net</t>
  </si>
  <si>
    <t>Cash Receipt from Customers</t>
  </si>
  <si>
    <t>Gross Profit</t>
  </si>
  <si>
    <t>Intangible Assests, net</t>
  </si>
  <si>
    <t>Goodwill arising on consolidation</t>
  </si>
  <si>
    <t>Cash Paid to Suppliers and employees</t>
  </si>
  <si>
    <t>Investment in Subsidiary</t>
  </si>
  <si>
    <t>Receipts from other sources</t>
  </si>
  <si>
    <t>Operating Income/(Expenses)</t>
  </si>
  <si>
    <t>Investment in associates</t>
  </si>
  <si>
    <t>Other Operating Income</t>
  </si>
  <si>
    <t>General and Administrative Expenses</t>
  </si>
  <si>
    <t>Interest and other charges</t>
  </si>
  <si>
    <t>Available-for-sale financial assests</t>
  </si>
  <si>
    <t>Operating Profit</t>
  </si>
  <si>
    <t>Income tax paid</t>
  </si>
  <si>
    <t>Capital Work in Progress</t>
  </si>
  <si>
    <t>Deferred revenue</t>
  </si>
  <si>
    <t>Deferred tax asset</t>
  </si>
  <si>
    <t>Non-Operating Income/(Expenses)</t>
  </si>
  <si>
    <t>Other Income</t>
  </si>
  <si>
    <t>Net finance cost/income</t>
  </si>
  <si>
    <t>Share of profit of equity-accounted investees</t>
  </si>
  <si>
    <t>Current Assets</t>
  </si>
  <si>
    <t>Profit Before Taxation</t>
  </si>
  <si>
    <t>Inventories</t>
  </si>
  <si>
    <t>Net Cash Flows - Investment Activities</t>
  </si>
  <si>
    <t>Trade receivables</t>
  </si>
  <si>
    <t xml:space="preserve">Sundry receivables </t>
  </si>
  <si>
    <t xml:space="preserve">    </t>
  </si>
  <si>
    <t>Capital Work-in-Progress</t>
  </si>
  <si>
    <t>inter company receivables</t>
  </si>
  <si>
    <t>Due from associates</t>
  </si>
  <si>
    <t>Advances, Deposits &amp; Pre-Payments</t>
  </si>
  <si>
    <t>Cash and Bank Balance</t>
  </si>
  <si>
    <t>Investment in Subsidiaries and others</t>
  </si>
  <si>
    <t>Provision for Taxation</t>
  </si>
  <si>
    <t>Other Receivable</t>
  </si>
  <si>
    <t>Acquisition of property, plant and equipment</t>
  </si>
  <si>
    <t>Net Profit</t>
  </si>
  <si>
    <t>Acquisition of intangible asset</t>
  </si>
  <si>
    <t>Proceeds for disposal of property,plant and equipment</t>
  </si>
  <si>
    <t>Investment in Associate</t>
  </si>
  <si>
    <t>Earnings per share (par value Taka 10)</t>
  </si>
  <si>
    <t>Intercompany loan to subsudiary</t>
  </si>
  <si>
    <t>Interest Received</t>
  </si>
  <si>
    <t>Dividends received from AFS financial assets</t>
  </si>
  <si>
    <t>Liabilities and Capital</t>
  </si>
  <si>
    <t>Payment of related party loans</t>
  </si>
  <si>
    <t>Liabilities</t>
  </si>
  <si>
    <t>Dividends received from associate</t>
  </si>
  <si>
    <t>Dividends received from equity accounted investees</t>
  </si>
  <si>
    <t>Non Current Liabilities</t>
  </si>
  <si>
    <t xml:space="preserve">Loans and borrowings - non current </t>
  </si>
  <si>
    <t>Project Loan - non current portion</t>
  </si>
  <si>
    <t>Redeemable preference shares - non-current portion</t>
  </si>
  <si>
    <t>Liabilities for hedging instrument</t>
  </si>
  <si>
    <t>Finance Lease - Non current portion</t>
  </si>
  <si>
    <t>Deferred liability</t>
  </si>
  <si>
    <t>Shares to Calculate EPS</t>
  </si>
  <si>
    <t xml:space="preserve">     </t>
  </si>
  <si>
    <t>Net Cash Flows - Financing Activities</t>
  </si>
  <si>
    <t>Interest paid</t>
  </si>
  <si>
    <t>Current Liabilities</t>
  </si>
  <si>
    <t>Liability for project development</t>
  </si>
  <si>
    <t>-</t>
  </si>
  <si>
    <t>Proceeds from project loan</t>
  </si>
  <si>
    <t>Dividend Payable on ordinary shares</t>
  </si>
  <si>
    <t>Trade creditors</t>
  </si>
  <si>
    <t>Receipt of short term loan</t>
  </si>
  <si>
    <t>Sundry creditors and accruals</t>
  </si>
  <si>
    <t>Payment of project loan</t>
  </si>
  <si>
    <t>Due to associate</t>
  </si>
  <si>
    <t>empolyee benefit payables</t>
  </si>
  <si>
    <t>Payments towards project loan</t>
  </si>
  <si>
    <t>Project loan - current portion</t>
  </si>
  <si>
    <t>Redeemable preference shares - current portion</t>
  </si>
  <si>
    <t>Payments towards redeemable preference shares</t>
  </si>
  <si>
    <t>Summit Corporation Limited - current</t>
  </si>
  <si>
    <t>Payments for lease finance</t>
  </si>
  <si>
    <t>Inter company payables</t>
  </si>
  <si>
    <t>Ratios</t>
  </si>
  <si>
    <t>Finance lease - current portion</t>
  </si>
  <si>
    <t>Repayment of Loans and borrowings</t>
  </si>
  <si>
    <t>Unclaimed dividend - ordinary shares</t>
  </si>
  <si>
    <t>Return on Asset (ROA)</t>
  </si>
  <si>
    <t>Trade Payables</t>
  </si>
  <si>
    <t>Proceeds from loans and borrowing</t>
  </si>
  <si>
    <t>Other payables and accruals</t>
  </si>
  <si>
    <t>Proceeds from issue of redeemable preference shares</t>
  </si>
  <si>
    <t>Project loan (short term bridge finance)</t>
  </si>
  <si>
    <t>Liability for deferred LCs</t>
  </si>
  <si>
    <t xml:space="preserve">Loans and borrowings - current </t>
  </si>
  <si>
    <t>Payments for transaction costs</t>
  </si>
  <si>
    <t>Payments for short term loan</t>
  </si>
  <si>
    <t>Payments to SIMCL</t>
  </si>
  <si>
    <t>Return on Equity (ROE)</t>
  </si>
  <si>
    <t>Proceeds from share money deposit on summit Purbachol</t>
  </si>
  <si>
    <t>Proceeds from issue of share capital (NCI)</t>
  </si>
  <si>
    <t xml:space="preserve">Payment for cash dividend </t>
  </si>
  <si>
    <t>Shareholders’ Equity</t>
  </si>
  <si>
    <t>Share Capital</t>
  </si>
  <si>
    <t>Proceeds from share money deposit</t>
  </si>
  <si>
    <t>Share Premium</t>
  </si>
  <si>
    <t>Revaluation reserve</t>
  </si>
  <si>
    <t>Fair Value Reserve</t>
  </si>
  <si>
    <t>Cash dicvidend to non-controlling interest</t>
  </si>
  <si>
    <t>Hedging reserve</t>
  </si>
  <si>
    <t>Retained Earnings</t>
  </si>
  <si>
    <t>Financing from/(to) inter company</t>
  </si>
  <si>
    <t>Capital Reserve</t>
  </si>
  <si>
    <t>Proceeds from/ (repayment of) intercompany financing</t>
  </si>
  <si>
    <t>Debt to Equity</t>
  </si>
  <si>
    <t>Currency Translation Reserve</t>
  </si>
  <si>
    <t>Dividend paid</t>
  </si>
  <si>
    <t>(Payment for)/sale of fractional shares, net</t>
  </si>
  <si>
    <t>Non-controlling interest</t>
  </si>
  <si>
    <t>Net Change in Cash Flows</t>
  </si>
  <si>
    <t>Current Ratio</t>
  </si>
  <si>
    <t>Effects of exchange rate changes on cash and cash equivalents</t>
  </si>
  <si>
    <t>Cash and Cash Equivalents at Beginning Period</t>
  </si>
  <si>
    <t>Cash and Cash Equivalents at End of Period</t>
  </si>
  <si>
    <t>Net assets value per share</t>
  </si>
  <si>
    <t>Net Margin</t>
  </si>
  <si>
    <t>Shares to calculate NAVPS</t>
  </si>
  <si>
    <t>Net Operating Cash Flow Per Share</t>
  </si>
  <si>
    <t>Operating Margin</t>
  </si>
  <si>
    <t>Shares to Calculate NOCFPS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</si>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</sst>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b/>
      <u/>
      <sz val="12"/>
      <color theme="1"/>
      <name val="Calibri"/>
    </font>
    <font>
      <b/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5" fontId="1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left"/>
    </xf>
    <xf numFmtId="41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2" fillId="0" borderId="0" xfId="0" applyNumberFormat="1" applyFont="1"/>
    <xf numFmtId="0" fontId="4" fillId="0" borderId="1" xfId="0" applyFont="1" applyBorder="1"/>
    <xf numFmtId="0" fontId="5" fillId="0" borderId="0" xfId="0" applyFont="1"/>
    <xf numFmtId="3" fontId="6" fillId="0" borderId="0" xfId="0" applyNumberFormat="1" applyFont="1" applyAlignment="1"/>
    <xf numFmtId="41" fontId="2" fillId="0" borderId="0" xfId="0" applyNumberFormat="1" applyFont="1" applyAlignment="1">
      <alignment vertical="center"/>
    </xf>
    <xf numFmtId="3" fontId="2" fillId="0" borderId="0" xfId="0" applyNumberFormat="1" applyFont="1"/>
    <xf numFmtId="41" fontId="4" fillId="0" borderId="0" xfId="0" applyNumberFormat="1" applyFont="1"/>
    <xf numFmtId="0" fontId="6" fillId="0" borderId="0" xfId="0" applyFont="1"/>
    <xf numFmtId="3" fontId="7" fillId="0" borderId="0" xfId="0" applyNumberFormat="1" applyFont="1" applyAlignment="1"/>
    <xf numFmtId="41" fontId="2" fillId="0" borderId="0" xfId="0" applyNumberFormat="1" applyFont="1" applyAlignment="1">
      <alignment horizontal="right" vertical="center"/>
    </xf>
    <xf numFmtId="41" fontId="7" fillId="0" borderId="0" xfId="0" applyNumberFormat="1" applyFont="1" applyAlignment="1"/>
    <xf numFmtId="41" fontId="7" fillId="0" borderId="0" xfId="0" applyNumberFormat="1" applyFont="1" applyAlignment="1">
      <alignment horizontal="right" vertical="center"/>
    </xf>
    <xf numFmtId="41" fontId="7" fillId="0" borderId="0" xfId="0" applyNumberFormat="1" applyFont="1" applyAlignment="1">
      <alignment vertical="center"/>
    </xf>
    <xf numFmtId="41" fontId="4" fillId="0" borderId="2" xfId="0" applyNumberFormat="1" applyFont="1" applyBorder="1"/>
    <xf numFmtId="0" fontId="8" fillId="0" borderId="0" xfId="0" applyFont="1" applyAlignment="1">
      <alignment vertical="center"/>
    </xf>
    <xf numFmtId="41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3" xfId="0" applyFont="1" applyBorder="1"/>
    <xf numFmtId="41" fontId="4" fillId="0" borderId="3" xfId="0" applyNumberFormat="1" applyFont="1" applyBorder="1" applyAlignment="1">
      <alignment vertical="center"/>
    </xf>
    <xf numFmtId="41" fontId="4" fillId="2" borderId="3" xfId="0" applyNumberFormat="1" applyFont="1" applyFill="1" applyBorder="1"/>
    <xf numFmtId="41" fontId="4" fillId="0" borderId="3" xfId="0" applyNumberFormat="1" applyFont="1" applyBorder="1"/>
    <xf numFmtId="0" fontId="2" fillId="0" borderId="0" xfId="0" applyFont="1" applyAlignment="1">
      <alignment vertical="center" wrapText="1"/>
    </xf>
    <xf numFmtId="41" fontId="4" fillId="2" borderId="0" xfId="0" applyNumberFormat="1" applyFont="1" applyFill="1"/>
    <xf numFmtId="0" fontId="4" fillId="0" borderId="0" xfId="0" applyFont="1"/>
    <xf numFmtId="3" fontId="4" fillId="0" borderId="0" xfId="0" applyNumberFormat="1" applyFont="1"/>
    <xf numFmtId="41" fontId="4" fillId="0" borderId="3" xfId="0" applyNumberFormat="1" applyFont="1" applyBorder="1" applyAlignment="1">
      <alignment horizontal="right"/>
    </xf>
    <xf numFmtId="43" fontId="4" fillId="0" borderId="4" xfId="0" applyNumberFormat="1" applyFont="1" applyBorder="1"/>
    <xf numFmtId="0" fontId="1" fillId="0" borderId="1" xfId="0" applyFont="1" applyBorder="1" applyAlignment="1">
      <alignment horizontal="left"/>
    </xf>
    <xf numFmtId="0" fontId="6" fillId="0" borderId="0" xfId="0" applyFont="1" applyAlignment="1"/>
    <xf numFmtId="0" fontId="9" fillId="0" borderId="0" xfId="0" applyFont="1" applyAlignment="1">
      <alignment horizontal="left"/>
    </xf>
    <xf numFmtId="41" fontId="4" fillId="0" borderId="0" xfId="0" applyNumberFormat="1" applyFont="1" applyAlignment="1">
      <alignment horizontal="right"/>
    </xf>
    <xf numFmtId="41" fontId="4" fillId="0" borderId="3" xfId="0" applyNumberFormat="1" applyFont="1" applyBorder="1" applyAlignment="1">
      <alignment horizontal="right" vertical="center"/>
    </xf>
    <xf numFmtId="43" fontId="2" fillId="0" borderId="0" xfId="0" applyNumberFormat="1" applyFont="1"/>
    <xf numFmtId="3" fontId="10" fillId="0" borderId="0" xfId="0" applyNumberFormat="1" applyFont="1" applyAlignment="1"/>
    <xf numFmtId="41" fontId="11" fillId="2" borderId="0" xfId="0" applyNumberFormat="1" applyFont="1" applyFill="1"/>
    <xf numFmtId="41" fontId="12" fillId="2" borderId="0" xfId="0" applyNumberFormat="1" applyFont="1" applyFill="1" applyAlignment="1"/>
    <xf numFmtId="10" fontId="2" fillId="0" borderId="0" xfId="0" applyNumberFormat="1" applyFont="1"/>
    <xf numFmtId="0" fontId="7" fillId="0" borderId="0" xfId="0" applyFont="1" applyAlignment="1">
      <alignment vertical="center"/>
    </xf>
    <xf numFmtId="164" fontId="4" fillId="0" borderId="0" xfId="0" applyNumberFormat="1" applyFont="1" applyAlignment="1">
      <alignment horizontal="left"/>
    </xf>
    <xf numFmtId="41" fontId="10" fillId="0" borderId="0" xfId="0" applyNumberFormat="1" applyFont="1" applyAlignment="1"/>
    <xf numFmtId="2" fontId="2" fillId="0" borderId="0" xfId="0" applyNumberFormat="1" applyFont="1"/>
    <xf numFmtId="41" fontId="4" fillId="0" borderId="5" xfId="0" applyNumberFormat="1" applyFont="1" applyBorder="1" applyAlignment="1">
      <alignment horizontal="right" vertical="center"/>
    </xf>
    <xf numFmtId="4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2.25" customWidth="1"/>
    <col min="2" max="2" width="14.875" customWidth="1"/>
    <col min="3" max="3" width="13.375" customWidth="1"/>
    <col min="4" max="4" width="14.875" customWidth="1"/>
    <col min="5" max="7" width="14.75" customWidth="1"/>
    <col min="8" max="8" width="15.375" customWidth="1"/>
    <col min="9" max="9" width="13" customWidth="1"/>
    <col min="10" max="10" width="13.125" customWidth="1"/>
    <col min="11" max="26" width="7.625" customWidth="1"/>
  </cols>
  <sheetData>
    <row r="1" spans="1:12" ht="15.75" x14ac:dyDescent="0.25">
      <c r="A1" s="1" t="s">
        <v>0</v>
      </c>
      <c r="B1" s="4"/>
      <c r="D1" s="4"/>
      <c r="E1" s="5"/>
      <c r="F1" s="5"/>
    </row>
    <row r="2" spans="1:12" ht="15.75" x14ac:dyDescent="0.25">
      <c r="A2" s="1" t="s">
        <v>7</v>
      </c>
      <c r="B2" s="4"/>
      <c r="D2" s="4"/>
      <c r="E2" s="5"/>
      <c r="F2" s="5"/>
    </row>
    <row r="3" spans="1:12" ht="15.75" x14ac:dyDescent="0.25">
      <c r="A3" s="1" t="s">
        <v>2</v>
      </c>
      <c r="B3" s="4"/>
      <c r="D3" s="4"/>
      <c r="E3" s="5"/>
      <c r="F3" s="5"/>
    </row>
    <row r="4" spans="1:12" x14ac:dyDescent="0.25"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</row>
    <row r="5" spans="1:12" ht="15.75" x14ac:dyDescent="0.25">
      <c r="B5" s="6">
        <v>42825</v>
      </c>
      <c r="C5" s="7">
        <v>43008</v>
      </c>
      <c r="D5" s="7">
        <v>43100</v>
      </c>
      <c r="E5" s="6">
        <v>43190</v>
      </c>
      <c r="F5" s="6">
        <v>43373</v>
      </c>
      <c r="G5" s="7">
        <v>43465</v>
      </c>
      <c r="H5" s="6">
        <v>43555</v>
      </c>
      <c r="I5" s="6">
        <v>43738</v>
      </c>
      <c r="J5" s="7">
        <v>43830</v>
      </c>
    </row>
    <row r="6" spans="1:12" x14ac:dyDescent="0.25">
      <c r="A6" s="8" t="s">
        <v>8</v>
      </c>
      <c r="B6" s="10"/>
      <c r="D6" s="10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3" t="s">
        <v>11</v>
      </c>
      <c r="B7" s="10"/>
      <c r="D7" s="10"/>
      <c r="E7" s="17"/>
      <c r="F7" s="17"/>
      <c r="G7" s="17"/>
      <c r="H7" s="11"/>
      <c r="I7" s="11"/>
      <c r="J7" s="11"/>
      <c r="K7" s="11"/>
      <c r="L7" s="11"/>
    </row>
    <row r="8" spans="1:12" x14ac:dyDescent="0.25">
      <c r="A8" s="18" t="s">
        <v>13</v>
      </c>
      <c r="B8" s="10">
        <v>12172813798</v>
      </c>
      <c r="C8" s="14">
        <v>20790015164</v>
      </c>
      <c r="D8" s="10">
        <v>20754413383</v>
      </c>
      <c r="E8" s="11">
        <v>20258406190</v>
      </c>
      <c r="F8" s="11">
        <v>39110493170</v>
      </c>
      <c r="G8" s="11">
        <v>39380858454</v>
      </c>
      <c r="H8" s="11">
        <v>39935290302</v>
      </c>
      <c r="I8" s="11">
        <v>40297678824</v>
      </c>
      <c r="J8" s="21">
        <v>40343502774</v>
      </c>
      <c r="K8" s="11"/>
      <c r="L8" s="11"/>
    </row>
    <row r="9" spans="1:12" x14ac:dyDescent="0.25">
      <c r="A9" s="18" t="s">
        <v>16</v>
      </c>
      <c r="B9" s="10">
        <v>7250012</v>
      </c>
      <c r="C9" s="14">
        <v>37863762</v>
      </c>
      <c r="D9" s="10">
        <v>41607880</v>
      </c>
      <c r="E9" s="11">
        <v>41326572</v>
      </c>
      <c r="F9" s="11">
        <v>48288695</v>
      </c>
      <c r="G9" s="10">
        <v>51323328</v>
      </c>
      <c r="H9" s="11">
        <v>51150012</v>
      </c>
      <c r="I9" s="11">
        <v>47457630</v>
      </c>
      <c r="J9" s="21">
        <v>47051814</v>
      </c>
      <c r="K9" s="11"/>
      <c r="L9" s="11"/>
    </row>
    <row r="10" spans="1:12" x14ac:dyDescent="0.25">
      <c r="A10" s="18" t="s">
        <v>17</v>
      </c>
      <c r="B10" s="10">
        <v>30780417</v>
      </c>
      <c r="D10" s="10"/>
      <c r="E10" s="26"/>
      <c r="F10" s="26"/>
      <c r="G10" s="26"/>
      <c r="H10" s="11"/>
      <c r="I10" s="11"/>
      <c r="J10" s="11"/>
      <c r="K10" s="11"/>
      <c r="L10" s="11"/>
    </row>
    <row r="11" spans="1:12" x14ac:dyDescent="0.25">
      <c r="A11" s="18" t="s">
        <v>19</v>
      </c>
      <c r="B11" s="26"/>
      <c r="D11" s="26"/>
      <c r="E11" s="26"/>
      <c r="F11" s="26"/>
      <c r="G11" s="26"/>
      <c r="H11" s="11"/>
      <c r="I11" s="11"/>
      <c r="J11" s="11"/>
      <c r="K11" s="11"/>
      <c r="L11" s="11"/>
    </row>
    <row r="12" spans="1:12" x14ac:dyDescent="0.25">
      <c r="A12" s="18" t="s">
        <v>22</v>
      </c>
      <c r="B12" s="10">
        <v>6279707869</v>
      </c>
      <c r="C12" s="14">
        <v>5228785947</v>
      </c>
      <c r="D12" s="10">
        <v>5453534308</v>
      </c>
      <c r="E12" s="11">
        <v>5636417027</v>
      </c>
      <c r="F12" s="11">
        <v>5869805447</v>
      </c>
      <c r="G12" s="11">
        <v>5892205863</v>
      </c>
      <c r="H12" s="11">
        <v>5973812136</v>
      </c>
      <c r="I12" s="11">
        <v>6234247972</v>
      </c>
      <c r="J12" s="21">
        <v>6310404307</v>
      </c>
      <c r="K12" s="11"/>
      <c r="L12" s="11"/>
    </row>
    <row r="13" spans="1:12" x14ac:dyDescent="0.25">
      <c r="A13" s="18" t="s">
        <v>26</v>
      </c>
      <c r="B13" s="10">
        <v>4072283967</v>
      </c>
      <c r="C13" s="14">
        <v>4049808751</v>
      </c>
      <c r="D13" s="10">
        <v>3743095880</v>
      </c>
      <c r="E13" s="26">
        <v>3467788993</v>
      </c>
      <c r="F13" s="26">
        <v>7580306774</v>
      </c>
      <c r="G13" s="26">
        <v>4165982812</v>
      </c>
      <c r="H13" s="11">
        <v>4207789117</v>
      </c>
      <c r="I13" s="11">
        <v>3435646772</v>
      </c>
      <c r="J13" s="21">
        <v>3281408732</v>
      </c>
      <c r="K13" s="11"/>
      <c r="L13" s="11"/>
    </row>
    <row r="14" spans="1:12" x14ac:dyDescent="0.25">
      <c r="A14" s="18" t="s">
        <v>29</v>
      </c>
      <c r="B14" s="10">
        <v>504086340</v>
      </c>
      <c r="C14" s="14">
        <v>1065054400</v>
      </c>
      <c r="D14" s="10">
        <v>2967570828</v>
      </c>
      <c r="E14" s="11">
        <v>5916282185</v>
      </c>
      <c r="F14" s="11"/>
      <c r="G14" s="26"/>
      <c r="H14" s="11">
        <v>0</v>
      </c>
      <c r="I14" s="11"/>
      <c r="J14" s="11"/>
      <c r="K14" s="11"/>
      <c r="L14" s="11"/>
    </row>
    <row r="15" spans="1:12" x14ac:dyDescent="0.25">
      <c r="A15" s="18" t="s">
        <v>30</v>
      </c>
      <c r="B15" s="4"/>
      <c r="D15" s="4"/>
      <c r="E15" s="5"/>
      <c r="F15" s="5"/>
      <c r="I15" s="16">
        <v>479161339</v>
      </c>
      <c r="J15" s="21">
        <v>809314473</v>
      </c>
      <c r="K15" s="11"/>
      <c r="L15" s="11"/>
    </row>
    <row r="16" spans="1:12" x14ac:dyDescent="0.25">
      <c r="A16" s="18" t="s">
        <v>31</v>
      </c>
      <c r="B16" s="10"/>
      <c r="D16" s="10"/>
      <c r="E16" s="26"/>
      <c r="F16" s="26">
        <v>37951325</v>
      </c>
      <c r="G16" s="26">
        <v>31974453</v>
      </c>
      <c r="H16" s="11">
        <v>34534443</v>
      </c>
      <c r="I16" s="11">
        <v>56428343</v>
      </c>
      <c r="J16" s="21">
        <v>61116649</v>
      </c>
      <c r="K16" s="11"/>
      <c r="L16" s="11"/>
    </row>
    <row r="17" spans="1:26" x14ac:dyDescent="0.25">
      <c r="B17" s="17">
        <f t="shared" ref="B17:J17" si="0">SUM(B8:B16)</f>
        <v>23066922403</v>
      </c>
      <c r="C17" s="17">
        <f t="shared" si="0"/>
        <v>31171528024</v>
      </c>
      <c r="D17" s="17">
        <f t="shared" si="0"/>
        <v>32960222279</v>
      </c>
      <c r="E17" s="17">
        <f t="shared" si="0"/>
        <v>35320220967</v>
      </c>
      <c r="F17" s="17">
        <f t="shared" si="0"/>
        <v>52646845411</v>
      </c>
      <c r="G17" s="17">
        <f t="shared" si="0"/>
        <v>49522344910</v>
      </c>
      <c r="H17" s="17">
        <f t="shared" si="0"/>
        <v>50202576010</v>
      </c>
      <c r="I17" s="17">
        <f t="shared" si="0"/>
        <v>50550620880</v>
      </c>
      <c r="J17" s="17">
        <f t="shared" si="0"/>
        <v>50852798749</v>
      </c>
      <c r="K17" s="11"/>
      <c r="L17" s="11"/>
    </row>
    <row r="18" spans="1:26" x14ac:dyDescent="0.25">
      <c r="A18" s="13" t="s">
        <v>36</v>
      </c>
      <c r="B18" s="10"/>
      <c r="D18" s="10"/>
      <c r="E18" s="17"/>
      <c r="F18" s="17"/>
      <c r="G18" s="17"/>
      <c r="H18" s="11"/>
      <c r="I18" s="11"/>
      <c r="J18" s="11"/>
      <c r="K18" s="11"/>
      <c r="L18" s="11"/>
    </row>
    <row r="19" spans="1:26" x14ac:dyDescent="0.25">
      <c r="A19" s="5" t="s">
        <v>38</v>
      </c>
      <c r="B19" s="10">
        <v>1185605061</v>
      </c>
      <c r="C19" s="14">
        <v>50995527</v>
      </c>
      <c r="D19" s="10">
        <v>52697415</v>
      </c>
      <c r="E19" s="11">
        <v>564389373</v>
      </c>
      <c r="F19" s="11">
        <v>607986471</v>
      </c>
      <c r="G19" s="11">
        <v>686494001</v>
      </c>
      <c r="H19" s="11">
        <v>749445889</v>
      </c>
      <c r="I19" s="11">
        <v>655365059</v>
      </c>
      <c r="J19" s="21">
        <v>654061883</v>
      </c>
      <c r="K19" s="11"/>
      <c r="L19" s="11"/>
    </row>
    <row r="20" spans="1:26" x14ac:dyDescent="0.25">
      <c r="A20" s="5" t="s">
        <v>40</v>
      </c>
      <c r="B20" s="10">
        <v>4614288628</v>
      </c>
      <c r="C20" s="14">
        <v>8507994381</v>
      </c>
      <c r="D20" s="10">
        <v>7238356099</v>
      </c>
      <c r="E20" s="11">
        <v>6376634777</v>
      </c>
      <c r="F20" s="11">
        <v>18207569629</v>
      </c>
      <c r="G20" s="11">
        <v>17833550882</v>
      </c>
      <c r="H20" s="11">
        <v>12504432221</v>
      </c>
      <c r="I20" s="11">
        <v>12230031239</v>
      </c>
      <c r="J20" s="21">
        <v>10524266569</v>
      </c>
      <c r="K20" s="11"/>
      <c r="L20" s="11"/>
    </row>
    <row r="21" spans="1:26" ht="15.75" customHeight="1" x14ac:dyDescent="0.25">
      <c r="A21" s="18" t="s">
        <v>41</v>
      </c>
      <c r="B21" s="10"/>
      <c r="D21" s="10"/>
      <c r="E21" s="26"/>
      <c r="F21" s="26" t="s">
        <v>42</v>
      </c>
      <c r="G21" s="26"/>
      <c r="H21" s="11">
        <v>0</v>
      </c>
      <c r="I21" s="11"/>
      <c r="J21" s="11"/>
      <c r="K21" s="11"/>
      <c r="L21" s="11"/>
    </row>
    <row r="22" spans="1:26" ht="15.75" customHeight="1" x14ac:dyDescent="0.25">
      <c r="A22" s="18" t="s">
        <v>44</v>
      </c>
      <c r="B22" s="10">
        <v>9701389</v>
      </c>
      <c r="C22" s="14">
        <v>24604208</v>
      </c>
      <c r="D22" s="10">
        <v>12799309</v>
      </c>
      <c r="E22" s="26"/>
      <c r="F22" s="26"/>
      <c r="G22" s="26"/>
      <c r="H22" s="11">
        <v>0</v>
      </c>
      <c r="I22" s="11"/>
      <c r="J22" s="11"/>
      <c r="K22" s="11"/>
      <c r="L22" s="11"/>
    </row>
    <row r="23" spans="1:26" ht="15.75" customHeight="1" x14ac:dyDescent="0.25">
      <c r="A23" s="18" t="s">
        <v>45</v>
      </c>
      <c r="B23" s="10"/>
      <c r="D23" s="10"/>
      <c r="E23" s="26">
        <v>35616696</v>
      </c>
      <c r="F23" s="26"/>
      <c r="G23" s="26"/>
      <c r="H23" s="11">
        <v>0</v>
      </c>
      <c r="I23" s="11"/>
      <c r="J23" s="11"/>
      <c r="K23" s="11"/>
      <c r="L23" s="11"/>
    </row>
    <row r="24" spans="1:26" ht="15.75" customHeight="1" x14ac:dyDescent="0.25">
      <c r="A24" s="18" t="s">
        <v>46</v>
      </c>
      <c r="B24" s="10">
        <v>298797096</v>
      </c>
      <c r="C24" s="14">
        <v>266951115</v>
      </c>
      <c r="D24" s="10">
        <v>246388947</v>
      </c>
      <c r="E24" s="11">
        <v>286922786</v>
      </c>
      <c r="F24" s="11">
        <v>524873626</v>
      </c>
      <c r="G24" s="11">
        <v>773000684</v>
      </c>
      <c r="H24" s="11">
        <v>730698543</v>
      </c>
      <c r="I24" s="11">
        <v>414904482</v>
      </c>
      <c r="J24" s="21">
        <v>376954940</v>
      </c>
      <c r="K24" s="11"/>
      <c r="L24" s="11"/>
    </row>
    <row r="25" spans="1:26" ht="15.75" customHeight="1" x14ac:dyDescent="0.25">
      <c r="A25" s="18" t="s">
        <v>47</v>
      </c>
      <c r="B25" s="10">
        <v>2977418276</v>
      </c>
      <c r="C25" s="14">
        <v>5217251322</v>
      </c>
      <c r="D25" s="10">
        <v>3205153079</v>
      </c>
      <c r="E25" s="11">
        <v>4184441561</v>
      </c>
      <c r="F25" s="11">
        <v>5180118801</v>
      </c>
      <c r="G25" s="11">
        <v>7388592972</v>
      </c>
      <c r="H25" s="11">
        <v>4950520253</v>
      </c>
      <c r="I25" s="11">
        <v>8563659470</v>
      </c>
      <c r="J25" s="21">
        <v>5339076373</v>
      </c>
      <c r="K25" s="11"/>
      <c r="L25" s="11"/>
    </row>
    <row r="26" spans="1:26" ht="15.75" customHeight="1" x14ac:dyDescent="0.25">
      <c r="A26" s="18" t="s">
        <v>50</v>
      </c>
      <c r="B26" s="26">
        <v>93982040</v>
      </c>
      <c r="C26" s="14">
        <v>99327502</v>
      </c>
      <c r="D26" s="26">
        <v>54803386</v>
      </c>
      <c r="E26" s="11">
        <v>59271924</v>
      </c>
      <c r="F26" s="11">
        <v>52260420</v>
      </c>
      <c r="G26" s="11">
        <v>252936838</v>
      </c>
      <c r="H26" s="11">
        <v>39036318</v>
      </c>
      <c r="I26" s="11">
        <v>68774075</v>
      </c>
      <c r="J26" s="21">
        <v>89405268</v>
      </c>
      <c r="K26" s="11"/>
      <c r="L26" s="11"/>
    </row>
    <row r="27" spans="1:26" ht="15.75" customHeight="1" x14ac:dyDescent="0.25">
      <c r="B27" s="17">
        <f t="shared" ref="B27:J27" si="1">SUM(B19:B26)</f>
        <v>9179792490</v>
      </c>
      <c r="C27" s="17">
        <f t="shared" si="1"/>
        <v>14167124055</v>
      </c>
      <c r="D27" s="17">
        <f t="shared" si="1"/>
        <v>10810198235</v>
      </c>
      <c r="E27" s="17">
        <f t="shared" si="1"/>
        <v>11507277117</v>
      </c>
      <c r="F27" s="17">
        <f t="shared" si="1"/>
        <v>24572808947</v>
      </c>
      <c r="G27" s="17">
        <f t="shared" si="1"/>
        <v>26934575377</v>
      </c>
      <c r="H27" s="17">
        <f t="shared" si="1"/>
        <v>18974133224</v>
      </c>
      <c r="I27" s="17">
        <f t="shared" si="1"/>
        <v>21932734325</v>
      </c>
      <c r="J27" s="17">
        <f t="shared" si="1"/>
        <v>16983765033</v>
      </c>
      <c r="K27" s="11"/>
      <c r="L27" s="11"/>
    </row>
    <row r="28" spans="1:26" ht="15.75" customHeight="1" x14ac:dyDescent="0.25">
      <c r="A28" s="34"/>
      <c r="B28" s="36">
        <f>SUM(B17,B27)+1</f>
        <v>32246714894</v>
      </c>
      <c r="C28" s="36">
        <f t="shared" ref="C28:J28" si="2">SUM(C17,C27)</f>
        <v>45338652079</v>
      </c>
      <c r="D28" s="36">
        <f t="shared" si="2"/>
        <v>43770420514</v>
      </c>
      <c r="E28" s="31">
        <f t="shared" si="2"/>
        <v>46827498084</v>
      </c>
      <c r="F28" s="31">
        <f t="shared" si="2"/>
        <v>77219654358</v>
      </c>
      <c r="G28" s="31">
        <f t="shared" si="2"/>
        <v>76456920287</v>
      </c>
      <c r="H28" s="31">
        <f t="shared" si="2"/>
        <v>69176709234</v>
      </c>
      <c r="I28" s="31">
        <f t="shared" si="2"/>
        <v>72483355205</v>
      </c>
      <c r="J28" s="31">
        <f t="shared" si="2"/>
        <v>67836563782</v>
      </c>
      <c r="K28" s="11"/>
      <c r="L28" s="11"/>
    </row>
    <row r="29" spans="1:26" ht="15.75" customHeight="1" x14ac:dyDescent="0.25">
      <c r="B29" s="10"/>
      <c r="D29" s="10"/>
      <c r="E29" s="11"/>
      <c r="F29" s="11"/>
      <c r="G29" s="11"/>
      <c r="H29" s="11"/>
      <c r="I29" s="11"/>
      <c r="J29" s="11"/>
      <c r="K29" s="11"/>
      <c r="L29" s="11"/>
    </row>
    <row r="30" spans="1:26" ht="15.75" customHeight="1" x14ac:dyDescent="0.25">
      <c r="A30" s="38" t="s">
        <v>60</v>
      </c>
      <c r="B30" s="10"/>
      <c r="C30" s="34"/>
      <c r="D30" s="10"/>
      <c r="E30" s="11"/>
      <c r="F30" s="11"/>
      <c r="G30" s="11"/>
      <c r="H30" s="11"/>
      <c r="I30" s="11"/>
      <c r="J30" s="17"/>
      <c r="K30" s="17"/>
      <c r="L30" s="17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5">
      <c r="A31" s="40" t="s">
        <v>62</v>
      </c>
      <c r="B31" s="41"/>
      <c r="D31" s="41"/>
      <c r="E31" s="17"/>
      <c r="F31" s="17"/>
      <c r="G31" s="17"/>
      <c r="H31" s="17"/>
      <c r="I31" s="17"/>
      <c r="J31" s="11"/>
      <c r="K31" s="11"/>
      <c r="L31" s="11"/>
    </row>
    <row r="32" spans="1:26" ht="15.75" customHeight="1" x14ac:dyDescent="0.25">
      <c r="A32" s="13" t="s">
        <v>65</v>
      </c>
      <c r="B32" s="10"/>
      <c r="C32" s="5"/>
      <c r="D32" s="10"/>
      <c r="E32" s="17"/>
      <c r="F32" s="17"/>
      <c r="G32" s="17"/>
      <c r="H32" s="11"/>
      <c r="I32" s="11"/>
      <c r="J32" s="11"/>
      <c r="K32" s="11"/>
      <c r="L32" s="1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 t="s">
        <v>66</v>
      </c>
      <c r="B33" s="10"/>
      <c r="D33" s="10"/>
      <c r="E33" s="11"/>
      <c r="F33" s="11">
        <v>5256938984</v>
      </c>
      <c r="G33" s="11">
        <v>10762953303</v>
      </c>
      <c r="H33" s="11">
        <v>10392176780</v>
      </c>
      <c r="I33" s="11">
        <v>9835204246</v>
      </c>
      <c r="J33" s="21">
        <v>9627098108</v>
      </c>
      <c r="K33" s="11"/>
      <c r="L33" s="11"/>
    </row>
    <row r="34" spans="1:26" ht="15.75" customHeight="1" x14ac:dyDescent="0.25">
      <c r="A34" s="18" t="s">
        <v>67</v>
      </c>
      <c r="B34" s="10"/>
      <c r="C34" s="14">
        <v>5661696972</v>
      </c>
      <c r="D34" s="10">
        <v>5622379854</v>
      </c>
      <c r="E34" s="26">
        <v>5493026595</v>
      </c>
      <c r="F34" s="26"/>
      <c r="G34" s="26"/>
      <c r="H34" s="11">
        <v>0</v>
      </c>
      <c r="I34" s="11"/>
      <c r="J34" s="11"/>
      <c r="K34" s="11"/>
      <c r="L34" s="11"/>
    </row>
    <row r="35" spans="1:26" ht="15.75" customHeight="1" x14ac:dyDescent="0.25">
      <c r="A35" s="18" t="s">
        <v>68</v>
      </c>
      <c r="B35" s="10"/>
      <c r="C35" s="10">
        <v>983677920</v>
      </c>
      <c r="D35" s="10">
        <v>983677920</v>
      </c>
      <c r="E35" s="11">
        <v>983672920</v>
      </c>
      <c r="F35" s="11">
        <v>827204832</v>
      </c>
      <c r="G35" s="11">
        <v>1627831651</v>
      </c>
      <c r="H35" s="11">
        <v>1628540853</v>
      </c>
      <c r="I35" s="11">
        <v>2267722807</v>
      </c>
      <c r="J35" s="21">
        <v>2363762998</v>
      </c>
      <c r="K35" s="11"/>
      <c r="L35" s="11"/>
    </row>
    <row r="36" spans="1:26" ht="15.75" customHeight="1" x14ac:dyDescent="0.25">
      <c r="A36" s="18" t="s">
        <v>69</v>
      </c>
      <c r="B36" s="26"/>
      <c r="D36" s="26"/>
      <c r="E36" s="26"/>
      <c r="F36" s="26"/>
      <c r="G36" s="26"/>
      <c r="H36" s="11">
        <v>149249809</v>
      </c>
      <c r="I36" s="11"/>
      <c r="J36" s="11"/>
      <c r="K36" s="11"/>
      <c r="L36" s="11"/>
    </row>
    <row r="37" spans="1:26" ht="15.75" customHeight="1" x14ac:dyDescent="0.25">
      <c r="A37" s="18" t="s">
        <v>70</v>
      </c>
      <c r="B37" s="26"/>
      <c r="D37" s="26"/>
      <c r="E37" s="26"/>
      <c r="F37" s="26"/>
      <c r="G37" s="26"/>
      <c r="H37" s="11"/>
      <c r="I37" s="11"/>
      <c r="J37" s="11"/>
      <c r="K37" s="11"/>
      <c r="L37" s="11"/>
    </row>
    <row r="38" spans="1:26" ht="15.75" customHeight="1" x14ac:dyDescent="0.25">
      <c r="A38" s="39" t="s">
        <v>71</v>
      </c>
      <c r="B38" s="10">
        <v>181536620</v>
      </c>
      <c r="C38" s="44">
        <v>220560725</v>
      </c>
      <c r="D38" s="10">
        <v>159435057</v>
      </c>
      <c r="E38" s="11">
        <v>160874397</v>
      </c>
      <c r="F38" s="11">
        <v>214652000</v>
      </c>
      <c r="G38" s="11">
        <v>191966122</v>
      </c>
      <c r="H38" s="11">
        <v>202406078</v>
      </c>
      <c r="I38" s="45">
        <v>958879089</v>
      </c>
      <c r="J38" s="46">
        <v>831658108</v>
      </c>
      <c r="K38" s="17"/>
      <c r="L38" s="17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5">
      <c r="A39" s="34"/>
      <c r="B39" s="41">
        <f t="shared" ref="B39:D39" si="3">SUM(B34:B38)</f>
        <v>181536620</v>
      </c>
      <c r="C39" s="41">
        <f t="shared" si="3"/>
        <v>6865935617</v>
      </c>
      <c r="D39" s="41">
        <f t="shared" si="3"/>
        <v>6765492831</v>
      </c>
      <c r="E39" s="17">
        <f t="shared" ref="E39:J39" si="4">SUM(E33:E38)</f>
        <v>6637573912</v>
      </c>
      <c r="F39" s="17">
        <f t="shared" si="4"/>
        <v>6298795816</v>
      </c>
      <c r="G39" s="17">
        <f t="shared" si="4"/>
        <v>12582751076</v>
      </c>
      <c r="H39" s="17">
        <f t="shared" si="4"/>
        <v>12372373520</v>
      </c>
      <c r="I39" s="17">
        <f t="shared" si="4"/>
        <v>13061806142</v>
      </c>
      <c r="J39" s="17">
        <f t="shared" si="4"/>
        <v>12822519214</v>
      </c>
      <c r="K39" s="11"/>
      <c r="L39" s="11"/>
    </row>
    <row r="40" spans="1:26" ht="15.75" customHeight="1" x14ac:dyDescent="0.25">
      <c r="A40" s="13" t="s">
        <v>76</v>
      </c>
      <c r="B40" s="10"/>
      <c r="D40" s="10"/>
      <c r="E40" s="17"/>
      <c r="F40" s="17"/>
      <c r="G40" s="17"/>
      <c r="H40" s="11"/>
      <c r="I40" s="11"/>
      <c r="J40" s="11"/>
      <c r="K40" s="11"/>
      <c r="L40" s="11"/>
    </row>
    <row r="41" spans="1:26" ht="15.75" customHeight="1" x14ac:dyDescent="0.25">
      <c r="A41" s="18" t="s">
        <v>77</v>
      </c>
      <c r="B41" s="26" t="s">
        <v>78</v>
      </c>
      <c r="D41" s="26" t="s">
        <v>78</v>
      </c>
      <c r="E41" s="26" t="s">
        <v>78</v>
      </c>
      <c r="F41" s="26" t="s">
        <v>78</v>
      </c>
      <c r="G41" s="26" t="s">
        <v>78</v>
      </c>
      <c r="H41" s="11"/>
      <c r="I41" s="11"/>
      <c r="J41" s="11"/>
      <c r="K41" s="11"/>
      <c r="L41" s="11"/>
    </row>
    <row r="42" spans="1:26" ht="15.75" customHeight="1" x14ac:dyDescent="0.25">
      <c r="A42" s="18" t="s">
        <v>80</v>
      </c>
      <c r="B42" s="10"/>
      <c r="D42" s="10"/>
      <c r="E42" s="26"/>
      <c r="F42" s="26"/>
      <c r="G42" s="26"/>
      <c r="H42" s="11"/>
      <c r="I42" s="11"/>
      <c r="J42" s="11"/>
      <c r="K42" s="11"/>
      <c r="L42" s="11"/>
    </row>
    <row r="43" spans="1:26" ht="15.75" customHeight="1" x14ac:dyDescent="0.25">
      <c r="A43" s="18" t="s">
        <v>81</v>
      </c>
      <c r="B43" s="10"/>
      <c r="D43" s="10"/>
      <c r="E43" s="26"/>
      <c r="F43" s="26"/>
      <c r="G43" s="26"/>
      <c r="H43" s="11"/>
      <c r="I43" s="11"/>
      <c r="J43" s="11"/>
      <c r="K43" s="11"/>
      <c r="L43" s="11"/>
    </row>
    <row r="44" spans="1:26" ht="15.75" customHeight="1" x14ac:dyDescent="0.25">
      <c r="A44" s="18" t="s">
        <v>83</v>
      </c>
      <c r="B44" s="10"/>
      <c r="D44" s="10"/>
      <c r="E44" s="26"/>
      <c r="F44" s="26"/>
      <c r="G44" s="26"/>
      <c r="H44" s="11"/>
      <c r="I44" s="11"/>
      <c r="J44" s="11"/>
      <c r="K44" s="11"/>
      <c r="L44" s="11"/>
    </row>
    <row r="45" spans="1:26" ht="15.75" customHeight="1" x14ac:dyDescent="0.25">
      <c r="A45" s="18" t="s">
        <v>85</v>
      </c>
      <c r="B45" s="10"/>
      <c r="D45" s="10">
        <v>16308812</v>
      </c>
      <c r="E45" s="26"/>
      <c r="F45" s="26"/>
      <c r="G45" s="26"/>
      <c r="H45" s="11"/>
      <c r="I45" s="11"/>
      <c r="J45" s="11"/>
      <c r="K45" s="11"/>
      <c r="L45" s="11"/>
    </row>
    <row r="46" spans="1:26" ht="15.75" customHeight="1" x14ac:dyDescent="0.25">
      <c r="A46" s="18" t="s">
        <v>86</v>
      </c>
      <c r="B46" s="26">
        <v>175000000</v>
      </c>
      <c r="D46" s="26">
        <v>68187915</v>
      </c>
      <c r="E46" s="26">
        <v>70831460</v>
      </c>
      <c r="F46" s="26">
        <v>1028000000</v>
      </c>
      <c r="G46" s="26">
        <v>1229225452</v>
      </c>
      <c r="H46" s="11"/>
      <c r="I46" s="11"/>
      <c r="J46" s="11"/>
      <c r="K46" s="11"/>
      <c r="L46" s="11"/>
    </row>
    <row r="47" spans="1:26" ht="15.75" customHeight="1" x14ac:dyDescent="0.25">
      <c r="A47" s="18" t="s">
        <v>88</v>
      </c>
      <c r="B47" s="10"/>
      <c r="C47" s="14">
        <v>437667694</v>
      </c>
      <c r="D47" s="10"/>
      <c r="E47" s="26">
        <v>588386060</v>
      </c>
      <c r="F47" s="26"/>
      <c r="G47" s="26"/>
      <c r="H47" s="11"/>
      <c r="I47" s="11"/>
      <c r="J47" s="11"/>
      <c r="K47" s="11"/>
      <c r="L47" s="11"/>
    </row>
    <row r="48" spans="1:26" ht="15.75" customHeight="1" x14ac:dyDescent="0.25">
      <c r="A48" s="18" t="s">
        <v>89</v>
      </c>
      <c r="B48" s="10"/>
      <c r="D48" s="10"/>
      <c r="E48" s="11"/>
      <c r="F48" s="11">
        <v>157440966</v>
      </c>
      <c r="G48" s="26">
        <v>157602279</v>
      </c>
      <c r="H48" s="11">
        <v>157763592</v>
      </c>
      <c r="I48" s="11">
        <v>157692287</v>
      </c>
      <c r="J48" s="21">
        <v>157874690</v>
      </c>
      <c r="K48" s="11"/>
      <c r="L48" s="11"/>
    </row>
    <row r="49" spans="1:12" ht="15.75" customHeight="1" x14ac:dyDescent="0.25">
      <c r="A49" s="18" t="s">
        <v>91</v>
      </c>
      <c r="B49" s="26"/>
      <c r="D49" s="26"/>
      <c r="E49" s="26"/>
      <c r="F49" s="26"/>
      <c r="G49" s="26"/>
      <c r="H49" s="11"/>
      <c r="I49" s="11"/>
      <c r="J49" s="11"/>
      <c r="K49" s="11"/>
      <c r="L49" s="11"/>
    </row>
    <row r="50" spans="1:12" ht="15.75" customHeight="1" x14ac:dyDescent="0.25">
      <c r="A50" s="18" t="s">
        <v>93</v>
      </c>
      <c r="B50" s="26"/>
      <c r="D50" s="26"/>
      <c r="E50" s="26"/>
      <c r="F50" s="26"/>
      <c r="G50" s="26"/>
      <c r="H50" s="11">
        <v>3119022</v>
      </c>
      <c r="I50" s="11">
        <v>4060307</v>
      </c>
      <c r="J50" s="21">
        <v>2312232</v>
      </c>
      <c r="K50" s="11"/>
      <c r="L50" s="11"/>
    </row>
    <row r="51" spans="1:12" ht="15.75" customHeight="1" x14ac:dyDescent="0.25">
      <c r="A51" s="18" t="s">
        <v>95</v>
      </c>
      <c r="B51" s="10"/>
      <c r="D51" s="10"/>
      <c r="E51" s="26"/>
      <c r="F51" s="26"/>
      <c r="G51" s="26"/>
      <c r="H51" s="11"/>
      <c r="I51" s="11"/>
      <c r="J51" s="11"/>
      <c r="K51" s="11"/>
      <c r="L51" s="11"/>
    </row>
    <row r="52" spans="1:12" ht="15.75" customHeight="1" x14ac:dyDescent="0.25">
      <c r="A52" s="18" t="s">
        <v>97</v>
      </c>
      <c r="B52" s="26">
        <v>81196463</v>
      </c>
      <c r="C52" s="14">
        <v>43246537</v>
      </c>
      <c r="D52" s="26">
        <v>171428135</v>
      </c>
      <c r="E52" s="11">
        <v>59612316</v>
      </c>
      <c r="F52" s="11">
        <v>58353745</v>
      </c>
      <c r="G52" s="10">
        <v>3261567631</v>
      </c>
      <c r="H52" s="11">
        <v>211733562</v>
      </c>
      <c r="I52" s="11">
        <v>74415590</v>
      </c>
      <c r="J52" s="21">
        <v>443654267</v>
      </c>
      <c r="K52" s="11"/>
      <c r="L52" s="11"/>
    </row>
    <row r="53" spans="1:12" ht="15.75" customHeight="1" x14ac:dyDescent="0.25">
      <c r="A53" s="5" t="s">
        <v>99</v>
      </c>
      <c r="B53" s="26">
        <v>174145061</v>
      </c>
      <c r="C53" s="14">
        <v>3490656210</v>
      </c>
      <c r="D53" s="26">
        <v>2036251897</v>
      </c>
      <c r="E53" s="11">
        <v>1445607883</v>
      </c>
      <c r="F53" s="11">
        <v>10966276406</v>
      </c>
      <c r="G53" s="10">
        <v>9543517466</v>
      </c>
      <c r="H53" s="11">
        <v>3934629494</v>
      </c>
      <c r="I53" s="11">
        <v>4007368162</v>
      </c>
      <c r="J53" s="21">
        <v>2348158760</v>
      </c>
      <c r="K53" s="11"/>
      <c r="L53" s="11"/>
    </row>
    <row r="54" spans="1:12" ht="15.75" customHeight="1" x14ac:dyDescent="0.25">
      <c r="A54" s="5" t="s">
        <v>101</v>
      </c>
      <c r="B54" s="26">
        <v>108050141</v>
      </c>
      <c r="C54" s="14">
        <v>225222313</v>
      </c>
      <c r="D54" s="26">
        <v>221147815</v>
      </c>
      <c r="E54" s="11">
        <v>270796444</v>
      </c>
      <c r="F54" s="11">
        <v>461582295</v>
      </c>
      <c r="G54" s="10">
        <v>401089968</v>
      </c>
      <c r="H54" s="11">
        <v>455635319</v>
      </c>
      <c r="I54" s="11">
        <v>530024432</v>
      </c>
      <c r="J54" s="21">
        <v>628646685</v>
      </c>
      <c r="K54" s="11"/>
      <c r="L54" s="11"/>
    </row>
    <row r="55" spans="1:12" ht="15.75" customHeight="1" x14ac:dyDescent="0.25">
      <c r="A55" s="5" t="s">
        <v>103</v>
      </c>
      <c r="B55" s="26"/>
      <c r="D55" s="26">
        <v>586533048</v>
      </c>
      <c r="E55" s="11"/>
      <c r="F55" s="11"/>
      <c r="G55" s="26"/>
      <c r="H55" s="11"/>
      <c r="I55" s="11"/>
      <c r="J55" s="11"/>
      <c r="K55" s="11"/>
      <c r="L55" s="11"/>
    </row>
    <row r="56" spans="1:12" ht="15.75" customHeight="1" x14ac:dyDescent="0.25">
      <c r="A56" s="5" t="s">
        <v>104</v>
      </c>
      <c r="B56" s="26"/>
      <c r="C56" s="14">
        <v>103626866</v>
      </c>
      <c r="D56" s="26">
        <v>1806549524</v>
      </c>
      <c r="E56" s="11">
        <v>4728778878</v>
      </c>
      <c r="F56" s="11"/>
      <c r="G56" s="26"/>
      <c r="H56" s="11"/>
      <c r="I56" s="11"/>
      <c r="J56" s="11"/>
      <c r="K56" s="11"/>
      <c r="L56" s="11"/>
    </row>
    <row r="57" spans="1:12" ht="15.75" customHeight="1" x14ac:dyDescent="0.25">
      <c r="A57" s="5" t="s">
        <v>105</v>
      </c>
      <c r="B57" s="26"/>
      <c r="D57" s="26"/>
      <c r="E57" s="26"/>
      <c r="F57" s="26">
        <v>16031979488</v>
      </c>
      <c r="G57" s="10">
        <v>11771839474</v>
      </c>
      <c r="H57" s="11">
        <v>11423321206</v>
      </c>
      <c r="I57" s="11">
        <v>10915392840</v>
      </c>
      <c r="J57" s="21">
        <v>11301533069</v>
      </c>
      <c r="K57" s="11"/>
      <c r="L57" s="11"/>
    </row>
    <row r="58" spans="1:12" ht="15.75" customHeight="1" x14ac:dyDescent="0.25">
      <c r="A58" s="34"/>
      <c r="B58" s="49">
        <f t="shared" ref="B58:J58" si="5">SUM(B41:B57)</f>
        <v>538391665</v>
      </c>
      <c r="C58" s="49">
        <f t="shared" si="5"/>
        <v>4300419620</v>
      </c>
      <c r="D58" s="49">
        <f t="shared" si="5"/>
        <v>4906407146</v>
      </c>
      <c r="E58" s="49">
        <f t="shared" si="5"/>
        <v>7164013041</v>
      </c>
      <c r="F58" s="49">
        <f t="shared" si="5"/>
        <v>28703632900</v>
      </c>
      <c r="G58" s="49">
        <f t="shared" si="5"/>
        <v>26364842270</v>
      </c>
      <c r="H58" s="49">
        <f t="shared" si="5"/>
        <v>16186202195</v>
      </c>
      <c r="I58" s="49">
        <f t="shared" si="5"/>
        <v>15688953618</v>
      </c>
      <c r="J58" s="49">
        <f t="shared" si="5"/>
        <v>14882179703</v>
      </c>
      <c r="K58" s="11"/>
      <c r="L58" s="11"/>
    </row>
    <row r="59" spans="1:12" ht="15.75" customHeight="1" x14ac:dyDescent="0.25">
      <c r="A59" s="34"/>
      <c r="B59" s="49">
        <f t="shared" ref="B59:J59" si="6">B58+B39</f>
        <v>719928285</v>
      </c>
      <c r="C59" s="49">
        <f t="shared" si="6"/>
        <v>11166355237</v>
      </c>
      <c r="D59" s="49">
        <f t="shared" si="6"/>
        <v>11671899977</v>
      </c>
      <c r="E59" s="49">
        <f t="shared" si="6"/>
        <v>13801586953</v>
      </c>
      <c r="F59" s="49">
        <f t="shared" si="6"/>
        <v>35002428716</v>
      </c>
      <c r="G59" s="49">
        <f t="shared" si="6"/>
        <v>38947593346</v>
      </c>
      <c r="H59" s="49">
        <f t="shared" si="6"/>
        <v>28558575715</v>
      </c>
      <c r="I59" s="49">
        <f t="shared" si="6"/>
        <v>28750759760</v>
      </c>
      <c r="J59" s="49">
        <f t="shared" si="6"/>
        <v>27704698917</v>
      </c>
      <c r="K59" s="11"/>
      <c r="L59" s="11"/>
    </row>
    <row r="60" spans="1:12" ht="15.75" customHeight="1" x14ac:dyDescent="0.25">
      <c r="A60" s="34"/>
      <c r="B60" s="41"/>
      <c r="D60" s="41"/>
      <c r="E60" s="11"/>
      <c r="F60" s="11"/>
      <c r="G60" s="11"/>
      <c r="H60" s="11"/>
      <c r="I60" s="11"/>
      <c r="J60" s="11"/>
      <c r="K60" s="11"/>
      <c r="L60" s="11"/>
    </row>
    <row r="61" spans="1:12" ht="15.75" customHeight="1" x14ac:dyDescent="0.25">
      <c r="A61" s="34"/>
      <c r="B61" s="41"/>
      <c r="D61" s="41"/>
      <c r="E61" s="11"/>
      <c r="F61" s="11"/>
      <c r="G61" s="11"/>
      <c r="H61" s="11"/>
      <c r="I61" s="11"/>
      <c r="J61" s="11"/>
      <c r="K61" s="11"/>
      <c r="L61" s="11"/>
    </row>
    <row r="62" spans="1:12" ht="15.75" customHeight="1" x14ac:dyDescent="0.25">
      <c r="A62" s="13" t="s">
        <v>113</v>
      </c>
      <c r="B62" s="10"/>
      <c r="D62" s="10"/>
      <c r="E62" s="17"/>
      <c r="F62" s="17"/>
      <c r="G62" s="17"/>
      <c r="H62" s="11"/>
      <c r="I62" s="11"/>
      <c r="J62" s="11"/>
      <c r="K62" s="11"/>
      <c r="L62" s="11"/>
    </row>
    <row r="63" spans="1:12" ht="15.75" customHeight="1" x14ac:dyDescent="0.25">
      <c r="A63" s="18" t="s">
        <v>114</v>
      </c>
      <c r="B63" s="10">
        <v>10678772390</v>
      </c>
      <c r="C63" s="10">
        <v>10678772390</v>
      </c>
      <c r="D63" s="10">
        <v>10678772390</v>
      </c>
      <c r="E63" s="11">
        <v>10678772390</v>
      </c>
      <c r="F63" s="11">
        <v>10678772390</v>
      </c>
      <c r="G63" s="11">
        <v>10678772390</v>
      </c>
      <c r="H63" s="11">
        <v>10678772390</v>
      </c>
      <c r="I63" s="11">
        <v>10678772390</v>
      </c>
      <c r="J63" s="11">
        <v>10678772390</v>
      </c>
      <c r="K63" s="11"/>
      <c r="L63" s="11"/>
    </row>
    <row r="64" spans="1:12" ht="15.75" customHeight="1" x14ac:dyDescent="0.25">
      <c r="A64" s="18" t="s">
        <v>116</v>
      </c>
      <c r="B64" s="10">
        <v>6479097639</v>
      </c>
      <c r="C64" s="10">
        <v>6479097639</v>
      </c>
      <c r="D64" s="10">
        <v>6479097639</v>
      </c>
      <c r="E64" s="11">
        <v>6479097639</v>
      </c>
      <c r="F64" s="11">
        <v>6479097639</v>
      </c>
      <c r="G64" s="11">
        <v>6479097639</v>
      </c>
      <c r="H64" s="11">
        <v>6479097639</v>
      </c>
      <c r="I64" s="11">
        <v>6479097639</v>
      </c>
      <c r="J64" s="11">
        <v>6479097639</v>
      </c>
      <c r="K64" s="11"/>
      <c r="L64" s="11"/>
    </row>
    <row r="65" spans="1:26" ht="15.75" customHeight="1" x14ac:dyDescent="0.25">
      <c r="A65" s="18" t="s">
        <v>117</v>
      </c>
      <c r="B65" s="10">
        <v>1010213177</v>
      </c>
      <c r="C65" s="14">
        <v>997306022</v>
      </c>
      <c r="D65" s="10">
        <v>993959725</v>
      </c>
      <c r="E65" s="11">
        <v>987745156</v>
      </c>
      <c r="F65" s="11">
        <v>978184294</v>
      </c>
      <c r="G65" s="11">
        <v>973403863</v>
      </c>
      <c r="H65" s="11">
        <v>968623436</v>
      </c>
      <c r="I65" s="11">
        <v>959062574</v>
      </c>
      <c r="J65" s="21">
        <v>954282143</v>
      </c>
      <c r="K65" s="11"/>
      <c r="L65" s="11"/>
    </row>
    <row r="66" spans="1:26" ht="15.75" customHeight="1" x14ac:dyDescent="0.25">
      <c r="A66" s="18" t="s">
        <v>118</v>
      </c>
      <c r="B66" s="10">
        <v>416487584</v>
      </c>
      <c r="C66" s="14">
        <v>416212448</v>
      </c>
      <c r="D66" s="10">
        <v>109499577</v>
      </c>
      <c r="E66" s="11">
        <v>-165807310</v>
      </c>
      <c r="F66" s="11">
        <v>3946145123</v>
      </c>
      <c r="G66" s="11">
        <v>531821161</v>
      </c>
      <c r="H66" s="11">
        <v>573627466</v>
      </c>
      <c r="I66" s="11">
        <v>-196188367</v>
      </c>
      <c r="J66" s="21">
        <v>-350426407</v>
      </c>
      <c r="K66" s="11"/>
      <c r="L66" s="11"/>
    </row>
    <row r="67" spans="1:26" ht="15.75" customHeight="1" x14ac:dyDescent="0.25">
      <c r="A67" s="18" t="s">
        <v>120</v>
      </c>
      <c r="B67" s="26"/>
      <c r="D67" s="26"/>
      <c r="E67" s="11"/>
      <c r="F67" s="11"/>
      <c r="G67" s="11"/>
      <c r="H67" s="11">
        <v>-73132406</v>
      </c>
      <c r="I67" s="11">
        <v>-405959946</v>
      </c>
      <c r="J67" s="21">
        <v>-322438496</v>
      </c>
      <c r="K67" s="11"/>
      <c r="L67" s="11"/>
    </row>
    <row r="68" spans="1:26" ht="15.75" customHeight="1" x14ac:dyDescent="0.25">
      <c r="A68" s="18" t="s">
        <v>121</v>
      </c>
      <c r="B68" s="10">
        <v>10965757278</v>
      </c>
      <c r="C68" s="14">
        <v>12098924889</v>
      </c>
      <c r="D68" s="10">
        <v>10298997269</v>
      </c>
      <c r="E68" s="11">
        <v>11417241603</v>
      </c>
      <c r="F68" s="11">
        <v>14281708745</v>
      </c>
      <c r="G68" s="11">
        <v>12357002999</v>
      </c>
      <c r="H68" s="11">
        <v>13444039825</v>
      </c>
      <c r="I68" s="11">
        <v>16251805726</v>
      </c>
      <c r="J68" s="21">
        <v>14049745893</v>
      </c>
      <c r="K68" s="11"/>
      <c r="L68" s="11"/>
    </row>
    <row r="69" spans="1:26" ht="15.75" customHeight="1" x14ac:dyDescent="0.25">
      <c r="A69" s="18" t="s">
        <v>123</v>
      </c>
      <c r="B69" s="26">
        <v>1668093205</v>
      </c>
      <c r="C69" s="14">
        <v>1668093205</v>
      </c>
      <c r="D69" s="26">
        <v>1668093205</v>
      </c>
      <c r="E69" s="11">
        <v>1668093205</v>
      </c>
      <c r="F69" s="11">
        <v>1668093205</v>
      </c>
      <c r="G69" s="11">
        <v>1668093205</v>
      </c>
      <c r="H69" s="11">
        <v>1668093205</v>
      </c>
      <c r="I69" s="11">
        <v>1668093205</v>
      </c>
      <c r="J69" s="11">
        <v>1668093205</v>
      </c>
      <c r="K69" s="11"/>
      <c r="L69" s="11"/>
    </row>
    <row r="70" spans="1:26" ht="15.75" customHeight="1" x14ac:dyDescent="0.25">
      <c r="A70" s="18" t="s">
        <v>126</v>
      </c>
      <c r="B70" s="26"/>
      <c r="D70" s="26"/>
      <c r="E70" s="26"/>
      <c r="F70" s="26">
        <v>33657165</v>
      </c>
      <c r="G70" s="26">
        <v>36432801</v>
      </c>
      <c r="H70" s="11">
        <v>54969644</v>
      </c>
      <c r="I70" s="11">
        <v>62494928</v>
      </c>
      <c r="J70" s="21">
        <v>74704811</v>
      </c>
      <c r="K70" s="11"/>
      <c r="L70" s="11"/>
    </row>
    <row r="71" spans="1:26" ht="15.75" customHeight="1" x14ac:dyDescent="0.25">
      <c r="B71" s="41">
        <f t="shared" ref="B71:J71" si="7">SUM(B63:B70)</f>
        <v>31218421273</v>
      </c>
      <c r="C71" s="41">
        <f t="shared" si="7"/>
        <v>32338406593</v>
      </c>
      <c r="D71" s="41">
        <f t="shared" si="7"/>
        <v>30228419805</v>
      </c>
      <c r="E71" s="41">
        <f t="shared" si="7"/>
        <v>31065142683</v>
      </c>
      <c r="F71" s="41">
        <f t="shared" si="7"/>
        <v>38065658561</v>
      </c>
      <c r="G71" s="41">
        <f t="shared" si="7"/>
        <v>32724624058</v>
      </c>
      <c r="H71" s="41">
        <f t="shared" si="7"/>
        <v>33794091199</v>
      </c>
      <c r="I71" s="41">
        <f t="shared" si="7"/>
        <v>35497178149</v>
      </c>
      <c r="J71" s="41">
        <f t="shared" si="7"/>
        <v>33231831178</v>
      </c>
      <c r="K71" s="11"/>
      <c r="L71" s="11"/>
    </row>
    <row r="72" spans="1:26" ht="15.75" customHeight="1" x14ac:dyDescent="0.25">
      <c r="B72" s="41"/>
      <c r="D72" s="41"/>
      <c r="E72" s="41"/>
      <c r="F72" s="41"/>
      <c r="G72" s="41"/>
      <c r="H72" s="11"/>
      <c r="I72" s="11"/>
      <c r="J72" s="11"/>
      <c r="K72" s="11"/>
      <c r="L72" s="11"/>
    </row>
    <row r="73" spans="1:26" ht="15.75" customHeight="1" x14ac:dyDescent="0.25">
      <c r="B73" s="41"/>
      <c r="D73" s="41"/>
      <c r="E73" s="41"/>
      <c r="F73" s="41"/>
      <c r="G73" s="41"/>
      <c r="H73" s="11"/>
      <c r="I73" s="11"/>
      <c r="J73" s="11"/>
      <c r="K73" s="11"/>
      <c r="L73" s="11"/>
    </row>
    <row r="74" spans="1:26" ht="15.75" customHeight="1" x14ac:dyDescent="0.25">
      <c r="A74" s="13" t="s">
        <v>129</v>
      </c>
      <c r="B74" s="10">
        <v>308365336</v>
      </c>
      <c r="C74" s="44">
        <v>1833890249</v>
      </c>
      <c r="D74" s="10">
        <v>1870100732</v>
      </c>
      <c r="E74" s="11">
        <v>1960768448</v>
      </c>
      <c r="F74" s="11">
        <v>4151567081</v>
      </c>
      <c r="G74" s="26">
        <v>4784702883</v>
      </c>
      <c r="H74" s="11">
        <v>6824042320</v>
      </c>
      <c r="I74" s="11">
        <v>8235417296</v>
      </c>
      <c r="J74" s="50">
        <v>6900033687</v>
      </c>
      <c r="K74" s="17"/>
      <c r="L74" s="17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 x14ac:dyDescent="0.25">
      <c r="A75" s="34"/>
      <c r="B75" s="17">
        <f t="shared" ref="B75:J75" si="8">SUM(B71,B74)</f>
        <v>31526786609</v>
      </c>
      <c r="C75" s="17">
        <f t="shared" si="8"/>
        <v>34172296842</v>
      </c>
      <c r="D75" s="17">
        <f t="shared" si="8"/>
        <v>32098520537</v>
      </c>
      <c r="E75" s="17">
        <f t="shared" si="8"/>
        <v>33025911131</v>
      </c>
      <c r="F75" s="17">
        <f t="shared" si="8"/>
        <v>42217225642</v>
      </c>
      <c r="G75" s="17">
        <f t="shared" si="8"/>
        <v>37509326941</v>
      </c>
      <c r="H75" s="17">
        <f t="shared" si="8"/>
        <v>40618133519</v>
      </c>
      <c r="I75" s="17">
        <f t="shared" si="8"/>
        <v>43732595445</v>
      </c>
      <c r="J75" s="17">
        <f t="shared" si="8"/>
        <v>40131864865</v>
      </c>
      <c r="K75" s="11"/>
      <c r="L75" s="11"/>
    </row>
    <row r="76" spans="1:26" ht="15.75" customHeight="1" x14ac:dyDescent="0.25">
      <c r="A76" s="34"/>
      <c r="B76" s="41"/>
      <c r="D76" s="41"/>
      <c r="E76" s="11"/>
      <c r="F76" s="11"/>
      <c r="G76" s="11"/>
      <c r="H76" s="11"/>
      <c r="I76" s="11"/>
      <c r="J76" s="11"/>
      <c r="K76" s="11"/>
      <c r="L76" s="11"/>
    </row>
    <row r="77" spans="1:26" ht="15.75" customHeight="1" x14ac:dyDescent="0.25">
      <c r="A77" s="34"/>
      <c r="B77" s="41"/>
      <c r="D77" s="41"/>
      <c r="E77" s="11"/>
      <c r="F77" s="11"/>
      <c r="G77" s="11"/>
      <c r="H77" s="11"/>
      <c r="I77" s="11"/>
      <c r="J77" s="11"/>
      <c r="K77" s="11"/>
      <c r="L77" s="11"/>
    </row>
    <row r="78" spans="1:26" ht="15.75" customHeight="1" x14ac:dyDescent="0.25">
      <c r="A78" s="34"/>
      <c r="B78" s="36">
        <f t="shared" ref="B78:J78" si="9">SUM(B59,B75)</f>
        <v>32246714894</v>
      </c>
      <c r="C78" s="36">
        <f t="shared" si="9"/>
        <v>45338652079</v>
      </c>
      <c r="D78" s="36">
        <f t="shared" si="9"/>
        <v>43770420514</v>
      </c>
      <c r="E78" s="31">
        <f t="shared" si="9"/>
        <v>46827498084</v>
      </c>
      <c r="F78" s="31">
        <f t="shared" si="9"/>
        <v>77219654358</v>
      </c>
      <c r="G78" s="31">
        <f t="shared" si="9"/>
        <v>76456920287</v>
      </c>
      <c r="H78" s="31">
        <f t="shared" si="9"/>
        <v>69176709234</v>
      </c>
      <c r="I78" s="31">
        <f t="shared" si="9"/>
        <v>72483355205</v>
      </c>
      <c r="J78" s="31">
        <f t="shared" si="9"/>
        <v>67836563782</v>
      </c>
      <c r="K78" s="11"/>
      <c r="L78" s="11"/>
    </row>
    <row r="79" spans="1:26" ht="15.75" customHeight="1" x14ac:dyDescent="0.25">
      <c r="B79" s="10"/>
      <c r="C79" s="43"/>
      <c r="D79" s="10"/>
      <c r="E79" s="11"/>
      <c r="F79" s="11"/>
      <c r="G79" s="11"/>
      <c r="H79" s="11"/>
      <c r="I79" s="11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25">
      <c r="A80" s="12" t="s">
        <v>135</v>
      </c>
      <c r="B80" s="53">
        <f t="shared" ref="B80:J80" si="10">B71/(B63/10)</f>
        <v>29.23409183459523</v>
      </c>
      <c r="C80" s="53">
        <f t="shared" si="10"/>
        <v>30.282887781448444</v>
      </c>
      <c r="D80" s="53">
        <f t="shared" si="10"/>
        <v>28.307017605607005</v>
      </c>
      <c r="E80" s="53">
        <f t="shared" si="10"/>
        <v>29.090556056883987</v>
      </c>
      <c r="F80" s="53">
        <f t="shared" si="10"/>
        <v>35.646099730195672</v>
      </c>
      <c r="G80" s="53">
        <f t="shared" si="10"/>
        <v>30.644556193223629</v>
      </c>
      <c r="H80" s="53">
        <f t="shared" si="10"/>
        <v>31.646045036643017</v>
      </c>
      <c r="I80" s="53">
        <f t="shared" si="10"/>
        <v>33.24087905669839</v>
      </c>
      <c r="J80" s="53">
        <f t="shared" si="10"/>
        <v>31.119523821969953</v>
      </c>
    </row>
    <row r="81" spans="1:10" ht="15.75" customHeight="1" x14ac:dyDescent="0.25">
      <c r="A81" s="12" t="s">
        <v>137</v>
      </c>
      <c r="B81" s="10">
        <f t="shared" ref="B81:J81" si="11">B63/10</f>
        <v>1067877239</v>
      </c>
      <c r="C81" s="10">
        <f t="shared" si="11"/>
        <v>1067877239</v>
      </c>
      <c r="D81" s="10">
        <f t="shared" si="11"/>
        <v>1067877239</v>
      </c>
      <c r="E81" s="10">
        <f t="shared" si="11"/>
        <v>1067877239</v>
      </c>
      <c r="F81" s="10">
        <f t="shared" si="11"/>
        <v>1067877239</v>
      </c>
      <c r="G81" s="10">
        <f t="shared" si="11"/>
        <v>1067877239</v>
      </c>
      <c r="H81" s="10">
        <f t="shared" si="11"/>
        <v>1067877239</v>
      </c>
      <c r="I81" s="10">
        <f t="shared" si="11"/>
        <v>1067877239</v>
      </c>
      <c r="J81" s="10">
        <f t="shared" si="11"/>
        <v>1067877239</v>
      </c>
    </row>
    <row r="82" spans="1:10" ht="15.75" customHeight="1" x14ac:dyDescent="0.25">
      <c r="B82" s="4"/>
      <c r="D82" s="4"/>
      <c r="E82" s="5"/>
      <c r="F82" s="5"/>
    </row>
    <row r="83" spans="1:10" ht="15.75" customHeight="1" x14ac:dyDescent="0.25">
      <c r="B83" s="4"/>
      <c r="D83" s="4"/>
      <c r="E83" s="5"/>
      <c r="F83" s="5"/>
    </row>
    <row r="84" spans="1:10" ht="15.75" customHeight="1" x14ac:dyDescent="0.25">
      <c r="B84" s="4"/>
      <c r="D84" s="4"/>
      <c r="E84" s="5"/>
      <c r="F84" s="5"/>
    </row>
    <row r="85" spans="1:10" ht="15.75" customHeight="1" x14ac:dyDescent="0.25">
      <c r="B85" s="4"/>
      <c r="D85" s="4"/>
      <c r="E85" s="5"/>
      <c r="F85" s="5"/>
    </row>
    <row r="86" spans="1:10" ht="15.75" customHeight="1" x14ac:dyDescent="0.25">
      <c r="B86" s="4"/>
      <c r="D86" s="4"/>
      <c r="E86" s="5"/>
      <c r="F86" s="5"/>
    </row>
    <row r="87" spans="1:10" ht="15.75" customHeight="1" x14ac:dyDescent="0.25">
      <c r="B87" s="4"/>
      <c r="D87" s="4"/>
      <c r="E87" s="5"/>
      <c r="F87" s="5"/>
    </row>
    <row r="88" spans="1:10" ht="15.75" customHeight="1" x14ac:dyDescent="0.25">
      <c r="B88" s="4"/>
      <c r="D88" s="4"/>
      <c r="E88" s="5"/>
      <c r="F88" s="5"/>
    </row>
    <row r="89" spans="1:10" ht="15.75" customHeight="1" x14ac:dyDescent="0.25">
      <c r="B89" s="4"/>
      <c r="D89" s="4"/>
      <c r="E89" s="5"/>
      <c r="F89" s="5"/>
    </row>
    <row r="90" spans="1:10" ht="15.75" customHeight="1" x14ac:dyDescent="0.25">
      <c r="B90" s="4"/>
      <c r="D90" s="4"/>
      <c r="E90" s="5"/>
      <c r="F90" s="5"/>
    </row>
    <row r="91" spans="1:10" ht="15.75" customHeight="1" x14ac:dyDescent="0.25">
      <c r="B91" s="4"/>
      <c r="D91" s="4"/>
      <c r="E91" s="5"/>
      <c r="F91" s="5"/>
    </row>
    <row r="92" spans="1:10" ht="15.75" customHeight="1" x14ac:dyDescent="0.25">
      <c r="B92" s="4"/>
      <c r="D92" s="4"/>
      <c r="E92" s="5"/>
      <c r="F92" s="5"/>
    </row>
    <row r="93" spans="1:10" ht="15.75" customHeight="1" x14ac:dyDescent="0.25">
      <c r="B93" s="4"/>
      <c r="D93" s="4"/>
      <c r="E93" s="5"/>
      <c r="F93" s="5"/>
    </row>
    <row r="94" spans="1:10" ht="15.75" customHeight="1" x14ac:dyDescent="0.25">
      <c r="B94" s="4"/>
      <c r="D94" s="4"/>
      <c r="E94" s="5"/>
      <c r="F94" s="5"/>
    </row>
    <row r="95" spans="1:10" ht="15.75" customHeight="1" x14ac:dyDescent="0.25">
      <c r="B95" s="4"/>
      <c r="D95" s="4"/>
      <c r="E95" s="5"/>
      <c r="F95" s="5"/>
    </row>
    <row r="96" spans="1:10" ht="15.75" customHeight="1" x14ac:dyDescent="0.25">
      <c r="B96" s="4"/>
      <c r="D96" s="4"/>
      <c r="E96" s="5"/>
      <c r="F96" s="5"/>
    </row>
    <row r="97" spans="2:6" ht="15.75" customHeight="1" x14ac:dyDescent="0.25">
      <c r="B97" s="4"/>
      <c r="D97" s="4"/>
      <c r="E97" s="5"/>
      <c r="F97" s="5"/>
    </row>
    <row r="98" spans="2:6" ht="15.75" customHeight="1" x14ac:dyDescent="0.25">
      <c r="B98" s="4"/>
      <c r="D98" s="4"/>
      <c r="E98" s="5"/>
      <c r="F98" s="5"/>
    </row>
    <row r="99" spans="2:6" ht="15.75" customHeight="1" x14ac:dyDescent="0.25">
      <c r="B99" s="4"/>
      <c r="D99" s="4"/>
      <c r="E99" s="5"/>
      <c r="F99" s="5"/>
    </row>
    <row r="100" spans="2:6" ht="15.75" customHeight="1" x14ac:dyDescent="0.25">
      <c r="B100" s="4"/>
      <c r="D100" s="4"/>
      <c r="E100" s="5"/>
      <c r="F100" s="5"/>
    </row>
    <row r="101" spans="2:6" ht="15.75" customHeight="1" x14ac:dyDescent="0.25">
      <c r="B101" s="4"/>
      <c r="D101" s="4"/>
      <c r="E101" s="5"/>
      <c r="F101" s="5"/>
    </row>
    <row r="102" spans="2:6" ht="15.75" customHeight="1" x14ac:dyDescent="0.25">
      <c r="B102" s="4"/>
      <c r="D102" s="4"/>
      <c r="E102" s="5"/>
      <c r="F102" s="5"/>
    </row>
    <row r="103" spans="2:6" ht="15.75" customHeight="1" x14ac:dyDescent="0.25">
      <c r="B103" s="4"/>
      <c r="D103" s="4"/>
      <c r="E103" s="5"/>
      <c r="F103" s="5"/>
    </row>
    <row r="104" spans="2:6" ht="15.75" customHeight="1" x14ac:dyDescent="0.25">
      <c r="B104" s="4"/>
      <c r="D104" s="4"/>
      <c r="E104" s="5"/>
      <c r="F104" s="5"/>
    </row>
    <row r="105" spans="2:6" ht="15.75" customHeight="1" x14ac:dyDescent="0.25">
      <c r="B105" s="4"/>
      <c r="D105" s="4"/>
      <c r="E105" s="5"/>
      <c r="F105" s="5"/>
    </row>
    <row r="106" spans="2:6" ht="15.75" customHeight="1" x14ac:dyDescent="0.25">
      <c r="B106" s="4"/>
      <c r="D106" s="4"/>
      <c r="E106" s="5"/>
      <c r="F106" s="5"/>
    </row>
    <row r="107" spans="2:6" ht="15.75" customHeight="1" x14ac:dyDescent="0.25">
      <c r="B107" s="4"/>
      <c r="D107" s="4"/>
      <c r="E107" s="5"/>
      <c r="F107" s="5"/>
    </row>
    <row r="108" spans="2:6" ht="15.75" customHeight="1" x14ac:dyDescent="0.25">
      <c r="B108" s="4"/>
      <c r="D108" s="4"/>
      <c r="E108" s="5"/>
      <c r="F108" s="5"/>
    </row>
    <row r="109" spans="2:6" ht="15.75" customHeight="1" x14ac:dyDescent="0.25">
      <c r="B109" s="4"/>
      <c r="D109" s="4"/>
      <c r="E109" s="5"/>
      <c r="F109" s="5"/>
    </row>
    <row r="110" spans="2:6" ht="15.75" customHeight="1" x14ac:dyDescent="0.25">
      <c r="B110" s="4"/>
      <c r="D110" s="4"/>
      <c r="E110" s="5"/>
      <c r="F110" s="5"/>
    </row>
    <row r="111" spans="2:6" ht="15.75" customHeight="1" x14ac:dyDescent="0.25">
      <c r="B111" s="4"/>
      <c r="D111" s="4"/>
      <c r="E111" s="5"/>
      <c r="F111" s="5"/>
    </row>
    <row r="112" spans="2:6" ht="15.75" customHeight="1" x14ac:dyDescent="0.25">
      <c r="B112" s="4"/>
      <c r="D112" s="4"/>
      <c r="E112" s="5"/>
      <c r="F112" s="5"/>
    </row>
    <row r="113" spans="2:6" ht="15.75" customHeight="1" x14ac:dyDescent="0.25">
      <c r="B113" s="4"/>
      <c r="D113" s="4"/>
      <c r="E113" s="5"/>
      <c r="F113" s="5"/>
    </row>
    <row r="114" spans="2:6" ht="15.75" customHeight="1" x14ac:dyDescent="0.25">
      <c r="B114" s="4"/>
      <c r="D114" s="4"/>
      <c r="E114" s="5"/>
      <c r="F114" s="5"/>
    </row>
    <row r="115" spans="2:6" ht="15.75" customHeight="1" x14ac:dyDescent="0.25">
      <c r="B115" s="4"/>
      <c r="D115" s="4"/>
      <c r="E115" s="5"/>
      <c r="F115" s="5"/>
    </row>
    <row r="116" spans="2:6" ht="15.75" customHeight="1" x14ac:dyDescent="0.25">
      <c r="B116" s="4"/>
      <c r="D116" s="4"/>
      <c r="E116" s="5"/>
      <c r="F116" s="5"/>
    </row>
    <row r="117" spans="2:6" ht="15.75" customHeight="1" x14ac:dyDescent="0.25">
      <c r="B117" s="4"/>
      <c r="D117" s="4"/>
      <c r="E117" s="5"/>
      <c r="F117" s="5"/>
    </row>
    <row r="118" spans="2:6" ht="15.75" customHeight="1" x14ac:dyDescent="0.25">
      <c r="B118" s="4"/>
      <c r="D118" s="4"/>
      <c r="E118" s="5"/>
      <c r="F118" s="5"/>
    </row>
    <row r="119" spans="2:6" ht="15.75" customHeight="1" x14ac:dyDescent="0.25">
      <c r="B119" s="4"/>
      <c r="D119" s="4"/>
      <c r="E119" s="5"/>
      <c r="F119" s="5"/>
    </row>
    <row r="120" spans="2:6" ht="15.75" customHeight="1" x14ac:dyDescent="0.25">
      <c r="B120" s="4"/>
      <c r="D120" s="4"/>
      <c r="E120" s="5"/>
      <c r="F120" s="5"/>
    </row>
    <row r="121" spans="2:6" ht="15.75" customHeight="1" x14ac:dyDescent="0.25">
      <c r="B121" s="4"/>
      <c r="D121" s="4"/>
      <c r="E121" s="5"/>
      <c r="F121" s="5"/>
    </row>
    <row r="122" spans="2:6" ht="15.75" customHeight="1" x14ac:dyDescent="0.25">
      <c r="B122" s="4"/>
      <c r="D122" s="4"/>
      <c r="E122" s="5"/>
      <c r="F122" s="5"/>
    </row>
    <row r="123" spans="2:6" ht="15.75" customHeight="1" x14ac:dyDescent="0.25">
      <c r="B123" s="4"/>
      <c r="D123" s="4"/>
      <c r="E123" s="5"/>
      <c r="F123" s="5"/>
    </row>
    <row r="124" spans="2:6" ht="15.75" customHeight="1" x14ac:dyDescent="0.25">
      <c r="B124" s="4"/>
      <c r="D124" s="4"/>
      <c r="E124" s="5"/>
      <c r="F124" s="5"/>
    </row>
    <row r="125" spans="2:6" ht="15.75" customHeight="1" x14ac:dyDescent="0.25">
      <c r="B125" s="4"/>
      <c r="D125" s="4"/>
      <c r="E125" s="5"/>
      <c r="F125" s="5"/>
    </row>
    <row r="126" spans="2:6" ht="15.75" customHeight="1" x14ac:dyDescent="0.25">
      <c r="B126" s="4"/>
      <c r="D126" s="4"/>
      <c r="E126" s="5"/>
      <c r="F126" s="5"/>
    </row>
    <row r="127" spans="2:6" ht="15.75" customHeight="1" x14ac:dyDescent="0.25">
      <c r="B127" s="4"/>
      <c r="D127" s="4"/>
      <c r="E127" s="5"/>
      <c r="F127" s="5"/>
    </row>
    <row r="128" spans="2:6" ht="15.75" customHeight="1" x14ac:dyDescent="0.25">
      <c r="B128" s="4"/>
      <c r="D128" s="4"/>
      <c r="E128" s="5"/>
      <c r="F128" s="5"/>
    </row>
    <row r="129" spans="2:6" ht="15.75" customHeight="1" x14ac:dyDescent="0.25">
      <c r="B129" s="4"/>
      <c r="D129" s="4"/>
      <c r="E129" s="5"/>
      <c r="F129" s="5"/>
    </row>
    <row r="130" spans="2:6" ht="15.75" customHeight="1" x14ac:dyDescent="0.25">
      <c r="B130" s="4"/>
      <c r="D130" s="4"/>
      <c r="E130" s="5"/>
      <c r="F130" s="5"/>
    </row>
    <row r="131" spans="2:6" ht="15.75" customHeight="1" x14ac:dyDescent="0.25">
      <c r="B131" s="4"/>
      <c r="D131" s="4"/>
      <c r="E131" s="5"/>
      <c r="F131" s="5"/>
    </row>
    <row r="132" spans="2:6" ht="15.75" customHeight="1" x14ac:dyDescent="0.25">
      <c r="B132" s="4"/>
      <c r="D132" s="4"/>
      <c r="E132" s="5"/>
      <c r="F132" s="5"/>
    </row>
    <row r="133" spans="2:6" ht="15.75" customHeight="1" x14ac:dyDescent="0.25">
      <c r="B133" s="4"/>
      <c r="D133" s="4"/>
      <c r="E133" s="5"/>
      <c r="F133" s="5"/>
    </row>
    <row r="134" spans="2:6" ht="15.75" customHeight="1" x14ac:dyDescent="0.25">
      <c r="B134" s="4"/>
      <c r="D134" s="4"/>
      <c r="E134" s="5"/>
      <c r="F134" s="5"/>
    </row>
    <row r="135" spans="2:6" ht="15.75" customHeight="1" x14ac:dyDescent="0.25">
      <c r="B135" s="4"/>
      <c r="D135" s="4"/>
      <c r="E135" s="5"/>
      <c r="F135" s="5"/>
    </row>
    <row r="136" spans="2:6" ht="15.75" customHeight="1" x14ac:dyDescent="0.25">
      <c r="B136" s="4"/>
      <c r="D136" s="4"/>
      <c r="E136" s="5"/>
      <c r="F136" s="5"/>
    </row>
    <row r="137" spans="2:6" ht="15.75" customHeight="1" x14ac:dyDescent="0.25">
      <c r="B137" s="4"/>
      <c r="D137" s="4"/>
      <c r="E137" s="5"/>
      <c r="F137" s="5"/>
    </row>
    <row r="138" spans="2:6" ht="15.75" customHeight="1" x14ac:dyDescent="0.25">
      <c r="B138" s="4"/>
      <c r="D138" s="4"/>
      <c r="E138" s="5"/>
      <c r="F138" s="5"/>
    </row>
    <row r="139" spans="2:6" ht="15.75" customHeight="1" x14ac:dyDescent="0.25">
      <c r="B139" s="4"/>
      <c r="D139" s="4"/>
      <c r="E139" s="5"/>
      <c r="F139" s="5"/>
    </row>
    <row r="140" spans="2:6" ht="15.75" customHeight="1" x14ac:dyDescent="0.25">
      <c r="B140" s="4"/>
      <c r="D140" s="4"/>
      <c r="E140" s="5"/>
      <c r="F140" s="5"/>
    </row>
    <row r="141" spans="2:6" ht="15.75" customHeight="1" x14ac:dyDescent="0.25">
      <c r="B141" s="4"/>
      <c r="D141" s="4"/>
      <c r="E141" s="5"/>
      <c r="F141" s="5"/>
    </row>
    <row r="142" spans="2:6" ht="15.75" customHeight="1" x14ac:dyDescent="0.25">
      <c r="B142" s="4"/>
      <c r="D142" s="4"/>
      <c r="E142" s="5"/>
      <c r="F142" s="5"/>
    </row>
    <row r="143" spans="2:6" ht="15.75" customHeight="1" x14ac:dyDescent="0.25">
      <c r="B143" s="4"/>
      <c r="D143" s="4"/>
      <c r="E143" s="5"/>
      <c r="F143" s="5"/>
    </row>
    <row r="144" spans="2:6" ht="15.75" customHeight="1" x14ac:dyDescent="0.25">
      <c r="B144" s="4"/>
      <c r="D144" s="4"/>
      <c r="E144" s="5"/>
      <c r="F144" s="5"/>
    </row>
    <row r="145" spans="2:6" ht="15.75" customHeight="1" x14ac:dyDescent="0.25">
      <c r="B145" s="4"/>
      <c r="D145" s="4"/>
      <c r="E145" s="5"/>
      <c r="F145" s="5"/>
    </row>
    <row r="146" spans="2:6" ht="15.75" customHeight="1" x14ac:dyDescent="0.25">
      <c r="B146" s="4"/>
      <c r="D146" s="4"/>
      <c r="E146" s="5"/>
      <c r="F146" s="5"/>
    </row>
    <row r="147" spans="2:6" ht="15.75" customHeight="1" x14ac:dyDescent="0.25">
      <c r="B147" s="4"/>
      <c r="D147" s="4"/>
      <c r="E147" s="5"/>
      <c r="F147" s="5"/>
    </row>
    <row r="148" spans="2:6" ht="15.75" customHeight="1" x14ac:dyDescent="0.25">
      <c r="B148" s="4"/>
      <c r="D148" s="4"/>
      <c r="E148" s="5"/>
      <c r="F148" s="5"/>
    </row>
    <row r="149" spans="2:6" ht="15.75" customHeight="1" x14ac:dyDescent="0.25">
      <c r="B149" s="4"/>
      <c r="D149" s="4"/>
      <c r="E149" s="5"/>
      <c r="F149" s="5"/>
    </row>
    <row r="150" spans="2:6" ht="15.75" customHeight="1" x14ac:dyDescent="0.25">
      <c r="B150" s="4"/>
      <c r="D150" s="4"/>
      <c r="E150" s="5"/>
      <c r="F150" s="5"/>
    </row>
    <row r="151" spans="2:6" ht="15.75" customHeight="1" x14ac:dyDescent="0.25">
      <c r="B151" s="4"/>
      <c r="D151" s="4"/>
      <c r="E151" s="5"/>
      <c r="F151" s="5"/>
    </row>
    <row r="152" spans="2:6" ht="15.75" customHeight="1" x14ac:dyDescent="0.25">
      <c r="B152" s="4"/>
      <c r="D152" s="4"/>
      <c r="E152" s="5"/>
      <c r="F152" s="5"/>
    </row>
    <row r="153" spans="2:6" ht="15.75" customHeight="1" x14ac:dyDescent="0.25">
      <c r="B153" s="4"/>
      <c r="D153" s="4"/>
      <c r="E153" s="5"/>
      <c r="F153" s="5"/>
    </row>
    <row r="154" spans="2:6" ht="15.75" customHeight="1" x14ac:dyDescent="0.25">
      <c r="B154" s="4"/>
      <c r="D154" s="4"/>
      <c r="E154" s="5"/>
      <c r="F154" s="5"/>
    </row>
    <row r="155" spans="2:6" ht="15.75" customHeight="1" x14ac:dyDescent="0.25">
      <c r="B155" s="4"/>
      <c r="D155" s="4"/>
      <c r="E155" s="5"/>
      <c r="F155" s="5"/>
    </row>
    <row r="156" spans="2:6" ht="15.75" customHeight="1" x14ac:dyDescent="0.25">
      <c r="B156" s="4"/>
      <c r="D156" s="4"/>
      <c r="E156" s="5"/>
      <c r="F156" s="5"/>
    </row>
    <row r="157" spans="2:6" ht="15.75" customHeight="1" x14ac:dyDescent="0.25">
      <c r="B157" s="4"/>
      <c r="D157" s="4"/>
      <c r="E157" s="5"/>
      <c r="F157" s="5"/>
    </row>
    <row r="158" spans="2:6" ht="15.75" customHeight="1" x14ac:dyDescent="0.25">
      <c r="B158" s="4"/>
      <c r="D158" s="4"/>
      <c r="E158" s="5"/>
      <c r="F158" s="5"/>
    </row>
    <row r="159" spans="2:6" ht="15.75" customHeight="1" x14ac:dyDescent="0.25">
      <c r="B159" s="4"/>
      <c r="D159" s="4"/>
      <c r="E159" s="5"/>
      <c r="F159" s="5"/>
    </row>
    <row r="160" spans="2:6" ht="15.75" customHeight="1" x14ac:dyDescent="0.25">
      <c r="B160" s="4"/>
      <c r="D160" s="4"/>
      <c r="E160" s="5"/>
      <c r="F160" s="5"/>
    </row>
    <row r="161" spans="2:6" ht="15.75" customHeight="1" x14ac:dyDescent="0.25">
      <c r="B161" s="4"/>
      <c r="D161" s="4"/>
      <c r="E161" s="5"/>
      <c r="F161" s="5"/>
    </row>
    <row r="162" spans="2:6" ht="15.75" customHeight="1" x14ac:dyDescent="0.25">
      <c r="B162" s="4"/>
      <c r="D162" s="4"/>
      <c r="E162" s="5"/>
      <c r="F162" s="5"/>
    </row>
    <row r="163" spans="2:6" ht="15.75" customHeight="1" x14ac:dyDescent="0.25">
      <c r="B163" s="4"/>
      <c r="D163" s="4"/>
      <c r="E163" s="5"/>
      <c r="F163" s="5"/>
    </row>
    <row r="164" spans="2:6" ht="15.75" customHeight="1" x14ac:dyDescent="0.25">
      <c r="B164" s="4"/>
      <c r="D164" s="4"/>
      <c r="E164" s="5"/>
      <c r="F164" s="5"/>
    </row>
    <row r="165" spans="2:6" ht="15.75" customHeight="1" x14ac:dyDescent="0.25">
      <c r="B165" s="4"/>
      <c r="D165" s="4"/>
      <c r="E165" s="5"/>
      <c r="F165" s="5"/>
    </row>
    <row r="166" spans="2:6" ht="15.75" customHeight="1" x14ac:dyDescent="0.25">
      <c r="B166" s="4"/>
      <c r="D166" s="4"/>
      <c r="E166" s="5"/>
      <c r="F166" s="5"/>
    </row>
    <row r="167" spans="2:6" ht="15.75" customHeight="1" x14ac:dyDescent="0.25">
      <c r="B167" s="4"/>
      <c r="D167" s="4"/>
      <c r="E167" s="5"/>
      <c r="F167" s="5"/>
    </row>
    <row r="168" spans="2:6" ht="15.75" customHeight="1" x14ac:dyDescent="0.25">
      <c r="B168" s="4"/>
      <c r="D168" s="4"/>
      <c r="E168" s="5"/>
      <c r="F168" s="5"/>
    </row>
    <row r="169" spans="2:6" ht="15.75" customHeight="1" x14ac:dyDescent="0.25">
      <c r="B169" s="4"/>
      <c r="D169" s="4"/>
      <c r="E169" s="5"/>
      <c r="F169" s="5"/>
    </row>
    <row r="170" spans="2:6" ht="15.75" customHeight="1" x14ac:dyDescent="0.25">
      <c r="B170" s="4"/>
      <c r="D170" s="4"/>
      <c r="E170" s="5"/>
      <c r="F170" s="5"/>
    </row>
    <row r="171" spans="2:6" ht="15.75" customHeight="1" x14ac:dyDescent="0.25">
      <c r="B171" s="4"/>
      <c r="D171" s="4"/>
      <c r="E171" s="5"/>
      <c r="F171" s="5"/>
    </row>
    <row r="172" spans="2:6" ht="15.75" customHeight="1" x14ac:dyDescent="0.25">
      <c r="B172" s="4"/>
      <c r="D172" s="4"/>
      <c r="E172" s="5"/>
      <c r="F172" s="5"/>
    </row>
    <row r="173" spans="2:6" ht="15.75" customHeight="1" x14ac:dyDescent="0.25">
      <c r="B173" s="4"/>
      <c r="D173" s="4"/>
      <c r="E173" s="5"/>
      <c r="F173" s="5"/>
    </row>
    <row r="174" spans="2:6" ht="15.75" customHeight="1" x14ac:dyDescent="0.25">
      <c r="B174" s="4"/>
      <c r="D174" s="4"/>
      <c r="E174" s="5"/>
      <c r="F174" s="5"/>
    </row>
    <row r="175" spans="2:6" ht="15.75" customHeight="1" x14ac:dyDescent="0.25">
      <c r="B175" s="4"/>
      <c r="D175" s="4"/>
      <c r="E175" s="5"/>
      <c r="F175" s="5"/>
    </row>
    <row r="176" spans="2:6" ht="15.75" customHeight="1" x14ac:dyDescent="0.25">
      <c r="B176" s="4"/>
      <c r="D176" s="4"/>
      <c r="E176" s="5"/>
      <c r="F176" s="5"/>
    </row>
    <row r="177" spans="2:6" ht="15.75" customHeight="1" x14ac:dyDescent="0.25">
      <c r="B177" s="4"/>
      <c r="D177" s="4"/>
      <c r="E177" s="5"/>
      <c r="F177" s="5"/>
    </row>
    <row r="178" spans="2:6" ht="15.75" customHeight="1" x14ac:dyDescent="0.25">
      <c r="B178" s="4"/>
      <c r="D178" s="4"/>
      <c r="E178" s="5"/>
      <c r="F178" s="5"/>
    </row>
    <row r="179" spans="2:6" ht="15.75" customHeight="1" x14ac:dyDescent="0.25">
      <c r="B179" s="4"/>
      <c r="D179" s="4"/>
      <c r="E179" s="5"/>
      <c r="F179" s="5"/>
    </row>
    <row r="180" spans="2:6" ht="15.75" customHeight="1" x14ac:dyDescent="0.25">
      <c r="B180" s="4"/>
      <c r="D180" s="4"/>
      <c r="E180" s="5"/>
      <c r="F180" s="5"/>
    </row>
    <row r="181" spans="2:6" ht="15.75" customHeight="1" x14ac:dyDescent="0.25">
      <c r="B181" s="4"/>
      <c r="D181" s="4"/>
      <c r="E181" s="5"/>
      <c r="F181" s="5"/>
    </row>
    <row r="182" spans="2:6" ht="15.75" customHeight="1" x14ac:dyDescent="0.25">
      <c r="B182" s="4"/>
      <c r="D182" s="4"/>
      <c r="E182" s="5"/>
      <c r="F182" s="5"/>
    </row>
    <row r="183" spans="2:6" ht="15.75" customHeight="1" x14ac:dyDescent="0.25">
      <c r="B183" s="4"/>
      <c r="D183" s="4"/>
      <c r="E183" s="5"/>
      <c r="F183" s="5"/>
    </row>
    <row r="184" spans="2:6" ht="15.75" customHeight="1" x14ac:dyDescent="0.25">
      <c r="B184" s="4"/>
      <c r="D184" s="4"/>
      <c r="E184" s="5"/>
      <c r="F184" s="5"/>
    </row>
    <row r="185" spans="2:6" ht="15.75" customHeight="1" x14ac:dyDescent="0.25">
      <c r="B185" s="4"/>
      <c r="D185" s="4"/>
      <c r="E185" s="5"/>
      <c r="F185" s="5"/>
    </row>
    <row r="186" spans="2:6" ht="15.75" customHeight="1" x14ac:dyDescent="0.25">
      <c r="B186" s="4"/>
      <c r="D186" s="4"/>
      <c r="E186" s="5"/>
      <c r="F186" s="5"/>
    </row>
    <row r="187" spans="2:6" ht="15.75" customHeight="1" x14ac:dyDescent="0.25">
      <c r="B187" s="4"/>
      <c r="D187" s="4"/>
      <c r="E187" s="5"/>
      <c r="F187" s="5"/>
    </row>
    <row r="188" spans="2:6" ht="15.75" customHeight="1" x14ac:dyDescent="0.25">
      <c r="B188" s="4"/>
      <c r="D188" s="4"/>
      <c r="E188" s="5"/>
      <c r="F188" s="5"/>
    </row>
    <row r="189" spans="2:6" ht="15.75" customHeight="1" x14ac:dyDescent="0.25">
      <c r="B189" s="4"/>
      <c r="D189" s="4"/>
      <c r="E189" s="5"/>
      <c r="F189" s="5"/>
    </row>
    <row r="190" spans="2:6" ht="15.75" customHeight="1" x14ac:dyDescent="0.25">
      <c r="B190" s="4"/>
      <c r="D190" s="4"/>
      <c r="E190" s="5"/>
      <c r="F190" s="5"/>
    </row>
    <row r="191" spans="2:6" ht="15.75" customHeight="1" x14ac:dyDescent="0.25">
      <c r="B191" s="4"/>
      <c r="D191" s="4"/>
      <c r="E191" s="5"/>
      <c r="F191" s="5"/>
    </row>
    <row r="192" spans="2:6" ht="15.75" customHeight="1" x14ac:dyDescent="0.25">
      <c r="B192" s="4"/>
      <c r="D192" s="4"/>
      <c r="E192" s="5"/>
      <c r="F192" s="5"/>
    </row>
    <row r="193" spans="2:6" ht="15.75" customHeight="1" x14ac:dyDescent="0.25">
      <c r="B193" s="4"/>
      <c r="D193" s="4"/>
      <c r="E193" s="5"/>
      <c r="F193" s="5"/>
    </row>
    <row r="194" spans="2:6" ht="15.75" customHeight="1" x14ac:dyDescent="0.25">
      <c r="B194" s="4"/>
      <c r="D194" s="4"/>
      <c r="E194" s="5"/>
      <c r="F194" s="5"/>
    </row>
    <row r="195" spans="2:6" ht="15.75" customHeight="1" x14ac:dyDescent="0.25">
      <c r="B195" s="4"/>
      <c r="D195" s="4"/>
      <c r="E195" s="5"/>
      <c r="F195" s="5"/>
    </row>
    <row r="196" spans="2:6" ht="15.75" customHeight="1" x14ac:dyDescent="0.25">
      <c r="B196" s="4"/>
      <c r="D196" s="4"/>
      <c r="E196" s="5"/>
      <c r="F196" s="5"/>
    </row>
    <row r="197" spans="2:6" ht="15.75" customHeight="1" x14ac:dyDescent="0.25">
      <c r="B197" s="4"/>
      <c r="D197" s="4"/>
      <c r="E197" s="5"/>
      <c r="F197" s="5"/>
    </row>
    <row r="198" spans="2:6" ht="15.75" customHeight="1" x14ac:dyDescent="0.25">
      <c r="B198" s="4"/>
      <c r="D198" s="4"/>
      <c r="E198" s="5"/>
      <c r="F198" s="5"/>
    </row>
    <row r="199" spans="2:6" ht="15.75" customHeight="1" x14ac:dyDescent="0.25">
      <c r="B199" s="4"/>
      <c r="D199" s="4"/>
      <c r="E199" s="5"/>
      <c r="F199" s="5"/>
    </row>
    <row r="200" spans="2:6" ht="15.75" customHeight="1" x14ac:dyDescent="0.25">
      <c r="B200" s="4"/>
      <c r="D200" s="4"/>
      <c r="E200" s="5"/>
      <c r="F200" s="5"/>
    </row>
    <row r="201" spans="2:6" ht="15.75" customHeight="1" x14ac:dyDescent="0.25">
      <c r="B201" s="4"/>
      <c r="D201" s="4"/>
      <c r="E201" s="5"/>
      <c r="F201" s="5"/>
    </row>
    <row r="202" spans="2:6" ht="15.75" customHeight="1" x14ac:dyDescent="0.25">
      <c r="B202" s="4"/>
      <c r="D202" s="4"/>
      <c r="E202" s="5"/>
      <c r="F202" s="5"/>
    </row>
    <row r="203" spans="2:6" ht="15.75" customHeight="1" x14ac:dyDescent="0.25">
      <c r="B203" s="4"/>
      <c r="D203" s="4"/>
      <c r="E203" s="5"/>
      <c r="F203" s="5"/>
    </row>
    <row r="204" spans="2:6" ht="15.75" customHeight="1" x14ac:dyDescent="0.25">
      <c r="B204" s="4"/>
      <c r="D204" s="4"/>
      <c r="E204" s="5"/>
      <c r="F204" s="5"/>
    </row>
    <row r="205" spans="2:6" ht="15.75" customHeight="1" x14ac:dyDescent="0.25">
      <c r="B205" s="4"/>
      <c r="D205" s="4"/>
      <c r="E205" s="5"/>
      <c r="F205" s="5"/>
    </row>
    <row r="206" spans="2:6" ht="15.75" customHeight="1" x14ac:dyDescent="0.25">
      <c r="B206" s="4"/>
      <c r="D206" s="4"/>
      <c r="E206" s="5"/>
      <c r="F206" s="5"/>
    </row>
    <row r="207" spans="2:6" ht="15.75" customHeight="1" x14ac:dyDescent="0.25">
      <c r="B207" s="4"/>
      <c r="D207" s="4"/>
      <c r="E207" s="5"/>
      <c r="F207" s="5"/>
    </row>
    <row r="208" spans="2:6" ht="15.75" customHeight="1" x14ac:dyDescent="0.25">
      <c r="B208" s="4"/>
      <c r="D208" s="4"/>
      <c r="E208" s="5"/>
      <c r="F208" s="5"/>
    </row>
    <row r="209" spans="2:6" ht="15.75" customHeight="1" x14ac:dyDescent="0.25">
      <c r="B209" s="4"/>
      <c r="D209" s="4"/>
      <c r="E209" s="5"/>
      <c r="F209" s="5"/>
    </row>
    <row r="210" spans="2:6" ht="15.75" customHeight="1" x14ac:dyDescent="0.25">
      <c r="B210" s="4"/>
      <c r="D210" s="4"/>
      <c r="E210" s="5"/>
      <c r="F210" s="5"/>
    </row>
    <row r="211" spans="2:6" ht="15.75" customHeight="1" x14ac:dyDescent="0.25">
      <c r="B211" s="4"/>
      <c r="D211" s="4"/>
      <c r="E211" s="5"/>
      <c r="F211" s="5"/>
    </row>
    <row r="212" spans="2:6" ht="15.75" customHeight="1" x14ac:dyDescent="0.25">
      <c r="B212" s="4"/>
      <c r="D212" s="4"/>
      <c r="E212" s="5"/>
      <c r="F212" s="5"/>
    </row>
    <row r="213" spans="2:6" ht="15.75" customHeight="1" x14ac:dyDescent="0.25">
      <c r="B213" s="4"/>
      <c r="D213" s="4"/>
      <c r="E213" s="5"/>
      <c r="F213" s="5"/>
    </row>
    <row r="214" spans="2:6" ht="15.75" customHeight="1" x14ac:dyDescent="0.25">
      <c r="B214" s="4"/>
      <c r="D214" s="4"/>
      <c r="E214" s="5"/>
      <c r="F214" s="5"/>
    </row>
    <row r="215" spans="2:6" ht="15.75" customHeight="1" x14ac:dyDescent="0.25">
      <c r="B215" s="4"/>
      <c r="D215" s="4"/>
      <c r="E215" s="5"/>
      <c r="F215" s="5"/>
    </row>
    <row r="216" spans="2:6" ht="15.75" customHeight="1" x14ac:dyDescent="0.25">
      <c r="B216" s="4"/>
      <c r="D216" s="4"/>
      <c r="E216" s="5"/>
      <c r="F216" s="5"/>
    </row>
    <row r="217" spans="2:6" ht="15.75" customHeight="1" x14ac:dyDescent="0.25">
      <c r="B217" s="4"/>
      <c r="D217" s="4"/>
      <c r="E217" s="5"/>
      <c r="F217" s="5"/>
    </row>
    <row r="218" spans="2:6" ht="15.75" customHeight="1" x14ac:dyDescent="0.25">
      <c r="B218" s="4"/>
      <c r="D218" s="4"/>
      <c r="E218" s="5"/>
      <c r="F218" s="5"/>
    </row>
    <row r="219" spans="2:6" ht="15.75" customHeight="1" x14ac:dyDescent="0.25">
      <c r="B219" s="4"/>
      <c r="D219" s="4"/>
      <c r="E219" s="5"/>
      <c r="F219" s="5"/>
    </row>
    <row r="220" spans="2:6" ht="15.75" customHeight="1" x14ac:dyDescent="0.25">
      <c r="B220" s="4"/>
      <c r="D220" s="4"/>
      <c r="E220" s="5"/>
      <c r="F220" s="5"/>
    </row>
    <row r="221" spans="2:6" ht="15.75" customHeight="1" x14ac:dyDescent="0.25">
      <c r="B221" s="4"/>
      <c r="D221" s="4"/>
      <c r="E221" s="5"/>
      <c r="F221" s="5"/>
    </row>
    <row r="222" spans="2:6" ht="15.75" customHeight="1" x14ac:dyDescent="0.25">
      <c r="B222" s="4"/>
      <c r="D222" s="4"/>
      <c r="E222" s="5"/>
      <c r="F222" s="5"/>
    </row>
    <row r="223" spans="2:6" ht="15.75" customHeight="1" x14ac:dyDescent="0.25">
      <c r="B223" s="4"/>
      <c r="D223" s="4"/>
      <c r="E223" s="5"/>
      <c r="F223" s="5"/>
    </row>
    <row r="224" spans="2:6" ht="15.75" customHeight="1" x14ac:dyDescent="0.25">
      <c r="B224" s="4"/>
      <c r="D224" s="4"/>
      <c r="E224" s="5"/>
      <c r="F224" s="5"/>
    </row>
    <row r="225" spans="2:6" ht="15.75" customHeight="1" x14ac:dyDescent="0.25">
      <c r="B225" s="4"/>
      <c r="D225" s="4"/>
      <c r="E225" s="5"/>
      <c r="F225" s="5"/>
    </row>
    <row r="226" spans="2:6" ht="15.75" customHeight="1" x14ac:dyDescent="0.25">
      <c r="B226" s="4"/>
      <c r="D226" s="4"/>
      <c r="E226" s="5"/>
      <c r="F226" s="5"/>
    </row>
    <row r="227" spans="2:6" ht="15.75" customHeight="1" x14ac:dyDescent="0.25">
      <c r="B227" s="4"/>
      <c r="D227" s="4"/>
      <c r="E227" s="5"/>
      <c r="F227" s="5"/>
    </row>
    <row r="228" spans="2:6" ht="15.75" customHeight="1" x14ac:dyDescent="0.25">
      <c r="B228" s="4"/>
      <c r="D228" s="4"/>
      <c r="E228" s="5"/>
      <c r="F228" s="5"/>
    </row>
    <row r="229" spans="2:6" ht="15.75" customHeight="1" x14ac:dyDescent="0.25">
      <c r="B229" s="4"/>
      <c r="D229" s="4"/>
      <c r="E229" s="5"/>
      <c r="F229" s="5"/>
    </row>
    <row r="230" spans="2:6" ht="15.75" customHeight="1" x14ac:dyDescent="0.25">
      <c r="B230" s="4"/>
      <c r="D230" s="4"/>
      <c r="E230" s="5"/>
      <c r="F230" s="5"/>
    </row>
    <row r="231" spans="2:6" ht="15.75" customHeight="1" x14ac:dyDescent="0.25">
      <c r="B231" s="4"/>
      <c r="D231" s="4"/>
      <c r="E231" s="5"/>
      <c r="F231" s="5"/>
    </row>
    <row r="232" spans="2:6" ht="15.75" customHeight="1" x14ac:dyDescent="0.25">
      <c r="B232" s="4"/>
      <c r="D232" s="4"/>
      <c r="E232" s="5"/>
      <c r="F232" s="5"/>
    </row>
    <row r="233" spans="2:6" ht="15.75" customHeight="1" x14ac:dyDescent="0.25">
      <c r="B233" s="4"/>
      <c r="D233" s="4"/>
      <c r="E233" s="5"/>
      <c r="F233" s="5"/>
    </row>
    <row r="234" spans="2:6" ht="15.75" customHeight="1" x14ac:dyDescent="0.25">
      <c r="B234" s="4"/>
      <c r="D234" s="4"/>
      <c r="E234" s="5"/>
      <c r="F234" s="5"/>
    </row>
    <row r="235" spans="2:6" ht="15.75" customHeight="1" x14ac:dyDescent="0.25">
      <c r="B235" s="4"/>
      <c r="D235" s="4"/>
      <c r="E235" s="5"/>
      <c r="F235" s="5"/>
    </row>
    <row r="236" spans="2:6" ht="15.75" customHeight="1" x14ac:dyDescent="0.25">
      <c r="B236" s="4"/>
      <c r="D236" s="4"/>
      <c r="E236" s="5"/>
      <c r="F236" s="5"/>
    </row>
    <row r="237" spans="2:6" ht="15.75" customHeight="1" x14ac:dyDescent="0.25">
      <c r="B237" s="4"/>
      <c r="D237" s="4"/>
      <c r="E237" s="5"/>
      <c r="F237" s="5"/>
    </row>
    <row r="238" spans="2:6" ht="15.75" customHeight="1" x14ac:dyDescent="0.25">
      <c r="B238" s="4"/>
      <c r="D238" s="4"/>
      <c r="E238" s="5"/>
      <c r="F238" s="5"/>
    </row>
    <row r="239" spans="2:6" ht="15.75" customHeight="1" x14ac:dyDescent="0.25">
      <c r="B239" s="4"/>
      <c r="D239" s="4"/>
      <c r="E239" s="5"/>
      <c r="F239" s="5"/>
    </row>
    <row r="240" spans="2:6" ht="15.75" customHeight="1" x14ac:dyDescent="0.25">
      <c r="B240" s="4"/>
      <c r="D240" s="4"/>
      <c r="E240" s="5"/>
      <c r="F240" s="5"/>
    </row>
    <row r="241" spans="2:6" ht="15.75" customHeight="1" x14ac:dyDescent="0.25">
      <c r="B241" s="4"/>
      <c r="D241" s="4"/>
      <c r="E241" s="5"/>
      <c r="F241" s="5"/>
    </row>
    <row r="242" spans="2:6" ht="15.75" customHeight="1" x14ac:dyDescent="0.25">
      <c r="B242" s="4"/>
      <c r="D242" s="4"/>
      <c r="E242" s="5"/>
      <c r="F242" s="5"/>
    </row>
    <row r="243" spans="2:6" ht="15.75" customHeight="1" x14ac:dyDescent="0.25">
      <c r="B243" s="4"/>
      <c r="D243" s="4"/>
      <c r="E243" s="5"/>
      <c r="F243" s="5"/>
    </row>
    <row r="244" spans="2:6" ht="15.75" customHeight="1" x14ac:dyDescent="0.25">
      <c r="B244" s="4"/>
      <c r="D244" s="4"/>
      <c r="E244" s="5"/>
      <c r="F244" s="5"/>
    </row>
    <row r="245" spans="2:6" ht="15.75" customHeight="1" x14ac:dyDescent="0.25">
      <c r="B245" s="4"/>
      <c r="D245" s="4"/>
      <c r="E245" s="5"/>
      <c r="F245" s="5"/>
    </row>
    <row r="246" spans="2:6" ht="15.75" customHeight="1" x14ac:dyDescent="0.25">
      <c r="B246" s="4"/>
      <c r="D246" s="4"/>
      <c r="E246" s="5"/>
      <c r="F246" s="5"/>
    </row>
    <row r="247" spans="2:6" ht="15.75" customHeight="1" x14ac:dyDescent="0.25">
      <c r="B247" s="4"/>
      <c r="D247" s="4"/>
      <c r="E247" s="5"/>
      <c r="F247" s="5"/>
    </row>
    <row r="248" spans="2:6" ht="15.75" customHeight="1" x14ac:dyDescent="0.25">
      <c r="B248" s="4"/>
      <c r="D248" s="4"/>
      <c r="E248" s="5"/>
      <c r="F248" s="5"/>
    </row>
    <row r="249" spans="2:6" ht="15.75" customHeight="1" x14ac:dyDescent="0.25">
      <c r="B249" s="4"/>
      <c r="D249" s="4"/>
      <c r="E249" s="5"/>
      <c r="F249" s="5"/>
    </row>
    <row r="250" spans="2:6" ht="15.75" customHeight="1" x14ac:dyDescent="0.25">
      <c r="B250" s="4"/>
      <c r="D250" s="4"/>
      <c r="E250" s="5"/>
      <c r="F250" s="5"/>
    </row>
    <row r="251" spans="2:6" ht="15.75" customHeight="1" x14ac:dyDescent="0.25">
      <c r="B251" s="4"/>
      <c r="D251" s="4"/>
      <c r="E251" s="5"/>
      <c r="F251" s="5"/>
    </row>
    <row r="252" spans="2:6" ht="15.75" customHeight="1" x14ac:dyDescent="0.25">
      <c r="B252" s="4"/>
      <c r="D252" s="4"/>
      <c r="E252" s="5"/>
      <c r="F252" s="5"/>
    </row>
    <row r="253" spans="2:6" ht="15.75" customHeight="1" x14ac:dyDescent="0.25">
      <c r="B253" s="4"/>
      <c r="D253" s="4"/>
      <c r="E253" s="5"/>
      <c r="F253" s="5"/>
    </row>
    <row r="254" spans="2:6" ht="15.75" customHeight="1" x14ac:dyDescent="0.25">
      <c r="B254" s="4"/>
      <c r="D254" s="4"/>
      <c r="E254" s="5"/>
      <c r="F254" s="5"/>
    </row>
    <row r="255" spans="2:6" ht="15.75" customHeight="1" x14ac:dyDescent="0.25">
      <c r="B255" s="4"/>
      <c r="D255" s="4"/>
      <c r="E255" s="5"/>
      <c r="F255" s="5"/>
    </row>
    <row r="256" spans="2:6" ht="15.75" customHeight="1" x14ac:dyDescent="0.25">
      <c r="B256" s="4"/>
      <c r="D256" s="4"/>
      <c r="E256" s="5"/>
      <c r="F256" s="5"/>
    </row>
    <row r="257" spans="2:6" ht="15.75" customHeight="1" x14ac:dyDescent="0.25">
      <c r="B257" s="4"/>
      <c r="D257" s="4"/>
      <c r="E257" s="5"/>
      <c r="F257" s="5"/>
    </row>
    <row r="258" spans="2:6" ht="15.75" customHeight="1" x14ac:dyDescent="0.25">
      <c r="B258" s="4"/>
      <c r="D258" s="4"/>
      <c r="E258" s="5"/>
      <c r="F258" s="5"/>
    </row>
    <row r="259" spans="2:6" ht="15.75" customHeight="1" x14ac:dyDescent="0.25">
      <c r="B259" s="4"/>
      <c r="D259" s="4"/>
      <c r="E259" s="5"/>
      <c r="F259" s="5"/>
    </row>
    <row r="260" spans="2:6" ht="15.75" customHeight="1" x14ac:dyDescent="0.25">
      <c r="B260" s="4"/>
      <c r="D260" s="4"/>
      <c r="E260" s="5"/>
      <c r="F260" s="5"/>
    </row>
    <row r="261" spans="2:6" ht="15.75" customHeight="1" x14ac:dyDescent="0.25">
      <c r="B261" s="4"/>
      <c r="D261" s="4"/>
      <c r="E261" s="5"/>
      <c r="F261" s="5"/>
    </row>
    <row r="262" spans="2:6" ht="15.75" customHeight="1" x14ac:dyDescent="0.25">
      <c r="B262" s="4"/>
      <c r="D262" s="4"/>
      <c r="E262" s="5"/>
      <c r="F262" s="5"/>
    </row>
    <row r="263" spans="2:6" ht="15.75" customHeight="1" x14ac:dyDescent="0.25">
      <c r="B263" s="4"/>
      <c r="D263" s="4"/>
      <c r="E263" s="5"/>
      <c r="F263" s="5"/>
    </row>
    <row r="264" spans="2:6" ht="15.75" customHeight="1" x14ac:dyDescent="0.25">
      <c r="B264" s="4"/>
      <c r="D264" s="4"/>
      <c r="E264" s="5"/>
      <c r="F264" s="5"/>
    </row>
    <row r="265" spans="2:6" ht="15.75" customHeight="1" x14ac:dyDescent="0.25">
      <c r="B265" s="4"/>
      <c r="D265" s="4"/>
      <c r="E265" s="5"/>
      <c r="F265" s="5"/>
    </row>
    <row r="266" spans="2:6" ht="15.75" customHeight="1" x14ac:dyDescent="0.25">
      <c r="B266" s="4"/>
      <c r="D266" s="4"/>
      <c r="E266" s="5"/>
      <c r="F266" s="5"/>
    </row>
    <row r="267" spans="2:6" ht="15.75" customHeight="1" x14ac:dyDescent="0.25">
      <c r="B267" s="4"/>
      <c r="D267" s="4"/>
      <c r="E267" s="5"/>
      <c r="F267" s="5"/>
    </row>
    <row r="268" spans="2:6" ht="15.75" customHeight="1" x14ac:dyDescent="0.25">
      <c r="B268" s="4"/>
      <c r="D268" s="4"/>
      <c r="E268" s="5"/>
      <c r="F268" s="5"/>
    </row>
    <row r="269" spans="2:6" ht="15.75" customHeight="1" x14ac:dyDescent="0.25">
      <c r="B269" s="4"/>
      <c r="D269" s="4"/>
      <c r="E269" s="5"/>
      <c r="F269" s="5"/>
    </row>
    <row r="270" spans="2:6" ht="15.75" customHeight="1" x14ac:dyDescent="0.25">
      <c r="B270" s="4"/>
      <c r="D270" s="4"/>
      <c r="E270" s="5"/>
      <c r="F270" s="5"/>
    </row>
    <row r="271" spans="2:6" ht="15.75" customHeight="1" x14ac:dyDescent="0.25">
      <c r="B271" s="4"/>
      <c r="D271" s="4"/>
      <c r="E271" s="5"/>
      <c r="F271" s="5"/>
    </row>
    <row r="272" spans="2:6" ht="15.75" customHeight="1" x14ac:dyDescent="0.25">
      <c r="B272" s="4"/>
      <c r="D272" s="4"/>
      <c r="E272" s="5"/>
      <c r="F272" s="5"/>
    </row>
    <row r="273" spans="2:6" ht="15.75" customHeight="1" x14ac:dyDescent="0.25">
      <c r="B273" s="4"/>
      <c r="D273" s="4"/>
      <c r="E273" s="5"/>
      <c r="F273" s="5"/>
    </row>
    <row r="274" spans="2:6" ht="15.75" customHeight="1" x14ac:dyDescent="0.25">
      <c r="B274" s="4"/>
      <c r="D274" s="4"/>
      <c r="E274" s="5"/>
      <c r="F274" s="5"/>
    </row>
    <row r="275" spans="2:6" ht="15.75" customHeight="1" x14ac:dyDescent="0.25">
      <c r="B275" s="4"/>
      <c r="D275" s="4"/>
      <c r="E275" s="5"/>
      <c r="F275" s="5"/>
    </row>
    <row r="276" spans="2:6" ht="15.75" customHeight="1" x14ac:dyDescent="0.25">
      <c r="B276" s="4"/>
      <c r="D276" s="4"/>
      <c r="E276" s="5"/>
      <c r="F276" s="5"/>
    </row>
    <row r="277" spans="2:6" ht="15.75" customHeight="1" x14ac:dyDescent="0.25">
      <c r="B277" s="4"/>
      <c r="D277" s="4"/>
      <c r="E277" s="5"/>
      <c r="F277" s="5"/>
    </row>
    <row r="278" spans="2:6" ht="15.75" customHeight="1" x14ac:dyDescent="0.25">
      <c r="B278" s="4"/>
      <c r="D278" s="4"/>
      <c r="E278" s="5"/>
      <c r="F278" s="5"/>
    </row>
    <row r="279" spans="2:6" ht="15.75" customHeight="1" x14ac:dyDescent="0.25">
      <c r="B279" s="4"/>
      <c r="D279" s="4"/>
      <c r="E279" s="5"/>
      <c r="F279" s="5"/>
    </row>
    <row r="280" spans="2:6" ht="15.75" customHeight="1" x14ac:dyDescent="0.25">
      <c r="B280" s="4"/>
      <c r="D280" s="4"/>
      <c r="E280" s="5"/>
      <c r="F280" s="5"/>
    </row>
    <row r="281" spans="2:6" ht="15.75" customHeight="1" x14ac:dyDescent="0.25">
      <c r="B281" s="4"/>
      <c r="D281" s="4"/>
      <c r="E281" s="5"/>
      <c r="F281" s="5"/>
    </row>
    <row r="282" spans="2:6" ht="15.75" customHeight="1" x14ac:dyDescent="0.25">
      <c r="B282" s="4"/>
      <c r="D282" s="4"/>
      <c r="E282" s="5"/>
      <c r="F282" s="5"/>
    </row>
    <row r="283" spans="2:6" ht="15.75" customHeight="1" x14ac:dyDescent="0.25">
      <c r="B283" s="4"/>
      <c r="D283" s="4"/>
      <c r="E283" s="5"/>
      <c r="F283" s="5"/>
    </row>
    <row r="284" spans="2:6" ht="15.75" customHeight="1" x14ac:dyDescent="0.25">
      <c r="B284" s="4"/>
      <c r="D284" s="4"/>
      <c r="E284" s="5"/>
      <c r="F284" s="5"/>
    </row>
    <row r="285" spans="2:6" ht="15.75" customHeight="1" x14ac:dyDescent="0.25">
      <c r="B285" s="4"/>
      <c r="D285" s="4"/>
      <c r="E285" s="5"/>
      <c r="F285" s="5"/>
    </row>
    <row r="286" spans="2:6" ht="15.75" customHeight="1" x14ac:dyDescent="0.25">
      <c r="B286" s="4"/>
      <c r="D286" s="4"/>
      <c r="E286" s="5"/>
      <c r="F286" s="5"/>
    </row>
    <row r="287" spans="2:6" ht="15.75" customHeight="1" x14ac:dyDescent="0.25">
      <c r="B287" s="4"/>
      <c r="D287" s="4"/>
      <c r="E287" s="5"/>
      <c r="F287" s="5"/>
    </row>
    <row r="288" spans="2:6" ht="15.75" customHeight="1" x14ac:dyDescent="0.25">
      <c r="B288" s="4"/>
      <c r="D288" s="4"/>
      <c r="E288" s="5"/>
      <c r="F288" s="5"/>
    </row>
    <row r="289" spans="2:6" ht="15.75" customHeight="1" x14ac:dyDescent="0.25">
      <c r="B289" s="4"/>
      <c r="D289" s="4"/>
      <c r="E289" s="5"/>
      <c r="F289" s="5"/>
    </row>
    <row r="290" spans="2:6" ht="15.75" customHeight="1" x14ac:dyDescent="0.25">
      <c r="B290" s="4"/>
      <c r="D290" s="4"/>
      <c r="E290" s="5"/>
      <c r="F290" s="5"/>
    </row>
    <row r="291" spans="2:6" ht="15.75" customHeight="1" x14ac:dyDescent="0.25">
      <c r="B291" s="4"/>
      <c r="D291" s="4"/>
      <c r="E291" s="5"/>
      <c r="F291" s="5"/>
    </row>
    <row r="292" spans="2:6" ht="15.75" customHeight="1" x14ac:dyDescent="0.25">
      <c r="B292" s="4"/>
      <c r="D292" s="4"/>
      <c r="E292" s="5"/>
      <c r="F292" s="5"/>
    </row>
    <row r="293" spans="2:6" ht="15.75" customHeight="1" x14ac:dyDescent="0.25">
      <c r="B293" s="4"/>
      <c r="D293" s="4"/>
      <c r="E293" s="5"/>
      <c r="F293" s="5"/>
    </row>
    <row r="294" spans="2:6" ht="15.75" customHeight="1" x14ac:dyDescent="0.25">
      <c r="B294" s="4"/>
      <c r="D294" s="4"/>
      <c r="E294" s="5"/>
      <c r="F294" s="5"/>
    </row>
    <row r="295" spans="2:6" ht="15.75" customHeight="1" x14ac:dyDescent="0.25">
      <c r="B295" s="4"/>
      <c r="D295" s="4"/>
      <c r="E295" s="5"/>
      <c r="F295" s="5"/>
    </row>
    <row r="296" spans="2:6" ht="15.75" customHeight="1" x14ac:dyDescent="0.25">
      <c r="B296" s="4"/>
      <c r="D296" s="4"/>
      <c r="E296" s="5"/>
      <c r="F296" s="5"/>
    </row>
    <row r="297" spans="2:6" ht="15.75" customHeight="1" x14ac:dyDescent="0.25">
      <c r="B297" s="4"/>
      <c r="D297" s="4"/>
      <c r="E297" s="5"/>
      <c r="F297" s="5"/>
    </row>
    <row r="298" spans="2:6" ht="15.75" customHeight="1" x14ac:dyDescent="0.25">
      <c r="B298" s="4"/>
      <c r="D298" s="4"/>
      <c r="E298" s="5"/>
      <c r="F298" s="5"/>
    </row>
    <row r="299" spans="2:6" ht="15.75" customHeight="1" x14ac:dyDescent="0.25">
      <c r="B299" s="4"/>
      <c r="D299" s="4"/>
      <c r="E299" s="5"/>
      <c r="F299" s="5"/>
    </row>
    <row r="300" spans="2:6" ht="15.75" customHeight="1" x14ac:dyDescent="0.25">
      <c r="B300" s="4"/>
      <c r="D300" s="4"/>
      <c r="E300" s="5"/>
      <c r="F300" s="5"/>
    </row>
    <row r="301" spans="2:6" ht="15.75" customHeight="1" x14ac:dyDescent="0.25">
      <c r="B301" s="4"/>
      <c r="D301" s="4"/>
      <c r="E301" s="5"/>
      <c r="F301" s="5"/>
    </row>
    <row r="302" spans="2:6" ht="15.75" customHeight="1" x14ac:dyDescent="0.25">
      <c r="B302" s="4"/>
      <c r="D302" s="4"/>
      <c r="E302" s="5"/>
      <c r="F302" s="5"/>
    </row>
    <row r="303" spans="2:6" ht="15.75" customHeight="1" x14ac:dyDescent="0.25">
      <c r="B303" s="4"/>
      <c r="D303" s="4"/>
      <c r="E303" s="5"/>
      <c r="F303" s="5"/>
    </row>
    <row r="304" spans="2:6" ht="15.75" customHeight="1" x14ac:dyDescent="0.25">
      <c r="B304" s="4"/>
      <c r="D304" s="4"/>
      <c r="E304" s="5"/>
      <c r="F304" s="5"/>
    </row>
    <row r="305" spans="2:6" ht="15.75" customHeight="1" x14ac:dyDescent="0.25">
      <c r="B305" s="4"/>
      <c r="D305" s="4"/>
      <c r="E305" s="5"/>
      <c r="F305" s="5"/>
    </row>
    <row r="306" spans="2:6" ht="15.75" customHeight="1" x14ac:dyDescent="0.25">
      <c r="B306" s="4"/>
      <c r="D306" s="4"/>
      <c r="E306" s="5"/>
      <c r="F306" s="5"/>
    </row>
    <row r="307" spans="2:6" ht="15.75" customHeight="1" x14ac:dyDescent="0.25">
      <c r="B307" s="4"/>
      <c r="D307" s="4"/>
      <c r="E307" s="5"/>
      <c r="F307" s="5"/>
    </row>
    <row r="308" spans="2:6" ht="15.75" customHeight="1" x14ac:dyDescent="0.25">
      <c r="B308" s="4"/>
      <c r="D308" s="4"/>
      <c r="E308" s="5"/>
      <c r="F308" s="5"/>
    </row>
    <row r="309" spans="2:6" ht="15.75" customHeight="1" x14ac:dyDescent="0.25">
      <c r="B309" s="4"/>
      <c r="D309" s="4"/>
      <c r="E309" s="5"/>
      <c r="F309" s="5"/>
    </row>
    <row r="310" spans="2:6" ht="15.75" customHeight="1" x14ac:dyDescent="0.25">
      <c r="B310" s="4"/>
      <c r="D310" s="4"/>
      <c r="E310" s="5"/>
      <c r="F310" s="5"/>
    </row>
    <row r="311" spans="2:6" ht="15.75" customHeight="1" x14ac:dyDescent="0.25">
      <c r="B311" s="4"/>
      <c r="D311" s="4"/>
      <c r="E311" s="5"/>
      <c r="F311" s="5"/>
    </row>
    <row r="312" spans="2:6" ht="15.75" customHeight="1" x14ac:dyDescent="0.25">
      <c r="B312" s="4"/>
      <c r="D312" s="4"/>
      <c r="E312" s="5"/>
      <c r="F312" s="5"/>
    </row>
    <row r="313" spans="2:6" ht="15.75" customHeight="1" x14ac:dyDescent="0.25">
      <c r="B313" s="4"/>
      <c r="D313" s="4"/>
      <c r="E313" s="5"/>
      <c r="F313" s="5"/>
    </row>
    <row r="314" spans="2:6" ht="15.75" customHeight="1" x14ac:dyDescent="0.25">
      <c r="B314" s="4"/>
      <c r="D314" s="4"/>
      <c r="E314" s="5"/>
      <c r="F314" s="5"/>
    </row>
    <row r="315" spans="2:6" ht="15.75" customHeight="1" x14ac:dyDescent="0.25">
      <c r="B315" s="4"/>
      <c r="D315" s="4"/>
      <c r="E315" s="5"/>
      <c r="F315" s="5"/>
    </row>
    <row r="316" spans="2:6" ht="15.75" customHeight="1" x14ac:dyDescent="0.25">
      <c r="B316" s="4"/>
      <c r="D316" s="4"/>
      <c r="E316" s="5"/>
      <c r="F316" s="5"/>
    </row>
    <row r="317" spans="2:6" ht="15.75" customHeight="1" x14ac:dyDescent="0.25">
      <c r="B317" s="4"/>
      <c r="D317" s="4"/>
      <c r="E317" s="5"/>
      <c r="F317" s="5"/>
    </row>
    <row r="318" spans="2:6" ht="15.75" customHeight="1" x14ac:dyDescent="0.25">
      <c r="B318" s="4"/>
      <c r="D318" s="4"/>
      <c r="E318" s="5"/>
      <c r="F318" s="5"/>
    </row>
    <row r="319" spans="2:6" ht="15.75" customHeight="1" x14ac:dyDescent="0.25">
      <c r="B319" s="4"/>
      <c r="D319" s="4"/>
      <c r="E319" s="5"/>
      <c r="F319" s="5"/>
    </row>
    <row r="320" spans="2:6" ht="15.75" customHeight="1" x14ac:dyDescent="0.25">
      <c r="B320" s="4"/>
      <c r="D320" s="4"/>
      <c r="E320" s="5"/>
      <c r="F320" s="5"/>
    </row>
    <row r="321" spans="2:6" ht="15.75" customHeight="1" x14ac:dyDescent="0.25">
      <c r="B321" s="4"/>
      <c r="D321" s="4"/>
      <c r="E321" s="5"/>
      <c r="F321" s="5"/>
    </row>
    <row r="322" spans="2:6" ht="15.75" customHeight="1" x14ac:dyDescent="0.25">
      <c r="B322" s="4"/>
      <c r="D322" s="4"/>
      <c r="E322" s="5"/>
      <c r="F322" s="5"/>
    </row>
    <row r="323" spans="2:6" ht="15.75" customHeight="1" x14ac:dyDescent="0.25">
      <c r="B323" s="4"/>
      <c r="D323" s="4"/>
      <c r="E323" s="5"/>
      <c r="F323" s="5"/>
    </row>
    <row r="324" spans="2:6" ht="15.75" customHeight="1" x14ac:dyDescent="0.25">
      <c r="B324" s="4"/>
      <c r="D324" s="4"/>
      <c r="E324" s="5"/>
      <c r="F324" s="5"/>
    </row>
    <row r="325" spans="2:6" ht="15.75" customHeight="1" x14ac:dyDescent="0.25">
      <c r="B325" s="4"/>
      <c r="D325" s="4"/>
      <c r="E325" s="5"/>
      <c r="F325" s="5"/>
    </row>
    <row r="326" spans="2:6" ht="15.75" customHeight="1" x14ac:dyDescent="0.25">
      <c r="B326" s="4"/>
      <c r="D326" s="4"/>
      <c r="E326" s="5"/>
      <c r="F326" s="5"/>
    </row>
    <row r="327" spans="2:6" ht="15.75" customHeight="1" x14ac:dyDescent="0.25">
      <c r="B327" s="4"/>
      <c r="D327" s="4"/>
      <c r="E327" s="5"/>
      <c r="F327" s="5"/>
    </row>
    <row r="328" spans="2:6" ht="15.75" customHeight="1" x14ac:dyDescent="0.25">
      <c r="B328" s="4"/>
      <c r="D328" s="4"/>
      <c r="E328" s="5"/>
      <c r="F328" s="5"/>
    </row>
    <row r="329" spans="2:6" ht="15.75" customHeight="1" x14ac:dyDescent="0.25">
      <c r="B329" s="4"/>
      <c r="D329" s="4"/>
      <c r="E329" s="5"/>
      <c r="F329" s="5"/>
    </row>
    <row r="330" spans="2:6" ht="15.75" customHeight="1" x14ac:dyDescent="0.25">
      <c r="B330" s="4"/>
      <c r="D330" s="4"/>
      <c r="E330" s="5"/>
      <c r="F330" s="5"/>
    </row>
    <row r="331" spans="2:6" ht="15.75" customHeight="1" x14ac:dyDescent="0.25">
      <c r="B331" s="4"/>
      <c r="D331" s="4"/>
      <c r="E331" s="5"/>
      <c r="F331" s="5"/>
    </row>
    <row r="332" spans="2:6" ht="15.75" customHeight="1" x14ac:dyDescent="0.25">
      <c r="B332" s="4"/>
      <c r="D332" s="4"/>
      <c r="E332" s="5"/>
      <c r="F332" s="5"/>
    </row>
    <row r="333" spans="2:6" ht="15.75" customHeight="1" x14ac:dyDescent="0.25">
      <c r="B333" s="4"/>
      <c r="D333" s="4"/>
      <c r="E333" s="5"/>
      <c r="F333" s="5"/>
    </row>
    <row r="334" spans="2:6" ht="15.75" customHeight="1" x14ac:dyDescent="0.25">
      <c r="B334" s="4"/>
      <c r="D334" s="4"/>
      <c r="E334" s="5"/>
      <c r="F334" s="5"/>
    </row>
    <row r="335" spans="2:6" ht="15.75" customHeight="1" x14ac:dyDescent="0.25">
      <c r="B335" s="4"/>
      <c r="D335" s="4"/>
      <c r="E335" s="5"/>
      <c r="F335" s="5"/>
    </row>
    <row r="336" spans="2:6" ht="15.75" customHeight="1" x14ac:dyDescent="0.25">
      <c r="B336" s="4"/>
      <c r="D336" s="4"/>
      <c r="E336" s="5"/>
      <c r="F336" s="5"/>
    </row>
    <row r="337" spans="2:6" ht="15.75" customHeight="1" x14ac:dyDescent="0.25">
      <c r="B337" s="4"/>
      <c r="D337" s="4"/>
      <c r="E337" s="5"/>
      <c r="F337" s="5"/>
    </row>
    <row r="338" spans="2:6" ht="15.75" customHeight="1" x14ac:dyDescent="0.25">
      <c r="B338" s="4"/>
      <c r="D338" s="4"/>
      <c r="E338" s="5"/>
      <c r="F338" s="5"/>
    </row>
    <row r="339" spans="2:6" ht="15.75" customHeight="1" x14ac:dyDescent="0.25">
      <c r="B339" s="4"/>
      <c r="D339" s="4"/>
      <c r="E339" s="5"/>
      <c r="F339" s="5"/>
    </row>
    <row r="340" spans="2:6" ht="15.75" customHeight="1" x14ac:dyDescent="0.25">
      <c r="B340" s="4"/>
      <c r="D340" s="4"/>
      <c r="E340" s="5"/>
      <c r="F340" s="5"/>
    </row>
    <row r="341" spans="2:6" ht="15.75" customHeight="1" x14ac:dyDescent="0.25">
      <c r="B341" s="4"/>
      <c r="D341" s="4"/>
      <c r="E341" s="5"/>
      <c r="F341" s="5"/>
    </row>
    <row r="342" spans="2:6" ht="15.75" customHeight="1" x14ac:dyDescent="0.25">
      <c r="B342" s="4"/>
      <c r="D342" s="4"/>
      <c r="E342" s="5"/>
      <c r="F342" s="5"/>
    </row>
    <row r="343" spans="2:6" ht="15.75" customHeight="1" x14ac:dyDescent="0.25">
      <c r="B343" s="4"/>
      <c r="D343" s="4"/>
      <c r="E343" s="5"/>
      <c r="F343" s="5"/>
    </row>
    <row r="344" spans="2:6" ht="15.75" customHeight="1" x14ac:dyDescent="0.25">
      <c r="B344" s="4"/>
      <c r="D344" s="4"/>
      <c r="E344" s="5"/>
      <c r="F344" s="5"/>
    </row>
    <row r="345" spans="2:6" ht="15.75" customHeight="1" x14ac:dyDescent="0.25">
      <c r="B345" s="4"/>
      <c r="D345" s="4"/>
      <c r="E345" s="5"/>
      <c r="F345" s="5"/>
    </row>
    <row r="346" spans="2:6" ht="15.75" customHeight="1" x14ac:dyDescent="0.25">
      <c r="B346" s="4"/>
      <c r="D346" s="4"/>
      <c r="E346" s="5"/>
      <c r="F346" s="5"/>
    </row>
    <row r="347" spans="2:6" ht="15.75" customHeight="1" x14ac:dyDescent="0.25">
      <c r="B347" s="4"/>
      <c r="D347" s="4"/>
      <c r="E347" s="5"/>
      <c r="F347" s="5"/>
    </row>
    <row r="348" spans="2:6" ht="15.75" customHeight="1" x14ac:dyDescent="0.25">
      <c r="B348" s="4"/>
      <c r="D348" s="4"/>
      <c r="E348" s="5"/>
      <c r="F348" s="5"/>
    </row>
    <row r="349" spans="2:6" ht="15.75" customHeight="1" x14ac:dyDescent="0.25">
      <c r="B349" s="4"/>
      <c r="D349" s="4"/>
      <c r="E349" s="5"/>
      <c r="F349" s="5"/>
    </row>
    <row r="350" spans="2:6" ht="15.75" customHeight="1" x14ac:dyDescent="0.25">
      <c r="B350" s="4"/>
      <c r="D350" s="4"/>
      <c r="E350" s="5"/>
      <c r="F350" s="5"/>
    </row>
    <row r="351" spans="2:6" ht="15.75" customHeight="1" x14ac:dyDescent="0.25">
      <c r="B351" s="4"/>
      <c r="D351" s="4"/>
      <c r="E351" s="5"/>
      <c r="F351" s="5"/>
    </row>
    <row r="352" spans="2:6" ht="15.75" customHeight="1" x14ac:dyDescent="0.25">
      <c r="B352" s="4"/>
      <c r="D352" s="4"/>
      <c r="E352" s="5"/>
      <c r="F352" s="5"/>
    </row>
    <row r="353" spans="2:6" ht="15.75" customHeight="1" x14ac:dyDescent="0.25">
      <c r="B353" s="4"/>
      <c r="D353" s="4"/>
      <c r="E353" s="5"/>
      <c r="F353" s="5"/>
    </row>
    <row r="354" spans="2:6" ht="15.75" customHeight="1" x14ac:dyDescent="0.25">
      <c r="B354" s="4"/>
      <c r="D354" s="4"/>
      <c r="E354" s="5"/>
      <c r="F354" s="5"/>
    </row>
    <row r="355" spans="2:6" ht="15.75" customHeight="1" x14ac:dyDescent="0.25">
      <c r="B355" s="4"/>
      <c r="D355" s="4"/>
      <c r="E355" s="5"/>
      <c r="F355" s="5"/>
    </row>
    <row r="356" spans="2:6" ht="15.75" customHeight="1" x14ac:dyDescent="0.25">
      <c r="B356" s="4"/>
      <c r="D356" s="4"/>
      <c r="E356" s="5"/>
      <c r="F356" s="5"/>
    </row>
    <row r="357" spans="2:6" ht="15.75" customHeight="1" x14ac:dyDescent="0.25">
      <c r="B357" s="4"/>
      <c r="D357" s="4"/>
      <c r="E357" s="5"/>
      <c r="F357" s="5"/>
    </row>
    <row r="358" spans="2:6" ht="15.75" customHeight="1" x14ac:dyDescent="0.25">
      <c r="B358" s="4"/>
      <c r="D358" s="4"/>
      <c r="E358" s="5"/>
      <c r="F358" s="5"/>
    </row>
    <row r="359" spans="2:6" ht="15.75" customHeight="1" x14ac:dyDescent="0.25">
      <c r="B359" s="4"/>
      <c r="D359" s="4"/>
      <c r="E359" s="5"/>
      <c r="F359" s="5"/>
    </row>
    <row r="360" spans="2:6" ht="15.75" customHeight="1" x14ac:dyDescent="0.25">
      <c r="B360" s="4"/>
      <c r="D360" s="4"/>
      <c r="E360" s="5"/>
      <c r="F360" s="5"/>
    </row>
    <row r="361" spans="2:6" ht="15.75" customHeight="1" x14ac:dyDescent="0.25">
      <c r="B361" s="4"/>
      <c r="D361" s="4"/>
      <c r="E361" s="5"/>
      <c r="F361" s="5"/>
    </row>
    <row r="362" spans="2:6" ht="15.75" customHeight="1" x14ac:dyDescent="0.25">
      <c r="B362" s="4"/>
      <c r="D362" s="4"/>
      <c r="E362" s="5"/>
      <c r="F362" s="5"/>
    </row>
    <row r="363" spans="2:6" ht="15.75" customHeight="1" x14ac:dyDescent="0.25">
      <c r="B363" s="4"/>
      <c r="D363" s="4"/>
      <c r="E363" s="5"/>
      <c r="F363" s="5"/>
    </row>
    <row r="364" spans="2:6" ht="15.75" customHeight="1" x14ac:dyDescent="0.25">
      <c r="B364" s="4"/>
      <c r="D364" s="4"/>
      <c r="E364" s="5"/>
      <c r="F364" s="5"/>
    </row>
    <row r="365" spans="2:6" ht="15.75" customHeight="1" x14ac:dyDescent="0.25">
      <c r="B365" s="4"/>
      <c r="D365" s="4"/>
      <c r="E365" s="5"/>
      <c r="F365" s="5"/>
    </row>
    <row r="366" spans="2:6" ht="15.75" customHeight="1" x14ac:dyDescent="0.25">
      <c r="B366" s="4"/>
      <c r="D366" s="4"/>
      <c r="E366" s="5"/>
      <c r="F366" s="5"/>
    </row>
    <row r="367" spans="2:6" ht="15.75" customHeight="1" x14ac:dyDescent="0.25">
      <c r="B367" s="4"/>
      <c r="D367" s="4"/>
      <c r="E367" s="5"/>
      <c r="F367" s="5"/>
    </row>
    <row r="368" spans="2:6" ht="15.75" customHeight="1" x14ac:dyDescent="0.25">
      <c r="B368" s="4"/>
      <c r="D368" s="4"/>
      <c r="E368" s="5"/>
      <c r="F368" s="5"/>
    </row>
    <row r="369" spans="2:6" ht="15.75" customHeight="1" x14ac:dyDescent="0.25">
      <c r="B369" s="4"/>
      <c r="D369" s="4"/>
      <c r="E369" s="5"/>
      <c r="F369" s="5"/>
    </row>
    <row r="370" spans="2:6" ht="15.75" customHeight="1" x14ac:dyDescent="0.25">
      <c r="B370" s="4"/>
      <c r="D370" s="4"/>
      <c r="E370" s="5"/>
      <c r="F370" s="5"/>
    </row>
    <row r="371" spans="2:6" ht="15.75" customHeight="1" x14ac:dyDescent="0.25">
      <c r="B371" s="4"/>
      <c r="D371" s="4"/>
      <c r="E371" s="5"/>
      <c r="F371" s="5"/>
    </row>
    <row r="372" spans="2:6" ht="15.75" customHeight="1" x14ac:dyDescent="0.25">
      <c r="B372" s="4"/>
      <c r="D372" s="4"/>
      <c r="E372" s="5"/>
      <c r="F372" s="5"/>
    </row>
    <row r="373" spans="2:6" ht="15.75" customHeight="1" x14ac:dyDescent="0.25">
      <c r="B373" s="4"/>
      <c r="D373" s="4"/>
      <c r="E373" s="5"/>
      <c r="F373" s="5"/>
    </row>
    <row r="374" spans="2:6" ht="15.75" customHeight="1" x14ac:dyDescent="0.25">
      <c r="B374" s="4"/>
      <c r="D374" s="4"/>
      <c r="E374" s="5"/>
      <c r="F374" s="5"/>
    </row>
    <row r="375" spans="2:6" ht="15.75" customHeight="1" x14ac:dyDescent="0.25">
      <c r="B375" s="4"/>
      <c r="D375" s="4"/>
      <c r="E375" s="5"/>
      <c r="F375" s="5"/>
    </row>
    <row r="376" spans="2:6" ht="15.75" customHeight="1" x14ac:dyDescent="0.25">
      <c r="B376" s="4"/>
      <c r="D376" s="4"/>
      <c r="E376" s="5"/>
      <c r="F376" s="5"/>
    </row>
    <row r="377" spans="2:6" ht="15.75" customHeight="1" x14ac:dyDescent="0.25">
      <c r="B377" s="4"/>
      <c r="D377" s="4"/>
      <c r="E377" s="5"/>
      <c r="F377" s="5"/>
    </row>
    <row r="378" spans="2:6" ht="15.75" customHeight="1" x14ac:dyDescent="0.25">
      <c r="B378" s="4"/>
      <c r="D378" s="4"/>
      <c r="E378" s="5"/>
      <c r="F378" s="5"/>
    </row>
    <row r="379" spans="2:6" ht="15.75" customHeight="1" x14ac:dyDescent="0.25">
      <c r="B379" s="4"/>
      <c r="D379" s="4"/>
      <c r="E379" s="5"/>
      <c r="F379" s="5"/>
    </row>
    <row r="380" spans="2:6" ht="15.75" customHeight="1" x14ac:dyDescent="0.25">
      <c r="B380" s="4"/>
      <c r="D380" s="4"/>
      <c r="E380" s="5"/>
      <c r="F380" s="5"/>
    </row>
    <row r="381" spans="2:6" ht="15.75" customHeight="1" x14ac:dyDescent="0.25">
      <c r="B381" s="4"/>
      <c r="D381" s="4"/>
      <c r="E381" s="5"/>
      <c r="F381" s="5"/>
    </row>
    <row r="382" spans="2:6" ht="15.75" customHeight="1" x14ac:dyDescent="0.25">
      <c r="B382" s="4"/>
      <c r="D382" s="4"/>
      <c r="E382" s="5"/>
      <c r="F382" s="5"/>
    </row>
    <row r="383" spans="2:6" ht="15.75" customHeight="1" x14ac:dyDescent="0.25">
      <c r="B383" s="4"/>
      <c r="D383" s="4"/>
      <c r="E383" s="5"/>
      <c r="F383" s="5"/>
    </row>
    <row r="384" spans="2:6" ht="15.75" customHeight="1" x14ac:dyDescent="0.25">
      <c r="B384" s="4"/>
      <c r="D384" s="4"/>
      <c r="E384" s="5"/>
      <c r="F384" s="5"/>
    </row>
    <row r="385" spans="2:6" ht="15.75" customHeight="1" x14ac:dyDescent="0.25">
      <c r="B385" s="4"/>
      <c r="D385" s="4"/>
      <c r="E385" s="5"/>
      <c r="F385" s="5"/>
    </row>
    <row r="386" spans="2:6" ht="15.75" customHeight="1" x14ac:dyDescent="0.25">
      <c r="B386" s="4"/>
      <c r="D386" s="4"/>
      <c r="E386" s="5"/>
      <c r="F386" s="5"/>
    </row>
    <row r="387" spans="2:6" ht="15.75" customHeight="1" x14ac:dyDescent="0.25">
      <c r="B387" s="4"/>
      <c r="D387" s="4"/>
      <c r="E387" s="5"/>
      <c r="F387" s="5"/>
    </row>
    <row r="388" spans="2:6" ht="15.75" customHeight="1" x14ac:dyDescent="0.25">
      <c r="B388" s="4"/>
      <c r="D388" s="4"/>
      <c r="E388" s="5"/>
      <c r="F388" s="5"/>
    </row>
    <row r="389" spans="2:6" ht="15.75" customHeight="1" x14ac:dyDescent="0.25">
      <c r="B389" s="4"/>
      <c r="D389" s="4"/>
      <c r="E389" s="5"/>
      <c r="F389" s="5"/>
    </row>
    <row r="390" spans="2:6" ht="15.75" customHeight="1" x14ac:dyDescent="0.25">
      <c r="B390" s="4"/>
      <c r="D390" s="4"/>
      <c r="E390" s="5"/>
      <c r="F390" s="5"/>
    </row>
    <row r="391" spans="2:6" ht="15.75" customHeight="1" x14ac:dyDescent="0.25">
      <c r="B391" s="4"/>
      <c r="D391" s="4"/>
      <c r="E391" s="5"/>
      <c r="F391" s="5"/>
    </row>
    <row r="392" spans="2:6" ht="15.75" customHeight="1" x14ac:dyDescent="0.25">
      <c r="B392" s="4"/>
      <c r="D392" s="4"/>
      <c r="E392" s="5"/>
      <c r="F392" s="5"/>
    </row>
    <row r="393" spans="2:6" ht="15.75" customHeight="1" x14ac:dyDescent="0.25">
      <c r="B393" s="4"/>
      <c r="D393" s="4"/>
      <c r="E393" s="5"/>
      <c r="F393" s="5"/>
    </row>
    <row r="394" spans="2:6" ht="15.75" customHeight="1" x14ac:dyDescent="0.25">
      <c r="B394" s="4"/>
      <c r="D394" s="4"/>
      <c r="E394" s="5"/>
      <c r="F394" s="5"/>
    </row>
    <row r="395" spans="2:6" ht="15.75" customHeight="1" x14ac:dyDescent="0.25">
      <c r="B395" s="4"/>
      <c r="D395" s="4"/>
      <c r="E395" s="5"/>
      <c r="F395" s="5"/>
    </row>
    <row r="396" spans="2:6" ht="15.75" customHeight="1" x14ac:dyDescent="0.25">
      <c r="B396" s="4"/>
      <c r="D396" s="4"/>
      <c r="E396" s="5"/>
      <c r="F396" s="5"/>
    </row>
    <row r="397" spans="2:6" ht="15.75" customHeight="1" x14ac:dyDescent="0.25">
      <c r="B397" s="4"/>
      <c r="D397" s="4"/>
      <c r="E397" s="5"/>
      <c r="F397" s="5"/>
    </row>
    <row r="398" spans="2:6" ht="15.75" customHeight="1" x14ac:dyDescent="0.25">
      <c r="B398" s="4"/>
      <c r="D398" s="4"/>
      <c r="E398" s="5"/>
      <c r="F398" s="5"/>
    </row>
    <row r="399" spans="2:6" ht="15.75" customHeight="1" x14ac:dyDescent="0.25">
      <c r="B399" s="4"/>
      <c r="D399" s="4"/>
      <c r="E399" s="5"/>
      <c r="F399" s="5"/>
    </row>
    <row r="400" spans="2:6" ht="15.75" customHeight="1" x14ac:dyDescent="0.25">
      <c r="B400" s="4"/>
      <c r="D400" s="4"/>
      <c r="E400" s="5"/>
      <c r="F400" s="5"/>
    </row>
    <row r="401" spans="2:6" ht="15.75" customHeight="1" x14ac:dyDescent="0.25">
      <c r="B401" s="4"/>
      <c r="D401" s="4"/>
      <c r="E401" s="5"/>
      <c r="F401" s="5"/>
    </row>
    <row r="402" spans="2:6" ht="15.75" customHeight="1" x14ac:dyDescent="0.25">
      <c r="B402" s="4"/>
      <c r="D402" s="4"/>
      <c r="E402" s="5"/>
      <c r="F402" s="5"/>
    </row>
    <row r="403" spans="2:6" ht="15.75" customHeight="1" x14ac:dyDescent="0.25">
      <c r="B403" s="4"/>
      <c r="D403" s="4"/>
      <c r="E403" s="5"/>
      <c r="F403" s="5"/>
    </row>
    <row r="404" spans="2:6" ht="15.75" customHeight="1" x14ac:dyDescent="0.25">
      <c r="B404" s="4"/>
      <c r="D404" s="4"/>
      <c r="E404" s="5"/>
      <c r="F404" s="5"/>
    </row>
    <row r="405" spans="2:6" ht="15.75" customHeight="1" x14ac:dyDescent="0.25">
      <c r="B405" s="4"/>
      <c r="D405" s="4"/>
      <c r="E405" s="5"/>
      <c r="F405" s="5"/>
    </row>
    <row r="406" spans="2:6" ht="15.75" customHeight="1" x14ac:dyDescent="0.25">
      <c r="B406" s="4"/>
      <c r="D406" s="4"/>
      <c r="E406" s="5"/>
      <c r="F406" s="5"/>
    </row>
    <row r="407" spans="2:6" ht="15.75" customHeight="1" x14ac:dyDescent="0.25">
      <c r="B407" s="4"/>
      <c r="D407" s="4"/>
      <c r="E407" s="5"/>
      <c r="F407" s="5"/>
    </row>
    <row r="408" spans="2:6" ht="15.75" customHeight="1" x14ac:dyDescent="0.25">
      <c r="B408" s="4"/>
      <c r="D408" s="4"/>
      <c r="E408" s="5"/>
      <c r="F408" s="5"/>
    </row>
    <row r="409" spans="2:6" ht="15.75" customHeight="1" x14ac:dyDescent="0.25">
      <c r="B409" s="4"/>
      <c r="D409" s="4"/>
      <c r="E409" s="5"/>
      <c r="F409" s="5"/>
    </row>
    <row r="410" spans="2:6" ht="15.75" customHeight="1" x14ac:dyDescent="0.25">
      <c r="B410" s="4"/>
      <c r="D410" s="4"/>
      <c r="E410" s="5"/>
      <c r="F410" s="5"/>
    </row>
    <row r="411" spans="2:6" ht="15.75" customHeight="1" x14ac:dyDescent="0.25">
      <c r="B411" s="4"/>
      <c r="D411" s="4"/>
      <c r="E411" s="5"/>
      <c r="F411" s="5"/>
    </row>
    <row r="412" spans="2:6" ht="15.75" customHeight="1" x14ac:dyDescent="0.25">
      <c r="B412" s="4"/>
      <c r="D412" s="4"/>
      <c r="E412" s="5"/>
      <c r="F412" s="5"/>
    </row>
    <row r="413" spans="2:6" ht="15.75" customHeight="1" x14ac:dyDescent="0.25">
      <c r="B413" s="4"/>
      <c r="D413" s="4"/>
      <c r="E413" s="5"/>
      <c r="F413" s="5"/>
    </row>
    <row r="414" spans="2:6" ht="15.75" customHeight="1" x14ac:dyDescent="0.25">
      <c r="B414" s="4"/>
      <c r="D414" s="4"/>
      <c r="E414" s="5"/>
      <c r="F414" s="5"/>
    </row>
    <row r="415" spans="2:6" ht="15.75" customHeight="1" x14ac:dyDescent="0.25">
      <c r="B415" s="4"/>
      <c r="D415" s="4"/>
      <c r="E415" s="5"/>
      <c r="F415" s="5"/>
    </row>
    <row r="416" spans="2:6" ht="15.75" customHeight="1" x14ac:dyDescent="0.25">
      <c r="B416" s="4"/>
      <c r="D416" s="4"/>
      <c r="E416" s="5"/>
      <c r="F416" s="5"/>
    </row>
    <row r="417" spans="2:6" ht="15.75" customHeight="1" x14ac:dyDescent="0.25">
      <c r="B417" s="4"/>
      <c r="D417" s="4"/>
      <c r="E417" s="5"/>
      <c r="F417" s="5"/>
    </row>
    <row r="418" spans="2:6" ht="15.75" customHeight="1" x14ac:dyDescent="0.25">
      <c r="B418" s="4"/>
      <c r="D418" s="4"/>
      <c r="E418" s="5"/>
      <c r="F418" s="5"/>
    </row>
    <row r="419" spans="2:6" ht="15.75" customHeight="1" x14ac:dyDescent="0.25">
      <c r="B419" s="4"/>
      <c r="D419" s="4"/>
      <c r="E419" s="5"/>
      <c r="F419" s="5"/>
    </row>
    <row r="420" spans="2:6" ht="15.75" customHeight="1" x14ac:dyDescent="0.25">
      <c r="B420" s="4"/>
      <c r="D420" s="4"/>
      <c r="E420" s="5"/>
      <c r="F420" s="5"/>
    </row>
    <row r="421" spans="2:6" ht="15.75" customHeight="1" x14ac:dyDescent="0.25">
      <c r="B421" s="4"/>
      <c r="D421" s="4"/>
      <c r="E421" s="5"/>
      <c r="F421" s="5"/>
    </row>
    <row r="422" spans="2:6" ht="15.75" customHeight="1" x14ac:dyDescent="0.25">
      <c r="B422" s="4"/>
      <c r="D422" s="4"/>
      <c r="E422" s="5"/>
      <c r="F422" s="5"/>
    </row>
    <row r="423" spans="2:6" ht="15.75" customHeight="1" x14ac:dyDescent="0.25">
      <c r="B423" s="4"/>
      <c r="D423" s="4"/>
      <c r="E423" s="5"/>
      <c r="F423" s="5"/>
    </row>
    <row r="424" spans="2:6" ht="15.75" customHeight="1" x14ac:dyDescent="0.25">
      <c r="B424" s="4"/>
      <c r="D424" s="4"/>
      <c r="E424" s="5"/>
      <c r="F424" s="5"/>
    </row>
    <row r="425" spans="2:6" ht="15.75" customHeight="1" x14ac:dyDescent="0.25">
      <c r="B425" s="4"/>
      <c r="D425" s="4"/>
      <c r="E425" s="5"/>
      <c r="F425" s="5"/>
    </row>
    <row r="426" spans="2:6" ht="15.75" customHeight="1" x14ac:dyDescent="0.25">
      <c r="B426" s="4"/>
      <c r="D426" s="4"/>
      <c r="E426" s="5"/>
      <c r="F426" s="5"/>
    </row>
    <row r="427" spans="2:6" ht="15.75" customHeight="1" x14ac:dyDescent="0.25">
      <c r="B427" s="4"/>
      <c r="D427" s="4"/>
      <c r="E427" s="5"/>
      <c r="F427" s="5"/>
    </row>
    <row r="428" spans="2:6" ht="15.75" customHeight="1" x14ac:dyDescent="0.25">
      <c r="B428" s="4"/>
      <c r="D428" s="4"/>
      <c r="E428" s="5"/>
      <c r="F428" s="5"/>
    </row>
    <row r="429" spans="2:6" ht="15.75" customHeight="1" x14ac:dyDescent="0.25">
      <c r="B429" s="4"/>
      <c r="D429" s="4"/>
      <c r="E429" s="5"/>
      <c r="F429" s="5"/>
    </row>
    <row r="430" spans="2:6" ht="15.75" customHeight="1" x14ac:dyDescent="0.25">
      <c r="B430" s="4"/>
      <c r="D430" s="4"/>
      <c r="E430" s="5"/>
      <c r="F430" s="5"/>
    </row>
    <row r="431" spans="2:6" ht="15.75" customHeight="1" x14ac:dyDescent="0.25">
      <c r="B431" s="4"/>
      <c r="D431" s="4"/>
      <c r="E431" s="5"/>
      <c r="F431" s="5"/>
    </row>
    <row r="432" spans="2:6" ht="15.75" customHeight="1" x14ac:dyDescent="0.25">
      <c r="B432" s="4"/>
      <c r="D432" s="4"/>
      <c r="E432" s="5"/>
      <c r="F432" s="5"/>
    </row>
    <row r="433" spans="2:6" ht="15.75" customHeight="1" x14ac:dyDescent="0.25">
      <c r="B433" s="4"/>
      <c r="D433" s="4"/>
      <c r="E433" s="5"/>
      <c r="F433" s="5"/>
    </row>
    <row r="434" spans="2:6" ht="15.75" customHeight="1" x14ac:dyDescent="0.25">
      <c r="B434" s="4"/>
      <c r="D434" s="4"/>
      <c r="E434" s="5"/>
      <c r="F434" s="5"/>
    </row>
    <row r="435" spans="2:6" ht="15.75" customHeight="1" x14ac:dyDescent="0.25">
      <c r="B435" s="4"/>
      <c r="D435" s="4"/>
      <c r="E435" s="5"/>
      <c r="F435" s="5"/>
    </row>
    <row r="436" spans="2:6" ht="15.75" customHeight="1" x14ac:dyDescent="0.25">
      <c r="B436" s="4"/>
      <c r="D436" s="4"/>
      <c r="E436" s="5"/>
      <c r="F436" s="5"/>
    </row>
    <row r="437" spans="2:6" ht="15.75" customHeight="1" x14ac:dyDescent="0.25">
      <c r="B437" s="4"/>
      <c r="D437" s="4"/>
      <c r="E437" s="5"/>
      <c r="F437" s="5"/>
    </row>
    <row r="438" spans="2:6" ht="15.75" customHeight="1" x14ac:dyDescent="0.25">
      <c r="B438" s="4"/>
      <c r="D438" s="4"/>
      <c r="E438" s="5"/>
      <c r="F438" s="5"/>
    </row>
    <row r="439" spans="2:6" ht="15.75" customHeight="1" x14ac:dyDescent="0.25">
      <c r="B439" s="4"/>
      <c r="D439" s="4"/>
      <c r="E439" s="5"/>
      <c r="F439" s="5"/>
    </row>
    <row r="440" spans="2:6" ht="15.75" customHeight="1" x14ac:dyDescent="0.25">
      <c r="B440" s="4"/>
      <c r="D440" s="4"/>
      <c r="E440" s="5"/>
      <c r="F440" s="5"/>
    </row>
    <row r="441" spans="2:6" ht="15.75" customHeight="1" x14ac:dyDescent="0.25">
      <c r="B441" s="4"/>
      <c r="D441" s="4"/>
      <c r="E441" s="5"/>
      <c r="F441" s="5"/>
    </row>
    <row r="442" spans="2:6" ht="15.75" customHeight="1" x14ac:dyDescent="0.25">
      <c r="B442" s="4"/>
      <c r="D442" s="4"/>
      <c r="E442" s="5"/>
      <c r="F442" s="5"/>
    </row>
    <row r="443" spans="2:6" ht="15.75" customHeight="1" x14ac:dyDescent="0.25">
      <c r="B443" s="4"/>
      <c r="D443" s="4"/>
      <c r="E443" s="5"/>
      <c r="F443" s="5"/>
    </row>
    <row r="444" spans="2:6" ht="15.75" customHeight="1" x14ac:dyDescent="0.25">
      <c r="B444" s="4"/>
      <c r="D444" s="4"/>
      <c r="E444" s="5"/>
      <c r="F444" s="5"/>
    </row>
    <row r="445" spans="2:6" ht="15.75" customHeight="1" x14ac:dyDescent="0.25">
      <c r="B445" s="4"/>
      <c r="D445" s="4"/>
      <c r="E445" s="5"/>
      <c r="F445" s="5"/>
    </row>
    <row r="446" spans="2:6" ht="15.75" customHeight="1" x14ac:dyDescent="0.25">
      <c r="B446" s="4"/>
      <c r="D446" s="4"/>
      <c r="E446" s="5"/>
      <c r="F446" s="5"/>
    </row>
    <row r="447" spans="2:6" ht="15.75" customHeight="1" x14ac:dyDescent="0.25">
      <c r="B447" s="4"/>
      <c r="D447" s="4"/>
      <c r="E447" s="5"/>
      <c r="F447" s="5"/>
    </row>
    <row r="448" spans="2:6" ht="15.75" customHeight="1" x14ac:dyDescent="0.25">
      <c r="B448" s="4"/>
      <c r="D448" s="4"/>
      <c r="E448" s="5"/>
      <c r="F448" s="5"/>
    </row>
    <row r="449" spans="2:6" ht="15.75" customHeight="1" x14ac:dyDescent="0.25">
      <c r="B449" s="4"/>
      <c r="D449" s="4"/>
      <c r="E449" s="5"/>
      <c r="F449" s="5"/>
    </row>
    <row r="450" spans="2:6" ht="15.75" customHeight="1" x14ac:dyDescent="0.25">
      <c r="B450" s="4"/>
      <c r="D450" s="4"/>
      <c r="E450" s="5"/>
      <c r="F450" s="5"/>
    </row>
    <row r="451" spans="2:6" ht="15.75" customHeight="1" x14ac:dyDescent="0.25">
      <c r="B451" s="4"/>
      <c r="D451" s="4"/>
      <c r="E451" s="5"/>
      <c r="F451" s="5"/>
    </row>
    <row r="452" spans="2:6" ht="15.75" customHeight="1" x14ac:dyDescent="0.25">
      <c r="B452" s="4"/>
      <c r="D452" s="4"/>
      <c r="E452" s="5"/>
      <c r="F452" s="5"/>
    </row>
    <row r="453" spans="2:6" ht="15.75" customHeight="1" x14ac:dyDescent="0.25">
      <c r="B453" s="4"/>
      <c r="D453" s="4"/>
      <c r="E453" s="5"/>
      <c r="F453" s="5"/>
    </row>
    <row r="454" spans="2:6" ht="15.75" customHeight="1" x14ac:dyDescent="0.25">
      <c r="B454" s="4"/>
      <c r="D454" s="4"/>
      <c r="E454" s="5"/>
      <c r="F454" s="5"/>
    </row>
    <row r="455" spans="2:6" ht="15.75" customHeight="1" x14ac:dyDescent="0.25">
      <c r="B455" s="4"/>
      <c r="D455" s="4"/>
      <c r="E455" s="5"/>
      <c r="F455" s="5"/>
    </row>
    <row r="456" spans="2:6" ht="15.75" customHeight="1" x14ac:dyDescent="0.25">
      <c r="B456" s="4"/>
      <c r="D456" s="4"/>
      <c r="E456" s="5"/>
      <c r="F456" s="5"/>
    </row>
    <row r="457" spans="2:6" ht="15.75" customHeight="1" x14ac:dyDescent="0.25">
      <c r="B457" s="4"/>
      <c r="D457" s="4"/>
      <c r="E457" s="5"/>
      <c r="F457" s="5"/>
    </row>
    <row r="458" spans="2:6" ht="15.75" customHeight="1" x14ac:dyDescent="0.25">
      <c r="B458" s="4"/>
      <c r="D458" s="4"/>
      <c r="E458" s="5"/>
      <c r="F458" s="5"/>
    </row>
    <row r="459" spans="2:6" ht="15.75" customHeight="1" x14ac:dyDescent="0.25">
      <c r="B459" s="4"/>
      <c r="D459" s="4"/>
      <c r="E459" s="5"/>
      <c r="F459" s="5"/>
    </row>
    <row r="460" spans="2:6" ht="15.75" customHeight="1" x14ac:dyDescent="0.25">
      <c r="B460" s="4"/>
      <c r="D460" s="4"/>
      <c r="E460" s="5"/>
      <c r="F460" s="5"/>
    </row>
    <row r="461" spans="2:6" ht="15.75" customHeight="1" x14ac:dyDescent="0.25">
      <c r="B461" s="4"/>
      <c r="D461" s="4"/>
      <c r="E461" s="5"/>
      <c r="F461" s="5"/>
    </row>
    <row r="462" spans="2:6" ht="15.75" customHeight="1" x14ac:dyDescent="0.25">
      <c r="B462" s="4"/>
      <c r="D462" s="4"/>
      <c r="E462" s="5"/>
      <c r="F462" s="5"/>
    </row>
    <row r="463" spans="2:6" ht="15.75" customHeight="1" x14ac:dyDescent="0.25">
      <c r="B463" s="4"/>
      <c r="D463" s="4"/>
      <c r="E463" s="5"/>
      <c r="F463" s="5"/>
    </row>
    <row r="464" spans="2:6" ht="15.75" customHeight="1" x14ac:dyDescent="0.25">
      <c r="B464" s="4"/>
      <c r="D464" s="4"/>
      <c r="E464" s="5"/>
      <c r="F464" s="5"/>
    </row>
    <row r="465" spans="2:6" ht="15.75" customHeight="1" x14ac:dyDescent="0.25">
      <c r="B465" s="4"/>
      <c r="D465" s="4"/>
      <c r="E465" s="5"/>
      <c r="F465" s="5"/>
    </row>
    <row r="466" spans="2:6" ht="15.75" customHeight="1" x14ac:dyDescent="0.25">
      <c r="B466" s="4"/>
      <c r="D466" s="4"/>
      <c r="E466" s="5"/>
      <c r="F466" s="5"/>
    </row>
    <row r="467" spans="2:6" ht="15.75" customHeight="1" x14ac:dyDescent="0.25">
      <c r="B467" s="4"/>
      <c r="D467" s="4"/>
      <c r="E467" s="5"/>
      <c r="F467" s="5"/>
    </row>
    <row r="468" spans="2:6" ht="15.75" customHeight="1" x14ac:dyDescent="0.25">
      <c r="B468" s="4"/>
      <c r="D468" s="4"/>
      <c r="E468" s="5"/>
      <c r="F468" s="5"/>
    </row>
    <row r="469" spans="2:6" ht="15.75" customHeight="1" x14ac:dyDescent="0.25">
      <c r="B469" s="4"/>
      <c r="D469" s="4"/>
      <c r="E469" s="5"/>
      <c r="F469" s="5"/>
    </row>
    <row r="470" spans="2:6" ht="15.75" customHeight="1" x14ac:dyDescent="0.25">
      <c r="B470" s="4"/>
      <c r="D470" s="4"/>
      <c r="E470" s="5"/>
      <c r="F470" s="5"/>
    </row>
    <row r="471" spans="2:6" ht="15.75" customHeight="1" x14ac:dyDescent="0.25">
      <c r="B471" s="4"/>
      <c r="D471" s="4"/>
      <c r="E471" s="5"/>
      <c r="F471" s="5"/>
    </row>
    <row r="472" spans="2:6" ht="15.75" customHeight="1" x14ac:dyDescent="0.25">
      <c r="B472" s="4"/>
      <c r="D472" s="4"/>
      <c r="E472" s="5"/>
      <c r="F472" s="5"/>
    </row>
    <row r="473" spans="2:6" ht="15.75" customHeight="1" x14ac:dyDescent="0.25">
      <c r="B473" s="4"/>
      <c r="D473" s="4"/>
      <c r="E473" s="5"/>
      <c r="F473" s="5"/>
    </row>
    <row r="474" spans="2:6" ht="15.75" customHeight="1" x14ac:dyDescent="0.25">
      <c r="B474" s="4"/>
      <c r="D474" s="4"/>
      <c r="E474" s="5"/>
      <c r="F474" s="5"/>
    </row>
    <row r="475" spans="2:6" ht="15.75" customHeight="1" x14ac:dyDescent="0.25">
      <c r="B475" s="4"/>
      <c r="D475" s="4"/>
      <c r="E475" s="5"/>
      <c r="F475" s="5"/>
    </row>
    <row r="476" spans="2:6" ht="15.75" customHeight="1" x14ac:dyDescent="0.25">
      <c r="B476" s="4"/>
      <c r="D476" s="4"/>
      <c r="E476" s="5"/>
      <c r="F476" s="5"/>
    </row>
    <row r="477" spans="2:6" ht="15.75" customHeight="1" x14ac:dyDescent="0.25">
      <c r="B477" s="4"/>
      <c r="D477" s="4"/>
      <c r="E477" s="5"/>
      <c r="F477" s="5"/>
    </row>
    <row r="478" spans="2:6" ht="15.75" customHeight="1" x14ac:dyDescent="0.25">
      <c r="B478" s="4"/>
      <c r="D478" s="4"/>
      <c r="E478" s="5"/>
      <c r="F478" s="5"/>
    </row>
    <row r="479" spans="2:6" ht="15.75" customHeight="1" x14ac:dyDescent="0.25">
      <c r="B479" s="4"/>
      <c r="D479" s="4"/>
      <c r="E479" s="5"/>
      <c r="F479" s="5"/>
    </row>
    <row r="480" spans="2:6" ht="15.75" customHeight="1" x14ac:dyDescent="0.25">
      <c r="B480" s="4"/>
      <c r="D480" s="4"/>
      <c r="E480" s="5"/>
      <c r="F480" s="5"/>
    </row>
    <row r="481" spans="2:6" ht="15.75" customHeight="1" x14ac:dyDescent="0.25">
      <c r="B481" s="4"/>
      <c r="D481" s="4"/>
      <c r="E481" s="5"/>
      <c r="F481" s="5"/>
    </row>
    <row r="482" spans="2:6" ht="15.75" customHeight="1" x14ac:dyDescent="0.25">
      <c r="B482" s="4"/>
      <c r="D482" s="4"/>
      <c r="E482" s="5"/>
      <c r="F482" s="5"/>
    </row>
    <row r="483" spans="2:6" ht="15.75" customHeight="1" x14ac:dyDescent="0.25">
      <c r="B483" s="4"/>
      <c r="D483" s="4"/>
      <c r="E483" s="5"/>
      <c r="F483" s="5"/>
    </row>
    <row r="484" spans="2:6" ht="15.75" customHeight="1" x14ac:dyDescent="0.25">
      <c r="B484" s="4"/>
      <c r="D484" s="4"/>
      <c r="E484" s="5"/>
      <c r="F484" s="5"/>
    </row>
    <row r="485" spans="2:6" ht="15.75" customHeight="1" x14ac:dyDescent="0.25">
      <c r="B485" s="4"/>
      <c r="D485" s="4"/>
      <c r="E485" s="5"/>
      <c r="F485" s="5"/>
    </row>
    <row r="486" spans="2:6" ht="15.75" customHeight="1" x14ac:dyDescent="0.25">
      <c r="B486" s="4"/>
      <c r="D486" s="4"/>
      <c r="E486" s="5"/>
      <c r="F486" s="5"/>
    </row>
    <row r="487" spans="2:6" ht="15.75" customHeight="1" x14ac:dyDescent="0.25">
      <c r="B487" s="4"/>
      <c r="D487" s="4"/>
      <c r="E487" s="5"/>
      <c r="F487" s="5"/>
    </row>
    <row r="488" spans="2:6" ht="15.75" customHeight="1" x14ac:dyDescent="0.25">
      <c r="B488" s="4"/>
      <c r="D488" s="4"/>
      <c r="E488" s="5"/>
      <c r="F488" s="5"/>
    </row>
    <row r="489" spans="2:6" ht="15.75" customHeight="1" x14ac:dyDescent="0.25">
      <c r="B489" s="4"/>
      <c r="D489" s="4"/>
      <c r="E489" s="5"/>
      <c r="F489" s="5"/>
    </row>
    <row r="490" spans="2:6" ht="15.75" customHeight="1" x14ac:dyDescent="0.25">
      <c r="B490" s="4"/>
      <c r="D490" s="4"/>
      <c r="E490" s="5"/>
      <c r="F490" s="5"/>
    </row>
    <row r="491" spans="2:6" ht="15.75" customHeight="1" x14ac:dyDescent="0.25">
      <c r="B491" s="4"/>
      <c r="D491" s="4"/>
      <c r="E491" s="5"/>
      <c r="F491" s="5"/>
    </row>
    <row r="492" spans="2:6" ht="15.75" customHeight="1" x14ac:dyDescent="0.25">
      <c r="B492" s="4"/>
      <c r="D492" s="4"/>
      <c r="E492" s="5"/>
      <c r="F492" s="5"/>
    </row>
    <row r="493" spans="2:6" ht="15.75" customHeight="1" x14ac:dyDescent="0.25">
      <c r="B493" s="4"/>
      <c r="D493" s="4"/>
      <c r="E493" s="5"/>
      <c r="F493" s="5"/>
    </row>
    <row r="494" spans="2:6" ht="15.75" customHeight="1" x14ac:dyDescent="0.25">
      <c r="B494" s="4"/>
      <c r="D494" s="4"/>
      <c r="E494" s="5"/>
      <c r="F494" s="5"/>
    </row>
    <row r="495" spans="2:6" ht="15.75" customHeight="1" x14ac:dyDescent="0.25">
      <c r="B495" s="4"/>
      <c r="D495" s="4"/>
      <c r="E495" s="5"/>
      <c r="F495" s="5"/>
    </row>
    <row r="496" spans="2:6" ht="15.75" customHeight="1" x14ac:dyDescent="0.25">
      <c r="B496" s="4"/>
      <c r="D496" s="4"/>
      <c r="E496" s="5"/>
      <c r="F496" s="5"/>
    </row>
    <row r="497" spans="2:6" ht="15.75" customHeight="1" x14ac:dyDescent="0.25">
      <c r="B497" s="4"/>
      <c r="D497" s="4"/>
      <c r="E497" s="5"/>
      <c r="F497" s="5"/>
    </row>
    <row r="498" spans="2:6" ht="15.75" customHeight="1" x14ac:dyDescent="0.25">
      <c r="B498" s="4"/>
      <c r="D498" s="4"/>
      <c r="E498" s="5"/>
      <c r="F498" s="5"/>
    </row>
    <row r="499" spans="2:6" ht="15.75" customHeight="1" x14ac:dyDescent="0.25">
      <c r="B499" s="4"/>
      <c r="D499" s="4"/>
      <c r="E499" s="5"/>
      <c r="F499" s="5"/>
    </row>
    <row r="500" spans="2:6" ht="15.75" customHeight="1" x14ac:dyDescent="0.25">
      <c r="B500" s="4"/>
      <c r="D500" s="4"/>
      <c r="E500" s="5"/>
      <c r="F500" s="5"/>
    </row>
    <row r="501" spans="2:6" ht="15.75" customHeight="1" x14ac:dyDescent="0.25">
      <c r="B501" s="4"/>
      <c r="D501" s="4"/>
      <c r="E501" s="5"/>
      <c r="F501" s="5"/>
    </row>
    <row r="502" spans="2:6" ht="15.75" customHeight="1" x14ac:dyDescent="0.25">
      <c r="B502" s="4"/>
      <c r="D502" s="4"/>
      <c r="E502" s="5"/>
      <c r="F502" s="5"/>
    </row>
    <row r="503" spans="2:6" ht="15.75" customHeight="1" x14ac:dyDescent="0.25">
      <c r="B503" s="4"/>
      <c r="D503" s="4"/>
      <c r="E503" s="5"/>
      <c r="F503" s="5"/>
    </row>
    <row r="504" spans="2:6" ht="15.75" customHeight="1" x14ac:dyDescent="0.25">
      <c r="B504" s="4"/>
      <c r="D504" s="4"/>
      <c r="E504" s="5"/>
      <c r="F504" s="5"/>
    </row>
    <row r="505" spans="2:6" ht="15.75" customHeight="1" x14ac:dyDescent="0.25">
      <c r="B505" s="4"/>
      <c r="D505" s="4"/>
      <c r="E505" s="5"/>
      <c r="F505" s="5"/>
    </row>
    <row r="506" spans="2:6" ht="15.75" customHeight="1" x14ac:dyDescent="0.25">
      <c r="B506" s="4"/>
      <c r="D506" s="4"/>
      <c r="E506" s="5"/>
      <c r="F506" s="5"/>
    </row>
    <row r="507" spans="2:6" ht="15.75" customHeight="1" x14ac:dyDescent="0.25">
      <c r="B507" s="4"/>
      <c r="D507" s="4"/>
      <c r="E507" s="5"/>
      <c r="F507" s="5"/>
    </row>
    <row r="508" spans="2:6" ht="15.75" customHeight="1" x14ac:dyDescent="0.25">
      <c r="B508" s="4"/>
      <c r="D508" s="4"/>
      <c r="E508" s="5"/>
      <c r="F508" s="5"/>
    </row>
    <row r="509" spans="2:6" ht="15.75" customHeight="1" x14ac:dyDescent="0.25">
      <c r="B509" s="4"/>
      <c r="D509" s="4"/>
      <c r="E509" s="5"/>
      <c r="F509" s="5"/>
    </row>
    <row r="510" spans="2:6" ht="15.75" customHeight="1" x14ac:dyDescent="0.25">
      <c r="B510" s="4"/>
      <c r="D510" s="4"/>
      <c r="E510" s="5"/>
      <c r="F510" s="5"/>
    </row>
    <row r="511" spans="2:6" ht="15.75" customHeight="1" x14ac:dyDescent="0.25">
      <c r="B511" s="4"/>
      <c r="D511" s="4"/>
      <c r="E511" s="5"/>
      <c r="F511" s="5"/>
    </row>
    <row r="512" spans="2:6" ht="15.75" customHeight="1" x14ac:dyDescent="0.25">
      <c r="B512" s="4"/>
      <c r="D512" s="4"/>
      <c r="E512" s="5"/>
      <c r="F512" s="5"/>
    </row>
    <row r="513" spans="2:6" ht="15.75" customHeight="1" x14ac:dyDescent="0.25">
      <c r="B513" s="4"/>
      <c r="D513" s="4"/>
      <c r="E513" s="5"/>
      <c r="F513" s="5"/>
    </row>
    <row r="514" spans="2:6" ht="15.75" customHeight="1" x14ac:dyDescent="0.25">
      <c r="B514" s="4"/>
      <c r="D514" s="4"/>
      <c r="E514" s="5"/>
      <c r="F514" s="5"/>
    </row>
    <row r="515" spans="2:6" ht="15.75" customHeight="1" x14ac:dyDescent="0.25">
      <c r="B515" s="4"/>
      <c r="D515" s="4"/>
      <c r="E515" s="5"/>
      <c r="F515" s="5"/>
    </row>
    <row r="516" spans="2:6" ht="15.75" customHeight="1" x14ac:dyDescent="0.25">
      <c r="B516" s="4"/>
      <c r="D516" s="4"/>
      <c r="E516" s="5"/>
      <c r="F516" s="5"/>
    </row>
    <row r="517" spans="2:6" ht="15.75" customHeight="1" x14ac:dyDescent="0.25">
      <c r="B517" s="4"/>
      <c r="D517" s="4"/>
      <c r="E517" s="5"/>
      <c r="F517" s="5"/>
    </row>
    <row r="518" spans="2:6" ht="15.75" customHeight="1" x14ac:dyDescent="0.25">
      <c r="B518" s="4"/>
      <c r="D518" s="4"/>
      <c r="E518" s="5"/>
      <c r="F518" s="5"/>
    </row>
    <row r="519" spans="2:6" ht="15.75" customHeight="1" x14ac:dyDescent="0.25">
      <c r="B519" s="4"/>
      <c r="D519" s="4"/>
      <c r="E519" s="5"/>
      <c r="F519" s="5"/>
    </row>
    <row r="520" spans="2:6" ht="15.75" customHeight="1" x14ac:dyDescent="0.25">
      <c r="B520" s="4"/>
      <c r="D520" s="4"/>
      <c r="E520" s="5"/>
      <c r="F520" s="5"/>
    </row>
    <row r="521" spans="2:6" ht="15.75" customHeight="1" x14ac:dyDescent="0.25">
      <c r="B521" s="4"/>
      <c r="D521" s="4"/>
      <c r="E521" s="5"/>
      <c r="F521" s="5"/>
    </row>
    <row r="522" spans="2:6" ht="15.75" customHeight="1" x14ac:dyDescent="0.25">
      <c r="B522" s="4"/>
      <c r="D522" s="4"/>
      <c r="E522" s="5"/>
      <c r="F522" s="5"/>
    </row>
    <row r="523" spans="2:6" ht="15.75" customHeight="1" x14ac:dyDescent="0.25">
      <c r="B523" s="4"/>
      <c r="D523" s="4"/>
      <c r="E523" s="5"/>
      <c r="F523" s="5"/>
    </row>
    <row r="524" spans="2:6" ht="15.75" customHeight="1" x14ac:dyDescent="0.25">
      <c r="B524" s="4"/>
      <c r="D524" s="4"/>
      <c r="E524" s="5"/>
      <c r="F524" s="5"/>
    </row>
    <row r="525" spans="2:6" ht="15.75" customHeight="1" x14ac:dyDescent="0.25">
      <c r="B525" s="4"/>
      <c r="D525" s="4"/>
      <c r="E525" s="5"/>
      <c r="F525" s="5"/>
    </row>
    <row r="526" spans="2:6" ht="15.75" customHeight="1" x14ac:dyDescent="0.25">
      <c r="B526" s="4"/>
      <c r="D526" s="4"/>
      <c r="E526" s="5"/>
      <c r="F526" s="5"/>
    </row>
    <row r="527" spans="2:6" ht="15.75" customHeight="1" x14ac:dyDescent="0.25">
      <c r="B527" s="4"/>
      <c r="D527" s="4"/>
      <c r="E527" s="5"/>
      <c r="F527" s="5"/>
    </row>
    <row r="528" spans="2:6" ht="15.75" customHeight="1" x14ac:dyDescent="0.25">
      <c r="B528" s="4"/>
      <c r="D528" s="4"/>
      <c r="E528" s="5"/>
      <c r="F528" s="5"/>
    </row>
    <row r="529" spans="2:6" ht="15.75" customHeight="1" x14ac:dyDescent="0.25">
      <c r="B529" s="4"/>
      <c r="D529" s="4"/>
      <c r="E529" s="5"/>
      <c r="F529" s="5"/>
    </row>
    <row r="530" spans="2:6" ht="15.75" customHeight="1" x14ac:dyDescent="0.25">
      <c r="B530" s="4"/>
      <c r="D530" s="4"/>
      <c r="E530" s="5"/>
      <c r="F530" s="5"/>
    </row>
    <row r="531" spans="2:6" ht="15.75" customHeight="1" x14ac:dyDescent="0.25">
      <c r="B531" s="4"/>
      <c r="D531" s="4"/>
      <c r="E531" s="5"/>
      <c r="F531" s="5"/>
    </row>
    <row r="532" spans="2:6" ht="15.75" customHeight="1" x14ac:dyDescent="0.25">
      <c r="B532" s="4"/>
      <c r="D532" s="4"/>
      <c r="E532" s="5"/>
      <c r="F532" s="5"/>
    </row>
    <row r="533" spans="2:6" ht="15.75" customHeight="1" x14ac:dyDescent="0.25">
      <c r="B533" s="4"/>
      <c r="D533" s="4"/>
      <c r="E533" s="5"/>
      <c r="F533" s="5"/>
    </row>
    <row r="534" spans="2:6" ht="15.75" customHeight="1" x14ac:dyDescent="0.25">
      <c r="B534" s="4"/>
      <c r="D534" s="4"/>
      <c r="E534" s="5"/>
      <c r="F534" s="5"/>
    </row>
    <row r="535" spans="2:6" ht="15.75" customHeight="1" x14ac:dyDescent="0.25">
      <c r="B535" s="4"/>
      <c r="D535" s="4"/>
      <c r="E535" s="5"/>
      <c r="F535" s="5"/>
    </row>
    <row r="536" spans="2:6" ht="15.75" customHeight="1" x14ac:dyDescent="0.25">
      <c r="B536" s="4"/>
      <c r="D536" s="4"/>
      <c r="E536" s="5"/>
      <c r="F536" s="5"/>
    </row>
    <row r="537" spans="2:6" ht="15.75" customHeight="1" x14ac:dyDescent="0.25">
      <c r="B537" s="4"/>
      <c r="D537" s="4"/>
      <c r="E537" s="5"/>
      <c r="F537" s="5"/>
    </row>
    <row r="538" spans="2:6" ht="15.75" customHeight="1" x14ac:dyDescent="0.25">
      <c r="B538" s="4"/>
      <c r="D538" s="4"/>
      <c r="E538" s="5"/>
      <c r="F538" s="5"/>
    </row>
    <row r="539" spans="2:6" ht="15.75" customHeight="1" x14ac:dyDescent="0.25">
      <c r="B539" s="4"/>
      <c r="D539" s="4"/>
      <c r="E539" s="5"/>
      <c r="F539" s="5"/>
    </row>
    <row r="540" spans="2:6" ht="15.75" customHeight="1" x14ac:dyDescent="0.25">
      <c r="B540" s="4"/>
      <c r="D540" s="4"/>
      <c r="E540" s="5"/>
      <c r="F540" s="5"/>
    </row>
    <row r="541" spans="2:6" ht="15.75" customHeight="1" x14ac:dyDescent="0.25">
      <c r="B541" s="4"/>
      <c r="D541" s="4"/>
      <c r="E541" s="5"/>
      <c r="F541" s="5"/>
    </row>
    <row r="542" spans="2:6" ht="15.75" customHeight="1" x14ac:dyDescent="0.25">
      <c r="B542" s="4"/>
      <c r="D542" s="4"/>
      <c r="E542" s="5"/>
      <c r="F542" s="5"/>
    </row>
    <row r="543" spans="2:6" ht="15.75" customHeight="1" x14ac:dyDescent="0.25">
      <c r="B543" s="4"/>
      <c r="D543" s="4"/>
      <c r="E543" s="5"/>
      <c r="F543" s="5"/>
    </row>
    <row r="544" spans="2:6" ht="15.75" customHeight="1" x14ac:dyDescent="0.25">
      <c r="B544" s="4"/>
      <c r="D544" s="4"/>
      <c r="E544" s="5"/>
      <c r="F544" s="5"/>
    </row>
    <row r="545" spans="2:6" ht="15.75" customHeight="1" x14ac:dyDescent="0.25">
      <c r="B545" s="4"/>
      <c r="D545" s="4"/>
      <c r="E545" s="5"/>
      <c r="F545" s="5"/>
    </row>
    <row r="546" spans="2:6" ht="15.75" customHeight="1" x14ac:dyDescent="0.25">
      <c r="B546" s="4"/>
      <c r="D546" s="4"/>
      <c r="E546" s="5"/>
      <c r="F546" s="5"/>
    </row>
    <row r="547" spans="2:6" ht="15.75" customHeight="1" x14ac:dyDescent="0.25">
      <c r="B547" s="4"/>
      <c r="D547" s="4"/>
      <c r="E547" s="5"/>
      <c r="F547" s="5"/>
    </row>
    <row r="548" spans="2:6" ht="15.75" customHeight="1" x14ac:dyDescent="0.25">
      <c r="B548" s="4"/>
      <c r="D548" s="4"/>
      <c r="E548" s="5"/>
      <c r="F548" s="5"/>
    </row>
    <row r="549" spans="2:6" ht="15.75" customHeight="1" x14ac:dyDescent="0.25">
      <c r="B549" s="4"/>
      <c r="D549" s="4"/>
      <c r="E549" s="5"/>
      <c r="F549" s="5"/>
    </row>
    <row r="550" spans="2:6" ht="15.75" customHeight="1" x14ac:dyDescent="0.25">
      <c r="B550" s="4"/>
      <c r="D550" s="4"/>
      <c r="E550" s="5"/>
      <c r="F550" s="5"/>
    </row>
    <row r="551" spans="2:6" ht="15.75" customHeight="1" x14ac:dyDescent="0.25">
      <c r="B551" s="4"/>
      <c r="D551" s="4"/>
      <c r="E551" s="5"/>
      <c r="F551" s="5"/>
    </row>
    <row r="552" spans="2:6" ht="15.75" customHeight="1" x14ac:dyDescent="0.25">
      <c r="B552" s="4"/>
      <c r="D552" s="4"/>
      <c r="E552" s="5"/>
      <c r="F552" s="5"/>
    </row>
    <row r="553" spans="2:6" ht="15.75" customHeight="1" x14ac:dyDescent="0.25">
      <c r="B553" s="4"/>
      <c r="D553" s="4"/>
      <c r="E553" s="5"/>
      <c r="F553" s="5"/>
    </row>
    <row r="554" spans="2:6" ht="15.75" customHeight="1" x14ac:dyDescent="0.25">
      <c r="B554" s="4"/>
      <c r="D554" s="4"/>
      <c r="E554" s="5"/>
      <c r="F554" s="5"/>
    </row>
    <row r="555" spans="2:6" ht="15.75" customHeight="1" x14ac:dyDescent="0.25">
      <c r="B555" s="4"/>
      <c r="D555" s="4"/>
      <c r="E555" s="5"/>
      <c r="F555" s="5"/>
    </row>
    <row r="556" spans="2:6" ht="15.75" customHeight="1" x14ac:dyDescent="0.25">
      <c r="B556" s="4"/>
      <c r="D556" s="4"/>
      <c r="E556" s="5"/>
      <c r="F556" s="5"/>
    </row>
    <row r="557" spans="2:6" ht="15.75" customHeight="1" x14ac:dyDescent="0.25">
      <c r="B557" s="4"/>
      <c r="D557" s="4"/>
      <c r="E557" s="5"/>
      <c r="F557" s="5"/>
    </row>
    <row r="558" spans="2:6" ht="15.75" customHeight="1" x14ac:dyDescent="0.25">
      <c r="B558" s="4"/>
      <c r="D558" s="4"/>
      <c r="E558" s="5"/>
      <c r="F558" s="5"/>
    </row>
    <row r="559" spans="2:6" ht="15.75" customHeight="1" x14ac:dyDescent="0.25">
      <c r="B559" s="4"/>
      <c r="D559" s="4"/>
      <c r="E559" s="5"/>
      <c r="F559" s="5"/>
    </row>
    <row r="560" spans="2:6" ht="15.75" customHeight="1" x14ac:dyDescent="0.25">
      <c r="B560" s="4"/>
      <c r="D560" s="4"/>
      <c r="E560" s="5"/>
      <c r="F560" s="5"/>
    </row>
    <row r="561" spans="2:6" ht="15.75" customHeight="1" x14ac:dyDescent="0.25">
      <c r="B561" s="4"/>
      <c r="D561" s="4"/>
      <c r="E561" s="5"/>
      <c r="F561" s="5"/>
    </row>
    <row r="562" spans="2:6" ht="15.75" customHeight="1" x14ac:dyDescent="0.25">
      <c r="B562" s="4"/>
      <c r="D562" s="4"/>
      <c r="E562" s="5"/>
      <c r="F562" s="5"/>
    </row>
    <row r="563" spans="2:6" ht="15.75" customHeight="1" x14ac:dyDescent="0.25">
      <c r="B563" s="4"/>
      <c r="D563" s="4"/>
      <c r="E563" s="5"/>
      <c r="F563" s="5"/>
    </row>
    <row r="564" spans="2:6" ht="15.75" customHeight="1" x14ac:dyDescent="0.25">
      <c r="B564" s="4"/>
      <c r="D564" s="4"/>
      <c r="E564" s="5"/>
      <c r="F564" s="5"/>
    </row>
    <row r="565" spans="2:6" ht="15.75" customHeight="1" x14ac:dyDescent="0.25">
      <c r="B565" s="4"/>
      <c r="D565" s="4"/>
      <c r="E565" s="5"/>
      <c r="F565" s="5"/>
    </row>
    <row r="566" spans="2:6" ht="15.75" customHeight="1" x14ac:dyDescent="0.25">
      <c r="B566" s="4"/>
      <c r="D566" s="4"/>
      <c r="E566" s="5"/>
      <c r="F566" s="5"/>
    </row>
    <row r="567" spans="2:6" ht="15.75" customHeight="1" x14ac:dyDescent="0.25">
      <c r="B567" s="4"/>
      <c r="D567" s="4"/>
      <c r="E567" s="5"/>
      <c r="F567" s="5"/>
    </row>
    <row r="568" spans="2:6" ht="15.75" customHeight="1" x14ac:dyDescent="0.25">
      <c r="B568" s="4"/>
      <c r="D568" s="4"/>
      <c r="E568" s="5"/>
      <c r="F568" s="5"/>
    </row>
    <row r="569" spans="2:6" ht="15.75" customHeight="1" x14ac:dyDescent="0.25">
      <c r="B569" s="4"/>
      <c r="D569" s="4"/>
      <c r="E569" s="5"/>
      <c r="F569" s="5"/>
    </row>
    <row r="570" spans="2:6" ht="15.75" customHeight="1" x14ac:dyDescent="0.25">
      <c r="B570" s="4"/>
      <c r="D570" s="4"/>
      <c r="E570" s="5"/>
      <c r="F570" s="5"/>
    </row>
    <row r="571" spans="2:6" ht="15.75" customHeight="1" x14ac:dyDescent="0.25">
      <c r="B571" s="4"/>
      <c r="D571" s="4"/>
      <c r="E571" s="5"/>
      <c r="F571" s="5"/>
    </row>
    <row r="572" spans="2:6" ht="15.75" customHeight="1" x14ac:dyDescent="0.25">
      <c r="B572" s="4"/>
      <c r="D572" s="4"/>
      <c r="E572" s="5"/>
      <c r="F572" s="5"/>
    </row>
    <row r="573" spans="2:6" ht="15.75" customHeight="1" x14ac:dyDescent="0.25">
      <c r="B573" s="4"/>
      <c r="D573" s="4"/>
      <c r="E573" s="5"/>
      <c r="F573" s="5"/>
    </row>
    <row r="574" spans="2:6" ht="15.75" customHeight="1" x14ac:dyDescent="0.25">
      <c r="B574" s="4"/>
      <c r="D574" s="4"/>
      <c r="E574" s="5"/>
      <c r="F574" s="5"/>
    </row>
    <row r="575" spans="2:6" ht="15.75" customHeight="1" x14ac:dyDescent="0.25">
      <c r="B575" s="4"/>
      <c r="D575" s="4"/>
      <c r="E575" s="5"/>
      <c r="F575" s="5"/>
    </row>
    <row r="576" spans="2:6" ht="15.75" customHeight="1" x14ac:dyDescent="0.25">
      <c r="B576" s="4"/>
      <c r="D576" s="4"/>
      <c r="E576" s="5"/>
      <c r="F576" s="5"/>
    </row>
    <row r="577" spans="2:6" ht="15.75" customHeight="1" x14ac:dyDescent="0.25">
      <c r="B577" s="4"/>
      <c r="D577" s="4"/>
      <c r="E577" s="5"/>
      <c r="F577" s="5"/>
    </row>
    <row r="578" spans="2:6" ht="15.75" customHeight="1" x14ac:dyDescent="0.25">
      <c r="B578" s="4"/>
      <c r="D578" s="4"/>
      <c r="E578" s="5"/>
      <c r="F578" s="5"/>
    </row>
    <row r="579" spans="2:6" ht="15.75" customHeight="1" x14ac:dyDescent="0.25">
      <c r="B579" s="4"/>
      <c r="D579" s="4"/>
      <c r="E579" s="5"/>
      <c r="F579" s="5"/>
    </row>
    <row r="580" spans="2:6" ht="15.75" customHeight="1" x14ac:dyDescent="0.25">
      <c r="B580" s="4"/>
      <c r="D580" s="4"/>
      <c r="E580" s="5"/>
      <c r="F580" s="5"/>
    </row>
    <row r="581" spans="2:6" ht="15.75" customHeight="1" x14ac:dyDescent="0.25">
      <c r="B581" s="4"/>
      <c r="D581" s="4"/>
      <c r="E581" s="5"/>
      <c r="F581" s="5"/>
    </row>
    <row r="582" spans="2:6" ht="15.75" customHeight="1" x14ac:dyDescent="0.25">
      <c r="B582" s="4"/>
      <c r="D582" s="4"/>
      <c r="E582" s="5"/>
      <c r="F582" s="5"/>
    </row>
    <row r="583" spans="2:6" ht="15.75" customHeight="1" x14ac:dyDescent="0.25">
      <c r="B583" s="4"/>
      <c r="D583" s="4"/>
      <c r="E583" s="5"/>
      <c r="F583" s="5"/>
    </row>
    <row r="584" spans="2:6" ht="15.75" customHeight="1" x14ac:dyDescent="0.25">
      <c r="B584" s="4"/>
      <c r="D584" s="4"/>
      <c r="E584" s="5"/>
      <c r="F584" s="5"/>
    </row>
    <row r="585" spans="2:6" ht="15.75" customHeight="1" x14ac:dyDescent="0.25">
      <c r="B585" s="4"/>
      <c r="D585" s="4"/>
      <c r="E585" s="5"/>
      <c r="F585" s="5"/>
    </row>
    <row r="586" spans="2:6" ht="15.75" customHeight="1" x14ac:dyDescent="0.25">
      <c r="B586" s="4"/>
      <c r="D586" s="4"/>
      <c r="E586" s="5"/>
      <c r="F586" s="5"/>
    </row>
    <row r="587" spans="2:6" ht="15.75" customHeight="1" x14ac:dyDescent="0.25">
      <c r="B587" s="4"/>
      <c r="D587" s="4"/>
      <c r="E587" s="5"/>
      <c r="F587" s="5"/>
    </row>
    <row r="588" spans="2:6" ht="15.75" customHeight="1" x14ac:dyDescent="0.25">
      <c r="B588" s="4"/>
      <c r="D588" s="4"/>
      <c r="E588" s="5"/>
      <c r="F588" s="5"/>
    </row>
    <row r="589" spans="2:6" ht="15.75" customHeight="1" x14ac:dyDescent="0.25">
      <c r="B589" s="4"/>
      <c r="D589" s="4"/>
      <c r="E589" s="5"/>
      <c r="F589" s="5"/>
    </row>
    <row r="590" spans="2:6" ht="15.75" customHeight="1" x14ac:dyDescent="0.25">
      <c r="B590" s="4"/>
      <c r="D590" s="4"/>
      <c r="E590" s="5"/>
      <c r="F590" s="5"/>
    </row>
    <row r="591" spans="2:6" ht="15.75" customHeight="1" x14ac:dyDescent="0.25">
      <c r="B591" s="4"/>
      <c r="D591" s="4"/>
      <c r="E591" s="5"/>
      <c r="F591" s="5"/>
    </row>
    <row r="592" spans="2:6" ht="15.75" customHeight="1" x14ac:dyDescent="0.25">
      <c r="B592" s="4"/>
      <c r="D592" s="4"/>
      <c r="E592" s="5"/>
      <c r="F592" s="5"/>
    </row>
    <row r="593" spans="2:6" ht="15.75" customHeight="1" x14ac:dyDescent="0.25">
      <c r="B593" s="4"/>
      <c r="D593" s="4"/>
      <c r="E593" s="5"/>
      <c r="F593" s="5"/>
    </row>
    <row r="594" spans="2:6" ht="15.75" customHeight="1" x14ac:dyDescent="0.25">
      <c r="B594" s="4"/>
      <c r="D594" s="4"/>
      <c r="E594" s="5"/>
      <c r="F594" s="5"/>
    </row>
    <row r="595" spans="2:6" ht="15.75" customHeight="1" x14ac:dyDescent="0.25">
      <c r="B595" s="4"/>
      <c r="D595" s="4"/>
      <c r="E595" s="5"/>
      <c r="F595" s="5"/>
    </row>
    <row r="596" spans="2:6" ht="15.75" customHeight="1" x14ac:dyDescent="0.25">
      <c r="B596" s="4"/>
      <c r="D596" s="4"/>
      <c r="E596" s="5"/>
      <c r="F596" s="5"/>
    </row>
    <row r="597" spans="2:6" ht="15.75" customHeight="1" x14ac:dyDescent="0.25">
      <c r="B597" s="4"/>
      <c r="D597" s="4"/>
      <c r="E597" s="5"/>
      <c r="F597" s="5"/>
    </row>
    <row r="598" spans="2:6" ht="15.75" customHeight="1" x14ac:dyDescent="0.25">
      <c r="B598" s="4"/>
      <c r="D598" s="4"/>
      <c r="E598" s="5"/>
      <c r="F598" s="5"/>
    </row>
    <row r="599" spans="2:6" ht="15.75" customHeight="1" x14ac:dyDescent="0.25">
      <c r="B599" s="4"/>
      <c r="D599" s="4"/>
      <c r="E599" s="5"/>
      <c r="F599" s="5"/>
    </row>
    <row r="600" spans="2:6" ht="15.75" customHeight="1" x14ac:dyDescent="0.25">
      <c r="B600" s="4"/>
      <c r="D600" s="4"/>
      <c r="E600" s="5"/>
      <c r="F600" s="5"/>
    </row>
    <row r="601" spans="2:6" ht="15.75" customHeight="1" x14ac:dyDescent="0.25">
      <c r="B601" s="4"/>
      <c r="D601" s="4"/>
      <c r="E601" s="5"/>
      <c r="F601" s="5"/>
    </row>
    <row r="602" spans="2:6" ht="15.75" customHeight="1" x14ac:dyDescent="0.25">
      <c r="B602" s="4"/>
      <c r="D602" s="4"/>
      <c r="E602" s="5"/>
      <c r="F602" s="5"/>
    </row>
    <row r="603" spans="2:6" ht="15.75" customHeight="1" x14ac:dyDescent="0.25">
      <c r="B603" s="4"/>
      <c r="D603" s="4"/>
      <c r="E603" s="5"/>
      <c r="F603" s="5"/>
    </row>
    <row r="604" spans="2:6" ht="15.75" customHeight="1" x14ac:dyDescent="0.25">
      <c r="B604" s="4"/>
      <c r="D604" s="4"/>
      <c r="E604" s="5"/>
      <c r="F604" s="5"/>
    </row>
    <row r="605" spans="2:6" ht="15.75" customHeight="1" x14ac:dyDescent="0.25">
      <c r="B605" s="4"/>
      <c r="D605" s="4"/>
      <c r="E605" s="5"/>
      <c r="F605" s="5"/>
    </row>
    <row r="606" spans="2:6" ht="15.75" customHeight="1" x14ac:dyDescent="0.25">
      <c r="B606" s="4"/>
      <c r="D606" s="4"/>
      <c r="E606" s="5"/>
      <c r="F606" s="5"/>
    </row>
    <row r="607" spans="2:6" ht="15.75" customHeight="1" x14ac:dyDescent="0.25">
      <c r="B607" s="4"/>
      <c r="D607" s="4"/>
      <c r="E607" s="5"/>
      <c r="F607" s="5"/>
    </row>
    <row r="608" spans="2:6" ht="15.75" customHeight="1" x14ac:dyDescent="0.25">
      <c r="B608" s="4"/>
      <c r="D608" s="4"/>
      <c r="E608" s="5"/>
      <c r="F608" s="5"/>
    </row>
    <row r="609" spans="2:6" ht="15.75" customHeight="1" x14ac:dyDescent="0.25">
      <c r="B609" s="4"/>
      <c r="D609" s="4"/>
      <c r="E609" s="5"/>
      <c r="F609" s="5"/>
    </row>
    <row r="610" spans="2:6" ht="15.75" customHeight="1" x14ac:dyDescent="0.25">
      <c r="B610" s="4"/>
      <c r="D610" s="4"/>
      <c r="E610" s="5"/>
      <c r="F610" s="5"/>
    </row>
    <row r="611" spans="2:6" ht="15.75" customHeight="1" x14ac:dyDescent="0.25">
      <c r="B611" s="4"/>
      <c r="D611" s="4"/>
      <c r="E611" s="5"/>
      <c r="F611" s="5"/>
    </row>
    <row r="612" spans="2:6" ht="15.75" customHeight="1" x14ac:dyDescent="0.25">
      <c r="B612" s="4"/>
      <c r="D612" s="4"/>
      <c r="E612" s="5"/>
      <c r="F612" s="5"/>
    </row>
    <row r="613" spans="2:6" ht="15.75" customHeight="1" x14ac:dyDescent="0.25">
      <c r="B613" s="4"/>
      <c r="D613" s="4"/>
      <c r="E613" s="5"/>
      <c r="F613" s="5"/>
    </row>
    <row r="614" spans="2:6" ht="15.75" customHeight="1" x14ac:dyDescent="0.25">
      <c r="B614" s="4"/>
      <c r="D614" s="4"/>
      <c r="E614" s="5"/>
      <c r="F614" s="5"/>
    </row>
    <row r="615" spans="2:6" ht="15.75" customHeight="1" x14ac:dyDescent="0.25">
      <c r="B615" s="4"/>
      <c r="D615" s="4"/>
      <c r="E615" s="5"/>
      <c r="F615" s="5"/>
    </row>
    <row r="616" spans="2:6" ht="15.75" customHeight="1" x14ac:dyDescent="0.25">
      <c r="B616" s="4"/>
      <c r="D616" s="4"/>
      <c r="E616" s="5"/>
      <c r="F616" s="5"/>
    </row>
    <row r="617" spans="2:6" ht="15.75" customHeight="1" x14ac:dyDescent="0.25">
      <c r="B617" s="4"/>
      <c r="D617" s="4"/>
      <c r="E617" s="5"/>
      <c r="F617" s="5"/>
    </row>
    <row r="618" spans="2:6" ht="15.75" customHeight="1" x14ac:dyDescent="0.25">
      <c r="B618" s="4"/>
      <c r="D618" s="4"/>
      <c r="E618" s="5"/>
      <c r="F618" s="5"/>
    </row>
    <row r="619" spans="2:6" ht="15.75" customHeight="1" x14ac:dyDescent="0.25">
      <c r="B619" s="4"/>
      <c r="D619" s="4"/>
      <c r="E619" s="5"/>
      <c r="F619" s="5"/>
    </row>
    <row r="620" spans="2:6" ht="15.75" customHeight="1" x14ac:dyDescent="0.25">
      <c r="B620" s="4"/>
      <c r="D620" s="4"/>
      <c r="E620" s="5"/>
      <c r="F620" s="5"/>
    </row>
    <row r="621" spans="2:6" ht="15.75" customHeight="1" x14ac:dyDescent="0.25">
      <c r="B621" s="4"/>
      <c r="D621" s="4"/>
      <c r="E621" s="5"/>
      <c r="F621" s="5"/>
    </row>
    <row r="622" spans="2:6" ht="15.75" customHeight="1" x14ac:dyDescent="0.25">
      <c r="B622" s="4"/>
      <c r="D622" s="4"/>
      <c r="E622" s="5"/>
      <c r="F622" s="5"/>
    </row>
    <row r="623" spans="2:6" ht="15.75" customHeight="1" x14ac:dyDescent="0.25">
      <c r="B623" s="4"/>
      <c r="D623" s="4"/>
      <c r="E623" s="5"/>
      <c r="F623" s="5"/>
    </row>
    <row r="624" spans="2:6" ht="15.75" customHeight="1" x14ac:dyDescent="0.25">
      <c r="B624" s="4"/>
      <c r="D624" s="4"/>
      <c r="E624" s="5"/>
      <c r="F624" s="5"/>
    </row>
    <row r="625" spans="2:6" ht="15.75" customHeight="1" x14ac:dyDescent="0.25">
      <c r="B625" s="4"/>
      <c r="D625" s="4"/>
      <c r="E625" s="5"/>
      <c r="F625" s="5"/>
    </row>
    <row r="626" spans="2:6" ht="15.75" customHeight="1" x14ac:dyDescent="0.25">
      <c r="B626" s="4"/>
      <c r="D626" s="4"/>
      <c r="E626" s="5"/>
      <c r="F626" s="5"/>
    </row>
    <row r="627" spans="2:6" ht="15.75" customHeight="1" x14ac:dyDescent="0.25">
      <c r="B627" s="4"/>
      <c r="D627" s="4"/>
      <c r="E627" s="5"/>
      <c r="F627" s="5"/>
    </row>
    <row r="628" spans="2:6" ht="15.75" customHeight="1" x14ac:dyDescent="0.25">
      <c r="B628" s="4"/>
      <c r="D628" s="4"/>
      <c r="E628" s="5"/>
      <c r="F628" s="5"/>
    </row>
    <row r="629" spans="2:6" ht="15.75" customHeight="1" x14ac:dyDescent="0.25">
      <c r="B629" s="4"/>
      <c r="D629" s="4"/>
      <c r="E629" s="5"/>
      <c r="F629" s="5"/>
    </row>
    <row r="630" spans="2:6" ht="15.75" customHeight="1" x14ac:dyDescent="0.25">
      <c r="B630" s="4"/>
      <c r="D630" s="4"/>
      <c r="E630" s="5"/>
      <c r="F630" s="5"/>
    </row>
    <row r="631" spans="2:6" ht="15.75" customHeight="1" x14ac:dyDescent="0.25">
      <c r="B631" s="4"/>
      <c r="D631" s="4"/>
      <c r="E631" s="5"/>
      <c r="F631" s="5"/>
    </row>
    <row r="632" spans="2:6" ht="15.75" customHeight="1" x14ac:dyDescent="0.25">
      <c r="B632" s="4"/>
      <c r="D632" s="4"/>
      <c r="E632" s="5"/>
      <c r="F632" s="5"/>
    </row>
    <row r="633" spans="2:6" ht="15.75" customHeight="1" x14ac:dyDescent="0.25">
      <c r="B633" s="4"/>
      <c r="D633" s="4"/>
      <c r="E633" s="5"/>
      <c r="F633" s="5"/>
    </row>
    <row r="634" spans="2:6" ht="15.75" customHeight="1" x14ac:dyDescent="0.25">
      <c r="B634" s="4"/>
      <c r="D634" s="4"/>
      <c r="E634" s="5"/>
      <c r="F634" s="5"/>
    </row>
    <row r="635" spans="2:6" ht="15.75" customHeight="1" x14ac:dyDescent="0.25">
      <c r="B635" s="4"/>
      <c r="D635" s="4"/>
      <c r="E635" s="5"/>
      <c r="F635" s="5"/>
    </row>
    <row r="636" spans="2:6" ht="15.75" customHeight="1" x14ac:dyDescent="0.25">
      <c r="B636" s="4"/>
      <c r="D636" s="4"/>
      <c r="E636" s="5"/>
      <c r="F636" s="5"/>
    </row>
    <row r="637" spans="2:6" ht="15.75" customHeight="1" x14ac:dyDescent="0.25">
      <c r="B637" s="4"/>
      <c r="D637" s="4"/>
      <c r="E637" s="5"/>
      <c r="F637" s="5"/>
    </row>
    <row r="638" spans="2:6" ht="15.75" customHeight="1" x14ac:dyDescent="0.25">
      <c r="B638" s="4"/>
      <c r="D638" s="4"/>
      <c r="E638" s="5"/>
      <c r="F638" s="5"/>
    </row>
    <row r="639" spans="2:6" ht="15.75" customHeight="1" x14ac:dyDescent="0.25">
      <c r="B639" s="4"/>
      <c r="D639" s="4"/>
      <c r="E639" s="5"/>
      <c r="F639" s="5"/>
    </row>
    <row r="640" spans="2:6" ht="15.75" customHeight="1" x14ac:dyDescent="0.25">
      <c r="B640" s="4"/>
      <c r="D640" s="4"/>
      <c r="E640" s="5"/>
      <c r="F640" s="5"/>
    </row>
    <row r="641" spans="2:6" ht="15.75" customHeight="1" x14ac:dyDescent="0.25">
      <c r="B641" s="4"/>
      <c r="D641" s="4"/>
      <c r="E641" s="5"/>
      <c r="F641" s="5"/>
    </row>
    <row r="642" spans="2:6" ht="15.75" customHeight="1" x14ac:dyDescent="0.25">
      <c r="B642" s="4"/>
      <c r="D642" s="4"/>
      <c r="E642" s="5"/>
      <c r="F642" s="5"/>
    </row>
    <row r="643" spans="2:6" ht="15.75" customHeight="1" x14ac:dyDescent="0.25">
      <c r="B643" s="4"/>
      <c r="D643" s="4"/>
      <c r="E643" s="5"/>
      <c r="F643" s="5"/>
    </row>
    <row r="644" spans="2:6" ht="15.75" customHeight="1" x14ac:dyDescent="0.25">
      <c r="B644" s="4"/>
      <c r="D644" s="4"/>
      <c r="E644" s="5"/>
      <c r="F644" s="5"/>
    </row>
    <row r="645" spans="2:6" ht="15.75" customHeight="1" x14ac:dyDescent="0.25">
      <c r="B645" s="4"/>
      <c r="D645" s="4"/>
      <c r="E645" s="5"/>
      <c r="F645" s="5"/>
    </row>
    <row r="646" spans="2:6" ht="15.75" customHeight="1" x14ac:dyDescent="0.25">
      <c r="B646" s="4"/>
      <c r="D646" s="4"/>
      <c r="E646" s="5"/>
      <c r="F646" s="5"/>
    </row>
    <row r="647" spans="2:6" ht="15.75" customHeight="1" x14ac:dyDescent="0.25">
      <c r="B647" s="4"/>
      <c r="D647" s="4"/>
      <c r="E647" s="5"/>
      <c r="F647" s="5"/>
    </row>
    <row r="648" spans="2:6" ht="15.75" customHeight="1" x14ac:dyDescent="0.25">
      <c r="B648" s="4"/>
      <c r="D648" s="4"/>
      <c r="E648" s="5"/>
      <c r="F648" s="5"/>
    </row>
    <row r="649" spans="2:6" ht="15.75" customHeight="1" x14ac:dyDescent="0.25">
      <c r="B649" s="4"/>
      <c r="D649" s="4"/>
      <c r="E649" s="5"/>
      <c r="F649" s="5"/>
    </row>
    <row r="650" spans="2:6" ht="15.75" customHeight="1" x14ac:dyDescent="0.25">
      <c r="B650" s="4"/>
      <c r="D650" s="4"/>
      <c r="E650" s="5"/>
      <c r="F650" s="5"/>
    </row>
    <row r="651" spans="2:6" ht="15.75" customHeight="1" x14ac:dyDescent="0.25">
      <c r="B651" s="4"/>
      <c r="D651" s="4"/>
      <c r="E651" s="5"/>
      <c r="F651" s="5"/>
    </row>
    <row r="652" spans="2:6" ht="15.75" customHeight="1" x14ac:dyDescent="0.25">
      <c r="B652" s="4"/>
      <c r="D652" s="4"/>
      <c r="E652" s="5"/>
      <c r="F652" s="5"/>
    </row>
    <row r="653" spans="2:6" ht="15.75" customHeight="1" x14ac:dyDescent="0.25">
      <c r="B653" s="4"/>
      <c r="D653" s="4"/>
      <c r="E653" s="5"/>
      <c r="F653" s="5"/>
    </row>
    <row r="654" spans="2:6" ht="15.75" customHeight="1" x14ac:dyDescent="0.25">
      <c r="B654" s="4"/>
      <c r="D654" s="4"/>
      <c r="E654" s="5"/>
      <c r="F654" s="5"/>
    </row>
    <row r="655" spans="2:6" ht="15.75" customHeight="1" x14ac:dyDescent="0.25">
      <c r="B655" s="4"/>
      <c r="D655" s="4"/>
      <c r="E655" s="5"/>
      <c r="F655" s="5"/>
    </row>
    <row r="656" spans="2:6" ht="15.75" customHeight="1" x14ac:dyDescent="0.25">
      <c r="B656" s="4"/>
      <c r="D656" s="4"/>
      <c r="E656" s="5"/>
      <c r="F656" s="5"/>
    </row>
    <row r="657" spans="2:6" ht="15.75" customHeight="1" x14ac:dyDescent="0.25">
      <c r="B657" s="4"/>
      <c r="D657" s="4"/>
      <c r="E657" s="5"/>
      <c r="F657" s="5"/>
    </row>
    <row r="658" spans="2:6" ht="15.75" customHeight="1" x14ac:dyDescent="0.25">
      <c r="B658" s="4"/>
      <c r="D658" s="4"/>
      <c r="E658" s="5"/>
      <c r="F658" s="5"/>
    </row>
    <row r="659" spans="2:6" ht="15.75" customHeight="1" x14ac:dyDescent="0.25">
      <c r="B659" s="4"/>
      <c r="D659" s="4"/>
      <c r="E659" s="5"/>
      <c r="F659" s="5"/>
    </row>
    <row r="660" spans="2:6" ht="15.75" customHeight="1" x14ac:dyDescent="0.25">
      <c r="B660" s="4"/>
      <c r="D660" s="4"/>
      <c r="E660" s="5"/>
      <c r="F660" s="5"/>
    </row>
    <row r="661" spans="2:6" ht="15.75" customHeight="1" x14ac:dyDescent="0.25">
      <c r="B661" s="4"/>
      <c r="D661" s="4"/>
      <c r="E661" s="5"/>
      <c r="F661" s="5"/>
    </row>
    <row r="662" spans="2:6" ht="15.75" customHeight="1" x14ac:dyDescent="0.25">
      <c r="B662" s="4"/>
      <c r="D662" s="4"/>
      <c r="E662" s="5"/>
      <c r="F662" s="5"/>
    </row>
    <row r="663" spans="2:6" ht="15.75" customHeight="1" x14ac:dyDescent="0.25">
      <c r="B663" s="4"/>
      <c r="D663" s="4"/>
      <c r="E663" s="5"/>
      <c r="F663" s="5"/>
    </row>
    <row r="664" spans="2:6" ht="15.75" customHeight="1" x14ac:dyDescent="0.25">
      <c r="B664" s="4"/>
      <c r="D664" s="4"/>
      <c r="E664" s="5"/>
      <c r="F664" s="5"/>
    </row>
    <row r="665" spans="2:6" ht="15.75" customHeight="1" x14ac:dyDescent="0.25">
      <c r="B665" s="4"/>
      <c r="D665" s="4"/>
      <c r="E665" s="5"/>
      <c r="F665" s="5"/>
    </row>
    <row r="666" spans="2:6" ht="15.75" customHeight="1" x14ac:dyDescent="0.25">
      <c r="B666" s="4"/>
      <c r="D666" s="4"/>
      <c r="E666" s="5"/>
      <c r="F666" s="5"/>
    </row>
    <row r="667" spans="2:6" ht="15.75" customHeight="1" x14ac:dyDescent="0.25">
      <c r="B667" s="4"/>
      <c r="D667" s="4"/>
      <c r="E667" s="5"/>
      <c r="F667" s="5"/>
    </row>
    <row r="668" spans="2:6" ht="15.75" customHeight="1" x14ac:dyDescent="0.25">
      <c r="B668" s="4"/>
      <c r="D668" s="4"/>
      <c r="E668" s="5"/>
      <c r="F668" s="5"/>
    </row>
    <row r="669" spans="2:6" ht="15.75" customHeight="1" x14ac:dyDescent="0.25">
      <c r="B669" s="4"/>
      <c r="D669" s="4"/>
      <c r="E669" s="5"/>
      <c r="F669" s="5"/>
    </row>
    <row r="670" spans="2:6" ht="15.75" customHeight="1" x14ac:dyDescent="0.25">
      <c r="B670" s="4"/>
      <c r="D670" s="4"/>
      <c r="E670" s="5"/>
      <c r="F670" s="5"/>
    </row>
    <row r="671" spans="2:6" ht="15.75" customHeight="1" x14ac:dyDescent="0.25">
      <c r="B671" s="4"/>
      <c r="D671" s="4"/>
      <c r="E671" s="5"/>
      <c r="F671" s="5"/>
    </row>
    <row r="672" spans="2:6" ht="15.75" customHeight="1" x14ac:dyDescent="0.25">
      <c r="B672" s="4"/>
      <c r="D672" s="4"/>
      <c r="E672" s="5"/>
      <c r="F672" s="5"/>
    </row>
    <row r="673" spans="2:6" ht="15.75" customHeight="1" x14ac:dyDescent="0.25">
      <c r="B673" s="4"/>
      <c r="D673" s="4"/>
      <c r="E673" s="5"/>
      <c r="F673" s="5"/>
    </row>
    <row r="674" spans="2:6" ht="15.75" customHeight="1" x14ac:dyDescent="0.25">
      <c r="B674" s="4"/>
      <c r="D674" s="4"/>
      <c r="E674" s="5"/>
      <c r="F674" s="5"/>
    </row>
    <row r="675" spans="2:6" ht="15.75" customHeight="1" x14ac:dyDescent="0.25">
      <c r="B675" s="4"/>
      <c r="D675" s="4"/>
      <c r="E675" s="5"/>
      <c r="F675" s="5"/>
    </row>
    <row r="676" spans="2:6" ht="15.75" customHeight="1" x14ac:dyDescent="0.25">
      <c r="B676" s="4"/>
      <c r="D676" s="4"/>
      <c r="E676" s="5"/>
      <c r="F676" s="5"/>
    </row>
    <row r="677" spans="2:6" ht="15.75" customHeight="1" x14ac:dyDescent="0.25">
      <c r="B677" s="4"/>
      <c r="D677" s="4"/>
      <c r="E677" s="5"/>
      <c r="F677" s="5"/>
    </row>
    <row r="678" spans="2:6" ht="15.75" customHeight="1" x14ac:dyDescent="0.25">
      <c r="B678" s="4"/>
      <c r="D678" s="4"/>
      <c r="E678" s="5"/>
      <c r="F678" s="5"/>
    </row>
    <row r="679" spans="2:6" ht="15.75" customHeight="1" x14ac:dyDescent="0.25">
      <c r="B679" s="4"/>
      <c r="D679" s="4"/>
      <c r="E679" s="5"/>
      <c r="F679" s="5"/>
    </row>
    <row r="680" spans="2:6" ht="15.75" customHeight="1" x14ac:dyDescent="0.25">
      <c r="B680" s="4"/>
      <c r="D680" s="4"/>
      <c r="E680" s="5"/>
      <c r="F680" s="5"/>
    </row>
    <row r="681" spans="2:6" ht="15.75" customHeight="1" x14ac:dyDescent="0.25">
      <c r="B681" s="4"/>
      <c r="D681" s="4"/>
      <c r="E681" s="5"/>
      <c r="F681" s="5"/>
    </row>
    <row r="682" spans="2:6" ht="15.75" customHeight="1" x14ac:dyDescent="0.25">
      <c r="B682" s="4"/>
      <c r="D682" s="4"/>
      <c r="E682" s="5"/>
      <c r="F682" s="5"/>
    </row>
    <row r="683" spans="2:6" ht="15.75" customHeight="1" x14ac:dyDescent="0.25">
      <c r="B683" s="4"/>
      <c r="D683" s="4"/>
      <c r="E683" s="5"/>
      <c r="F683" s="5"/>
    </row>
    <row r="684" spans="2:6" ht="15.75" customHeight="1" x14ac:dyDescent="0.25">
      <c r="B684" s="4"/>
      <c r="D684" s="4"/>
      <c r="E684" s="5"/>
      <c r="F684" s="5"/>
    </row>
    <row r="685" spans="2:6" ht="15.75" customHeight="1" x14ac:dyDescent="0.25">
      <c r="B685" s="4"/>
      <c r="D685" s="4"/>
      <c r="E685" s="5"/>
      <c r="F685" s="5"/>
    </row>
    <row r="686" spans="2:6" ht="15.75" customHeight="1" x14ac:dyDescent="0.25">
      <c r="B686" s="4"/>
      <c r="D686" s="4"/>
      <c r="E686" s="5"/>
      <c r="F686" s="5"/>
    </row>
    <row r="687" spans="2:6" ht="15.75" customHeight="1" x14ac:dyDescent="0.25">
      <c r="B687" s="4"/>
      <c r="D687" s="4"/>
      <c r="E687" s="5"/>
      <c r="F687" s="5"/>
    </row>
    <row r="688" spans="2:6" ht="15.75" customHeight="1" x14ac:dyDescent="0.25">
      <c r="B688" s="4"/>
      <c r="D688" s="4"/>
      <c r="E688" s="5"/>
      <c r="F688" s="5"/>
    </row>
    <row r="689" spans="2:6" ht="15.75" customHeight="1" x14ac:dyDescent="0.25">
      <c r="B689" s="4"/>
      <c r="D689" s="4"/>
      <c r="E689" s="5"/>
      <c r="F689" s="5"/>
    </row>
    <row r="690" spans="2:6" ht="15.75" customHeight="1" x14ac:dyDescent="0.25">
      <c r="B690" s="4"/>
      <c r="D690" s="4"/>
      <c r="E690" s="5"/>
      <c r="F690" s="5"/>
    </row>
    <row r="691" spans="2:6" ht="15.75" customHeight="1" x14ac:dyDescent="0.25">
      <c r="B691" s="4"/>
      <c r="D691" s="4"/>
      <c r="E691" s="5"/>
      <c r="F691" s="5"/>
    </row>
    <row r="692" spans="2:6" ht="15.75" customHeight="1" x14ac:dyDescent="0.25">
      <c r="B692" s="4"/>
      <c r="D692" s="4"/>
      <c r="E692" s="5"/>
      <c r="F692" s="5"/>
    </row>
    <row r="693" spans="2:6" ht="15.75" customHeight="1" x14ac:dyDescent="0.25">
      <c r="B693" s="4"/>
      <c r="D693" s="4"/>
      <c r="E693" s="5"/>
      <c r="F693" s="5"/>
    </row>
    <row r="694" spans="2:6" ht="15.75" customHeight="1" x14ac:dyDescent="0.25">
      <c r="B694" s="4"/>
      <c r="D694" s="4"/>
      <c r="E694" s="5"/>
      <c r="F694" s="5"/>
    </row>
    <row r="695" spans="2:6" ht="15.75" customHeight="1" x14ac:dyDescent="0.25">
      <c r="B695" s="4"/>
      <c r="D695" s="4"/>
      <c r="E695" s="5"/>
      <c r="F695" s="5"/>
    </row>
    <row r="696" spans="2:6" ht="15.75" customHeight="1" x14ac:dyDescent="0.25">
      <c r="B696" s="4"/>
      <c r="D696" s="4"/>
      <c r="E696" s="5"/>
      <c r="F696" s="5"/>
    </row>
    <row r="697" spans="2:6" ht="15.75" customHeight="1" x14ac:dyDescent="0.25">
      <c r="B697" s="4"/>
      <c r="D697" s="4"/>
      <c r="E697" s="5"/>
      <c r="F697" s="5"/>
    </row>
    <row r="698" spans="2:6" ht="15.75" customHeight="1" x14ac:dyDescent="0.25">
      <c r="B698" s="4"/>
      <c r="D698" s="4"/>
      <c r="E698" s="5"/>
      <c r="F698" s="5"/>
    </row>
    <row r="699" spans="2:6" ht="15.75" customHeight="1" x14ac:dyDescent="0.25">
      <c r="B699" s="4"/>
      <c r="D699" s="4"/>
      <c r="E699" s="5"/>
      <c r="F699" s="5"/>
    </row>
    <row r="700" spans="2:6" ht="15.75" customHeight="1" x14ac:dyDescent="0.25">
      <c r="B700" s="4"/>
      <c r="D700" s="4"/>
      <c r="E700" s="5"/>
      <c r="F700" s="5"/>
    </row>
    <row r="701" spans="2:6" ht="15.75" customHeight="1" x14ac:dyDescent="0.25">
      <c r="B701" s="4"/>
      <c r="D701" s="4"/>
      <c r="E701" s="5"/>
      <c r="F701" s="5"/>
    </row>
    <row r="702" spans="2:6" ht="15.75" customHeight="1" x14ac:dyDescent="0.25">
      <c r="B702" s="4"/>
      <c r="D702" s="4"/>
      <c r="E702" s="5"/>
      <c r="F702" s="5"/>
    </row>
    <row r="703" spans="2:6" ht="15.75" customHeight="1" x14ac:dyDescent="0.25">
      <c r="B703" s="4"/>
      <c r="D703" s="4"/>
      <c r="E703" s="5"/>
      <c r="F703" s="5"/>
    </row>
    <row r="704" spans="2:6" ht="15.75" customHeight="1" x14ac:dyDescent="0.25">
      <c r="B704" s="4"/>
      <c r="D704" s="4"/>
      <c r="E704" s="5"/>
      <c r="F704" s="5"/>
    </row>
    <row r="705" spans="2:6" ht="15.75" customHeight="1" x14ac:dyDescent="0.25">
      <c r="B705" s="4"/>
      <c r="D705" s="4"/>
      <c r="E705" s="5"/>
      <c r="F705" s="5"/>
    </row>
    <row r="706" spans="2:6" ht="15.75" customHeight="1" x14ac:dyDescent="0.25">
      <c r="B706" s="4"/>
      <c r="D706" s="4"/>
      <c r="E706" s="5"/>
      <c r="F706" s="5"/>
    </row>
    <row r="707" spans="2:6" ht="15.75" customHeight="1" x14ac:dyDescent="0.25">
      <c r="B707" s="4"/>
      <c r="D707" s="4"/>
      <c r="E707" s="5"/>
      <c r="F707" s="5"/>
    </row>
    <row r="708" spans="2:6" ht="15.75" customHeight="1" x14ac:dyDescent="0.25">
      <c r="B708" s="4"/>
      <c r="D708" s="4"/>
      <c r="E708" s="5"/>
      <c r="F708" s="5"/>
    </row>
    <row r="709" spans="2:6" ht="15.75" customHeight="1" x14ac:dyDescent="0.25">
      <c r="B709" s="4"/>
      <c r="D709" s="4"/>
      <c r="E709" s="5"/>
      <c r="F709" s="5"/>
    </row>
    <row r="710" spans="2:6" ht="15.75" customHeight="1" x14ac:dyDescent="0.25">
      <c r="B710" s="4"/>
      <c r="D710" s="4"/>
      <c r="E710" s="5"/>
      <c r="F710" s="5"/>
    </row>
    <row r="711" spans="2:6" ht="15.75" customHeight="1" x14ac:dyDescent="0.25">
      <c r="B711" s="4"/>
      <c r="D711" s="4"/>
      <c r="E711" s="5"/>
      <c r="F711" s="5"/>
    </row>
    <row r="712" spans="2:6" ht="15.75" customHeight="1" x14ac:dyDescent="0.25">
      <c r="B712" s="4"/>
      <c r="D712" s="4"/>
      <c r="E712" s="5"/>
      <c r="F712" s="5"/>
    </row>
    <row r="713" spans="2:6" ht="15.75" customHeight="1" x14ac:dyDescent="0.25">
      <c r="B713" s="4"/>
      <c r="D713" s="4"/>
      <c r="E713" s="5"/>
      <c r="F713" s="5"/>
    </row>
    <row r="714" spans="2:6" ht="15.75" customHeight="1" x14ac:dyDescent="0.25">
      <c r="B714" s="4"/>
      <c r="D714" s="4"/>
      <c r="E714" s="5"/>
      <c r="F714" s="5"/>
    </row>
    <row r="715" spans="2:6" ht="15.75" customHeight="1" x14ac:dyDescent="0.25">
      <c r="B715" s="4"/>
      <c r="D715" s="4"/>
      <c r="E715" s="5"/>
      <c r="F715" s="5"/>
    </row>
    <row r="716" spans="2:6" ht="15.75" customHeight="1" x14ac:dyDescent="0.25">
      <c r="B716" s="4"/>
      <c r="D716" s="4"/>
      <c r="E716" s="5"/>
      <c r="F716" s="5"/>
    </row>
    <row r="717" spans="2:6" ht="15.75" customHeight="1" x14ac:dyDescent="0.25">
      <c r="B717" s="4"/>
      <c r="D717" s="4"/>
      <c r="E717" s="5"/>
      <c r="F717" s="5"/>
    </row>
    <row r="718" spans="2:6" ht="15.75" customHeight="1" x14ac:dyDescent="0.25">
      <c r="B718" s="4"/>
      <c r="D718" s="4"/>
      <c r="E718" s="5"/>
      <c r="F718" s="5"/>
    </row>
    <row r="719" spans="2:6" ht="15.75" customHeight="1" x14ac:dyDescent="0.25">
      <c r="B719" s="4"/>
      <c r="D719" s="4"/>
      <c r="E719" s="5"/>
      <c r="F719" s="5"/>
    </row>
    <row r="720" spans="2:6" ht="15.75" customHeight="1" x14ac:dyDescent="0.25">
      <c r="B720" s="4"/>
      <c r="D720" s="4"/>
      <c r="E720" s="5"/>
      <c r="F720" s="5"/>
    </row>
    <row r="721" spans="2:6" ht="15.75" customHeight="1" x14ac:dyDescent="0.25">
      <c r="B721" s="4"/>
      <c r="D721" s="4"/>
      <c r="E721" s="5"/>
      <c r="F721" s="5"/>
    </row>
    <row r="722" spans="2:6" ht="15.75" customHeight="1" x14ac:dyDescent="0.25">
      <c r="B722" s="4"/>
      <c r="D722" s="4"/>
      <c r="E722" s="5"/>
      <c r="F722" s="5"/>
    </row>
    <row r="723" spans="2:6" ht="15.75" customHeight="1" x14ac:dyDescent="0.25">
      <c r="B723" s="4"/>
      <c r="D723" s="4"/>
      <c r="E723" s="5"/>
      <c r="F723" s="5"/>
    </row>
    <row r="724" spans="2:6" ht="15.75" customHeight="1" x14ac:dyDescent="0.25">
      <c r="B724" s="4"/>
      <c r="D724" s="4"/>
      <c r="E724" s="5"/>
      <c r="F724" s="5"/>
    </row>
    <row r="725" spans="2:6" ht="15.75" customHeight="1" x14ac:dyDescent="0.25">
      <c r="B725" s="4"/>
      <c r="D725" s="4"/>
      <c r="E725" s="5"/>
      <c r="F725" s="5"/>
    </row>
    <row r="726" spans="2:6" ht="15.75" customHeight="1" x14ac:dyDescent="0.25">
      <c r="B726" s="4"/>
      <c r="D726" s="4"/>
      <c r="E726" s="5"/>
      <c r="F726" s="5"/>
    </row>
    <row r="727" spans="2:6" ht="15.75" customHeight="1" x14ac:dyDescent="0.25">
      <c r="B727" s="4"/>
      <c r="D727" s="4"/>
      <c r="E727" s="5"/>
      <c r="F727" s="5"/>
    </row>
    <row r="728" spans="2:6" ht="15.75" customHeight="1" x14ac:dyDescent="0.25">
      <c r="B728" s="4"/>
      <c r="D728" s="4"/>
      <c r="E728" s="5"/>
      <c r="F728" s="5"/>
    </row>
    <row r="729" spans="2:6" ht="15.75" customHeight="1" x14ac:dyDescent="0.25">
      <c r="B729" s="4"/>
      <c r="D729" s="4"/>
      <c r="E729" s="5"/>
      <c r="F729" s="5"/>
    </row>
    <row r="730" spans="2:6" ht="15.75" customHeight="1" x14ac:dyDescent="0.25">
      <c r="B730" s="4"/>
      <c r="D730" s="4"/>
      <c r="E730" s="5"/>
      <c r="F730" s="5"/>
    </row>
    <row r="731" spans="2:6" ht="15.75" customHeight="1" x14ac:dyDescent="0.25">
      <c r="B731" s="4"/>
      <c r="D731" s="4"/>
      <c r="E731" s="5"/>
      <c r="F731" s="5"/>
    </row>
    <row r="732" spans="2:6" ht="15.75" customHeight="1" x14ac:dyDescent="0.25">
      <c r="B732" s="4"/>
      <c r="D732" s="4"/>
      <c r="E732" s="5"/>
      <c r="F732" s="5"/>
    </row>
    <row r="733" spans="2:6" ht="15.75" customHeight="1" x14ac:dyDescent="0.25">
      <c r="B733" s="4"/>
      <c r="D733" s="4"/>
      <c r="E733" s="5"/>
      <c r="F733" s="5"/>
    </row>
    <row r="734" spans="2:6" ht="15.75" customHeight="1" x14ac:dyDescent="0.25">
      <c r="B734" s="4"/>
      <c r="D734" s="4"/>
      <c r="E734" s="5"/>
      <c r="F734" s="5"/>
    </row>
    <row r="735" spans="2:6" ht="15.75" customHeight="1" x14ac:dyDescent="0.25">
      <c r="B735" s="4"/>
      <c r="D735" s="4"/>
      <c r="E735" s="5"/>
      <c r="F735" s="5"/>
    </row>
    <row r="736" spans="2:6" ht="15.75" customHeight="1" x14ac:dyDescent="0.25">
      <c r="B736" s="4"/>
      <c r="D736" s="4"/>
      <c r="E736" s="5"/>
      <c r="F736" s="5"/>
    </row>
    <row r="737" spans="2:6" ht="15.75" customHeight="1" x14ac:dyDescent="0.25">
      <c r="B737" s="4"/>
      <c r="D737" s="4"/>
      <c r="E737" s="5"/>
      <c r="F737" s="5"/>
    </row>
    <row r="738" spans="2:6" ht="15.75" customHeight="1" x14ac:dyDescent="0.25">
      <c r="B738" s="4"/>
      <c r="D738" s="4"/>
      <c r="E738" s="5"/>
      <c r="F738" s="5"/>
    </row>
    <row r="739" spans="2:6" ht="15.75" customHeight="1" x14ac:dyDescent="0.25">
      <c r="B739" s="4"/>
      <c r="D739" s="4"/>
      <c r="E739" s="5"/>
      <c r="F739" s="5"/>
    </row>
    <row r="740" spans="2:6" ht="15.75" customHeight="1" x14ac:dyDescent="0.25">
      <c r="B740" s="4"/>
      <c r="D740" s="4"/>
      <c r="E740" s="5"/>
      <c r="F740" s="5"/>
    </row>
    <row r="741" spans="2:6" ht="15.75" customHeight="1" x14ac:dyDescent="0.25">
      <c r="B741" s="4"/>
      <c r="D741" s="4"/>
      <c r="E741" s="5"/>
      <c r="F741" s="5"/>
    </row>
    <row r="742" spans="2:6" ht="15.75" customHeight="1" x14ac:dyDescent="0.25">
      <c r="B742" s="4"/>
      <c r="D742" s="4"/>
      <c r="E742" s="5"/>
      <c r="F742" s="5"/>
    </row>
    <row r="743" spans="2:6" ht="15.75" customHeight="1" x14ac:dyDescent="0.25">
      <c r="B743" s="4"/>
      <c r="D743" s="4"/>
      <c r="E743" s="5"/>
      <c r="F743" s="5"/>
    </row>
    <row r="744" spans="2:6" ht="15.75" customHeight="1" x14ac:dyDescent="0.25">
      <c r="B744" s="4"/>
      <c r="D744" s="4"/>
      <c r="E744" s="5"/>
      <c r="F744" s="5"/>
    </row>
    <row r="745" spans="2:6" ht="15.75" customHeight="1" x14ac:dyDescent="0.25">
      <c r="B745" s="4"/>
      <c r="D745" s="4"/>
      <c r="E745" s="5"/>
      <c r="F745" s="5"/>
    </row>
    <row r="746" spans="2:6" ht="15.75" customHeight="1" x14ac:dyDescent="0.25">
      <c r="B746" s="4"/>
      <c r="D746" s="4"/>
      <c r="E746" s="5"/>
      <c r="F746" s="5"/>
    </row>
    <row r="747" spans="2:6" ht="15.75" customHeight="1" x14ac:dyDescent="0.25">
      <c r="B747" s="4"/>
      <c r="D747" s="4"/>
      <c r="E747" s="5"/>
      <c r="F747" s="5"/>
    </row>
    <row r="748" spans="2:6" ht="15.75" customHeight="1" x14ac:dyDescent="0.25">
      <c r="B748" s="4"/>
      <c r="D748" s="4"/>
      <c r="E748" s="5"/>
      <c r="F748" s="5"/>
    </row>
    <row r="749" spans="2:6" ht="15.75" customHeight="1" x14ac:dyDescent="0.25">
      <c r="B749" s="4"/>
      <c r="D749" s="4"/>
      <c r="E749" s="5"/>
      <c r="F749" s="5"/>
    </row>
    <row r="750" spans="2:6" ht="15.75" customHeight="1" x14ac:dyDescent="0.25">
      <c r="B750" s="4"/>
      <c r="D750" s="4"/>
      <c r="E750" s="5"/>
      <c r="F750" s="5"/>
    </row>
    <row r="751" spans="2:6" ht="15.75" customHeight="1" x14ac:dyDescent="0.25">
      <c r="B751" s="4"/>
      <c r="D751" s="4"/>
      <c r="E751" s="5"/>
      <c r="F751" s="5"/>
    </row>
    <row r="752" spans="2:6" ht="15.75" customHeight="1" x14ac:dyDescent="0.25">
      <c r="B752" s="4"/>
      <c r="D752" s="4"/>
      <c r="E752" s="5"/>
      <c r="F752" s="5"/>
    </row>
    <row r="753" spans="2:6" ht="15.75" customHeight="1" x14ac:dyDescent="0.25">
      <c r="B753" s="4"/>
      <c r="D753" s="4"/>
      <c r="E753" s="5"/>
      <c r="F753" s="5"/>
    </row>
    <row r="754" spans="2:6" ht="15.75" customHeight="1" x14ac:dyDescent="0.25">
      <c r="B754" s="4"/>
      <c r="D754" s="4"/>
      <c r="E754" s="5"/>
      <c r="F754" s="5"/>
    </row>
    <row r="755" spans="2:6" ht="15.75" customHeight="1" x14ac:dyDescent="0.25">
      <c r="B755" s="4"/>
      <c r="D755" s="4"/>
      <c r="E755" s="5"/>
      <c r="F755" s="5"/>
    </row>
    <row r="756" spans="2:6" ht="15.75" customHeight="1" x14ac:dyDescent="0.25">
      <c r="B756" s="4"/>
      <c r="D756" s="4"/>
      <c r="E756" s="5"/>
      <c r="F756" s="5"/>
    </row>
    <row r="757" spans="2:6" ht="15.75" customHeight="1" x14ac:dyDescent="0.25">
      <c r="B757" s="4"/>
      <c r="D757" s="4"/>
      <c r="E757" s="5"/>
      <c r="F757" s="5"/>
    </row>
    <row r="758" spans="2:6" ht="15.75" customHeight="1" x14ac:dyDescent="0.25">
      <c r="B758" s="4"/>
      <c r="D758" s="4"/>
      <c r="E758" s="5"/>
      <c r="F758" s="5"/>
    </row>
    <row r="759" spans="2:6" ht="15.75" customHeight="1" x14ac:dyDescent="0.25">
      <c r="B759" s="4"/>
      <c r="D759" s="4"/>
      <c r="E759" s="5"/>
      <c r="F759" s="5"/>
    </row>
    <row r="760" spans="2:6" ht="15.75" customHeight="1" x14ac:dyDescent="0.25">
      <c r="B760" s="4"/>
      <c r="D760" s="4"/>
      <c r="E760" s="5"/>
      <c r="F760" s="5"/>
    </row>
    <row r="761" spans="2:6" ht="15.75" customHeight="1" x14ac:dyDescent="0.25">
      <c r="B761" s="4"/>
      <c r="D761" s="4"/>
      <c r="E761" s="5"/>
      <c r="F761" s="5"/>
    </row>
    <row r="762" spans="2:6" ht="15.75" customHeight="1" x14ac:dyDescent="0.25">
      <c r="B762" s="4"/>
      <c r="D762" s="4"/>
      <c r="E762" s="5"/>
      <c r="F762" s="5"/>
    </row>
    <row r="763" spans="2:6" ht="15.75" customHeight="1" x14ac:dyDescent="0.25">
      <c r="B763" s="4"/>
      <c r="D763" s="4"/>
      <c r="E763" s="5"/>
      <c r="F763" s="5"/>
    </row>
    <row r="764" spans="2:6" ht="15.75" customHeight="1" x14ac:dyDescent="0.25">
      <c r="B764" s="4"/>
      <c r="D764" s="4"/>
      <c r="E764" s="5"/>
      <c r="F764" s="5"/>
    </row>
    <row r="765" spans="2:6" ht="15.75" customHeight="1" x14ac:dyDescent="0.25">
      <c r="B765" s="4"/>
      <c r="D765" s="4"/>
      <c r="E765" s="5"/>
      <c r="F765" s="5"/>
    </row>
    <row r="766" spans="2:6" ht="15.75" customHeight="1" x14ac:dyDescent="0.25">
      <c r="B766" s="4"/>
      <c r="D766" s="4"/>
      <c r="E766" s="5"/>
      <c r="F766" s="5"/>
    </row>
    <row r="767" spans="2:6" ht="15.75" customHeight="1" x14ac:dyDescent="0.25">
      <c r="B767" s="4"/>
      <c r="D767" s="4"/>
      <c r="E767" s="5"/>
      <c r="F767" s="5"/>
    </row>
    <row r="768" spans="2:6" ht="15.75" customHeight="1" x14ac:dyDescent="0.25">
      <c r="B768" s="4"/>
      <c r="D768" s="4"/>
      <c r="E768" s="5"/>
      <c r="F768" s="5"/>
    </row>
    <row r="769" spans="2:6" ht="15.75" customHeight="1" x14ac:dyDescent="0.25">
      <c r="B769" s="4"/>
      <c r="D769" s="4"/>
      <c r="E769" s="5"/>
      <c r="F769" s="5"/>
    </row>
    <row r="770" spans="2:6" ht="15.75" customHeight="1" x14ac:dyDescent="0.25">
      <c r="B770" s="4"/>
      <c r="D770" s="4"/>
      <c r="E770" s="5"/>
      <c r="F770" s="5"/>
    </row>
    <row r="771" spans="2:6" ht="15.75" customHeight="1" x14ac:dyDescent="0.25">
      <c r="B771" s="4"/>
      <c r="D771" s="4"/>
      <c r="E771" s="5"/>
      <c r="F771" s="5"/>
    </row>
    <row r="772" spans="2:6" ht="15.75" customHeight="1" x14ac:dyDescent="0.25">
      <c r="B772" s="4"/>
      <c r="D772" s="4"/>
      <c r="E772" s="5"/>
      <c r="F772" s="5"/>
    </row>
    <row r="773" spans="2:6" ht="15.75" customHeight="1" x14ac:dyDescent="0.25">
      <c r="B773" s="4"/>
      <c r="D773" s="4"/>
      <c r="E773" s="5"/>
      <c r="F773" s="5"/>
    </row>
    <row r="774" spans="2:6" ht="15.75" customHeight="1" x14ac:dyDescent="0.25">
      <c r="B774" s="4"/>
      <c r="D774" s="4"/>
      <c r="E774" s="5"/>
      <c r="F774" s="5"/>
    </row>
    <row r="775" spans="2:6" ht="15.75" customHeight="1" x14ac:dyDescent="0.25">
      <c r="B775" s="4"/>
      <c r="D775" s="4"/>
      <c r="E775" s="5"/>
      <c r="F775" s="5"/>
    </row>
    <row r="776" spans="2:6" ht="15.75" customHeight="1" x14ac:dyDescent="0.25">
      <c r="B776" s="4"/>
      <c r="D776" s="4"/>
      <c r="E776" s="5"/>
      <c r="F776" s="5"/>
    </row>
    <row r="777" spans="2:6" ht="15.75" customHeight="1" x14ac:dyDescent="0.25">
      <c r="B777" s="4"/>
      <c r="D777" s="4"/>
      <c r="E777" s="5"/>
      <c r="F777" s="5"/>
    </row>
    <row r="778" spans="2:6" ht="15.75" customHeight="1" x14ac:dyDescent="0.25">
      <c r="B778" s="4"/>
      <c r="D778" s="4"/>
      <c r="E778" s="5"/>
      <c r="F778" s="5"/>
    </row>
    <row r="779" spans="2:6" ht="15.75" customHeight="1" x14ac:dyDescent="0.25">
      <c r="B779" s="4"/>
      <c r="D779" s="4"/>
      <c r="E779" s="5"/>
      <c r="F779" s="5"/>
    </row>
    <row r="780" spans="2:6" ht="15.75" customHeight="1" x14ac:dyDescent="0.25">
      <c r="B780" s="4"/>
      <c r="D780" s="4"/>
      <c r="E780" s="5"/>
      <c r="F780" s="5"/>
    </row>
    <row r="781" spans="2:6" ht="15.75" customHeight="1" x14ac:dyDescent="0.25">
      <c r="B781" s="4"/>
      <c r="D781" s="4"/>
      <c r="E781" s="5"/>
      <c r="F781" s="5"/>
    </row>
    <row r="782" spans="2:6" ht="15.75" customHeight="1" x14ac:dyDescent="0.25">
      <c r="B782" s="4"/>
      <c r="D782" s="4"/>
      <c r="E782" s="5"/>
      <c r="F782" s="5"/>
    </row>
    <row r="783" spans="2:6" ht="15.75" customHeight="1" x14ac:dyDescent="0.25">
      <c r="B783" s="4"/>
      <c r="D783" s="4"/>
      <c r="E783" s="5"/>
      <c r="F783" s="5"/>
    </row>
    <row r="784" spans="2:6" ht="15.75" customHeight="1" x14ac:dyDescent="0.25">
      <c r="B784" s="4"/>
      <c r="D784" s="4"/>
      <c r="E784" s="5"/>
      <c r="F784" s="5"/>
    </row>
    <row r="785" spans="2:6" ht="15.75" customHeight="1" x14ac:dyDescent="0.25">
      <c r="B785" s="4"/>
      <c r="D785" s="4"/>
      <c r="E785" s="5"/>
      <c r="F785" s="5"/>
    </row>
    <row r="786" spans="2:6" ht="15.75" customHeight="1" x14ac:dyDescent="0.25">
      <c r="B786" s="4"/>
      <c r="D786" s="4"/>
      <c r="E786" s="5"/>
      <c r="F786" s="5"/>
    </row>
    <row r="787" spans="2:6" ht="15.75" customHeight="1" x14ac:dyDescent="0.25">
      <c r="B787" s="4"/>
      <c r="D787" s="4"/>
      <c r="E787" s="5"/>
      <c r="F787" s="5"/>
    </row>
    <row r="788" spans="2:6" ht="15.75" customHeight="1" x14ac:dyDescent="0.25">
      <c r="B788" s="4"/>
      <c r="D788" s="4"/>
      <c r="E788" s="5"/>
      <c r="F788" s="5"/>
    </row>
    <row r="789" spans="2:6" ht="15.75" customHeight="1" x14ac:dyDescent="0.25">
      <c r="B789" s="4"/>
      <c r="D789" s="4"/>
      <c r="E789" s="5"/>
      <c r="F789" s="5"/>
    </row>
    <row r="790" spans="2:6" ht="15.75" customHeight="1" x14ac:dyDescent="0.25">
      <c r="B790" s="4"/>
      <c r="D790" s="4"/>
      <c r="E790" s="5"/>
      <c r="F790" s="5"/>
    </row>
    <row r="791" spans="2:6" ht="15.75" customHeight="1" x14ac:dyDescent="0.25">
      <c r="B791" s="4"/>
      <c r="D791" s="4"/>
      <c r="E791" s="5"/>
      <c r="F791" s="5"/>
    </row>
    <row r="792" spans="2:6" ht="15.75" customHeight="1" x14ac:dyDescent="0.25">
      <c r="B792" s="4"/>
      <c r="D792" s="4"/>
      <c r="E792" s="5"/>
      <c r="F792" s="5"/>
    </row>
    <row r="793" spans="2:6" ht="15.75" customHeight="1" x14ac:dyDescent="0.25">
      <c r="B793" s="4"/>
      <c r="D793" s="4"/>
      <c r="E793" s="5"/>
      <c r="F793" s="5"/>
    </row>
    <row r="794" spans="2:6" ht="15.75" customHeight="1" x14ac:dyDescent="0.25">
      <c r="B794" s="4"/>
      <c r="D794" s="4"/>
      <c r="E794" s="5"/>
      <c r="F794" s="5"/>
    </row>
    <row r="795" spans="2:6" ht="15.75" customHeight="1" x14ac:dyDescent="0.25">
      <c r="B795" s="4"/>
      <c r="D795" s="4"/>
      <c r="E795" s="5"/>
      <c r="F795" s="5"/>
    </row>
    <row r="796" spans="2:6" ht="15.75" customHeight="1" x14ac:dyDescent="0.25">
      <c r="B796" s="4"/>
      <c r="D796" s="4"/>
      <c r="E796" s="5"/>
      <c r="F796" s="5"/>
    </row>
    <row r="797" spans="2:6" ht="15.75" customHeight="1" x14ac:dyDescent="0.25">
      <c r="B797" s="4"/>
      <c r="D797" s="4"/>
      <c r="E797" s="5"/>
      <c r="F797" s="5"/>
    </row>
    <row r="798" spans="2:6" ht="15.75" customHeight="1" x14ac:dyDescent="0.25">
      <c r="B798" s="4"/>
      <c r="D798" s="4"/>
      <c r="E798" s="5"/>
      <c r="F798" s="5"/>
    </row>
    <row r="799" spans="2:6" ht="15.75" customHeight="1" x14ac:dyDescent="0.25">
      <c r="B799" s="4"/>
      <c r="D799" s="4"/>
      <c r="E799" s="5"/>
      <c r="F799" s="5"/>
    </row>
    <row r="800" spans="2:6" ht="15.75" customHeight="1" x14ac:dyDescent="0.25">
      <c r="B800" s="4"/>
      <c r="D800" s="4"/>
      <c r="E800" s="5"/>
      <c r="F800" s="5"/>
    </row>
    <row r="801" spans="2:6" ht="15.75" customHeight="1" x14ac:dyDescent="0.25">
      <c r="B801" s="4"/>
      <c r="D801" s="4"/>
      <c r="E801" s="5"/>
      <c r="F801" s="5"/>
    </row>
    <row r="802" spans="2:6" ht="15.75" customHeight="1" x14ac:dyDescent="0.25">
      <c r="B802" s="4"/>
      <c r="D802" s="4"/>
      <c r="E802" s="5"/>
      <c r="F802" s="5"/>
    </row>
    <row r="803" spans="2:6" ht="15.75" customHeight="1" x14ac:dyDescent="0.25">
      <c r="B803" s="4"/>
      <c r="D803" s="4"/>
      <c r="E803" s="5"/>
      <c r="F803" s="5"/>
    </row>
    <row r="804" spans="2:6" ht="15.75" customHeight="1" x14ac:dyDescent="0.25">
      <c r="B804" s="4"/>
      <c r="D804" s="4"/>
      <c r="E804" s="5"/>
      <c r="F804" s="5"/>
    </row>
    <row r="805" spans="2:6" ht="15.75" customHeight="1" x14ac:dyDescent="0.25">
      <c r="B805" s="4"/>
      <c r="D805" s="4"/>
      <c r="E805" s="5"/>
      <c r="F805" s="5"/>
    </row>
    <row r="806" spans="2:6" ht="15.75" customHeight="1" x14ac:dyDescent="0.25">
      <c r="B806" s="4"/>
      <c r="D806" s="4"/>
      <c r="E806" s="5"/>
      <c r="F806" s="5"/>
    </row>
    <row r="807" spans="2:6" ht="15.75" customHeight="1" x14ac:dyDescent="0.25">
      <c r="B807" s="4"/>
      <c r="D807" s="4"/>
      <c r="E807" s="5"/>
      <c r="F807" s="5"/>
    </row>
    <row r="808" spans="2:6" ht="15.75" customHeight="1" x14ac:dyDescent="0.25">
      <c r="B808" s="4"/>
      <c r="D808" s="4"/>
      <c r="E808" s="5"/>
      <c r="F808" s="5"/>
    </row>
    <row r="809" spans="2:6" ht="15.75" customHeight="1" x14ac:dyDescent="0.25">
      <c r="B809" s="4"/>
      <c r="D809" s="4"/>
      <c r="E809" s="5"/>
      <c r="F809" s="5"/>
    </row>
    <row r="810" spans="2:6" ht="15.75" customHeight="1" x14ac:dyDescent="0.25">
      <c r="B810" s="4"/>
      <c r="D810" s="4"/>
      <c r="E810" s="5"/>
      <c r="F810" s="5"/>
    </row>
    <row r="811" spans="2:6" ht="15.75" customHeight="1" x14ac:dyDescent="0.25">
      <c r="B811" s="4"/>
      <c r="D811" s="4"/>
      <c r="E811" s="5"/>
      <c r="F811" s="5"/>
    </row>
    <row r="812" spans="2:6" ht="15.75" customHeight="1" x14ac:dyDescent="0.25">
      <c r="B812" s="4"/>
      <c r="D812" s="4"/>
      <c r="E812" s="5"/>
      <c r="F812" s="5"/>
    </row>
    <row r="813" spans="2:6" ht="15.75" customHeight="1" x14ac:dyDescent="0.25">
      <c r="B813" s="4"/>
      <c r="D813" s="4"/>
      <c r="E813" s="5"/>
      <c r="F813" s="5"/>
    </row>
    <row r="814" spans="2:6" ht="15.75" customHeight="1" x14ac:dyDescent="0.25">
      <c r="B814" s="4"/>
      <c r="D814" s="4"/>
      <c r="E814" s="5"/>
      <c r="F814" s="5"/>
    </row>
    <row r="815" spans="2:6" ht="15.75" customHeight="1" x14ac:dyDescent="0.25">
      <c r="B815" s="4"/>
      <c r="D815" s="4"/>
      <c r="E815" s="5"/>
      <c r="F815" s="5"/>
    </row>
    <row r="816" spans="2:6" ht="15.75" customHeight="1" x14ac:dyDescent="0.25">
      <c r="B816" s="4"/>
      <c r="D816" s="4"/>
      <c r="E816" s="5"/>
      <c r="F816" s="5"/>
    </row>
    <row r="817" spans="2:6" ht="15.75" customHeight="1" x14ac:dyDescent="0.25">
      <c r="B817" s="4"/>
      <c r="D817" s="4"/>
      <c r="E817" s="5"/>
      <c r="F817" s="5"/>
    </row>
    <row r="818" spans="2:6" ht="15.75" customHeight="1" x14ac:dyDescent="0.25">
      <c r="B818" s="4"/>
      <c r="D818" s="4"/>
      <c r="E818" s="5"/>
      <c r="F818" s="5"/>
    </row>
    <row r="819" spans="2:6" ht="15.75" customHeight="1" x14ac:dyDescent="0.25">
      <c r="B819" s="4"/>
      <c r="D819" s="4"/>
      <c r="E819" s="5"/>
      <c r="F819" s="5"/>
    </row>
    <row r="820" spans="2:6" ht="15.75" customHeight="1" x14ac:dyDescent="0.25">
      <c r="B820" s="4"/>
      <c r="D820" s="4"/>
      <c r="E820" s="5"/>
      <c r="F820" s="5"/>
    </row>
    <row r="821" spans="2:6" ht="15.75" customHeight="1" x14ac:dyDescent="0.25">
      <c r="B821" s="4"/>
      <c r="D821" s="4"/>
      <c r="E821" s="5"/>
      <c r="F821" s="5"/>
    </row>
    <row r="822" spans="2:6" ht="15.75" customHeight="1" x14ac:dyDescent="0.25">
      <c r="B822" s="4"/>
      <c r="D822" s="4"/>
      <c r="E822" s="5"/>
      <c r="F822" s="5"/>
    </row>
    <row r="823" spans="2:6" ht="15.75" customHeight="1" x14ac:dyDescent="0.25">
      <c r="B823" s="4"/>
      <c r="D823" s="4"/>
      <c r="E823" s="5"/>
      <c r="F823" s="5"/>
    </row>
    <row r="824" spans="2:6" ht="15.75" customHeight="1" x14ac:dyDescent="0.25">
      <c r="B824" s="4"/>
      <c r="D824" s="4"/>
      <c r="E824" s="5"/>
      <c r="F824" s="5"/>
    </row>
    <row r="825" spans="2:6" ht="15.75" customHeight="1" x14ac:dyDescent="0.25">
      <c r="B825" s="4"/>
      <c r="D825" s="4"/>
      <c r="E825" s="5"/>
      <c r="F825" s="5"/>
    </row>
    <row r="826" spans="2:6" ht="15.75" customHeight="1" x14ac:dyDescent="0.25">
      <c r="B826" s="4"/>
      <c r="D826" s="4"/>
      <c r="E826" s="5"/>
      <c r="F826" s="5"/>
    </row>
    <row r="827" spans="2:6" ht="15.75" customHeight="1" x14ac:dyDescent="0.25">
      <c r="B827" s="4"/>
      <c r="D827" s="4"/>
      <c r="E827" s="5"/>
      <c r="F827" s="5"/>
    </row>
    <row r="828" spans="2:6" ht="15.75" customHeight="1" x14ac:dyDescent="0.25">
      <c r="B828" s="4"/>
      <c r="D828" s="4"/>
      <c r="E828" s="5"/>
      <c r="F828" s="5"/>
    </row>
    <row r="829" spans="2:6" ht="15.75" customHeight="1" x14ac:dyDescent="0.25">
      <c r="B829" s="4"/>
      <c r="D829" s="4"/>
      <c r="E829" s="5"/>
      <c r="F829" s="5"/>
    </row>
    <row r="830" spans="2:6" ht="15.75" customHeight="1" x14ac:dyDescent="0.25">
      <c r="B830" s="4"/>
      <c r="D830" s="4"/>
      <c r="E830" s="5"/>
      <c r="F830" s="5"/>
    </row>
    <row r="831" spans="2:6" ht="15.75" customHeight="1" x14ac:dyDescent="0.25">
      <c r="B831" s="4"/>
      <c r="D831" s="4"/>
      <c r="E831" s="5"/>
      <c r="F831" s="5"/>
    </row>
    <row r="832" spans="2:6" ht="15.75" customHeight="1" x14ac:dyDescent="0.25">
      <c r="B832" s="4"/>
      <c r="D832" s="4"/>
      <c r="E832" s="5"/>
      <c r="F832" s="5"/>
    </row>
    <row r="833" spans="2:6" ht="15.75" customHeight="1" x14ac:dyDescent="0.25">
      <c r="B833" s="4"/>
      <c r="D833" s="4"/>
      <c r="E833" s="5"/>
      <c r="F833" s="5"/>
    </row>
    <row r="834" spans="2:6" ht="15.75" customHeight="1" x14ac:dyDescent="0.25">
      <c r="B834" s="4"/>
      <c r="D834" s="4"/>
      <c r="E834" s="5"/>
      <c r="F834" s="5"/>
    </row>
    <row r="835" spans="2:6" ht="15.75" customHeight="1" x14ac:dyDescent="0.25">
      <c r="B835" s="4"/>
      <c r="D835" s="4"/>
      <c r="E835" s="5"/>
      <c r="F835" s="5"/>
    </row>
    <row r="836" spans="2:6" ht="15.75" customHeight="1" x14ac:dyDescent="0.25">
      <c r="B836" s="4"/>
      <c r="D836" s="4"/>
      <c r="E836" s="5"/>
      <c r="F836" s="5"/>
    </row>
    <row r="837" spans="2:6" ht="15.75" customHeight="1" x14ac:dyDescent="0.25">
      <c r="B837" s="4"/>
      <c r="D837" s="4"/>
      <c r="E837" s="5"/>
      <c r="F837" s="5"/>
    </row>
    <row r="838" spans="2:6" ht="15.75" customHeight="1" x14ac:dyDescent="0.25">
      <c r="B838" s="4"/>
      <c r="D838" s="4"/>
      <c r="E838" s="5"/>
      <c r="F838" s="5"/>
    </row>
    <row r="839" spans="2:6" ht="15.75" customHeight="1" x14ac:dyDescent="0.25">
      <c r="B839" s="4"/>
      <c r="D839" s="4"/>
      <c r="E839" s="5"/>
      <c r="F839" s="5"/>
    </row>
    <row r="840" spans="2:6" ht="15.75" customHeight="1" x14ac:dyDescent="0.25">
      <c r="B840" s="4"/>
      <c r="D840" s="4"/>
      <c r="E840" s="5"/>
      <c r="F840" s="5"/>
    </row>
    <row r="841" spans="2:6" ht="15.75" customHeight="1" x14ac:dyDescent="0.25">
      <c r="B841" s="4"/>
      <c r="D841" s="4"/>
      <c r="E841" s="5"/>
      <c r="F841" s="5"/>
    </row>
    <row r="842" spans="2:6" ht="15.75" customHeight="1" x14ac:dyDescent="0.25">
      <c r="B842" s="4"/>
      <c r="D842" s="4"/>
      <c r="E842" s="5"/>
      <c r="F842" s="5"/>
    </row>
    <row r="843" spans="2:6" ht="15.75" customHeight="1" x14ac:dyDescent="0.25">
      <c r="B843" s="4"/>
      <c r="D843" s="4"/>
      <c r="E843" s="5"/>
      <c r="F843" s="5"/>
    </row>
    <row r="844" spans="2:6" ht="15.75" customHeight="1" x14ac:dyDescent="0.25">
      <c r="B844" s="4"/>
      <c r="D844" s="4"/>
      <c r="E844" s="5"/>
      <c r="F844" s="5"/>
    </row>
    <row r="845" spans="2:6" ht="15.75" customHeight="1" x14ac:dyDescent="0.25">
      <c r="B845" s="4"/>
      <c r="D845" s="4"/>
      <c r="E845" s="5"/>
      <c r="F845" s="5"/>
    </row>
    <row r="846" spans="2:6" ht="15.75" customHeight="1" x14ac:dyDescent="0.25">
      <c r="B846" s="4"/>
      <c r="D846" s="4"/>
      <c r="E846" s="5"/>
      <c r="F846" s="5"/>
    </row>
    <row r="847" spans="2:6" ht="15.75" customHeight="1" x14ac:dyDescent="0.25">
      <c r="B847" s="4"/>
      <c r="D847" s="4"/>
      <c r="E847" s="5"/>
      <c r="F847" s="5"/>
    </row>
    <row r="848" spans="2:6" ht="15.75" customHeight="1" x14ac:dyDescent="0.25">
      <c r="B848" s="4"/>
      <c r="D848" s="4"/>
      <c r="E848" s="5"/>
      <c r="F848" s="5"/>
    </row>
    <row r="849" spans="2:6" ht="15.75" customHeight="1" x14ac:dyDescent="0.25">
      <c r="B849" s="4"/>
      <c r="D849" s="4"/>
      <c r="E849" s="5"/>
      <c r="F849" s="5"/>
    </row>
    <row r="850" spans="2:6" ht="15.75" customHeight="1" x14ac:dyDescent="0.25">
      <c r="B850" s="4"/>
      <c r="D850" s="4"/>
      <c r="E850" s="5"/>
      <c r="F850" s="5"/>
    </row>
    <row r="851" spans="2:6" ht="15.75" customHeight="1" x14ac:dyDescent="0.25">
      <c r="B851" s="4"/>
      <c r="D851" s="4"/>
      <c r="E851" s="5"/>
      <c r="F851" s="5"/>
    </row>
    <row r="852" spans="2:6" ht="15.75" customHeight="1" x14ac:dyDescent="0.25">
      <c r="B852" s="4"/>
      <c r="D852" s="4"/>
      <c r="E852" s="5"/>
      <c r="F852" s="5"/>
    </row>
    <row r="853" spans="2:6" ht="15.75" customHeight="1" x14ac:dyDescent="0.25">
      <c r="B853" s="4"/>
      <c r="D853" s="4"/>
      <c r="E853" s="5"/>
      <c r="F853" s="5"/>
    </row>
    <row r="854" spans="2:6" ht="15.75" customHeight="1" x14ac:dyDescent="0.25">
      <c r="B854" s="4"/>
      <c r="D854" s="4"/>
      <c r="E854" s="5"/>
      <c r="F854" s="5"/>
    </row>
    <row r="855" spans="2:6" ht="15.75" customHeight="1" x14ac:dyDescent="0.25">
      <c r="B855" s="4"/>
      <c r="D855" s="4"/>
      <c r="E855" s="5"/>
      <c r="F855" s="5"/>
    </row>
    <row r="856" spans="2:6" ht="15.75" customHeight="1" x14ac:dyDescent="0.25">
      <c r="B856" s="4"/>
      <c r="D856" s="4"/>
      <c r="E856" s="5"/>
      <c r="F856" s="5"/>
    </row>
    <row r="857" spans="2:6" ht="15.75" customHeight="1" x14ac:dyDescent="0.25">
      <c r="B857" s="4"/>
      <c r="D857" s="4"/>
      <c r="E857" s="5"/>
      <c r="F857" s="5"/>
    </row>
    <row r="858" spans="2:6" ht="15.75" customHeight="1" x14ac:dyDescent="0.25">
      <c r="B858" s="4"/>
      <c r="D858" s="4"/>
      <c r="E858" s="5"/>
      <c r="F858" s="5"/>
    </row>
    <row r="859" spans="2:6" ht="15.75" customHeight="1" x14ac:dyDescent="0.25">
      <c r="B859" s="4"/>
      <c r="D859" s="4"/>
      <c r="E859" s="5"/>
      <c r="F859" s="5"/>
    </row>
    <row r="860" spans="2:6" ht="15.75" customHeight="1" x14ac:dyDescent="0.25">
      <c r="B860" s="4"/>
      <c r="D860" s="4"/>
      <c r="E860" s="5"/>
      <c r="F860" s="5"/>
    </row>
    <row r="861" spans="2:6" ht="15.75" customHeight="1" x14ac:dyDescent="0.25">
      <c r="B861" s="4"/>
      <c r="D861" s="4"/>
      <c r="E861" s="5"/>
      <c r="F861" s="5"/>
    </row>
    <row r="862" spans="2:6" ht="15.75" customHeight="1" x14ac:dyDescent="0.25">
      <c r="B862" s="4"/>
      <c r="D862" s="4"/>
      <c r="E862" s="5"/>
      <c r="F862" s="5"/>
    </row>
    <row r="863" spans="2:6" ht="15.75" customHeight="1" x14ac:dyDescent="0.25">
      <c r="B863" s="4"/>
      <c r="D863" s="4"/>
      <c r="E863" s="5"/>
      <c r="F863" s="5"/>
    </row>
    <row r="864" spans="2:6" ht="15.75" customHeight="1" x14ac:dyDescent="0.25">
      <c r="B864" s="4"/>
      <c r="D864" s="4"/>
      <c r="E864" s="5"/>
      <c r="F864" s="5"/>
    </row>
    <row r="865" spans="2:6" ht="15.75" customHeight="1" x14ac:dyDescent="0.25">
      <c r="B865" s="4"/>
      <c r="D865" s="4"/>
      <c r="E865" s="5"/>
      <c r="F865" s="5"/>
    </row>
    <row r="866" spans="2:6" ht="15.75" customHeight="1" x14ac:dyDescent="0.25">
      <c r="B866" s="4"/>
      <c r="D866" s="4"/>
      <c r="E866" s="5"/>
      <c r="F866" s="5"/>
    </row>
    <row r="867" spans="2:6" ht="15.75" customHeight="1" x14ac:dyDescent="0.25">
      <c r="B867" s="4"/>
      <c r="D867" s="4"/>
      <c r="E867" s="5"/>
      <c r="F867" s="5"/>
    </row>
    <row r="868" spans="2:6" ht="15.75" customHeight="1" x14ac:dyDescent="0.25">
      <c r="B868" s="4"/>
      <c r="D868" s="4"/>
      <c r="E868" s="5"/>
      <c r="F868" s="5"/>
    </row>
    <row r="869" spans="2:6" ht="15.75" customHeight="1" x14ac:dyDescent="0.25">
      <c r="B869" s="4"/>
      <c r="D869" s="4"/>
      <c r="E869" s="5"/>
      <c r="F869" s="5"/>
    </row>
    <row r="870" spans="2:6" ht="15.75" customHeight="1" x14ac:dyDescent="0.25">
      <c r="B870" s="4"/>
      <c r="D870" s="4"/>
      <c r="E870" s="5"/>
      <c r="F870" s="5"/>
    </row>
    <row r="871" spans="2:6" ht="15.75" customHeight="1" x14ac:dyDescent="0.25">
      <c r="B871" s="4"/>
      <c r="D871" s="4"/>
      <c r="E871" s="5"/>
      <c r="F871" s="5"/>
    </row>
    <row r="872" spans="2:6" ht="15.75" customHeight="1" x14ac:dyDescent="0.25">
      <c r="B872" s="4"/>
      <c r="D872" s="4"/>
      <c r="E872" s="5"/>
      <c r="F872" s="5"/>
    </row>
    <row r="873" spans="2:6" ht="15.75" customHeight="1" x14ac:dyDescent="0.25">
      <c r="B873" s="4"/>
      <c r="D873" s="4"/>
      <c r="E873" s="5"/>
      <c r="F873" s="5"/>
    </row>
    <row r="874" spans="2:6" ht="15.75" customHeight="1" x14ac:dyDescent="0.25">
      <c r="B874" s="4"/>
      <c r="D874" s="4"/>
      <c r="E874" s="5"/>
      <c r="F874" s="5"/>
    </row>
    <row r="875" spans="2:6" ht="15.75" customHeight="1" x14ac:dyDescent="0.25">
      <c r="B875" s="4"/>
      <c r="D875" s="4"/>
      <c r="E875" s="5"/>
      <c r="F875" s="5"/>
    </row>
    <row r="876" spans="2:6" ht="15.75" customHeight="1" x14ac:dyDescent="0.25">
      <c r="B876" s="4"/>
      <c r="D876" s="4"/>
      <c r="E876" s="5"/>
      <c r="F876" s="5"/>
    </row>
    <row r="877" spans="2:6" ht="15.75" customHeight="1" x14ac:dyDescent="0.25">
      <c r="B877" s="4"/>
      <c r="D877" s="4"/>
      <c r="E877" s="5"/>
      <c r="F877" s="5"/>
    </row>
    <row r="878" spans="2:6" ht="15.75" customHeight="1" x14ac:dyDescent="0.25">
      <c r="B878" s="4"/>
      <c r="D878" s="4"/>
      <c r="E878" s="5"/>
      <c r="F878" s="5"/>
    </row>
    <row r="879" spans="2:6" ht="15.75" customHeight="1" x14ac:dyDescent="0.25">
      <c r="B879" s="4"/>
      <c r="D879" s="4"/>
      <c r="E879" s="5"/>
      <c r="F879" s="5"/>
    </row>
    <row r="880" spans="2:6" ht="15.75" customHeight="1" x14ac:dyDescent="0.25">
      <c r="B880" s="4"/>
      <c r="D880" s="4"/>
      <c r="E880" s="5"/>
      <c r="F880" s="5"/>
    </row>
    <row r="881" spans="2:6" ht="15.75" customHeight="1" x14ac:dyDescent="0.25">
      <c r="B881" s="4"/>
      <c r="D881" s="4"/>
      <c r="E881" s="5"/>
      <c r="F881" s="5"/>
    </row>
    <row r="882" spans="2:6" ht="15.75" customHeight="1" x14ac:dyDescent="0.25">
      <c r="B882" s="4"/>
      <c r="D882" s="4"/>
      <c r="E882" s="5"/>
      <c r="F882" s="5"/>
    </row>
    <row r="883" spans="2:6" ht="15.75" customHeight="1" x14ac:dyDescent="0.25">
      <c r="B883" s="4"/>
      <c r="D883" s="4"/>
      <c r="E883" s="5"/>
      <c r="F883" s="5"/>
    </row>
    <row r="884" spans="2:6" ht="15.75" customHeight="1" x14ac:dyDescent="0.25">
      <c r="B884" s="4"/>
      <c r="D884" s="4"/>
      <c r="E884" s="5"/>
      <c r="F884" s="5"/>
    </row>
    <row r="885" spans="2:6" ht="15.75" customHeight="1" x14ac:dyDescent="0.25">
      <c r="B885" s="4"/>
      <c r="D885" s="4"/>
      <c r="E885" s="5"/>
      <c r="F885" s="5"/>
    </row>
    <row r="886" spans="2:6" ht="15.75" customHeight="1" x14ac:dyDescent="0.25">
      <c r="B886" s="4"/>
      <c r="D886" s="4"/>
      <c r="E886" s="5"/>
      <c r="F886" s="5"/>
    </row>
    <row r="887" spans="2:6" ht="15.75" customHeight="1" x14ac:dyDescent="0.25">
      <c r="B887" s="4"/>
      <c r="D887" s="4"/>
      <c r="E887" s="5"/>
      <c r="F887" s="5"/>
    </row>
    <row r="888" spans="2:6" ht="15.75" customHeight="1" x14ac:dyDescent="0.25">
      <c r="B888" s="4"/>
      <c r="D888" s="4"/>
      <c r="E888" s="5"/>
      <c r="F888" s="5"/>
    </row>
    <row r="889" spans="2:6" ht="15.75" customHeight="1" x14ac:dyDescent="0.25">
      <c r="B889" s="4"/>
      <c r="D889" s="4"/>
      <c r="E889" s="5"/>
      <c r="F889" s="5"/>
    </row>
    <row r="890" spans="2:6" ht="15.75" customHeight="1" x14ac:dyDescent="0.25">
      <c r="B890" s="4"/>
      <c r="D890" s="4"/>
      <c r="E890" s="5"/>
      <c r="F890" s="5"/>
    </row>
    <row r="891" spans="2:6" ht="15.75" customHeight="1" x14ac:dyDescent="0.25">
      <c r="B891" s="4"/>
      <c r="D891" s="4"/>
      <c r="E891" s="5"/>
      <c r="F891" s="5"/>
    </row>
    <row r="892" spans="2:6" ht="15.75" customHeight="1" x14ac:dyDescent="0.25">
      <c r="B892" s="4"/>
      <c r="D892" s="4"/>
      <c r="E892" s="5"/>
      <c r="F892" s="5"/>
    </row>
    <row r="893" spans="2:6" ht="15.75" customHeight="1" x14ac:dyDescent="0.25">
      <c r="B893" s="4"/>
      <c r="D893" s="4"/>
      <c r="E893" s="5"/>
      <c r="F893" s="5"/>
    </row>
    <row r="894" spans="2:6" ht="15.75" customHeight="1" x14ac:dyDescent="0.25">
      <c r="B894" s="4"/>
      <c r="D894" s="4"/>
      <c r="E894" s="5"/>
      <c r="F894" s="5"/>
    </row>
    <row r="895" spans="2:6" ht="15.75" customHeight="1" x14ac:dyDescent="0.25">
      <c r="B895" s="4"/>
      <c r="D895" s="4"/>
      <c r="E895" s="5"/>
      <c r="F895" s="5"/>
    </row>
    <row r="896" spans="2:6" ht="15.75" customHeight="1" x14ac:dyDescent="0.25">
      <c r="B896" s="4"/>
      <c r="D896" s="4"/>
      <c r="E896" s="5"/>
      <c r="F896" s="5"/>
    </row>
    <row r="897" spans="2:6" ht="15.75" customHeight="1" x14ac:dyDescent="0.25">
      <c r="B897" s="4"/>
      <c r="D897" s="4"/>
      <c r="E897" s="5"/>
      <c r="F897" s="5"/>
    </row>
    <row r="898" spans="2:6" ht="15.75" customHeight="1" x14ac:dyDescent="0.25">
      <c r="B898" s="4"/>
      <c r="D898" s="4"/>
      <c r="E898" s="5"/>
      <c r="F898" s="5"/>
    </row>
    <row r="899" spans="2:6" ht="15.75" customHeight="1" x14ac:dyDescent="0.25">
      <c r="B899" s="4"/>
      <c r="D899" s="4"/>
      <c r="E899" s="5"/>
      <c r="F899" s="5"/>
    </row>
    <row r="900" spans="2:6" ht="15.75" customHeight="1" x14ac:dyDescent="0.25">
      <c r="B900" s="4"/>
      <c r="D900" s="4"/>
      <c r="E900" s="5"/>
      <c r="F900" s="5"/>
    </row>
    <row r="901" spans="2:6" ht="15.75" customHeight="1" x14ac:dyDescent="0.25">
      <c r="B901" s="4"/>
      <c r="D901" s="4"/>
      <c r="E901" s="5"/>
      <c r="F901" s="5"/>
    </row>
    <row r="902" spans="2:6" ht="15.75" customHeight="1" x14ac:dyDescent="0.25">
      <c r="B902" s="4"/>
      <c r="D902" s="4"/>
      <c r="E902" s="5"/>
      <c r="F902" s="5"/>
    </row>
    <row r="903" spans="2:6" ht="15.75" customHeight="1" x14ac:dyDescent="0.25">
      <c r="B903" s="4"/>
      <c r="D903" s="4"/>
      <c r="E903" s="5"/>
      <c r="F903" s="5"/>
    </row>
    <row r="904" spans="2:6" ht="15.75" customHeight="1" x14ac:dyDescent="0.25">
      <c r="B904" s="4"/>
      <c r="D904" s="4"/>
      <c r="E904" s="5"/>
      <c r="F904" s="5"/>
    </row>
    <row r="905" spans="2:6" ht="15.75" customHeight="1" x14ac:dyDescent="0.25">
      <c r="B905" s="4"/>
      <c r="D905" s="4"/>
      <c r="E905" s="5"/>
      <c r="F905" s="5"/>
    </row>
    <row r="906" spans="2:6" ht="15.75" customHeight="1" x14ac:dyDescent="0.25">
      <c r="B906" s="4"/>
      <c r="D906" s="4"/>
      <c r="E906" s="5"/>
      <c r="F906" s="5"/>
    </row>
    <row r="907" spans="2:6" ht="15.75" customHeight="1" x14ac:dyDescent="0.25">
      <c r="B907" s="4"/>
      <c r="D907" s="4"/>
      <c r="E907" s="5"/>
      <c r="F907" s="5"/>
    </row>
    <row r="908" spans="2:6" ht="15.75" customHeight="1" x14ac:dyDescent="0.25">
      <c r="B908" s="4"/>
      <c r="D908" s="4"/>
      <c r="E908" s="5"/>
      <c r="F908" s="5"/>
    </row>
    <row r="909" spans="2:6" ht="15.75" customHeight="1" x14ac:dyDescent="0.25">
      <c r="B909" s="4"/>
      <c r="D909" s="4"/>
      <c r="E909" s="5"/>
      <c r="F909" s="5"/>
    </row>
    <row r="910" spans="2:6" ht="15.75" customHeight="1" x14ac:dyDescent="0.25">
      <c r="B910" s="4"/>
      <c r="D910" s="4"/>
      <c r="E910" s="5"/>
      <c r="F910" s="5"/>
    </row>
    <row r="911" spans="2:6" ht="15.75" customHeight="1" x14ac:dyDescent="0.25">
      <c r="B911" s="4"/>
      <c r="D911" s="4"/>
      <c r="E911" s="5"/>
      <c r="F911" s="5"/>
    </row>
    <row r="912" spans="2:6" ht="15.75" customHeight="1" x14ac:dyDescent="0.25">
      <c r="B912" s="4"/>
      <c r="D912" s="4"/>
      <c r="E912" s="5"/>
      <c r="F912" s="5"/>
    </row>
    <row r="913" spans="2:6" ht="15.75" customHeight="1" x14ac:dyDescent="0.25">
      <c r="B913" s="4"/>
      <c r="D913" s="4"/>
      <c r="E913" s="5"/>
      <c r="F913" s="5"/>
    </row>
    <row r="914" spans="2:6" ht="15.75" customHeight="1" x14ac:dyDescent="0.25">
      <c r="B914" s="4"/>
      <c r="D914" s="4"/>
      <c r="E914" s="5"/>
      <c r="F914" s="5"/>
    </row>
    <row r="915" spans="2:6" ht="15.75" customHeight="1" x14ac:dyDescent="0.25">
      <c r="B915" s="4"/>
      <c r="D915" s="4"/>
      <c r="E915" s="5"/>
      <c r="F915" s="5"/>
    </row>
    <row r="916" spans="2:6" ht="15.75" customHeight="1" x14ac:dyDescent="0.25">
      <c r="B916" s="4"/>
      <c r="D916" s="4"/>
      <c r="E916" s="5"/>
      <c r="F916" s="5"/>
    </row>
    <row r="917" spans="2:6" ht="15.75" customHeight="1" x14ac:dyDescent="0.25">
      <c r="B917" s="4"/>
      <c r="D917" s="4"/>
      <c r="E917" s="5"/>
      <c r="F917" s="5"/>
    </row>
    <row r="918" spans="2:6" ht="15.75" customHeight="1" x14ac:dyDescent="0.25">
      <c r="B918" s="4"/>
      <c r="D918" s="4"/>
      <c r="E918" s="5"/>
      <c r="F918" s="5"/>
    </row>
    <row r="919" spans="2:6" ht="15.75" customHeight="1" x14ac:dyDescent="0.25">
      <c r="B919" s="4"/>
      <c r="D919" s="4"/>
      <c r="E919" s="5"/>
      <c r="F919" s="5"/>
    </row>
    <row r="920" spans="2:6" ht="15.75" customHeight="1" x14ac:dyDescent="0.25">
      <c r="B920" s="4"/>
      <c r="D920" s="4"/>
      <c r="E920" s="5"/>
      <c r="F920" s="5"/>
    </row>
    <row r="921" spans="2:6" ht="15.75" customHeight="1" x14ac:dyDescent="0.25">
      <c r="B921" s="4"/>
      <c r="D921" s="4"/>
      <c r="E921" s="5"/>
      <c r="F921" s="5"/>
    </row>
    <row r="922" spans="2:6" ht="15.75" customHeight="1" x14ac:dyDescent="0.25">
      <c r="B922" s="4"/>
      <c r="D922" s="4"/>
      <c r="E922" s="5"/>
      <c r="F922" s="5"/>
    </row>
    <row r="923" spans="2:6" ht="15.75" customHeight="1" x14ac:dyDescent="0.25">
      <c r="B923" s="4"/>
      <c r="D923" s="4"/>
      <c r="E923" s="5"/>
      <c r="F923" s="5"/>
    </row>
    <row r="924" spans="2:6" ht="15.75" customHeight="1" x14ac:dyDescent="0.25">
      <c r="B924" s="4"/>
      <c r="D924" s="4"/>
      <c r="E924" s="5"/>
      <c r="F924" s="5"/>
    </row>
    <row r="925" spans="2:6" ht="15.75" customHeight="1" x14ac:dyDescent="0.25">
      <c r="B925" s="4"/>
      <c r="D925" s="4"/>
      <c r="E925" s="5"/>
      <c r="F925" s="5"/>
    </row>
    <row r="926" spans="2:6" ht="15.75" customHeight="1" x14ac:dyDescent="0.25">
      <c r="B926" s="4"/>
      <c r="D926" s="4"/>
      <c r="E926" s="5"/>
      <c r="F926" s="5"/>
    </row>
    <row r="927" spans="2:6" ht="15.75" customHeight="1" x14ac:dyDescent="0.25">
      <c r="B927" s="4"/>
      <c r="D927" s="4"/>
      <c r="E927" s="5"/>
      <c r="F927" s="5"/>
    </row>
    <row r="928" spans="2:6" ht="15.75" customHeight="1" x14ac:dyDescent="0.25">
      <c r="B928" s="4"/>
      <c r="D928" s="4"/>
      <c r="E928" s="5"/>
      <c r="F928" s="5"/>
    </row>
    <row r="929" spans="2:6" ht="15.75" customHeight="1" x14ac:dyDescent="0.25">
      <c r="B929" s="4"/>
      <c r="D929" s="4"/>
      <c r="E929" s="5"/>
      <c r="F929" s="5"/>
    </row>
    <row r="930" spans="2:6" ht="15.75" customHeight="1" x14ac:dyDescent="0.25">
      <c r="B930" s="4"/>
      <c r="D930" s="4"/>
      <c r="E930" s="5"/>
      <c r="F930" s="5"/>
    </row>
    <row r="931" spans="2:6" ht="15.75" customHeight="1" x14ac:dyDescent="0.25">
      <c r="B931" s="4"/>
      <c r="D931" s="4"/>
      <c r="E931" s="5"/>
      <c r="F931" s="5"/>
    </row>
    <row r="932" spans="2:6" ht="15.75" customHeight="1" x14ac:dyDescent="0.25">
      <c r="B932" s="4"/>
      <c r="D932" s="4"/>
      <c r="E932" s="5"/>
      <c r="F932" s="5"/>
    </row>
    <row r="933" spans="2:6" ht="15.75" customHeight="1" x14ac:dyDescent="0.25">
      <c r="B933" s="4"/>
      <c r="D933" s="4"/>
      <c r="E933" s="5"/>
      <c r="F933" s="5"/>
    </row>
    <row r="934" spans="2:6" ht="15.75" customHeight="1" x14ac:dyDescent="0.25">
      <c r="B934" s="4"/>
      <c r="D934" s="4"/>
      <c r="E934" s="5"/>
      <c r="F934" s="5"/>
    </row>
    <row r="935" spans="2:6" ht="15.75" customHeight="1" x14ac:dyDescent="0.25">
      <c r="B935" s="4"/>
      <c r="D935" s="4"/>
      <c r="E935" s="5"/>
      <c r="F935" s="5"/>
    </row>
    <row r="936" spans="2:6" ht="15.75" customHeight="1" x14ac:dyDescent="0.25">
      <c r="B936" s="4"/>
      <c r="D936" s="4"/>
      <c r="E936" s="5"/>
      <c r="F936" s="5"/>
    </row>
    <row r="937" spans="2:6" ht="15.75" customHeight="1" x14ac:dyDescent="0.25">
      <c r="B937" s="4"/>
      <c r="D937" s="4"/>
      <c r="E937" s="5"/>
      <c r="F937" s="5"/>
    </row>
    <row r="938" spans="2:6" ht="15.75" customHeight="1" x14ac:dyDescent="0.25">
      <c r="B938" s="4"/>
      <c r="D938" s="4"/>
      <c r="E938" s="5"/>
      <c r="F938" s="5"/>
    </row>
    <row r="939" spans="2:6" ht="15.75" customHeight="1" x14ac:dyDescent="0.25">
      <c r="B939" s="4"/>
      <c r="D939" s="4"/>
      <c r="E939" s="5"/>
      <c r="F939" s="5"/>
    </row>
    <row r="940" spans="2:6" ht="15.75" customHeight="1" x14ac:dyDescent="0.25">
      <c r="B940" s="4"/>
      <c r="D940" s="4"/>
      <c r="E940" s="5"/>
      <c r="F940" s="5"/>
    </row>
    <row r="941" spans="2:6" ht="15.75" customHeight="1" x14ac:dyDescent="0.25">
      <c r="B941" s="4"/>
      <c r="D941" s="4"/>
      <c r="E941" s="5"/>
      <c r="F941" s="5"/>
    </row>
    <row r="942" spans="2:6" ht="15.75" customHeight="1" x14ac:dyDescent="0.25">
      <c r="B942" s="4"/>
      <c r="D942" s="4"/>
      <c r="E942" s="5"/>
      <c r="F942" s="5"/>
    </row>
    <row r="943" spans="2:6" ht="15.75" customHeight="1" x14ac:dyDescent="0.25">
      <c r="B943" s="4"/>
      <c r="D943" s="4"/>
      <c r="E943" s="5"/>
      <c r="F943" s="5"/>
    </row>
    <row r="944" spans="2:6" ht="15.75" customHeight="1" x14ac:dyDescent="0.25">
      <c r="B944" s="4"/>
      <c r="D944" s="4"/>
      <c r="E944" s="5"/>
      <c r="F944" s="5"/>
    </row>
    <row r="945" spans="2:6" ht="15.75" customHeight="1" x14ac:dyDescent="0.25">
      <c r="B945" s="4"/>
      <c r="D945" s="4"/>
      <c r="E945" s="5"/>
      <c r="F945" s="5"/>
    </row>
    <row r="946" spans="2:6" ht="15.75" customHeight="1" x14ac:dyDescent="0.25">
      <c r="B946" s="4"/>
      <c r="D946" s="4"/>
      <c r="E946" s="5"/>
      <c r="F946" s="5"/>
    </row>
    <row r="947" spans="2:6" ht="15.75" customHeight="1" x14ac:dyDescent="0.25">
      <c r="B947" s="4"/>
      <c r="D947" s="4"/>
      <c r="E947" s="5"/>
      <c r="F947" s="5"/>
    </row>
    <row r="948" spans="2:6" ht="15.75" customHeight="1" x14ac:dyDescent="0.25">
      <c r="B948" s="4"/>
      <c r="D948" s="4"/>
      <c r="E948" s="5"/>
      <c r="F948" s="5"/>
    </row>
    <row r="949" spans="2:6" ht="15.75" customHeight="1" x14ac:dyDescent="0.25">
      <c r="B949" s="4"/>
      <c r="D949" s="4"/>
      <c r="E949" s="5"/>
      <c r="F949" s="5"/>
    </row>
    <row r="950" spans="2:6" ht="15.75" customHeight="1" x14ac:dyDescent="0.25">
      <c r="B950" s="4"/>
      <c r="D950" s="4"/>
      <c r="E950" s="5"/>
      <c r="F950" s="5"/>
    </row>
    <row r="951" spans="2:6" ht="15.75" customHeight="1" x14ac:dyDescent="0.25">
      <c r="B951" s="4"/>
      <c r="D951" s="4"/>
      <c r="E951" s="5"/>
      <c r="F951" s="5"/>
    </row>
    <row r="952" spans="2:6" ht="15.75" customHeight="1" x14ac:dyDescent="0.25">
      <c r="B952" s="4"/>
      <c r="D952" s="4"/>
      <c r="E952" s="5"/>
      <c r="F952" s="5"/>
    </row>
    <row r="953" spans="2:6" ht="15.75" customHeight="1" x14ac:dyDescent="0.25">
      <c r="B953" s="4"/>
      <c r="D953" s="4"/>
      <c r="E953" s="5"/>
      <c r="F953" s="5"/>
    </row>
    <row r="954" spans="2:6" ht="15.75" customHeight="1" x14ac:dyDescent="0.25">
      <c r="B954" s="4"/>
      <c r="D954" s="4"/>
      <c r="E954" s="5"/>
      <c r="F954" s="5"/>
    </row>
    <row r="955" spans="2:6" ht="15.75" customHeight="1" x14ac:dyDescent="0.25">
      <c r="B955" s="4"/>
      <c r="D955" s="4"/>
      <c r="E955" s="5"/>
      <c r="F955" s="5"/>
    </row>
    <row r="956" spans="2:6" ht="15.75" customHeight="1" x14ac:dyDescent="0.25">
      <c r="B956" s="4"/>
      <c r="D956" s="4"/>
      <c r="E956" s="5"/>
      <c r="F956" s="5"/>
    </row>
    <row r="957" spans="2:6" ht="15.75" customHeight="1" x14ac:dyDescent="0.25">
      <c r="B957" s="4"/>
      <c r="D957" s="4"/>
      <c r="E957" s="5"/>
      <c r="F957" s="5"/>
    </row>
    <row r="958" spans="2:6" ht="15.75" customHeight="1" x14ac:dyDescent="0.25">
      <c r="B958" s="4"/>
      <c r="D958" s="4"/>
      <c r="E958" s="5"/>
      <c r="F958" s="5"/>
    </row>
    <row r="959" spans="2:6" ht="15.75" customHeight="1" x14ac:dyDescent="0.25">
      <c r="B959" s="4"/>
      <c r="D959" s="4"/>
      <c r="E959" s="5"/>
      <c r="F959" s="5"/>
    </row>
    <row r="960" spans="2:6" ht="15.75" customHeight="1" x14ac:dyDescent="0.25">
      <c r="B960" s="4"/>
      <c r="D960" s="4"/>
      <c r="E960" s="5"/>
      <c r="F960" s="5"/>
    </row>
    <row r="961" spans="2:6" ht="15.75" customHeight="1" x14ac:dyDescent="0.25">
      <c r="B961" s="4"/>
      <c r="D961" s="4"/>
      <c r="E961" s="5"/>
      <c r="F961" s="5"/>
    </row>
    <row r="962" spans="2:6" ht="15.75" customHeight="1" x14ac:dyDescent="0.25">
      <c r="B962" s="4"/>
      <c r="D962" s="4"/>
      <c r="E962" s="5"/>
      <c r="F962" s="5"/>
    </row>
    <row r="963" spans="2:6" ht="15.75" customHeight="1" x14ac:dyDescent="0.25">
      <c r="B963" s="4"/>
      <c r="D963" s="4"/>
      <c r="E963" s="5"/>
      <c r="F963" s="5"/>
    </row>
    <row r="964" spans="2:6" ht="15.75" customHeight="1" x14ac:dyDescent="0.25">
      <c r="B964" s="4"/>
      <c r="D964" s="4"/>
      <c r="E964" s="5"/>
      <c r="F964" s="5"/>
    </row>
    <row r="965" spans="2:6" ht="15.75" customHeight="1" x14ac:dyDescent="0.25">
      <c r="B965" s="4"/>
      <c r="D965" s="4"/>
      <c r="E965" s="5"/>
      <c r="F965" s="5"/>
    </row>
    <row r="966" spans="2:6" ht="15.75" customHeight="1" x14ac:dyDescent="0.25">
      <c r="B966" s="4"/>
      <c r="D966" s="4"/>
      <c r="E966" s="5"/>
      <c r="F966" s="5"/>
    </row>
    <row r="967" spans="2:6" ht="15.75" customHeight="1" x14ac:dyDescent="0.25">
      <c r="B967" s="4"/>
      <c r="D967" s="4"/>
      <c r="E967" s="5"/>
      <c r="F967" s="5"/>
    </row>
    <row r="968" spans="2:6" ht="15.75" customHeight="1" x14ac:dyDescent="0.25">
      <c r="B968" s="4"/>
      <c r="D968" s="4"/>
      <c r="E968" s="5"/>
      <c r="F968" s="5"/>
    </row>
    <row r="969" spans="2:6" ht="15.75" customHeight="1" x14ac:dyDescent="0.25">
      <c r="B969" s="4"/>
      <c r="D969" s="4"/>
      <c r="E969" s="5"/>
      <c r="F969" s="5"/>
    </row>
    <row r="970" spans="2:6" ht="15.75" customHeight="1" x14ac:dyDescent="0.25">
      <c r="B970" s="4"/>
      <c r="D970" s="4"/>
      <c r="E970" s="5"/>
      <c r="F970" s="5"/>
    </row>
    <row r="971" spans="2:6" ht="15.75" customHeight="1" x14ac:dyDescent="0.25">
      <c r="B971" s="4"/>
      <c r="D971" s="4"/>
      <c r="E971" s="5"/>
      <c r="F971" s="5"/>
    </row>
    <row r="972" spans="2:6" ht="15.75" customHeight="1" x14ac:dyDescent="0.25">
      <c r="B972" s="4"/>
      <c r="D972" s="4"/>
      <c r="E972" s="5"/>
      <c r="F972" s="5"/>
    </row>
    <row r="973" spans="2:6" ht="15.75" customHeight="1" x14ac:dyDescent="0.25">
      <c r="B973" s="4"/>
      <c r="D973" s="4"/>
      <c r="E973" s="5"/>
      <c r="F973" s="5"/>
    </row>
    <row r="974" spans="2:6" ht="15.75" customHeight="1" x14ac:dyDescent="0.25">
      <c r="B974" s="4"/>
      <c r="D974" s="4"/>
      <c r="E974" s="5"/>
      <c r="F974" s="5"/>
    </row>
    <row r="975" spans="2:6" ht="15.75" customHeight="1" x14ac:dyDescent="0.25">
      <c r="B975" s="4"/>
      <c r="D975" s="4"/>
      <c r="E975" s="5"/>
      <c r="F975" s="5"/>
    </row>
    <row r="976" spans="2:6" ht="15.75" customHeight="1" x14ac:dyDescent="0.25">
      <c r="B976" s="4"/>
      <c r="D976" s="4"/>
      <c r="E976" s="5"/>
      <c r="F976" s="5"/>
    </row>
    <row r="977" spans="2:6" ht="15.75" customHeight="1" x14ac:dyDescent="0.25">
      <c r="B977" s="4"/>
      <c r="D977" s="4"/>
      <c r="E977" s="5"/>
      <c r="F977" s="5"/>
    </row>
    <row r="978" spans="2:6" ht="15.75" customHeight="1" x14ac:dyDescent="0.25">
      <c r="B978" s="4"/>
      <c r="D978" s="4"/>
      <c r="E978" s="5"/>
      <c r="F978" s="5"/>
    </row>
    <row r="979" spans="2:6" ht="15.75" customHeight="1" x14ac:dyDescent="0.25">
      <c r="B979" s="4"/>
      <c r="D979" s="4"/>
      <c r="E979" s="5"/>
      <c r="F979" s="5"/>
    </row>
    <row r="980" spans="2:6" ht="15.75" customHeight="1" x14ac:dyDescent="0.25">
      <c r="B980" s="4"/>
      <c r="D980" s="4"/>
      <c r="E980" s="5"/>
      <c r="F980" s="5"/>
    </row>
    <row r="981" spans="2:6" ht="15.75" customHeight="1" x14ac:dyDescent="0.25">
      <c r="B981" s="4"/>
      <c r="D981" s="4"/>
      <c r="E981" s="5"/>
      <c r="F981" s="5"/>
    </row>
    <row r="982" spans="2:6" ht="15.75" customHeight="1" x14ac:dyDescent="0.25">
      <c r="B982" s="4"/>
      <c r="D982" s="4"/>
      <c r="E982" s="5"/>
      <c r="F982" s="5"/>
    </row>
    <row r="983" spans="2:6" ht="15.75" customHeight="1" x14ac:dyDescent="0.25">
      <c r="B983" s="4"/>
      <c r="D983" s="4"/>
      <c r="E983" s="5"/>
      <c r="F983" s="5"/>
    </row>
    <row r="984" spans="2:6" ht="15.75" customHeight="1" x14ac:dyDescent="0.25">
      <c r="B984" s="4"/>
      <c r="D984" s="4"/>
      <c r="E984" s="5"/>
      <c r="F984" s="5"/>
    </row>
    <row r="985" spans="2:6" ht="15.75" customHeight="1" x14ac:dyDescent="0.25">
      <c r="B985" s="4"/>
      <c r="D985" s="4"/>
      <c r="E985" s="5"/>
      <c r="F985" s="5"/>
    </row>
    <row r="986" spans="2:6" ht="15.75" customHeight="1" x14ac:dyDescent="0.25">
      <c r="B986" s="4"/>
      <c r="D986" s="4"/>
      <c r="E986" s="5"/>
      <c r="F986" s="5"/>
    </row>
    <row r="987" spans="2:6" ht="15.75" customHeight="1" x14ac:dyDescent="0.25">
      <c r="B987" s="4"/>
      <c r="D987" s="4"/>
      <c r="E987" s="5"/>
      <c r="F987" s="5"/>
    </row>
    <row r="988" spans="2:6" ht="15.75" customHeight="1" x14ac:dyDescent="0.25">
      <c r="B988" s="4"/>
      <c r="D988" s="4"/>
      <c r="E988" s="5"/>
      <c r="F988" s="5"/>
    </row>
    <row r="989" spans="2:6" ht="15.75" customHeight="1" x14ac:dyDescent="0.25">
      <c r="B989" s="4"/>
      <c r="D989" s="4"/>
      <c r="E989" s="5"/>
      <c r="F989" s="5"/>
    </row>
    <row r="990" spans="2:6" ht="15.75" customHeight="1" x14ac:dyDescent="0.25">
      <c r="B990" s="4"/>
      <c r="D990" s="4"/>
      <c r="E990" s="5"/>
      <c r="F990" s="5"/>
    </row>
    <row r="991" spans="2:6" ht="15.75" customHeight="1" x14ac:dyDescent="0.25">
      <c r="B991" s="4"/>
      <c r="D991" s="4"/>
      <c r="E991" s="5"/>
      <c r="F991" s="5"/>
    </row>
    <row r="992" spans="2:6" ht="15.75" customHeight="1" x14ac:dyDescent="0.25">
      <c r="B992" s="4"/>
      <c r="D992" s="4"/>
      <c r="E992" s="5"/>
      <c r="F992" s="5"/>
    </row>
    <row r="993" spans="2:6" ht="15.75" customHeight="1" x14ac:dyDescent="0.25">
      <c r="B993" s="4"/>
      <c r="D993" s="4"/>
      <c r="E993" s="5"/>
      <c r="F993" s="5"/>
    </row>
    <row r="994" spans="2:6" ht="15.75" customHeight="1" x14ac:dyDescent="0.25">
      <c r="B994" s="4"/>
      <c r="D994" s="4"/>
      <c r="E994" s="5"/>
      <c r="F994" s="5"/>
    </row>
    <row r="995" spans="2:6" ht="15.75" customHeight="1" x14ac:dyDescent="0.25">
      <c r="B995" s="4"/>
      <c r="D995" s="4"/>
      <c r="E995" s="5"/>
      <c r="F995" s="5"/>
    </row>
    <row r="996" spans="2:6" ht="15.75" customHeight="1" x14ac:dyDescent="0.25">
      <c r="B996" s="4"/>
      <c r="D996" s="4"/>
      <c r="E996" s="5"/>
      <c r="F996" s="5"/>
    </row>
    <row r="997" spans="2:6" ht="15.75" customHeight="1" x14ac:dyDescent="0.25">
      <c r="B997" s="4"/>
      <c r="D997" s="4"/>
      <c r="E997" s="5"/>
      <c r="F997" s="5"/>
    </row>
    <row r="998" spans="2:6" ht="15.75" customHeight="1" x14ac:dyDescent="0.25">
      <c r="B998" s="4"/>
      <c r="D998" s="4"/>
      <c r="E998" s="5"/>
      <c r="F998" s="5"/>
    </row>
    <row r="999" spans="2:6" ht="15.75" customHeight="1" x14ac:dyDescent="0.25">
      <c r="B999" s="4"/>
      <c r="D999" s="4"/>
      <c r="E999" s="5"/>
      <c r="F999" s="5"/>
    </row>
    <row r="1000" spans="2:6" ht="15.75" customHeight="1" x14ac:dyDescent="0.25">
      <c r="B1000" s="4"/>
      <c r="D1000" s="4"/>
      <c r="E1000" s="5"/>
      <c r="F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25" customWidth="1"/>
    <col min="2" max="2" width="12.5" customWidth="1"/>
    <col min="3" max="3" width="12.875" customWidth="1"/>
    <col min="4" max="4" width="12.5" customWidth="1"/>
    <col min="5" max="6" width="13.375" customWidth="1"/>
    <col min="7" max="7" width="13.25" customWidth="1"/>
    <col min="8" max="8" width="14.625" customWidth="1"/>
    <col min="9" max="9" width="13" customWidth="1"/>
    <col min="10" max="10" width="11.75" customWidth="1"/>
    <col min="11" max="26" width="7.625" customWidth="1"/>
  </cols>
  <sheetData>
    <row r="1" spans="1:12" ht="15.75" x14ac:dyDescent="0.25">
      <c r="A1" s="1" t="s">
        <v>0</v>
      </c>
    </row>
    <row r="2" spans="1:12" ht="15.75" x14ac:dyDescent="0.25">
      <c r="A2" s="1" t="s">
        <v>1</v>
      </c>
      <c r="B2" s="1"/>
      <c r="D2" s="1"/>
    </row>
    <row r="3" spans="1:12" ht="15.75" x14ac:dyDescent="0.25">
      <c r="A3" s="1" t="s">
        <v>2</v>
      </c>
      <c r="B3" s="1"/>
      <c r="D3" s="1"/>
    </row>
    <row r="4" spans="1:12" x14ac:dyDescent="0.25"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</row>
    <row r="5" spans="1:12" ht="20.25" customHeight="1" x14ac:dyDescent="0.25">
      <c r="A5" s="1"/>
      <c r="B5" s="6">
        <v>42825</v>
      </c>
      <c r="C5" s="6">
        <v>43008</v>
      </c>
      <c r="D5" s="7">
        <v>43100</v>
      </c>
      <c r="E5" s="6">
        <v>43190</v>
      </c>
      <c r="F5" s="6">
        <v>43373</v>
      </c>
      <c r="G5" s="7">
        <v>43465</v>
      </c>
      <c r="H5" s="6">
        <v>43555</v>
      </c>
      <c r="I5" s="6">
        <v>43738</v>
      </c>
      <c r="J5" s="7">
        <v>43830</v>
      </c>
    </row>
    <row r="6" spans="1:12" ht="15.75" x14ac:dyDescent="0.25">
      <c r="B6" s="9"/>
      <c r="D6" s="9"/>
      <c r="E6" s="9"/>
      <c r="F6" s="9"/>
      <c r="G6" s="11"/>
      <c r="H6" s="11"/>
    </row>
    <row r="7" spans="1:12" x14ac:dyDescent="0.25">
      <c r="A7" s="12" t="s">
        <v>10</v>
      </c>
      <c r="B7" s="11">
        <v>4584772819</v>
      </c>
      <c r="C7" s="14">
        <v>4815077975</v>
      </c>
      <c r="D7" s="11">
        <v>8570937774</v>
      </c>
      <c r="E7" s="11">
        <v>12342864355</v>
      </c>
      <c r="F7" s="11">
        <v>12297645642</v>
      </c>
      <c r="G7" s="11">
        <v>19535520361</v>
      </c>
      <c r="H7" s="11">
        <v>23886691159</v>
      </c>
      <c r="I7" s="16">
        <v>7238073450</v>
      </c>
      <c r="J7" s="14">
        <v>12931259969</v>
      </c>
    </row>
    <row r="8" spans="1:12" x14ac:dyDescent="0.25">
      <c r="A8" s="18" t="s">
        <v>12</v>
      </c>
      <c r="B8" s="11">
        <v>2183806924</v>
      </c>
      <c r="C8" s="14">
        <v>3641441292</v>
      </c>
      <c r="D8" s="11">
        <v>6045632504</v>
      </c>
      <c r="E8" s="11">
        <v>8524277099</v>
      </c>
      <c r="F8" s="11">
        <v>10167374083</v>
      </c>
      <c r="G8" s="11">
        <v>15460197191</v>
      </c>
      <c r="H8" s="11">
        <v>17886733865</v>
      </c>
      <c r="I8" s="16">
        <v>4747997256</v>
      </c>
      <c r="J8" s="19">
        <v>8130698100</v>
      </c>
      <c r="L8" s="16"/>
    </row>
    <row r="9" spans="1:12" x14ac:dyDescent="0.25">
      <c r="A9" s="12" t="s">
        <v>15</v>
      </c>
      <c r="B9" s="24">
        <f t="shared" ref="B9:J9" si="0">B7-B8</f>
        <v>2400965895</v>
      </c>
      <c r="C9" s="24">
        <f t="shared" si="0"/>
        <v>1173636683</v>
      </c>
      <c r="D9" s="24">
        <f t="shared" si="0"/>
        <v>2525305270</v>
      </c>
      <c r="E9" s="24">
        <f t="shared" si="0"/>
        <v>3818587256</v>
      </c>
      <c r="F9" s="24">
        <f t="shared" si="0"/>
        <v>2130271559</v>
      </c>
      <c r="G9" s="24">
        <f t="shared" si="0"/>
        <v>4075323170</v>
      </c>
      <c r="H9" s="24">
        <f t="shared" si="0"/>
        <v>5999957294</v>
      </c>
      <c r="I9" s="24">
        <f t="shared" si="0"/>
        <v>2490076194</v>
      </c>
      <c r="J9" s="24">
        <f t="shared" si="0"/>
        <v>4800561869</v>
      </c>
    </row>
    <row r="10" spans="1:12" x14ac:dyDescent="0.25">
      <c r="A10" s="12" t="s">
        <v>21</v>
      </c>
      <c r="B10" s="17"/>
      <c r="D10" s="17"/>
      <c r="E10" s="17"/>
      <c r="F10" s="17"/>
      <c r="G10" s="17"/>
      <c r="H10" s="11"/>
    </row>
    <row r="11" spans="1:12" x14ac:dyDescent="0.25">
      <c r="A11" s="5" t="s">
        <v>23</v>
      </c>
      <c r="B11" s="11">
        <v>227248538</v>
      </c>
      <c r="C11" s="14">
        <v>597733</v>
      </c>
      <c r="D11" s="11">
        <v>351011339</v>
      </c>
      <c r="E11" s="11">
        <v>357696673</v>
      </c>
      <c r="F11" s="11">
        <v>6135989</v>
      </c>
      <c r="G11" s="11">
        <v>207694446</v>
      </c>
      <c r="H11" s="11">
        <v>214897115</v>
      </c>
      <c r="I11" s="16">
        <v>2168835</v>
      </c>
      <c r="J11" s="14">
        <v>285314288</v>
      </c>
    </row>
    <row r="12" spans="1:12" x14ac:dyDescent="0.25">
      <c r="A12" s="18" t="s">
        <v>24</v>
      </c>
      <c r="B12" s="11">
        <v>485299239</v>
      </c>
      <c r="C12" s="14">
        <v>108729075</v>
      </c>
      <c r="D12" s="11">
        <v>222014200</v>
      </c>
      <c r="E12" s="11">
        <v>335064073</v>
      </c>
      <c r="F12" s="11">
        <v>124088155</v>
      </c>
      <c r="G12" s="11">
        <v>263837319</v>
      </c>
      <c r="H12" s="11">
        <v>390669520</v>
      </c>
      <c r="I12" s="16">
        <v>134718247</v>
      </c>
      <c r="J12" s="19">
        <v>262461057</v>
      </c>
      <c r="L12" s="16"/>
    </row>
    <row r="13" spans="1:12" x14ac:dyDescent="0.25">
      <c r="A13" s="12" t="s">
        <v>27</v>
      </c>
      <c r="B13" s="17">
        <f t="shared" ref="B13:J13" si="1">B9+B11-B12</f>
        <v>2142915194</v>
      </c>
      <c r="C13" s="17">
        <f t="shared" si="1"/>
        <v>1065505341</v>
      </c>
      <c r="D13" s="17">
        <f t="shared" si="1"/>
        <v>2654302409</v>
      </c>
      <c r="E13" s="17">
        <f t="shared" si="1"/>
        <v>3841219856</v>
      </c>
      <c r="F13" s="17">
        <f t="shared" si="1"/>
        <v>2012319393</v>
      </c>
      <c r="G13" s="17">
        <f t="shared" si="1"/>
        <v>4019180297</v>
      </c>
      <c r="H13" s="17">
        <f t="shared" si="1"/>
        <v>5824184889</v>
      </c>
      <c r="I13" s="17">
        <f t="shared" si="1"/>
        <v>2357526782</v>
      </c>
      <c r="J13" s="17">
        <f t="shared" si="1"/>
        <v>4823415100</v>
      </c>
    </row>
    <row r="14" spans="1:12" x14ac:dyDescent="0.25">
      <c r="A14" s="28" t="s">
        <v>32</v>
      </c>
      <c r="B14" s="17"/>
      <c r="D14" s="17"/>
      <c r="E14" s="17"/>
      <c r="F14" s="17"/>
      <c r="G14" s="17"/>
      <c r="H14" s="11"/>
    </row>
    <row r="15" spans="1:12" x14ac:dyDescent="0.25">
      <c r="A15" s="5" t="s">
        <v>33</v>
      </c>
      <c r="B15" s="11"/>
      <c r="D15" s="11"/>
      <c r="E15" s="11"/>
      <c r="F15" s="11"/>
      <c r="G15" s="11"/>
      <c r="H15" s="11"/>
    </row>
    <row r="16" spans="1:12" x14ac:dyDescent="0.25">
      <c r="A16" s="18" t="s">
        <v>34</v>
      </c>
      <c r="B16" s="21">
        <v>-52229159</v>
      </c>
      <c r="C16" s="14">
        <v>84297512</v>
      </c>
      <c r="D16" s="11">
        <v>278788705</v>
      </c>
      <c r="E16" s="26">
        <v>362260003</v>
      </c>
      <c r="F16" s="26">
        <v>126094641</v>
      </c>
      <c r="G16" s="26">
        <v>376955633</v>
      </c>
      <c r="H16" s="11">
        <v>702399058</v>
      </c>
      <c r="I16" s="11">
        <v>-41098450</v>
      </c>
      <c r="J16" s="19">
        <v>461083755</v>
      </c>
      <c r="L16" s="16"/>
    </row>
    <row r="17" spans="1:26" x14ac:dyDescent="0.25">
      <c r="A17" s="5" t="s">
        <v>35</v>
      </c>
      <c r="B17" s="11">
        <v>826051332</v>
      </c>
      <c r="D17" s="11">
        <v>237887434</v>
      </c>
      <c r="E17" s="11">
        <v>345770153</v>
      </c>
      <c r="F17" s="11">
        <v>161559665</v>
      </c>
      <c r="G17" s="11">
        <v>209460081</v>
      </c>
      <c r="H17" s="11">
        <v>291066354</v>
      </c>
      <c r="I17" s="16">
        <v>149841018</v>
      </c>
      <c r="J17" s="14">
        <v>251497353</v>
      </c>
    </row>
    <row r="18" spans="1:26" x14ac:dyDescent="0.25">
      <c r="A18" s="12" t="s">
        <v>37</v>
      </c>
      <c r="B18" s="30">
        <f t="shared" ref="B18:J18" si="2">SUM(B13:B15)-B16+B17</f>
        <v>3021195685</v>
      </c>
      <c r="C18" s="31">
        <f t="shared" si="2"/>
        <v>981207829</v>
      </c>
      <c r="D18" s="31">
        <f t="shared" si="2"/>
        <v>2613401138</v>
      </c>
      <c r="E18" s="31">
        <f t="shared" si="2"/>
        <v>3824730006</v>
      </c>
      <c r="F18" s="31">
        <f t="shared" si="2"/>
        <v>2047784417</v>
      </c>
      <c r="G18" s="31">
        <f t="shared" si="2"/>
        <v>3851684745</v>
      </c>
      <c r="H18" s="31">
        <f t="shared" si="2"/>
        <v>5412852185</v>
      </c>
      <c r="I18" s="31">
        <f t="shared" si="2"/>
        <v>2548466250</v>
      </c>
      <c r="J18" s="31">
        <f t="shared" si="2"/>
        <v>4613828698</v>
      </c>
    </row>
    <row r="19" spans="1:26" x14ac:dyDescent="0.25">
      <c r="A19" s="13" t="s">
        <v>49</v>
      </c>
      <c r="B19" s="33"/>
      <c r="D19" s="17">
        <v>12485951</v>
      </c>
      <c r="E19" s="17">
        <v>21117337</v>
      </c>
      <c r="F19" s="17">
        <v>11426271</v>
      </c>
      <c r="G19" s="11">
        <v>19345982</v>
      </c>
      <c r="H19" s="11">
        <v>18729225</v>
      </c>
      <c r="I19" s="16">
        <v>19249420</v>
      </c>
      <c r="J19" s="14">
        <v>59228691</v>
      </c>
    </row>
    <row r="20" spans="1:26" x14ac:dyDescent="0.25">
      <c r="A20" s="12" t="s">
        <v>52</v>
      </c>
      <c r="B20" s="31">
        <f t="shared" ref="B20:J20" si="3">B18-B19</f>
        <v>3021195685</v>
      </c>
      <c r="C20" s="31">
        <f t="shared" si="3"/>
        <v>981207829</v>
      </c>
      <c r="D20" s="31">
        <f t="shared" si="3"/>
        <v>2600915187</v>
      </c>
      <c r="E20" s="31">
        <f t="shared" si="3"/>
        <v>3803612669</v>
      </c>
      <c r="F20" s="31">
        <f t="shared" si="3"/>
        <v>2036358146</v>
      </c>
      <c r="G20" s="31">
        <f t="shared" si="3"/>
        <v>3832338763</v>
      </c>
      <c r="H20" s="31">
        <f t="shared" si="3"/>
        <v>5394122960</v>
      </c>
      <c r="I20" s="31">
        <f t="shared" si="3"/>
        <v>2529216830</v>
      </c>
      <c r="J20" s="31">
        <f t="shared" si="3"/>
        <v>4554600007</v>
      </c>
    </row>
    <row r="21" spans="1:26" ht="15.75" customHeight="1" x14ac:dyDescent="0.25">
      <c r="A21" s="34"/>
      <c r="B21" s="17"/>
      <c r="D21" s="17"/>
      <c r="E21" s="17"/>
      <c r="F21" s="17"/>
      <c r="G21" s="11"/>
      <c r="H21" s="11"/>
    </row>
    <row r="22" spans="1:26" ht="15.75" customHeight="1" x14ac:dyDescent="0.25">
      <c r="A22" s="34"/>
      <c r="B22" s="35"/>
      <c r="D22" s="35"/>
      <c r="E22" s="35"/>
      <c r="F22" s="35"/>
      <c r="G22" s="35"/>
    </row>
    <row r="23" spans="1:26" ht="15.75" customHeight="1" x14ac:dyDescent="0.25">
      <c r="A23" s="12" t="s">
        <v>56</v>
      </c>
      <c r="B23" s="37">
        <f>B20/('1'!B63/10)</f>
        <v>2.8291601081685758</v>
      </c>
      <c r="C23" s="37">
        <f>C20/('1'!C63/10)</f>
        <v>0.9188395380716603</v>
      </c>
      <c r="D23" s="37">
        <f>D20/('1'!D63/10)</f>
        <v>2.4355938042425116</v>
      </c>
      <c r="E23" s="37">
        <f>E20/('1'!E63/10)</f>
        <v>3.5618444986821185</v>
      </c>
      <c r="F23" s="37">
        <f>F20/('1'!F63/10)</f>
        <v>1.9069215745312837</v>
      </c>
      <c r="G23" s="37">
        <f>G20/('1'!G63/10)</f>
        <v>3.588744682477496</v>
      </c>
      <c r="H23" s="37">
        <f>H20/('1'!H63/10)</f>
        <v>5.0512575444076866</v>
      </c>
      <c r="I23" s="37">
        <f>I20/('1'!I63/10)</f>
        <v>2.3684527936642352</v>
      </c>
      <c r="J23" s="37">
        <f>J20/('1'!J63/10)</f>
        <v>4.265096998663533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25">
      <c r="A24" s="28" t="s">
        <v>72</v>
      </c>
      <c r="B24" s="18">
        <v>1067877239</v>
      </c>
      <c r="C24" s="18">
        <v>1067877239</v>
      </c>
      <c r="D24" s="18">
        <v>1067877239</v>
      </c>
      <c r="E24" s="18">
        <v>1067877239</v>
      </c>
      <c r="F24" s="18">
        <v>1067877239</v>
      </c>
      <c r="G24" s="18">
        <v>1067877239</v>
      </c>
      <c r="H24" s="5">
        <v>1067877239</v>
      </c>
      <c r="I24" s="18">
        <v>1067877239</v>
      </c>
      <c r="J24" s="18">
        <v>1067877239</v>
      </c>
    </row>
    <row r="25" spans="1:26" ht="15.75" customHeight="1" x14ac:dyDescent="0.2"/>
    <row r="26" spans="1:26" ht="15.75" customHeight="1" x14ac:dyDescent="0.25">
      <c r="F26" s="18" t="s">
        <v>73</v>
      </c>
    </row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5">
      <c r="A46" s="5"/>
    </row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ColWidth="12.625" defaultRowHeight="15" customHeight="1" x14ac:dyDescent="0.2"/>
  <cols>
    <col min="1" max="1" width="42" customWidth="1"/>
    <col min="2" max="6" width="13.125" customWidth="1"/>
    <col min="7" max="7" width="15.875" customWidth="1"/>
    <col min="8" max="8" width="15.25" customWidth="1"/>
    <col min="9" max="9" width="12.75" customWidth="1"/>
    <col min="10" max="10" width="13.5" customWidth="1"/>
    <col min="12" max="13" width="8" customWidth="1"/>
    <col min="14" max="28" width="7.625" customWidth="1"/>
  </cols>
  <sheetData>
    <row r="1" spans="1:28" ht="15.7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x14ac:dyDescent="0.25">
      <c r="A2" s="1" t="s">
        <v>6</v>
      </c>
      <c r="B2" s="2"/>
      <c r="C2" s="2"/>
      <c r="D2" s="2"/>
      <c r="E2" s="3"/>
      <c r="F2" s="3"/>
      <c r="G2" s="3"/>
      <c r="H2" s="3"/>
      <c r="I2" s="3"/>
      <c r="J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x14ac:dyDescent="0.25">
      <c r="A3" s="1" t="s">
        <v>2</v>
      </c>
      <c r="B3" s="2"/>
      <c r="C3" s="2"/>
      <c r="D3" s="2"/>
      <c r="E3" s="3"/>
      <c r="F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3"/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" customHeight="1" x14ac:dyDescent="0.25">
      <c r="A5" s="2"/>
      <c r="B5" s="6">
        <v>42825</v>
      </c>
      <c r="C5" s="7">
        <v>43008</v>
      </c>
      <c r="D5" s="7">
        <v>43100</v>
      </c>
      <c r="E5" s="6">
        <v>43190</v>
      </c>
      <c r="F5" s="6">
        <v>43373</v>
      </c>
      <c r="G5" s="7">
        <v>43465</v>
      </c>
      <c r="H5" s="6">
        <v>43555</v>
      </c>
      <c r="I5" s="6">
        <v>43738</v>
      </c>
      <c r="J5" s="7">
        <v>43830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2" t="s">
        <v>9</v>
      </c>
      <c r="B6" s="15"/>
      <c r="C6" s="15"/>
      <c r="D6" s="15"/>
      <c r="E6" s="15"/>
      <c r="F6" s="15"/>
      <c r="G6" s="15"/>
      <c r="H6" s="15"/>
      <c r="I6" s="15"/>
      <c r="J6" s="15"/>
      <c r="L6" s="15"/>
      <c r="M6" s="1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 t="s">
        <v>14</v>
      </c>
      <c r="B7" s="20">
        <v>3420749191</v>
      </c>
      <c r="C7" s="22">
        <v>2870612332</v>
      </c>
      <c r="D7" s="20">
        <v>7906070382</v>
      </c>
      <c r="E7" s="20">
        <v>12541405668</v>
      </c>
      <c r="F7" s="20">
        <v>3271868978</v>
      </c>
      <c r="G7" s="20">
        <v>10878070492</v>
      </c>
      <c r="H7" s="15">
        <v>20550338814</v>
      </c>
      <c r="I7" s="23">
        <v>6388888858</v>
      </c>
      <c r="J7" s="23">
        <v>13473247850</v>
      </c>
      <c r="L7" s="15"/>
      <c r="M7" s="1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x14ac:dyDescent="0.2">
      <c r="A8" s="25" t="s">
        <v>18</v>
      </c>
      <c r="B8" s="20">
        <v>-1686088943</v>
      </c>
      <c r="C8" s="22">
        <v>-2044929471</v>
      </c>
      <c r="D8" s="20">
        <v>-5635721714</v>
      </c>
      <c r="E8" s="20">
        <v>-8674194708</v>
      </c>
      <c r="F8" s="20">
        <v>-2556356272</v>
      </c>
      <c r="G8" s="20">
        <v>-9166354610</v>
      </c>
      <c r="H8" s="15">
        <v>-17061789538</v>
      </c>
      <c r="I8" s="23">
        <v>-3316650472</v>
      </c>
      <c r="J8" s="23">
        <v>-7865673935</v>
      </c>
      <c r="L8" s="15"/>
      <c r="M8" s="1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 t="s">
        <v>20</v>
      </c>
      <c r="B9" s="20">
        <v>252726071</v>
      </c>
      <c r="C9" s="22">
        <v>39500296</v>
      </c>
      <c r="D9" s="20">
        <v>521439482</v>
      </c>
      <c r="E9" s="20">
        <v>580664576</v>
      </c>
      <c r="F9" s="20">
        <v>5551396</v>
      </c>
      <c r="G9" s="20">
        <v>15996563</v>
      </c>
      <c r="H9" s="15">
        <v>20306931</v>
      </c>
      <c r="I9" s="23">
        <v>2127304</v>
      </c>
      <c r="J9" s="23">
        <v>2595487</v>
      </c>
      <c r="L9" s="15"/>
      <c r="M9" s="1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 t="s">
        <v>25</v>
      </c>
      <c r="B10" s="20">
        <v>-22210835</v>
      </c>
      <c r="C10" s="22">
        <v>-121766918</v>
      </c>
      <c r="D10" s="20">
        <v>-241389601</v>
      </c>
      <c r="E10" s="20">
        <v>-360716400</v>
      </c>
      <c r="F10" s="20"/>
      <c r="G10" s="20"/>
      <c r="H10" s="15">
        <v>0</v>
      </c>
      <c r="I10" s="15"/>
      <c r="J10" s="15"/>
      <c r="L10" s="15"/>
      <c r="M10" s="1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 t="s">
        <v>28</v>
      </c>
      <c r="B11" s="20"/>
      <c r="C11" s="20"/>
      <c r="D11" s="20"/>
      <c r="E11" s="20"/>
      <c r="F11" s="20">
        <v>-5499453</v>
      </c>
      <c r="G11" s="20">
        <v>-16585458</v>
      </c>
      <c r="H11" s="15">
        <v>-4463642</v>
      </c>
      <c r="I11" s="23">
        <v>-12225169</v>
      </c>
      <c r="J11" s="23">
        <v>-19593168</v>
      </c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27"/>
      <c r="B12" s="29">
        <f t="shared" ref="B12:J12" si="0">SUM(B7:B11)</f>
        <v>1965175484</v>
      </c>
      <c r="C12" s="29">
        <f t="shared" si="0"/>
        <v>743416239</v>
      </c>
      <c r="D12" s="29">
        <f t="shared" si="0"/>
        <v>2550398549</v>
      </c>
      <c r="E12" s="29">
        <f t="shared" si="0"/>
        <v>4087159136</v>
      </c>
      <c r="F12" s="29">
        <f t="shared" si="0"/>
        <v>715564649</v>
      </c>
      <c r="G12" s="29">
        <f t="shared" si="0"/>
        <v>1711126987</v>
      </c>
      <c r="H12" s="29">
        <f t="shared" si="0"/>
        <v>3504392565</v>
      </c>
      <c r="I12" s="29">
        <f t="shared" si="0"/>
        <v>3062140521</v>
      </c>
      <c r="J12" s="29">
        <f t="shared" si="0"/>
        <v>5590576234</v>
      </c>
      <c r="L12" s="15"/>
      <c r="M12" s="1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/>
      <c r="B13" s="15"/>
      <c r="C13" s="15"/>
      <c r="D13" s="15"/>
      <c r="E13" s="15"/>
      <c r="F13" s="15"/>
      <c r="G13" s="15"/>
      <c r="H13" s="15"/>
      <c r="I13" s="15"/>
      <c r="J13" s="15"/>
      <c r="L13" s="15"/>
      <c r="M13" s="1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12" t="s">
        <v>39</v>
      </c>
      <c r="B14" s="20"/>
      <c r="C14" s="20"/>
      <c r="D14" s="20"/>
      <c r="E14" s="20"/>
      <c r="F14" s="20"/>
      <c r="G14" s="20"/>
      <c r="H14" s="15"/>
      <c r="I14" s="15"/>
      <c r="J14" s="15"/>
      <c r="L14" s="15"/>
      <c r="M14" s="1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2" t="s">
        <v>43</v>
      </c>
      <c r="B15" s="20">
        <v>-611847268</v>
      </c>
      <c r="C15" s="22">
        <v>-162529174</v>
      </c>
      <c r="D15" s="20">
        <v>-318411289</v>
      </c>
      <c r="E15" s="20">
        <v>-344893291</v>
      </c>
      <c r="F15" s="20"/>
      <c r="G15" s="20"/>
      <c r="H15" s="15">
        <v>0</v>
      </c>
      <c r="I15" s="15"/>
      <c r="J15" s="15"/>
      <c r="L15" s="15"/>
      <c r="M15" s="1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2" t="s">
        <v>48</v>
      </c>
      <c r="B16" s="20"/>
      <c r="C16" s="20"/>
      <c r="D16" s="20"/>
      <c r="E16" s="20"/>
      <c r="F16" s="20"/>
      <c r="G16" s="20"/>
      <c r="H16" s="15"/>
      <c r="I16" s="15"/>
      <c r="J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 t="s">
        <v>51</v>
      </c>
      <c r="B17" s="20">
        <v>-189738925</v>
      </c>
      <c r="C17" s="22">
        <v>-131702214</v>
      </c>
      <c r="D17" s="20">
        <v>-515282537</v>
      </c>
      <c r="E17" s="20">
        <v>-671254798</v>
      </c>
      <c r="F17" s="20">
        <v>-426681303</v>
      </c>
      <c r="G17" s="20">
        <v>-1373318934</v>
      </c>
      <c r="H17" s="15">
        <v>-2075497161</v>
      </c>
      <c r="I17" s="23">
        <v>-545542499</v>
      </c>
      <c r="J17" s="23">
        <v>-1023371562</v>
      </c>
      <c r="L17" s="15"/>
      <c r="M17" s="1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2" t="s">
        <v>53</v>
      </c>
      <c r="B18" s="20"/>
      <c r="C18" s="20"/>
      <c r="D18" s="20"/>
      <c r="E18" s="20"/>
      <c r="F18" s="20"/>
      <c r="G18" s="20"/>
      <c r="H18" s="15"/>
      <c r="I18" s="15"/>
      <c r="J18" s="15"/>
      <c r="L18" s="15"/>
      <c r="M18" s="1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3.25" customHeight="1" x14ac:dyDescent="0.2">
      <c r="A19" s="32" t="s">
        <v>54</v>
      </c>
      <c r="B19" s="20"/>
      <c r="C19" s="20"/>
      <c r="D19" s="20"/>
      <c r="E19" s="20"/>
      <c r="F19" s="20">
        <v>401000</v>
      </c>
      <c r="G19" s="20">
        <v>401000</v>
      </c>
      <c r="H19" s="15">
        <v>3301000</v>
      </c>
      <c r="I19" s="15"/>
      <c r="J19" s="23">
        <v>29100</v>
      </c>
      <c r="L19" s="15"/>
      <c r="M19" s="1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2">
      <c r="A20" s="32" t="s">
        <v>55</v>
      </c>
      <c r="B20" s="20"/>
      <c r="C20" s="22">
        <v>-100000000</v>
      </c>
      <c r="D20" s="20">
        <v>-270000000</v>
      </c>
      <c r="E20" s="20">
        <v>-345000000</v>
      </c>
      <c r="F20" s="20"/>
      <c r="G20" s="20"/>
      <c r="H20" s="15"/>
      <c r="I20" s="15"/>
      <c r="J20" s="15"/>
      <c r="L20" s="15"/>
      <c r="M20" s="1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2">
      <c r="A21" s="32" t="s">
        <v>57</v>
      </c>
      <c r="B21" s="20"/>
      <c r="C21" s="20"/>
      <c r="D21" s="20"/>
      <c r="E21" s="20"/>
      <c r="F21" s="20"/>
      <c r="G21" s="20"/>
      <c r="H21" s="15"/>
      <c r="I21" s="15"/>
      <c r="J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2">
      <c r="A22" s="32" t="s">
        <v>58</v>
      </c>
      <c r="B22" s="20"/>
      <c r="C22" s="20"/>
      <c r="D22" s="20"/>
      <c r="E22" s="20"/>
      <c r="F22" s="20">
        <v>104284401</v>
      </c>
      <c r="G22" s="20">
        <v>182046761</v>
      </c>
      <c r="H22" s="15">
        <v>248817658</v>
      </c>
      <c r="I22" s="23">
        <v>128570804</v>
      </c>
      <c r="J22" s="23">
        <v>269271086</v>
      </c>
      <c r="L22" s="15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2">
      <c r="A23" s="32" t="s">
        <v>59</v>
      </c>
      <c r="B23" s="20">
        <v>300000000</v>
      </c>
      <c r="C23" s="20"/>
      <c r="D23" s="20"/>
      <c r="E23" s="20"/>
      <c r="F23" s="20"/>
      <c r="G23" s="20"/>
      <c r="H23" s="15">
        <v>216937348</v>
      </c>
      <c r="I23" s="23">
        <v>363906</v>
      </c>
      <c r="J23" s="23">
        <v>280796706</v>
      </c>
      <c r="L23" s="15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customHeight="1" x14ac:dyDescent="0.25">
      <c r="A24" s="39" t="s">
        <v>61</v>
      </c>
      <c r="I24" s="23">
        <v>-196583008</v>
      </c>
      <c r="J24" s="14">
        <v>-199406109</v>
      </c>
      <c r="L24" s="15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25">
      <c r="A25" s="39" t="s">
        <v>63</v>
      </c>
      <c r="J25" s="14">
        <v>25500000</v>
      </c>
      <c r="L25" s="15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2">
      <c r="A26" s="32" t="s">
        <v>64</v>
      </c>
      <c r="B26" s="20"/>
      <c r="C26" s="20"/>
      <c r="D26" s="20"/>
      <c r="E26" s="20"/>
      <c r="F26" s="20"/>
      <c r="G26" s="20">
        <v>25733122</v>
      </c>
      <c r="H26" s="15"/>
      <c r="I26" s="15"/>
      <c r="J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2">
      <c r="A27" s="27"/>
      <c r="B27" s="42">
        <f t="shared" ref="B27:C27" si="1">SUM(B15:B26)</f>
        <v>-501586193</v>
      </c>
      <c r="C27" s="42">
        <f t="shared" si="1"/>
        <v>-394231388</v>
      </c>
      <c r="D27" s="42">
        <f>SUM(D15:D20)</f>
        <v>-1103693826</v>
      </c>
      <c r="E27" s="42">
        <f>SUM(E15:E26)</f>
        <v>-1361148089</v>
      </c>
      <c r="F27" s="42">
        <f>SUM(F16:F26)</f>
        <v>-321995902</v>
      </c>
      <c r="G27" s="42">
        <f t="shared" ref="G27:J27" si="2">SUM(G15:G26)</f>
        <v>-1165138051</v>
      </c>
      <c r="H27" s="42">
        <f t="shared" si="2"/>
        <v>-1606441155</v>
      </c>
      <c r="I27" s="42">
        <f t="shared" si="2"/>
        <v>-613190797</v>
      </c>
      <c r="J27" s="42">
        <f t="shared" si="2"/>
        <v>-647180779</v>
      </c>
      <c r="L27" s="15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2">
      <c r="A28" s="3"/>
      <c r="B28" s="20"/>
      <c r="C28" s="20"/>
      <c r="D28" s="20"/>
      <c r="E28" s="20"/>
      <c r="F28" s="20"/>
      <c r="G28" s="20"/>
      <c r="H28" s="15"/>
      <c r="I28" s="15"/>
      <c r="J28" s="15"/>
      <c r="L28" s="15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25">
      <c r="A29" s="12" t="s">
        <v>74</v>
      </c>
      <c r="B29" s="20"/>
      <c r="C29" s="20"/>
      <c r="D29" s="20"/>
      <c r="E29" s="20"/>
      <c r="F29" s="20"/>
      <c r="G29" s="20"/>
      <c r="H29" s="15"/>
      <c r="I29" s="15"/>
      <c r="J29" s="15"/>
      <c r="L29" s="15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2">
      <c r="A30" s="3" t="s">
        <v>75</v>
      </c>
      <c r="B30" s="20"/>
      <c r="C30" s="20"/>
      <c r="D30" s="20"/>
      <c r="E30" s="20"/>
      <c r="F30" s="20">
        <v>-164723631</v>
      </c>
      <c r="G30" s="20">
        <v>-354052158</v>
      </c>
      <c r="H30" s="15">
        <v>-665511205</v>
      </c>
      <c r="I30" s="23">
        <v>-492447632</v>
      </c>
      <c r="J30" s="23">
        <v>-853524976</v>
      </c>
      <c r="L30" s="15"/>
      <c r="M30" s="1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">
      <c r="A31" s="3" t="s">
        <v>79</v>
      </c>
      <c r="B31" s="20"/>
      <c r="C31" s="20"/>
      <c r="D31" s="20"/>
      <c r="E31" s="20"/>
      <c r="F31" s="20"/>
      <c r="G31" s="20"/>
      <c r="H31" s="15"/>
      <c r="I31" s="15"/>
      <c r="J31" s="15"/>
      <c r="L31" s="15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2">
      <c r="A32" s="3" t="s">
        <v>82</v>
      </c>
      <c r="B32" s="20"/>
      <c r="C32" s="20"/>
      <c r="D32" s="20"/>
      <c r="E32" s="20"/>
      <c r="F32" s="20"/>
      <c r="G32" s="20"/>
      <c r="H32" s="15"/>
      <c r="I32" s="15"/>
      <c r="J32" s="15"/>
      <c r="L32" s="15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2">
      <c r="A33" s="3" t="s">
        <v>84</v>
      </c>
      <c r="B33" s="20"/>
      <c r="C33" s="22">
        <v>-20268293</v>
      </c>
      <c r="D33" s="20"/>
      <c r="E33" s="20">
        <v>-231620824</v>
      </c>
      <c r="F33" s="20"/>
      <c r="G33" s="20"/>
      <c r="H33" s="15"/>
      <c r="I33" s="15"/>
      <c r="J33" s="15"/>
      <c r="L33" s="15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2">
      <c r="A34" s="3" t="s">
        <v>87</v>
      </c>
      <c r="B34" s="20"/>
      <c r="C34" s="20"/>
      <c r="D34" s="20"/>
      <c r="E34" s="20"/>
      <c r="F34" s="20"/>
      <c r="G34" s="20"/>
      <c r="H34" s="15"/>
      <c r="I34" s="15"/>
      <c r="J34" s="15"/>
      <c r="L34" s="15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2">
      <c r="A35" s="3" t="s">
        <v>90</v>
      </c>
      <c r="B35" s="20"/>
      <c r="C35" s="20"/>
      <c r="D35" s="20">
        <v>-82550000</v>
      </c>
      <c r="E35" s="20">
        <v>-5000</v>
      </c>
      <c r="F35" s="20"/>
      <c r="G35" s="20">
        <v>798914617</v>
      </c>
      <c r="H35" s="15">
        <v>799366869</v>
      </c>
      <c r="I35" s="15"/>
      <c r="J35" s="15"/>
      <c r="L35" s="15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2">
      <c r="A36" s="3" t="s">
        <v>92</v>
      </c>
      <c r="B36" s="20"/>
      <c r="C36" s="20"/>
      <c r="D36" s="20"/>
      <c r="E36" s="20"/>
      <c r="F36" s="20"/>
      <c r="G36" s="20"/>
      <c r="H36" s="15"/>
      <c r="I36" s="15"/>
      <c r="J36" s="15"/>
      <c r="L36" s="15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2">
      <c r="A37" s="3" t="s">
        <v>96</v>
      </c>
      <c r="B37" s="20"/>
      <c r="C37" s="20"/>
      <c r="D37" s="20"/>
      <c r="E37" s="20"/>
      <c r="F37" s="20">
        <v>-146838065</v>
      </c>
      <c r="G37" s="20">
        <v>-4615203159</v>
      </c>
      <c r="H37" s="15">
        <v>-906581322</v>
      </c>
      <c r="I37" s="23">
        <v>-81598490</v>
      </c>
      <c r="J37" s="23">
        <v>-512758090</v>
      </c>
      <c r="L37" s="15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2">
      <c r="A38" s="3" t="s">
        <v>100</v>
      </c>
      <c r="B38" s="20"/>
      <c r="C38" s="20"/>
      <c r="D38" s="20"/>
      <c r="E38" s="20"/>
      <c r="F38" s="20">
        <v>40257899</v>
      </c>
      <c r="G38" s="20">
        <v>5640896541</v>
      </c>
      <c r="H38" s="15">
        <v>1145912889</v>
      </c>
      <c r="I38" s="23">
        <v>50623509</v>
      </c>
      <c r="J38" s="23">
        <v>307025265</v>
      </c>
      <c r="L38" s="15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25">
      <c r="A39" s="48" t="s">
        <v>102</v>
      </c>
      <c r="I39" s="14">
        <v>800000000</v>
      </c>
      <c r="J39" s="14">
        <v>901470888</v>
      </c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2">
      <c r="A40" s="3" t="s">
        <v>106</v>
      </c>
      <c r="B40" s="20"/>
      <c r="C40" s="20"/>
      <c r="D40" s="20"/>
      <c r="E40" s="20"/>
      <c r="F40" s="20"/>
      <c r="G40" s="20"/>
      <c r="H40" s="15"/>
      <c r="I40" s="23">
        <v>-3119302</v>
      </c>
      <c r="J40" s="23">
        <v>-8040635</v>
      </c>
      <c r="L40" s="15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2">
      <c r="A41" s="3" t="s">
        <v>107</v>
      </c>
      <c r="B41" s="20"/>
      <c r="C41" s="20"/>
      <c r="D41" s="20"/>
      <c r="E41" s="20"/>
      <c r="F41" s="20"/>
      <c r="G41" s="20"/>
      <c r="H41" s="15"/>
      <c r="I41" s="15"/>
      <c r="J41" s="15"/>
      <c r="L41" s="15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2">
      <c r="A42" s="3" t="s">
        <v>108</v>
      </c>
      <c r="B42" s="20"/>
      <c r="C42" s="20"/>
      <c r="D42" s="20"/>
      <c r="E42" s="20"/>
      <c r="F42" s="20"/>
      <c r="G42" s="20"/>
      <c r="H42" s="15"/>
      <c r="I42" s="15"/>
      <c r="J42" s="15"/>
      <c r="L42" s="15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2">
      <c r="A43" s="3" t="s">
        <v>110</v>
      </c>
      <c r="B43" s="20">
        <v>310000000</v>
      </c>
      <c r="C43" s="20"/>
      <c r="D43" s="20" t="s">
        <v>78</v>
      </c>
      <c r="E43" s="20" t="s">
        <v>78</v>
      </c>
      <c r="F43" s="20" t="s">
        <v>78</v>
      </c>
      <c r="G43" s="20" t="s">
        <v>78</v>
      </c>
      <c r="H43" s="15"/>
      <c r="I43" s="15"/>
      <c r="J43" s="15"/>
      <c r="L43" s="15"/>
      <c r="M43" s="1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2">
      <c r="A44" s="3" t="s">
        <v>111</v>
      </c>
      <c r="B44" s="20"/>
      <c r="C44" s="20"/>
      <c r="D44" s="20"/>
      <c r="E44" s="20"/>
      <c r="F44" s="20">
        <v>25971753</v>
      </c>
      <c r="G44" s="20">
        <v>137370981</v>
      </c>
      <c r="H44" s="15">
        <v>841348156</v>
      </c>
      <c r="I44" s="15"/>
      <c r="J44" s="15"/>
      <c r="L44" s="15"/>
      <c r="M44" s="1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2">
      <c r="A45" s="3" t="s">
        <v>112</v>
      </c>
      <c r="B45" s="20">
        <v>-103854842</v>
      </c>
      <c r="C45" s="22">
        <v>-134345</v>
      </c>
      <c r="D45" s="20">
        <v>-3075584464</v>
      </c>
      <c r="E45" s="20"/>
      <c r="F45" s="20">
        <v>-76101</v>
      </c>
      <c r="G45" s="20">
        <v>-493932</v>
      </c>
      <c r="H45" s="15"/>
      <c r="I45" s="15"/>
      <c r="J45" s="15"/>
      <c r="L45" s="15"/>
      <c r="M45" s="1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">
      <c r="A46" s="3" t="s">
        <v>115</v>
      </c>
      <c r="B46" s="20"/>
      <c r="C46" s="20"/>
      <c r="D46" s="20"/>
      <c r="E46" s="20"/>
      <c r="F46" s="20"/>
      <c r="G46" s="20"/>
      <c r="H46" s="15"/>
      <c r="I46" s="15"/>
      <c r="J46" s="15"/>
      <c r="L46" s="15"/>
      <c r="M46" s="1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" t="s">
        <v>119</v>
      </c>
      <c r="B47" s="20">
        <v>-6304789</v>
      </c>
      <c r="C47" s="20"/>
      <c r="D47" s="20"/>
      <c r="E47" s="20"/>
      <c r="F47" s="20"/>
      <c r="G47" s="20"/>
      <c r="H47" s="15"/>
      <c r="I47" s="15"/>
      <c r="J47" s="15"/>
      <c r="L47" s="15"/>
      <c r="M47" s="1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2">
      <c r="A48" s="3" t="s">
        <v>122</v>
      </c>
      <c r="B48" s="20">
        <v>165298610</v>
      </c>
      <c r="C48" s="22">
        <v>-24604208</v>
      </c>
      <c r="D48" s="20">
        <v>3509503</v>
      </c>
      <c r="E48" s="20">
        <v>-35616696</v>
      </c>
      <c r="F48" s="20">
        <v>150000000</v>
      </c>
      <c r="G48" s="20">
        <v>351225452</v>
      </c>
      <c r="H48" s="15">
        <v>3119023</v>
      </c>
      <c r="I48" s="15"/>
      <c r="J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25">
      <c r="A49" s="39" t="s">
        <v>124</v>
      </c>
      <c r="I49" s="23">
        <v>-285890</v>
      </c>
      <c r="J49" s="14">
        <v>585176</v>
      </c>
      <c r="L49" s="15"/>
      <c r="M49" s="1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2">
      <c r="A50" s="3" t="s">
        <v>127</v>
      </c>
      <c r="B50" s="20"/>
      <c r="C50" s="20"/>
      <c r="D50" s="20"/>
      <c r="E50" s="20"/>
      <c r="F50" s="20"/>
      <c r="G50" s="20"/>
      <c r="H50" s="15">
        <v>-3050328001</v>
      </c>
      <c r="I50" s="23">
        <v>-1059449</v>
      </c>
      <c r="J50" s="23">
        <v>-5283076628</v>
      </c>
      <c r="L50" s="15"/>
      <c r="M50" s="1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2">
      <c r="A51" s="3" t="s">
        <v>128</v>
      </c>
      <c r="B51" s="20">
        <v>-312254100</v>
      </c>
      <c r="C51" s="20"/>
      <c r="D51" s="20"/>
      <c r="E51" s="20">
        <v>-3187400283</v>
      </c>
      <c r="F51" s="20"/>
      <c r="G51" s="20"/>
      <c r="H51" s="15"/>
      <c r="I51" s="15"/>
      <c r="J51" s="15"/>
      <c r="L51" s="15"/>
      <c r="M51" s="1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2">
      <c r="A52" s="27"/>
      <c r="B52" s="42">
        <f t="shared" ref="B52:D52" si="3">SUM(B31:B51)</f>
        <v>52884879</v>
      </c>
      <c r="C52" s="42">
        <f t="shared" si="3"/>
        <v>-45006846</v>
      </c>
      <c r="D52" s="42">
        <f t="shared" si="3"/>
        <v>-3154624961</v>
      </c>
      <c r="E52" s="42">
        <f t="shared" ref="E52:J52" si="4">SUM(E30:E51)</f>
        <v>-3454642803</v>
      </c>
      <c r="F52" s="42">
        <f t="shared" si="4"/>
        <v>-95408145</v>
      </c>
      <c r="G52" s="42">
        <f t="shared" si="4"/>
        <v>1958658342</v>
      </c>
      <c r="H52" s="42">
        <f t="shared" si="4"/>
        <v>-1832673591</v>
      </c>
      <c r="I52" s="42">
        <f t="shared" si="4"/>
        <v>272112746</v>
      </c>
      <c r="J52" s="42">
        <f t="shared" si="4"/>
        <v>-5448319000</v>
      </c>
      <c r="L52" s="15"/>
      <c r="M52" s="1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2">
      <c r="A53" s="3"/>
      <c r="B53" s="20"/>
      <c r="C53" s="20"/>
      <c r="D53" s="20"/>
      <c r="E53" s="20"/>
      <c r="F53" s="20"/>
      <c r="G53" s="20"/>
      <c r="H53" s="15"/>
      <c r="I53" s="15"/>
      <c r="J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25">
      <c r="A54" s="34" t="s">
        <v>130</v>
      </c>
      <c r="B54" s="42">
        <f t="shared" ref="B54:J54" si="5">B52+B27+B12</f>
        <v>1516474170</v>
      </c>
      <c r="C54" s="42">
        <f t="shared" si="5"/>
        <v>304178005</v>
      </c>
      <c r="D54" s="42">
        <f t="shared" si="5"/>
        <v>-1707920238</v>
      </c>
      <c r="E54" s="42">
        <f t="shared" si="5"/>
        <v>-728631756</v>
      </c>
      <c r="F54" s="42">
        <f t="shared" si="5"/>
        <v>298160602</v>
      </c>
      <c r="G54" s="42">
        <f t="shared" si="5"/>
        <v>2504647278</v>
      </c>
      <c r="H54" s="42">
        <f t="shared" si="5"/>
        <v>65277819</v>
      </c>
      <c r="I54" s="42">
        <f t="shared" si="5"/>
        <v>2721062470</v>
      </c>
      <c r="J54" s="42">
        <f t="shared" si="5"/>
        <v>-504923545</v>
      </c>
      <c r="L54" s="15"/>
      <c r="M54" s="1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2">
      <c r="A55" s="3"/>
      <c r="B55" s="20"/>
      <c r="C55" s="20"/>
      <c r="D55" s="20"/>
      <c r="E55" s="20"/>
      <c r="F55" s="20"/>
      <c r="G55" s="20"/>
      <c r="H55" s="15"/>
      <c r="I55" s="15"/>
      <c r="J55" s="1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25">
      <c r="A56" s="28" t="s">
        <v>132</v>
      </c>
      <c r="B56" s="20" t="s">
        <v>78</v>
      </c>
      <c r="D56" s="20" t="s">
        <v>78</v>
      </c>
      <c r="E56" s="20"/>
      <c r="F56" s="20">
        <v>-34207</v>
      </c>
      <c r="G56" s="20">
        <v>1953288</v>
      </c>
      <c r="H56" s="15">
        <v>3250028</v>
      </c>
      <c r="I56" s="23">
        <v>-699539</v>
      </c>
      <c r="J56" s="23">
        <v>703379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25">
      <c r="A57" s="28" t="s">
        <v>133</v>
      </c>
      <c r="B57" s="20">
        <v>1461014106</v>
      </c>
      <c r="C57" s="22">
        <v>4913073317</v>
      </c>
      <c r="D57" s="20">
        <v>4913073317</v>
      </c>
      <c r="E57" s="20">
        <v>4913073317</v>
      </c>
      <c r="F57" s="20">
        <v>4881992406</v>
      </c>
      <c r="G57" s="3">
        <v>4881992406</v>
      </c>
      <c r="H57" s="15">
        <v>4881992406</v>
      </c>
      <c r="I57" s="23">
        <v>5843296539</v>
      </c>
      <c r="J57" s="23">
        <v>5843296539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25">
      <c r="A58" s="12" t="s">
        <v>134</v>
      </c>
      <c r="B58" s="52">
        <f t="shared" ref="B58:D58" si="6">B54+B57</f>
        <v>2977488276</v>
      </c>
      <c r="C58" s="52">
        <f t="shared" si="6"/>
        <v>5217251322</v>
      </c>
      <c r="D58" s="52">
        <f t="shared" si="6"/>
        <v>3205153079</v>
      </c>
      <c r="E58" s="52">
        <f t="shared" ref="E58:J58" si="7">E54+E56+E57</f>
        <v>4184441561</v>
      </c>
      <c r="F58" s="52">
        <f t="shared" si="7"/>
        <v>5180118801</v>
      </c>
      <c r="G58" s="52">
        <f t="shared" si="7"/>
        <v>7388592972</v>
      </c>
      <c r="H58" s="52">
        <f t="shared" si="7"/>
        <v>4950520253</v>
      </c>
      <c r="I58" s="52">
        <f t="shared" si="7"/>
        <v>8563659470</v>
      </c>
      <c r="J58" s="52">
        <f t="shared" si="7"/>
        <v>5339076373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2">
      <c r="A59" s="3"/>
      <c r="B59" s="54"/>
      <c r="C59" s="54"/>
      <c r="D59" s="54"/>
      <c r="E59" s="54"/>
      <c r="F59" s="54"/>
      <c r="G59" s="55"/>
      <c r="H59" s="3"/>
      <c r="I59" s="3"/>
      <c r="J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25">
      <c r="A60" s="12" t="s">
        <v>138</v>
      </c>
      <c r="B60" s="56">
        <f>B12/('1'!B63/10)</f>
        <v>1.84026347994856</v>
      </c>
      <c r="C60" s="56">
        <f>C12/('1'!C63/10)</f>
        <v>0.69616264103181247</v>
      </c>
      <c r="D60" s="56">
        <f>D12/('1'!D63/10)</f>
        <v>2.3882881438584533</v>
      </c>
      <c r="E60" s="56">
        <f>E12/('1'!E63/10)</f>
        <v>3.8273679658416242</v>
      </c>
      <c r="F60" s="56">
        <f>F12/('1'!F63/10)</f>
        <v>0.67008137533681433</v>
      </c>
      <c r="G60" s="56">
        <f>G12/('1'!G63/10)</f>
        <v>1.6023630100051229</v>
      </c>
      <c r="H60" s="56">
        <f>H12/('1'!H63/10)</f>
        <v>3.2816436543601619</v>
      </c>
      <c r="I60" s="56">
        <f>I12/('1'!I63/10)</f>
        <v>2.8675023768345342</v>
      </c>
      <c r="J60" s="56">
        <f>J12/('1'!J63/10)</f>
        <v>5.2352237034616671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25">
      <c r="A61" s="12" t="s">
        <v>140</v>
      </c>
      <c r="B61" s="55">
        <v>1067877239</v>
      </c>
      <c r="C61" s="18">
        <v>1067877239</v>
      </c>
      <c r="D61" s="55">
        <v>1067877239</v>
      </c>
      <c r="E61" s="55">
        <v>1067877239</v>
      </c>
      <c r="F61" s="55">
        <v>1067877239</v>
      </c>
      <c r="G61" s="55">
        <v>1067877239</v>
      </c>
      <c r="H61" s="55">
        <v>1067877239</v>
      </c>
      <c r="I61" s="18">
        <v>1067877239</v>
      </c>
      <c r="J61" s="18">
        <v>1067877239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2">
      <c r="A62" s="2"/>
      <c r="B62" s="57"/>
      <c r="C62" s="57"/>
      <c r="D62" s="57"/>
      <c r="E62" s="57"/>
      <c r="F62" s="57"/>
      <c r="G62" s="57"/>
      <c r="H62" s="3"/>
      <c r="I62" s="3"/>
      <c r="J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2">
      <c r="A63" s="3"/>
      <c r="B63" s="55"/>
      <c r="C63" s="55"/>
      <c r="D63" s="55"/>
      <c r="E63" s="57"/>
      <c r="F63" s="57"/>
      <c r="G63" s="57"/>
      <c r="H63" s="3"/>
      <c r="I63" s="3"/>
      <c r="J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 x14ac:dyDescent="0.2"/>
  <cols>
    <col min="1" max="1" width="14.5" customWidth="1"/>
    <col min="2" max="2" width="12" customWidth="1"/>
    <col min="3" max="4" width="11.5" customWidth="1"/>
    <col min="5" max="5" width="12.25" customWidth="1"/>
    <col min="6" max="6" width="10.875" customWidth="1"/>
    <col min="7" max="7" width="10.5" customWidth="1"/>
    <col min="8" max="8" width="10.25" customWidth="1"/>
    <col min="9" max="28" width="7.625" customWidth="1"/>
  </cols>
  <sheetData>
    <row r="1" spans="1:10" ht="15.75" x14ac:dyDescent="0.2">
      <c r="A1" s="2" t="s">
        <v>0</v>
      </c>
    </row>
    <row r="2" spans="1:10" x14ac:dyDescent="0.25">
      <c r="A2" s="34" t="s">
        <v>94</v>
      </c>
    </row>
    <row r="3" spans="1:10" ht="15.75" x14ac:dyDescent="0.25">
      <c r="A3" s="1" t="s">
        <v>2</v>
      </c>
    </row>
    <row r="4" spans="1:10" x14ac:dyDescent="0.25"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</row>
    <row r="5" spans="1:10" ht="15.75" x14ac:dyDescent="0.25">
      <c r="B5" s="6">
        <v>42825</v>
      </c>
      <c r="C5" s="7">
        <v>43008</v>
      </c>
      <c r="D5" s="7">
        <v>43100</v>
      </c>
      <c r="E5" s="6">
        <v>43190</v>
      </c>
      <c r="F5" s="6">
        <v>43373</v>
      </c>
      <c r="G5" s="7">
        <v>43465</v>
      </c>
      <c r="H5" s="6">
        <v>43555</v>
      </c>
      <c r="I5" s="6">
        <v>43738</v>
      </c>
      <c r="J5" s="7">
        <v>43830</v>
      </c>
    </row>
    <row r="6" spans="1:10" x14ac:dyDescent="0.25">
      <c r="A6" s="5" t="s">
        <v>98</v>
      </c>
      <c r="B6" s="47">
        <f>'2'!B20/'1'!B28</f>
        <v>9.3690029974561537E-2</v>
      </c>
      <c r="C6" s="47">
        <f>'2'!C20/'1'!C28</f>
        <v>2.1641751221238376E-2</v>
      </c>
      <c r="D6" s="47">
        <f>'2'!D20/'1'!D28</f>
        <v>5.9421754610927156E-2</v>
      </c>
      <c r="E6" s="47">
        <f>'2'!E20/'1'!E28</f>
        <v>8.1226049322067381E-2</v>
      </c>
      <c r="F6" s="47">
        <f>'2'!F20/'1'!F28</f>
        <v>2.6370982399884727E-2</v>
      </c>
      <c r="G6" s="47">
        <f>'2'!G20/'1'!G28</f>
        <v>5.0124158135252721E-2</v>
      </c>
      <c r="H6" s="47">
        <f>'2'!H20/'1'!H28</f>
        <v>7.7975998276437475E-2</v>
      </c>
      <c r="I6" s="47">
        <f>'2'!I20/'1'!I28</f>
        <v>3.4893760406741373E-2</v>
      </c>
      <c r="J6" s="47">
        <f>'2'!J20/'1'!J28</f>
        <v>6.7140782980056157E-2</v>
      </c>
    </row>
    <row r="7" spans="1:10" x14ac:dyDescent="0.25">
      <c r="A7" s="5" t="s">
        <v>109</v>
      </c>
      <c r="B7" s="47">
        <f>'2'!B20/('1'!B75-'1'!B74)</f>
        <v>9.6776055988870693E-2</v>
      </c>
      <c r="C7" s="47">
        <f>'2'!C20/('1'!C75-'1'!C74)</f>
        <v>3.0341873096876491E-2</v>
      </c>
      <c r="D7" s="47">
        <f>'2'!D20/('1'!D75-'1'!D74)</f>
        <v>8.6042049295934078E-2</v>
      </c>
      <c r="E7" s="47">
        <f>'2'!E20/('1'!E75-'1'!E74)</f>
        <v>0.1224398905169516</v>
      </c>
      <c r="F7" s="47">
        <f>'2'!F20/('1'!F75-'1'!F74)</f>
        <v>5.3495938937631875E-2</v>
      </c>
      <c r="G7" s="47">
        <f>'2'!G20/('1'!G75-'1'!G74)</f>
        <v>0.11710871777190456</v>
      </c>
      <c r="H7" s="47">
        <f>'2'!H20/('1'!H75-'1'!H74)</f>
        <v>0.1596173404467707</v>
      </c>
      <c r="I7" s="47">
        <f>'2'!I20/('1'!I75-'1'!I74)</f>
        <v>7.1251208177268904E-2</v>
      </c>
      <c r="J7" s="47">
        <f>'2'!J20/('1'!J75-'1'!J74)</f>
        <v>0.13705534259018556</v>
      </c>
    </row>
    <row r="8" spans="1:10" x14ac:dyDescent="0.25">
      <c r="A8" s="5" t="s">
        <v>125</v>
      </c>
      <c r="B8" s="47">
        <f>('1'!B33+'1'!B34+'1'!B36+'1'!B37)/('1'!B75-'1'!B74)</f>
        <v>0</v>
      </c>
      <c r="C8" s="47">
        <f>('1'!C33+'1'!C34+'1'!C36+'1'!C37)/('1'!C75-'1'!C74)</f>
        <v>0.17507655968508776</v>
      </c>
      <c r="D8" s="47">
        <f>('1'!D33+'1'!D34+'1'!D36+'1'!D37)/('1'!D75-'1'!D74)</f>
        <v>0.18599648576635217</v>
      </c>
      <c r="E8" s="47">
        <f>('1'!E33+'1'!E34+'1'!E36+'1'!E37)/('1'!E75-'1'!E74)</f>
        <v>0.17682283487485762</v>
      </c>
      <c r="F8" s="47">
        <f>('1'!F33+'1'!F34+'1'!F36+'1'!F37)/('1'!F75-'1'!F74)</f>
        <v>0.13810187929826001</v>
      </c>
      <c r="G8" s="47">
        <f>('1'!G33+'1'!G34+'1'!G36+'1'!G37)/('1'!G75-'1'!G74)</f>
        <v>0.32889463554796261</v>
      </c>
      <c r="H8" s="47">
        <f>('1'!H33+'1'!H34+'1'!H36+'1'!H37)/('1'!H75-'1'!H74)</f>
        <v>0.31193105702786089</v>
      </c>
      <c r="I8" s="47">
        <f>('1'!I33+'1'!I34+'1'!I36+'1'!I37)/('1'!I75-'1'!I74)</f>
        <v>0.27707003088292159</v>
      </c>
      <c r="J8" s="47">
        <f>('1'!J33+'1'!J34+'1'!J36+'1'!J37)/('1'!J75-'1'!J74)</f>
        <v>0.28969508350094447</v>
      </c>
    </row>
    <row r="9" spans="1:10" x14ac:dyDescent="0.25">
      <c r="A9" s="5" t="s">
        <v>131</v>
      </c>
      <c r="B9" s="51">
        <f>'1'!B27/'1'!B58</f>
        <v>17.05039859783119</v>
      </c>
      <c r="C9" s="51">
        <f>'1'!C27/'1'!C58</f>
        <v>3.2943585293660251</v>
      </c>
      <c r="D9" s="51">
        <f>'1'!D27/'1'!D58</f>
        <v>2.2032819359096867</v>
      </c>
      <c r="E9" s="51">
        <f>'1'!E27/'1'!E58</f>
        <v>1.606261330226967</v>
      </c>
      <c r="F9" s="51">
        <f>'1'!F27/'1'!F58</f>
        <v>0.85608706858148254</v>
      </c>
      <c r="G9" s="51">
        <f>'1'!G27/'1'!G58</f>
        <v>1.0216095776779324</v>
      </c>
      <c r="H9" s="51">
        <f>'1'!H27/'1'!H58</f>
        <v>1.1722412086178688</v>
      </c>
      <c r="I9" s="51">
        <f>'1'!I27/'1'!I58</f>
        <v>1.3979730490015909</v>
      </c>
      <c r="J9" s="51">
        <f>'1'!J27/'1'!J58</f>
        <v>1.1412148873310779</v>
      </c>
    </row>
    <row r="10" spans="1:10" x14ac:dyDescent="0.25">
      <c r="A10" s="5" t="s">
        <v>136</v>
      </c>
      <c r="B10" s="47">
        <f>'2'!B20/'2'!B7</f>
        <v>0.65896300738821845</v>
      </c>
      <c r="C10" s="47">
        <f>'2'!C20/'2'!C7</f>
        <v>0.20377818055999394</v>
      </c>
      <c r="D10" s="47">
        <f>'2'!D20/'2'!D7</f>
        <v>0.30345748103432679</v>
      </c>
      <c r="E10" s="47">
        <f>'2'!E20/'2'!E7</f>
        <v>0.30816288339579667</v>
      </c>
      <c r="F10" s="47">
        <f>'2'!F20/'2'!F7</f>
        <v>0.16558926848934813</v>
      </c>
      <c r="G10" s="47">
        <f>'2'!G20/'2'!G7</f>
        <v>0.19617285294589548</v>
      </c>
      <c r="H10" s="47">
        <f>'2'!H20/'2'!H7</f>
        <v>0.22582127110424871</v>
      </c>
      <c r="I10" s="47">
        <f>'2'!I20/'2'!I7</f>
        <v>0.34943232442605288</v>
      </c>
      <c r="J10" s="47">
        <f>'2'!J20/'2'!J7</f>
        <v>0.35221625873416079</v>
      </c>
    </row>
    <row r="11" spans="1:10" x14ac:dyDescent="0.25">
      <c r="A11" s="18" t="s">
        <v>139</v>
      </c>
      <c r="B11" s="47">
        <f>'2'!B13/'2'!B7</f>
        <v>0.46739833762742433</v>
      </c>
      <c r="C11" s="47">
        <f>'2'!C13/'2'!C7</f>
        <v>0.22128516849200142</v>
      </c>
      <c r="D11" s="47">
        <f>'2'!D13/'2'!D7</f>
        <v>0.30968634693065267</v>
      </c>
      <c r="E11" s="47">
        <f>'2'!E13/'2'!E7</f>
        <v>0.31120976019184327</v>
      </c>
      <c r="F11" s="47">
        <f>'2'!F13/'2'!F7</f>
        <v>0.16363452416675189</v>
      </c>
      <c r="G11" s="47">
        <f>'2'!G13/'2'!G7</f>
        <v>0.20573704834726311</v>
      </c>
      <c r="H11" s="47">
        <f>'2'!H13/'2'!H7</f>
        <v>0.24382551983578396</v>
      </c>
      <c r="I11" s="47">
        <f>'2'!I13/'2'!I7</f>
        <v>0.32571191744399886</v>
      </c>
      <c r="J11" s="47">
        <f>'2'!J13/'2'!J7</f>
        <v>0.37300426343319459</v>
      </c>
    </row>
    <row r="12" spans="1:10" x14ac:dyDescent="0.25">
      <c r="A12" s="5" t="s">
        <v>141</v>
      </c>
      <c r="B12" s="47">
        <f>'2'!B20/('1'!B75-'1'!B74+'1'!B33+'1'!B34+'1'!B36+'1'!B37)</f>
        <v>9.6776055988870693E-2</v>
      </c>
      <c r="C12" s="47">
        <f>'2'!C20/('1'!C75-'1'!C74+'1'!C33+'1'!C34+'1'!C36+'1'!C37)</f>
        <v>2.5821188284964085E-2</v>
      </c>
      <c r="D12" s="47">
        <f>'2'!D20/('1'!D75-'1'!D74+'1'!D33+'1'!D34+'1'!D36+'1'!D37)</f>
        <v>7.2548317240869839E-2</v>
      </c>
      <c r="E12" s="47">
        <f>'2'!E20/('1'!E75-'1'!E74+'1'!E33+'1'!E34+'1'!E36+'1'!E37)</f>
        <v>0.10404275553505193</v>
      </c>
      <c r="F12" s="47">
        <f>'2'!F20/('1'!F75-'1'!F74+'1'!F33+'1'!F34+'1'!F36+'1'!F37)</f>
        <v>4.7004525614716346E-2</v>
      </c>
      <c r="G12" s="47">
        <f>'2'!G20/('1'!G75-'1'!G74+'1'!G33+'1'!G34+'1'!G36+'1'!G37)</f>
        <v>8.8124908205092875E-2</v>
      </c>
      <c r="H12" s="47">
        <f>'2'!H20/('1'!H75-'1'!H74+'1'!H33+'1'!H34+'1'!H36+'1'!H37)</f>
        <v>0.12166595156942074</v>
      </c>
      <c r="I12" s="47">
        <f>'2'!I20/('1'!I75-'1'!I74+'1'!I33+'1'!I34+'1'!I36+'1'!I37)</f>
        <v>5.5792718061051287E-2</v>
      </c>
      <c r="J12" s="47">
        <f>'2'!J20/('1'!J75-'1'!J74+'1'!J33+'1'!J34+'1'!J36+'1'!J37)</f>
        <v>0.10626957049269484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2020-04-11T15:32:41Z</dcterms:modified>
</cp:coreProperties>
</file>