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10470" windowHeight="654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D31" i="3"/>
  <c r="E31" i="3"/>
  <c r="F31" i="3"/>
  <c r="B31" i="3"/>
  <c r="C28" i="2"/>
  <c r="D28" i="2"/>
  <c r="E28" i="2"/>
  <c r="F28" i="2"/>
  <c r="B28" i="2"/>
  <c r="C46" i="1"/>
  <c r="D46" i="1"/>
  <c r="E46" i="1"/>
  <c r="F46" i="1"/>
  <c r="B46" i="1"/>
  <c r="F35" i="1" l="1"/>
  <c r="F28" i="1"/>
  <c r="C12" i="3"/>
  <c r="D12" i="3"/>
  <c r="E12" i="3"/>
  <c r="F12" i="3"/>
  <c r="B12" i="3"/>
  <c r="C15" i="2"/>
  <c r="C10" i="2"/>
  <c r="D10" i="2"/>
  <c r="D15" i="2" s="1"/>
  <c r="E10" i="2"/>
  <c r="E15" i="2" s="1"/>
  <c r="F10" i="2"/>
  <c r="F15" i="2" s="1"/>
  <c r="B10" i="2"/>
  <c r="B15" i="2" s="1"/>
  <c r="C11" i="1"/>
  <c r="D11" i="1"/>
  <c r="E11" i="1"/>
  <c r="F11" i="1"/>
  <c r="B11" i="1"/>
  <c r="F36" i="1" l="1"/>
  <c r="D18" i="2"/>
  <c r="D11" i="4" s="1"/>
  <c r="C18" i="2"/>
  <c r="C11" i="4" s="1"/>
  <c r="B18" i="2"/>
  <c r="B11" i="4" s="1"/>
  <c r="E18" i="2"/>
  <c r="E11" i="4" s="1"/>
  <c r="F18" i="2"/>
  <c r="F11" i="4" l="1"/>
  <c r="F20" i="2"/>
  <c r="D17" i="3"/>
  <c r="D22" i="3"/>
  <c r="B17" i="3"/>
  <c r="B22" i="3"/>
  <c r="F17" i="3"/>
  <c r="F22" i="3"/>
  <c r="F24" i="3" s="1"/>
  <c r="F41" i="1"/>
  <c r="F43" i="1" s="1"/>
  <c r="F19" i="1"/>
  <c r="F9" i="4" l="1"/>
  <c r="D24" i="3"/>
  <c r="D27" i="3" s="1"/>
  <c r="F45" i="1"/>
  <c r="F8" i="4"/>
  <c r="D30" i="3"/>
  <c r="F27" i="3"/>
  <c r="B30" i="3"/>
  <c r="B24" i="3"/>
  <c r="B27" i="3" s="1"/>
  <c r="F20" i="1"/>
  <c r="F30" i="3"/>
  <c r="C41" i="1" l="1"/>
  <c r="E41" i="1"/>
  <c r="D41" i="1"/>
  <c r="D21" i="2"/>
  <c r="E21" i="2"/>
  <c r="C21" i="2"/>
  <c r="F21" i="2"/>
  <c r="C8" i="4" l="1"/>
  <c r="D8" i="4"/>
  <c r="E8" i="4"/>
  <c r="C20" i="2"/>
  <c r="C24" i="2" s="1"/>
  <c r="C10" i="4" s="1"/>
  <c r="F24" i="2"/>
  <c r="B21" i="2"/>
  <c r="B28" i="1"/>
  <c r="B41" i="1"/>
  <c r="C7" i="4" l="1"/>
  <c r="F27" i="2"/>
  <c r="F10" i="4"/>
  <c r="F12" i="4"/>
  <c r="F7" i="4"/>
  <c r="F6" i="4"/>
  <c r="C12" i="4"/>
  <c r="B8" i="4"/>
  <c r="B20" i="2"/>
  <c r="B24" i="2" s="1"/>
  <c r="B10" i="4" s="1"/>
  <c r="B7" i="4" l="1"/>
  <c r="B12" i="4"/>
  <c r="C22" i="3"/>
  <c r="E22" i="3"/>
  <c r="E20" i="2" l="1"/>
  <c r="E24" i="2" s="1"/>
  <c r="C30" i="3"/>
  <c r="E10" i="4" l="1"/>
  <c r="E7" i="4"/>
  <c r="E12" i="4"/>
  <c r="D20" i="2"/>
  <c r="D24" i="2" s="1"/>
  <c r="C35" i="1"/>
  <c r="C28" i="1"/>
  <c r="C19" i="1"/>
  <c r="E17" i="3"/>
  <c r="E30" i="3"/>
  <c r="B35" i="1"/>
  <c r="D35" i="1"/>
  <c r="D28" i="1"/>
  <c r="B19" i="1"/>
  <c r="D19" i="1"/>
  <c r="C17" i="3"/>
  <c r="E35" i="1"/>
  <c r="E28" i="1"/>
  <c r="E19" i="1"/>
  <c r="D10" i="4" l="1"/>
  <c r="D7" i="4"/>
  <c r="D12" i="4"/>
  <c r="C9" i="4"/>
  <c r="B9" i="4"/>
  <c r="E9" i="4"/>
  <c r="D9" i="4"/>
  <c r="D20" i="1"/>
  <c r="D6" i="4" s="1"/>
  <c r="E20" i="1"/>
  <c r="E6" i="4" s="1"/>
  <c r="C20" i="1"/>
  <c r="C6" i="4" s="1"/>
  <c r="C36" i="1"/>
  <c r="C43" i="1" s="1"/>
  <c r="E45" i="1"/>
  <c r="D45" i="1"/>
  <c r="C24" i="3"/>
  <c r="C27" i="3" s="1"/>
  <c r="C45" i="1"/>
  <c r="B45" i="1"/>
  <c r="E36" i="1"/>
  <c r="E43" i="1" s="1"/>
  <c r="B36" i="1"/>
  <c r="B43" i="1" s="1"/>
  <c r="B20" i="1"/>
  <c r="B6" i="4" s="1"/>
  <c r="E24" i="3"/>
  <c r="E27" i="3" s="1"/>
  <c r="D36" i="1"/>
  <c r="D43" i="1" s="1"/>
  <c r="C27" i="2" l="1"/>
  <c r="D27" i="2" l="1"/>
  <c r="E27" i="2"/>
  <c r="B27" i="2"/>
</calcChain>
</file>

<file path=xl/comments1.xml><?xml version="1.0" encoding="utf-8"?>
<comments xmlns="http://schemas.openxmlformats.org/spreadsheetml/2006/main">
  <authors>
    <author>Sunny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Sunny:</t>
        </r>
        <r>
          <rPr>
            <sz val="9"/>
            <color indexed="81"/>
            <rFont val="Tahoma"/>
            <family val="2"/>
          </rPr>
          <t xml:space="preserve">
problem here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Sunny:</t>
        </r>
        <r>
          <rPr>
            <sz val="9"/>
            <color indexed="81"/>
            <rFont val="Tahoma"/>
            <family val="2"/>
          </rPr>
          <t xml:space="preserve">
problem here</t>
        </r>
      </text>
    </comment>
  </commentList>
</comments>
</file>

<file path=xl/sharedStrings.xml><?xml version="1.0" encoding="utf-8"?>
<sst xmlns="http://schemas.openxmlformats.org/spreadsheetml/2006/main" count="107" uniqueCount="84">
  <si>
    <t>Inventories</t>
  </si>
  <si>
    <t>Advances,deposit and repayments</t>
  </si>
  <si>
    <t>Retained earning</t>
  </si>
  <si>
    <t>Deferred tax liability</t>
  </si>
  <si>
    <t>Current tax</t>
  </si>
  <si>
    <t>Deferred tax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</si>
  <si>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</si>
  <si>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</si>
  <si>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</si>
  <si>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</si>
  <si>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</si>
  <si>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</si>
  <si>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</si>
  <si>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</si>
  <si>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Acquisition of property, plant &amp; equipment</t>
  </si>
  <si>
    <t>Other Income</t>
  </si>
  <si>
    <t>Cash received from customers &amp; other</t>
  </si>
  <si>
    <t>Fixed Assets (At WDV)</t>
  </si>
  <si>
    <t>Revaluation Surplus</t>
  </si>
  <si>
    <t>Long term Debt</t>
  </si>
  <si>
    <t xml:space="preserve">Income Tax Payable </t>
  </si>
  <si>
    <t>Selling Expenses</t>
  </si>
  <si>
    <t>Financial Expenses</t>
  </si>
  <si>
    <t>Contribution to WPPF &amp; WF</t>
  </si>
  <si>
    <t>Income tax Paid</t>
  </si>
  <si>
    <t xml:space="preserve">Investment </t>
  </si>
  <si>
    <t>Payment for cost &amp; expenses</t>
  </si>
  <si>
    <t>Cash &amp; Cash equivalents</t>
  </si>
  <si>
    <t>Non Current Liabilities</t>
  </si>
  <si>
    <t>ASSETS</t>
  </si>
  <si>
    <t>Q1</t>
  </si>
  <si>
    <t>Q2</t>
  </si>
  <si>
    <t>Q3</t>
  </si>
  <si>
    <t>Q4</t>
  </si>
  <si>
    <t>Q5</t>
  </si>
  <si>
    <t>Investment</t>
  </si>
  <si>
    <t>Account receivables</t>
  </si>
  <si>
    <t>Tax deducted at source</t>
  </si>
  <si>
    <t>Other non-current liabilities (secured)</t>
  </si>
  <si>
    <t>Short term loan (secured)</t>
  </si>
  <si>
    <t>Creditors for goods  &amp; expenses</t>
  </si>
  <si>
    <t>Creditors for other finance</t>
  </si>
  <si>
    <t>Gross Profit</t>
  </si>
  <si>
    <t>Administrative expenses</t>
  </si>
  <si>
    <t>Operating Profit</t>
  </si>
  <si>
    <t>Payment for financial expenses</t>
  </si>
  <si>
    <t>Long term loan increased/decreased</t>
  </si>
  <si>
    <t>Short term loan incerased/decreased</t>
  </si>
  <si>
    <t>Tallu Spinning Mills Limited</t>
  </si>
  <si>
    <t>Balance Sheet</t>
  </si>
  <si>
    <t>As at quarter end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</si>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</sst>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43" fontId="2" fillId="0" borderId="0" xfId="0" applyNumberFormat="1" applyFont="1"/>
    <xf numFmtId="2" fontId="2" fillId="0" borderId="0" xfId="0" applyNumberFormat="1" applyFont="1"/>
    <xf numFmtId="164" fontId="2" fillId="0" borderId="3" xfId="1" applyNumberFormat="1" applyFont="1" applyBorder="1"/>
    <xf numFmtId="164" fontId="2" fillId="0" borderId="4" xfId="1" applyNumberFormat="1" applyFont="1" applyBorder="1"/>
    <xf numFmtId="43" fontId="2" fillId="0" borderId="5" xfId="1" applyNumberFormat="1" applyFont="1" applyBorder="1"/>
    <xf numFmtId="43" fontId="2" fillId="0" borderId="5" xfId="0" applyNumberFormat="1" applyFont="1" applyBorder="1"/>
    <xf numFmtId="164" fontId="2" fillId="0" borderId="0" xfId="1" applyNumberFormat="1" applyFont="1" applyBorder="1"/>
    <xf numFmtId="2" fontId="2" fillId="0" borderId="5" xfId="0" applyNumberFormat="1" applyFont="1" applyBorder="1"/>
    <xf numFmtId="164" fontId="2" fillId="0" borderId="6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2" borderId="4" xfId="1" applyNumberFormat="1" applyFont="1" applyFill="1" applyBorder="1"/>
    <xf numFmtId="164" fontId="2" fillId="2" borderId="0" xfId="1" applyNumberFormat="1" applyFont="1" applyFill="1"/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164" fontId="0" fillId="0" borderId="0" xfId="0" applyNumberFormat="1"/>
    <xf numFmtId="0" fontId="2" fillId="0" borderId="4" xfId="0" applyFont="1" applyBorder="1"/>
    <xf numFmtId="4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4" sqref="B4:F4"/>
    </sheetView>
  </sheetViews>
  <sheetFormatPr defaultRowHeight="15" x14ac:dyDescent="0.25"/>
  <cols>
    <col min="1" max="1" width="37.42578125" bestFit="1" customWidth="1"/>
    <col min="2" max="2" width="17.5703125" customWidth="1"/>
    <col min="3" max="7" width="14.28515625" bestFit="1" customWidth="1"/>
  </cols>
  <sheetData>
    <row r="1" spans="1:7" ht="15.75" x14ac:dyDescent="0.25">
      <c r="A1" s="10" t="s">
        <v>48</v>
      </c>
    </row>
    <row r="2" spans="1:7" x14ac:dyDescent="0.25">
      <c r="A2" s="29" t="s">
        <v>49</v>
      </c>
    </row>
    <row r="3" spans="1:7" x14ac:dyDescent="0.25">
      <c r="A3" t="s">
        <v>50</v>
      </c>
    </row>
    <row r="4" spans="1:7" ht="15.75" x14ac:dyDescent="0.25">
      <c r="A4" s="10"/>
      <c r="B4" s="25"/>
      <c r="C4" s="25"/>
      <c r="D4" s="25"/>
      <c r="E4" s="25"/>
      <c r="F4" s="25"/>
    </row>
    <row r="5" spans="1:7" x14ac:dyDescent="0.25">
      <c r="B5" s="8" t="s">
        <v>12</v>
      </c>
      <c r="C5" s="8" t="s">
        <v>11</v>
      </c>
      <c r="D5" s="8" t="s">
        <v>13</v>
      </c>
      <c r="E5" s="8" t="s">
        <v>12</v>
      </c>
      <c r="F5" s="8" t="s">
        <v>11</v>
      </c>
      <c r="G5" s="8"/>
    </row>
    <row r="6" spans="1:7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9"/>
    </row>
    <row r="7" spans="1:7" x14ac:dyDescent="0.25">
      <c r="A7" s="30" t="s">
        <v>29</v>
      </c>
      <c r="B7" s="4"/>
      <c r="C7" s="4"/>
      <c r="D7" s="4"/>
      <c r="E7" s="4"/>
      <c r="F7" s="4"/>
      <c r="G7" s="4"/>
    </row>
    <row r="8" spans="1:7" x14ac:dyDescent="0.25">
      <c r="A8" s="31" t="s">
        <v>51</v>
      </c>
      <c r="B8" s="4"/>
      <c r="C8" s="4"/>
      <c r="D8" s="4"/>
      <c r="E8" s="4"/>
      <c r="F8" s="4"/>
      <c r="G8" s="4"/>
    </row>
    <row r="9" spans="1:7" x14ac:dyDescent="0.25">
      <c r="A9" t="s">
        <v>17</v>
      </c>
      <c r="B9" s="4"/>
      <c r="C9" s="4">
        <v>1241332781</v>
      </c>
      <c r="D9" s="4"/>
      <c r="E9" s="4">
        <v>1215541600</v>
      </c>
      <c r="F9" s="4">
        <v>1200995192</v>
      </c>
      <c r="G9" s="4"/>
    </row>
    <row r="10" spans="1:7" x14ac:dyDescent="0.25">
      <c r="A10" t="s">
        <v>35</v>
      </c>
      <c r="B10" s="4"/>
      <c r="C10" s="4">
        <v>1000000</v>
      </c>
      <c r="D10" s="4"/>
      <c r="E10" s="4">
        <v>1000000</v>
      </c>
      <c r="F10" s="4">
        <v>1000000</v>
      </c>
      <c r="G10" s="4"/>
    </row>
    <row r="11" spans="1:7" x14ac:dyDescent="0.25">
      <c r="A11" s="1"/>
      <c r="B11" s="19">
        <f>SUM(B9:B10)</f>
        <v>0</v>
      </c>
      <c r="C11" s="19">
        <f t="shared" ref="C11:F11" si="0">SUM(C9:C10)</f>
        <v>1242332781</v>
      </c>
      <c r="D11" s="19">
        <f t="shared" si="0"/>
        <v>0</v>
      </c>
      <c r="E11" s="19">
        <f t="shared" si="0"/>
        <v>1216541600</v>
      </c>
      <c r="F11" s="19">
        <f t="shared" si="0"/>
        <v>1201995192</v>
      </c>
      <c r="G11" s="5"/>
    </row>
    <row r="12" spans="1:7" x14ac:dyDescent="0.25">
      <c r="A12" s="1"/>
      <c r="B12" s="5"/>
      <c r="C12" s="5"/>
      <c r="D12" s="5"/>
      <c r="E12" s="5"/>
      <c r="F12" s="5"/>
      <c r="G12" s="5"/>
    </row>
    <row r="13" spans="1:7" x14ac:dyDescent="0.25">
      <c r="A13" s="31" t="s">
        <v>52</v>
      </c>
      <c r="B13" s="4"/>
      <c r="C13" s="4"/>
      <c r="D13" s="4"/>
      <c r="E13" s="4"/>
      <c r="F13" s="4"/>
      <c r="G13" s="4"/>
    </row>
    <row r="14" spans="1:7" x14ac:dyDescent="0.25">
      <c r="A14" t="s">
        <v>0</v>
      </c>
      <c r="B14" s="4"/>
      <c r="C14" s="4">
        <v>638884531</v>
      </c>
      <c r="D14" s="4"/>
      <c r="E14" s="4">
        <v>653255478</v>
      </c>
      <c r="F14" s="4">
        <v>662856422</v>
      </c>
      <c r="G14" s="4"/>
    </row>
    <row r="15" spans="1:7" x14ac:dyDescent="0.25">
      <c r="A15" t="s">
        <v>36</v>
      </c>
      <c r="B15" s="4"/>
      <c r="C15" s="4">
        <v>706353280</v>
      </c>
      <c r="D15" s="4"/>
      <c r="E15" s="4">
        <v>681112903</v>
      </c>
      <c r="F15" s="4">
        <v>670373585</v>
      </c>
      <c r="G15" s="4"/>
    </row>
    <row r="16" spans="1:7" x14ac:dyDescent="0.25">
      <c r="A16" t="s">
        <v>1</v>
      </c>
      <c r="B16" s="4"/>
      <c r="C16" s="4">
        <v>88941332</v>
      </c>
      <c r="D16" s="4"/>
      <c r="E16" s="4">
        <v>129938555</v>
      </c>
      <c r="F16" s="4">
        <v>101253211</v>
      </c>
      <c r="G16" s="4"/>
    </row>
    <row r="17" spans="1:7" x14ac:dyDescent="0.25">
      <c r="A17" t="s">
        <v>37</v>
      </c>
      <c r="B17" s="4"/>
      <c r="C17" s="4">
        <v>15802051</v>
      </c>
      <c r="D17" s="4"/>
      <c r="E17" s="4">
        <v>16052051</v>
      </c>
      <c r="F17" s="4">
        <v>16052051</v>
      </c>
      <c r="G17" s="4"/>
    </row>
    <row r="18" spans="1:7" x14ac:dyDescent="0.25">
      <c r="A18" t="s">
        <v>27</v>
      </c>
      <c r="B18" s="4"/>
      <c r="C18" s="4">
        <v>3525978</v>
      </c>
      <c r="D18" s="4"/>
      <c r="E18" s="4">
        <v>421388</v>
      </c>
      <c r="F18" s="4">
        <v>265823</v>
      </c>
      <c r="G18" s="4"/>
    </row>
    <row r="19" spans="1:7" x14ac:dyDescent="0.25">
      <c r="A19" s="1"/>
      <c r="B19" s="18">
        <f t="shared" ref="B19:F19" si="1">SUM(B14:B18)</f>
        <v>0</v>
      </c>
      <c r="C19" s="18">
        <f t="shared" si="1"/>
        <v>1453507172</v>
      </c>
      <c r="D19" s="18">
        <f t="shared" si="1"/>
        <v>0</v>
      </c>
      <c r="E19" s="18">
        <f t="shared" si="1"/>
        <v>1480780375</v>
      </c>
      <c r="F19" s="18">
        <f t="shared" si="1"/>
        <v>1450801092</v>
      </c>
      <c r="G19" s="5"/>
    </row>
    <row r="20" spans="1:7" ht="15.75" thickBot="1" x14ac:dyDescent="0.3">
      <c r="A20" s="1"/>
      <c r="B20" s="24">
        <f t="shared" ref="B20:F20" si="2">B11+B19</f>
        <v>0</v>
      </c>
      <c r="C20" s="24">
        <f t="shared" si="2"/>
        <v>2695839953</v>
      </c>
      <c r="D20" s="24">
        <f t="shared" si="2"/>
        <v>0</v>
      </c>
      <c r="E20" s="24">
        <f t="shared" si="2"/>
        <v>2697321975</v>
      </c>
      <c r="F20" s="24">
        <f t="shared" si="2"/>
        <v>2652796284</v>
      </c>
      <c r="G20" s="5"/>
    </row>
    <row r="21" spans="1:7" x14ac:dyDescent="0.25">
      <c r="A21" s="1"/>
      <c r="B21" s="5"/>
      <c r="C21" s="5"/>
      <c r="D21" s="5"/>
      <c r="E21" s="5"/>
      <c r="F21" s="5"/>
      <c r="G21" s="5"/>
    </row>
    <row r="22" spans="1:7" ht="15.75" x14ac:dyDescent="0.25">
      <c r="A22" s="32" t="s">
        <v>53</v>
      </c>
      <c r="B22" s="4"/>
      <c r="C22" s="4"/>
      <c r="D22" s="4"/>
      <c r="E22" s="4"/>
      <c r="F22" s="4"/>
      <c r="G22" s="4"/>
    </row>
    <row r="23" spans="1:7" ht="15.75" x14ac:dyDescent="0.25">
      <c r="A23" s="33" t="s">
        <v>54</v>
      </c>
      <c r="B23" s="4"/>
      <c r="C23" s="4"/>
      <c r="D23" s="4"/>
      <c r="E23" s="4"/>
      <c r="F23" s="4"/>
      <c r="G23" s="4"/>
    </row>
    <row r="24" spans="1:7" x14ac:dyDescent="0.25">
      <c r="A24" s="31" t="s">
        <v>28</v>
      </c>
      <c r="B24" s="4"/>
      <c r="C24" s="4"/>
      <c r="D24" s="4"/>
      <c r="E24" s="4"/>
      <c r="F24" s="4"/>
      <c r="G24" s="4"/>
    </row>
    <row r="25" spans="1:7" x14ac:dyDescent="0.25">
      <c r="A25" t="s">
        <v>3</v>
      </c>
      <c r="B25" s="4"/>
      <c r="C25" s="4">
        <v>55624466</v>
      </c>
      <c r="D25" s="4"/>
      <c r="E25" s="4">
        <v>57225959</v>
      </c>
      <c r="F25" s="4">
        <v>57225959</v>
      </c>
      <c r="G25" s="4"/>
    </row>
    <row r="26" spans="1:7" x14ac:dyDescent="0.25">
      <c r="A26" s="2" t="s">
        <v>38</v>
      </c>
      <c r="B26" s="12"/>
      <c r="C26" s="12">
        <v>313284705</v>
      </c>
      <c r="D26" s="12"/>
      <c r="E26" s="12">
        <v>330687350</v>
      </c>
      <c r="F26" s="12">
        <v>324587350</v>
      </c>
      <c r="G26" s="4"/>
    </row>
    <row r="27" spans="1:7" x14ac:dyDescent="0.25">
      <c r="A27" s="2" t="s">
        <v>19</v>
      </c>
      <c r="B27" s="4"/>
      <c r="C27" s="4">
        <v>682672793</v>
      </c>
      <c r="D27" s="4"/>
      <c r="E27" s="4">
        <v>710092877</v>
      </c>
      <c r="F27" s="4">
        <v>710105971</v>
      </c>
      <c r="G27" s="4"/>
    </row>
    <row r="28" spans="1:7" x14ac:dyDescent="0.25">
      <c r="A28" s="1"/>
      <c r="B28" s="19">
        <f t="shared" ref="B28:F28" si="3">SUM(B25:B27)</f>
        <v>0</v>
      </c>
      <c r="C28" s="19">
        <f t="shared" si="3"/>
        <v>1051581964</v>
      </c>
      <c r="D28" s="19">
        <f t="shared" si="3"/>
        <v>0</v>
      </c>
      <c r="E28" s="19">
        <f t="shared" si="3"/>
        <v>1098006186</v>
      </c>
      <c r="F28" s="19">
        <f t="shared" si="3"/>
        <v>1091919280</v>
      </c>
      <c r="G28" s="5"/>
    </row>
    <row r="29" spans="1:7" x14ac:dyDescent="0.25">
      <c r="A29" s="1"/>
      <c r="B29" s="5"/>
      <c r="C29" s="5"/>
      <c r="D29" s="5"/>
      <c r="E29" s="5"/>
      <c r="F29" s="5"/>
      <c r="G29" s="5"/>
    </row>
    <row r="30" spans="1:7" x14ac:dyDescent="0.25">
      <c r="A30" s="31" t="s">
        <v>56</v>
      </c>
      <c r="B30" s="4"/>
      <c r="C30" s="4"/>
      <c r="D30" s="4"/>
      <c r="E30" s="4"/>
      <c r="F30" s="4"/>
      <c r="G30" s="4"/>
    </row>
    <row r="31" spans="1:7" x14ac:dyDescent="0.25">
      <c r="A31" t="s">
        <v>39</v>
      </c>
      <c r="B31" s="4"/>
      <c r="C31" s="4">
        <v>471574560</v>
      </c>
      <c r="D31" s="4"/>
      <c r="E31" s="4">
        <v>489698495</v>
      </c>
      <c r="F31" s="4">
        <v>473231520</v>
      </c>
      <c r="G31" s="4"/>
    </row>
    <row r="32" spans="1:7" x14ac:dyDescent="0.25">
      <c r="A32" t="s">
        <v>40</v>
      </c>
      <c r="B32" s="4"/>
      <c r="C32" s="4">
        <v>12255381</v>
      </c>
      <c r="D32" s="4"/>
      <c r="E32" s="4">
        <v>23835698</v>
      </c>
      <c r="F32" s="4">
        <v>22532351</v>
      </c>
      <c r="G32" s="4"/>
    </row>
    <row r="33" spans="1:7" x14ac:dyDescent="0.25">
      <c r="A33" t="s">
        <v>41</v>
      </c>
      <c r="B33" s="4"/>
      <c r="C33" s="4">
        <v>5526424</v>
      </c>
      <c r="D33" s="4"/>
      <c r="E33" s="4">
        <v>5526424</v>
      </c>
      <c r="F33" s="4">
        <v>5526424</v>
      </c>
      <c r="G33" s="4"/>
    </row>
    <row r="34" spans="1:7" x14ac:dyDescent="0.25">
      <c r="A34" t="s">
        <v>20</v>
      </c>
      <c r="B34" s="4"/>
      <c r="C34" s="4">
        <v>61409249</v>
      </c>
      <c r="D34" s="4"/>
      <c r="E34" s="4">
        <v>66285266</v>
      </c>
      <c r="F34" s="4">
        <v>66285266</v>
      </c>
      <c r="G34" s="4"/>
    </row>
    <row r="35" spans="1:7" x14ac:dyDescent="0.25">
      <c r="A35" s="1"/>
      <c r="B35" s="18">
        <f>SUM(B31:B34)</f>
        <v>0</v>
      </c>
      <c r="C35" s="18">
        <f>SUM(C31:C34)</f>
        <v>550765614</v>
      </c>
      <c r="D35" s="18">
        <f>SUM(D31:D34)</f>
        <v>0</v>
      </c>
      <c r="E35" s="18">
        <f>SUM(E31:E34)</f>
        <v>585345883</v>
      </c>
      <c r="F35" s="18">
        <f>SUM(F31:F34)</f>
        <v>567575561</v>
      </c>
      <c r="G35" s="5"/>
    </row>
    <row r="36" spans="1:7" x14ac:dyDescent="0.25">
      <c r="A36" s="1"/>
      <c r="B36" s="19">
        <f>B28+B35</f>
        <v>0</v>
      </c>
      <c r="C36" s="19">
        <f>C28+C35</f>
        <v>1602347578</v>
      </c>
      <c r="D36" s="19">
        <f>D28+D35</f>
        <v>0</v>
      </c>
      <c r="E36" s="19">
        <f>E28+E35</f>
        <v>1683352069</v>
      </c>
      <c r="F36" s="19">
        <f>F28+F35</f>
        <v>1659494841</v>
      </c>
      <c r="G36" s="5"/>
    </row>
    <row r="37" spans="1:7" x14ac:dyDescent="0.25">
      <c r="A37" s="31" t="s">
        <v>55</v>
      </c>
      <c r="B37" s="4"/>
      <c r="C37" s="4"/>
      <c r="D37" s="4"/>
      <c r="E37" s="4"/>
      <c r="F37" s="4"/>
      <c r="G37" s="4"/>
    </row>
    <row r="38" spans="1:7" x14ac:dyDescent="0.25">
      <c r="A38" t="s">
        <v>10</v>
      </c>
      <c r="B38" s="4"/>
      <c r="C38" s="4">
        <v>893353750</v>
      </c>
      <c r="D38" s="4"/>
      <c r="E38" s="4">
        <v>893353750</v>
      </c>
      <c r="F38" s="4">
        <v>893353750</v>
      </c>
      <c r="G38" s="4"/>
    </row>
    <row r="39" spans="1:7" x14ac:dyDescent="0.25">
      <c r="A39" t="s">
        <v>2</v>
      </c>
      <c r="B39" s="4"/>
      <c r="C39" s="4">
        <v>-150786904</v>
      </c>
      <c r="D39" s="4"/>
      <c r="E39" s="4">
        <v>-230309373</v>
      </c>
      <c r="F39" s="4">
        <v>-250977836</v>
      </c>
      <c r="G39" s="4"/>
    </row>
    <row r="40" spans="1:7" x14ac:dyDescent="0.25">
      <c r="A40" t="s">
        <v>18</v>
      </c>
      <c r="B40" s="4"/>
      <c r="C40" s="4">
        <v>350925529</v>
      </c>
      <c r="D40" s="4"/>
      <c r="E40" s="4">
        <v>350925529</v>
      </c>
      <c r="F40" s="4">
        <v>350925529</v>
      </c>
      <c r="G40" s="4"/>
    </row>
    <row r="41" spans="1:7" x14ac:dyDescent="0.25">
      <c r="A41" s="1"/>
      <c r="B41" s="19">
        <f>SUM(B38:B40)</f>
        <v>0</v>
      </c>
      <c r="C41" s="19">
        <f>SUM(C38:C40)</f>
        <v>1093492375</v>
      </c>
      <c r="D41" s="19">
        <f>SUM(D38:D40)</f>
        <v>0</v>
      </c>
      <c r="E41" s="19">
        <f>SUM(E38:E40)</f>
        <v>1013969906</v>
      </c>
      <c r="F41" s="19">
        <f>SUM(F38:F40)</f>
        <v>993301443</v>
      </c>
      <c r="G41" s="5"/>
    </row>
    <row r="42" spans="1:7" x14ac:dyDescent="0.25">
      <c r="A42" s="1"/>
      <c r="B42" s="5"/>
      <c r="C42" s="5"/>
      <c r="D42" s="5"/>
      <c r="E42" s="5"/>
      <c r="F42" s="5"/>
      <c r="G42" s="5"/>
    </row>
    <row r="43" spans="1:7" ht="15.75" thickBot="1" x14ac:dyDescent="0.3">
      <c r="A43" s="1"/>
      <c r="B43" s="24">
        <f>B41+B36</f>
        <v>0</v>
      </c>
      <c r="C43" s="24">
        <f>C41+C36</f>
        <v>2695839953</v>
      </c>
      <c r="D43" s="24">
        <f>D41+D36</f>
        <v>0</v>
      </c>
      <c r="E43" s="24">
        <f>E41+E36</f>
        <v>2697321975</v>
      </c>
      <c r="F43" s="24">
        <f>F41+F36</f>
        <v>2652796284</v>
      </c>
      <c r="G43" s="5"/>
    </row>
    <row r="44" spans="1:7" x14ac:dyDescent="0.25">
      <c r="B44" s="4"/>
      <c r="C44" s="4"/>
      <c r="D44" s="4"/>
      <c r="E44" s="4"/>
      <c r="F44" s="4"/>
      <c r="G44" s="4"/>
    </row>
    <row r="45" spans="1:7" s="1" customFormat="1" x14ac:dyDescent="0.25">
      <c r="A45" s="14" t="s">
        <v>57</v>
      </c>
      <c r="B45" s="21" t="e">
        <f>B41/(B38/10)</f>
        <v>#DIV/0!</v>
      </c>
      <c r="C45" s="21">
        <f>C41/(C38/10)</f>
        <v>12.240306541501617</v>
      </c>
      <c r="D45" s="21" t="e">
        <f>D41/(D38/10)</f>
        <v>#DIV/0!</v>
      </c>
      <c r="E45" s="21">
        <f>E41/(E38/10)</f>
        <v>11.350149993773464</v>
      </c>
      <c r="F45" s="21">
        <f>F41/(F38/10)</f>
        <v>11.118791889551032</v>
      </c>
      <c r="G45" s="16"/>
    </row>
    <row r="46" spans="1:7" x14ac:dyDescent="0.25">
      <c r="A46" s="14" t="s">
        <v>58</v>
      </c>
      <c r="B46" s="34">
        <f>B38/10</f>
        <v>0</v>
      </c>
      <c r="C46" s="34">
        <f t="shared" ref="C46:F46" si="4">C38/10</f>
        <v>89335375</v>
      </c>
      <c r="D46" s="34">
        <f t="shared" si="4"/>
        <v>0</v>
      </c>
      <c r="E46" s="34">
        <f t="shared" si="4"/>
        <v>89335375</v>
      </c>
      <c r="F46" s="34">
        <f t="shared" si="4"/>
        <v>89335375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xSplit="1" ySplit="6" topLeftCell="B15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5" width="14.28515625" bestFit="1" customWidth="1"/>
    <col min="6" max="6" width="12.5703125" bestFit="1" customWidth="1"/>
  </cols>
  <sheetData>
    <row r="1" spans="1:6" ht="15.75" x14ac:dyDescent="0.25">
      <c r="A1" s="10" t="s">
        <v>48</v>
      </c>
    </row>
    <row r="2" spans="1:6" ht="17.25" customHeight="1" x14ac:dyDescent="0.25">
      <c r="A2" s="29" t="s">
        <v>59</v>
      </c>
    </row>
    <row r="3" spans="1:6" ht="17.25" customHeight="1" x14ac:dyDescent="0.25">
      <c r="A3" t="s">
        <v>50</v>
      </c>
    </row>
    <row r="4" spans="1:6" ht="17.25" customHeight="1" x14ac:dyDescent="0.25">
      <c r="A4" s="10"/>
      <c r="B4" s="25" t="s">
        <v>30</v>
      </c>
      <c r="C4" s="25" t="s">
        <v>31</v>
      </c>
      <c r="D4" s="25" t="s">
        <v>32</v>
      </c>
      <c r="E4" s="25" t="s">
        <v>33</v>
      </c>
      <c r="F4" s="25" t="s">
        <v>34</v>
      </c>
    </row>
    <row r="5" spans="1:6" x14ac:dyDescent="0.25">
      <c r="B5" s="8" t="s">
        <v>12</v>
      </c>
      <c r="C5" s="8" t="s">
        <v>11</v>
      </c>
      <c r="D5" s="8" t="s">
        <v>13</v>
      </c>
      <c r="E5" s="8" t="s">
        <v>12</v>
      </c>
      <c r="F5" s="8" t="s">
        <v>11</v>
      </c>
    </row>
    <row r="6" spans="1: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</row>
    <row r="7" spans="1:6" x14ac:dyDescent="0.25">
      <c r="B7" s="9"/>
      <c r="C7" s="9"/>
      <c r="D7" s="9"/>
      <c r="E7" s="9"/>
      <c r="F7" s="9"/>
    </row>
    <row r="8" spans="1:6" x14ac:dyDescent="0.25">
      <c r="A8" s="14" t="s">
        <v>60</v>
      </c>
      <c r="B8" s="12"/>
      <c r="C8" s="12">
        <v>634094776</v>
      </c>
      <c r="D8" s="12"/>
      <c r="E8" s="12">
        <v>401895335</v>
      </c>
      <c r="F8" s="12">
        <v>605967057</v>
      </c>
    </row>
    <row r="9" spans="1:6" s="2" customFormat="1" x14ac:dyDescent="0.25">
      <c r="A9" t="s">
        <v>61</v>
      </c>
      <c r="B9" s="12"/>
      <c r="C9" s="12">
        <v>567270000</v>
      </c>
      <c r="D9" s="12"/>
      <c r="E9" s="12">
        <v>361458635</v>
      </c>
      <c r="F9" s="12">
        <v>539531619</v>
      </c>
    </row>
    <row r="10" spans="1:6" s="2" customFormat="1" x14ac:dyDescent="0.25">
      <c r="A10" s="14" t="s">
        <v>42</v>
      </c>
      <c r="B10" s="18">
        <f>B8-B9</f>
        <v>0</v>
      </c>
      <c r="C10" s="18">
        <f t="shared" ref="C10:F10" si="0">C8-C9</f>
        <v>66824776</v>
      </c>
      <c r="D10" s="18">
        <f t="shared" si="0"/>
        <v>0</v>
      </c>
      <c r="E10" s="18">
        <f t="shared" si="0"/>
        <v>40436700</v>
      </c>
      <c r="F10" s="18">
        <f t="shared" si="0"/>
        <v>66435438</v>
      </c>
    </row>
    <row r="11" spans="1:6" s="2" customFormat="1" x14ac:dyDescent="0.25">
      <c r="A11" s="14" t="s">
        <v>62</v>
      </c>
      <c r="B11" s="22"/>
      <c r="C11" s="22"/>
      <c r="D11" s="22"/>
      <c r="E11" s="22"/>
      <c r="F11" s="22"/>
    </row>
    <row r="12" spans="1:6" s="2" customFormat="1" x14ac:dyDescent="0.25">
      <c r="A12" s="11" t="s">
        <v>43</v>
      </c>
      <c r="B12" s="12"/>
      <c r="C12" s="12">
        <v>9380832</v>
      </c>
      <c r="D12" s="12"/>
      <c r="E12" s="12">
        <v>6490956</v>
      </c>
      <c r="F12" s="12">
        <v>9321188</v>
      </c>
    </row>
    <row r="13" spans="1:6" s="2" customFormat="1" x14ac:dyDescent="0.25">
      <c r="A13" s="11" t="s">
        <v>21</v>
      </c>
      <c r="B13" s="12"/>
      <c r="C13" s="12">
        <v>2477682</v>
      </c>
      <c r="D13" s="12"/>
      <c r="E13" s="12">
        <v>1579045</v>
      </c>
      <c r="F13" s="12">
        <v>2180376</v>
      </c>
    </row>
    <row r="14" spans="1:6" s="2" customFormat="1" x14ac:dyDescent="0.25">
      <c r="A14" s="11" t="s">
        <v>22</v>
      </c>
      <c r="B14" s="12"/>
      <c r="C14" s="12">
        <v>131573270</v>
      </c>
      <c r="D14" s="12"/>
      <c r="E14" s="12">
        <v>87848983</v>
      </c>
      <c r="F14" s="12">
        <v>131100301</v>
      </c>
    </row>
    <row r="15" spans="1:6" x14ac:dyDescent="0.25">
      <c r="A15" s="35" t="s">
        <v>44</v>
      </c>
      <c r="B15" s="18">
        <f>B10-B12-B13-B14</f>
        <v>0</v>
      </c>
      <c r="C15" s="18">
        <f t="shared" ref="C15:F15" si="1">C10-C12-C13-C14</f>
        <v>-76607008</v>
      </c>
      <c r="D15" s="18">
        <f t="shared" si="1"/>
        <v>0</v>
      </c>
      <c r="E15" s="18">
        <f t="shared" si="1"/>
        <v>-55482284</v>
      </c>
      <c r="F15" s="18">
        <f t="shared" si="1"/>
        <v>-76166427</v>
      </c>
    </row>
    <row r="16" spans="1:6" x14ac:dyDescent="0.25">
      <c r="A16" s="35" t="s">
        <v>63</v>
      </c>
      <c r="B16" s="22"/>
      <c r="C16" s="22"/>
      <c r="D16" s="22"/>
      <c r="E16" s="22"/>
      <c r="F16" s="22"/>
    </row>
    <row r="17" spans="1:7" s="2" customFormat="1" x14ac:dyDescent="0.25">
      <c r="A17" s="2" t="s">
        <v>15</v>
      </c>
      <c r="B17" s="12"/>
      <c r="C17" s="12">
        <v>67567</v>
      </c>
      <c r="D17" s="12"/>
      <c r="E17" s="12">
        <v>48053</v>
      </c>
      <c r="F17" s="12">
        <v>63733</v>
      </c>
    </row>
    <row r="18" spans="1:7" x14ac:dyDescent="0.25">
      <c r="A18" s="14" t="s">
        <v>64</v>
      </c>
      <c r="B18" s="18">
        <f>B15+B17</f>
        <v>0</v>
      </c>
      <c r="C18" s="18">
        <f>C15+C17</f>
        <v>-76539441</v>
      </c>
      <c r="D18" s="18">
        <f>D15+D17</f>
        <v>0</v>
      </c>
      <c r="E18" s="18">
        <f>E15+E17</f>
        <v>-55434231</v>
      </c>
      <c r="F18" s="18">
        <f>F15+F17</f>
        <v>-76102694</v>
      </c>
      <c r="G18" s="5"/>
    </row>
    <row r="19" spans="1:7" x14ac:dyDescent="0.25">
      <c r="A19" s="11" t="s">
        <v>23</v>
      </c>
      <c r="B19" s="4"/>
      <c r="C19" s="4">
        <v>0</v>
      </c>
      <c r="D19" s="4"/>
      <c r="E19" s="4">
        <v>0</v>
      </c>
      <c r="F19" s="4">
        <v>0</v>
      </c>
    </row>
    <row r="20" spans="1:7" x14ac:dyDescent="0.25">
      <c r="A20" s="14" t="s">
        <v>65</v>
      </c>
      <c r="B20" s="18">
        <f>B18-B19</f>
        <v>0</v>
      </c>
      <c r="C20" s="18">
        <f>C18-C19</f>
        <v>-76539441</v>
      </c>
      <c r="D20" s="18">
        <f t="shared" ref="D20:E20" si="2">D18-D19</f>
        <v>0</v>
      </c>
      <c r="E20" s="18">
        <f t="shared" si="2"/>
        <v>-55434231</v>
      </c>
      <c r="F20" s="18">
        <f>F18-F19</f>
        <v>-76102694</v>
      </c>
    </row>
    <row r="21" spans="1:7" x14ac:dyDescent="0.25">
      <c r="A21" s="31" t="s">
        <v>66</v>
      </c>
      <c r="B21" s="5">
        <f>SUM(B22:B23)</f>
        <v>0</v>
      </c>
      <c r="C21" s="5">
        <f>SUM(C22:C23)</f>
        <v>0</v>
      </c>
      <c r="D21" s="5">
        <f t="shared" ref="D21:F21" si="3">SUM(D22:D23)</f>
        <v>0</v>
      </c>
      <c r="E21" s="5">
        <f t="shared" si="3"/>
        <v>0</v>
      </c>
      <c r="F21" s="5">
        <f t="shared" si="3"/>
        <v>0</v>
      </c>
    </row>
    <row r="22" spans="1:7" x14ac:dyDescent="0.25">
      <c r="A22" s="11" t="s">
        <v>4</v>
      </c>
      <c r="B22" s="4"/>
      <c r="C22" s="4">
        <v>0</v>
      </c>
      <c r="D22" s="4"/>
      <c r="E22" s="4">
        <v>0</v>
      </c>
      <c r="F22" s="4">
        <v>0</v>
      </c>
    </row>
    <row r="23" spans="1:7" x14ac:dyDescent="0.25">
      <c r="A23" s="11" t="s">
        <v>5</v>
      </c>
      <c r="B23" s="4"/>
      <c r="C23" s="4">
        <v>0</v>
      </c>
      <c r="D23" s="4"/>
      <c r="E23" s="4">
        <v>0</v>
      </c>
      <c r="F23" s="4">
        <v>0</v>
      </c>
    </row>
    <row r="24" spans="1:7" x14ac:dyDescent="0.25">
      <c r="A24" s="14" t="s">
        <v>67</v>
      </c>
      <c r="B24" s="19">
        <f>B20-B21</f>
        <v>0</v>
      </c>
      <c r="C24" s="19">
        <f>C20-C21</f>
        <v>-76539441</v>
      </c>
      <c r="D24" s="19">
        <f t="shared" ref="D24:F24" si="4">D20-D21</f>
        <v>0</v>
      </c>
      <c r="E24" s="19">
        <f t="shared" si="4"/>
        <v>-55434231</v>
      </c>
      <c r="F24" s="19">
        <f t="shared" si="4"/>
        <v>-76102694</v>
      </c>
      <c r="G24" s="5"/>
    </row>
    <row r="25" spans="1:7" x14ac:dyDescent="0.25">
      <c r="A25" s="29"/>
      <c r="B25" s="4"/>
      <c r="C25" s="4"/>
      <c r="D25" s="4"/>
      <c r="E25" s="4"/>
      <c r="F25" s="4"/>
    </row>
    <row r="26" spans="1:7" x14ac:dyDescent="0.25">
      <c r="A26" s="1"/>
      <c r="B26" s="4"/>
      <c r="C26" s="4"/>
      <c r="D26" s="4"/>
      <c r="E26" s="3"/>
      <c r="F26" s="4"/>
    </row>
    <row r="27" spans="1:7" s="1" customFormat="1" x14ac:dyDescent="0.25">
      <c r="A27" s="14" t="s">
        <v>68</v>
      </c>
      <c r="B27" s="20" t="e">
        <f>B24/('1'!B38/10)</f>
        <v>#DIV/0!</v>
      </c>
      <c r="C27" s="20">
        <f>C24/('1'!C38/10)</f>
        <v>-0.85676520639220466</v>
      </c>
      <c r="D27" s="20" t="e">
        <f>D24/('1'!D38/10)</f>
        <v>#DIV/0!</v>
      </c>
      <c r="E27" s="20">
        <f>E24/('1'!E38/10)</f>
        <v>-0.62051825494659874</v>
      </c>
      <c r="F27" s="20">
        <f>F24/('1'!F38/10)</f>
        <v>-0.85187635916903015</v>
      </c>
    </row>
    <row r="28" spans="1:7" x14ac:dyDescent="0.25">
      <c r="A28" s="35" t="s">
        <v>69</v>
      </c>
      <c r="B28">
        <f>'1'!B38/10</f>
        <v>0</v>
      </c>
      <c r="C28">
        <f>'1'!C38/10</f>
        <v>89335375</v>
      </c>
      <c r="D28">
        <f>'1'!D38/10</f>
        <v>0</v>
      </c>
      <c r="E28">
        <f>'1'!E38/10</f>
        <v>89335375</v>
      </c>
      <c r="F28">
        <f>'1'!F38/10</f>
        <v>89335375</v>
      </c>
    </row>
    <row r="29" spans="1:7" x14ac:dyDescent="0.25">
      <c r="A29" s="36"/>
    </row>
  </sheetData>
  <conditionalFormatting sqref="A20:A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abSelected="1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J16" sqref="J16"/>
    </sheetView>
  </sheetViews>
  <sheetFormatPr defaultRowHeight="15" x14ac:dyDescent="0.25"/>
  <cols>
    <col min="1" max="1" width="43.28515625" customWidth="1"/>
    <col min="2" max="2" width="15.42578125" customWidth="1"/>
    <col min="3" max="4" width="17.7109375" customWidth="1"/>
    <col min="5" max="5" width="17.140625" customWidth="1"/>
    <col min="6" max="6" width="14.42578125" customWidth="1"/>
    <col min="9" max="9" width="10" bestFit="1" customWidth="1"/>
  </cols>
  <sheetData>
    <row r="1" spans="1:7" ht="15.75" x14ac:dyDescent="0.25">
      <c r="A1" s="10" t="s">
        <v>48</v>
      </c>
    </row>
    <row r="2" spans="1:7" x14ac:dyDescent="0.25">
      <c r="A2" s="29" t="s">
        <v>70</v>
      </c>
    </row>
    <row r="3" spans="1:7" x14ac:dyDescent="0.25">
      <c r="A3" t="s">
        <v>50</v>
      </c>
    </row>
    <row r="4" spans="1:7" ht="15.75" x14ac:dyDescent="0.25">
      <c r="A4" s="10"/>
      <c r="B4" s="26"/>
      <c r="C4" s="26"/>
      <c r="D4" s="26"/>
      <c r="E4" s="26"/>
      <c r="F4" s="26"/>
    </row>
    <row r="5" spans="1:7" x14ac:dyDescent="0.25">
      <c r="B5" s="8" t="s">
        <v>12</v>
      </c>
      <c r="C5" s="8" t="s">
        <v>11</v>
      </c>
      <c r="D5" s="8" t="s">
        <v>13</v>
      </c>
      <c r="E5" s="8" t="s">
        <v>12</v>
      </c>
      <c r="F5" s="8" t="s">
        <v>11</v>
      </c>
    </row>
    <row r="6" spans="1:7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</row>
    <row r="7" spans="1:7" x14ac:dyDescent="0.25">
      <c r="A7" s="14" t="s">
        <v>71</v>
      </c>
      <c r="B7" s="4"/>
      <c r="C7" s="4"/>
      <c r="D7" s="4"/>
      <c r="E7" s="4"/>
      <c r="F7" s="4"/>
    </row>
    <row r="8" spans="1:7" x14ac:dyDescent="0.25">
      <c r="A8" t="s">
        <v>16</v>
      </c>
      <c r="B8" s="4"/>
      <c r="C8" s="4">
        <v>596758772</v>
      </c>
      <c r="D8" s="4"/>
      <c r="E8" s="4">
        <v>413327812</v>
      </c>
      <c r="F8" s="4">
        <v>628154532</v>
      </c>
    </row>
    <row r="9" spans="1:7" x14ac:dyDescent="0.25">
      <c r="A9" t="s">
        <v>26</v>
      </c>
      <c r="B9" s="4"/>
      <c r="C9" s="4">
        <v>-539468989</v>
      </c>
      <c r="D9" s="4"/>
      <c r="E9" s="4">
        <v>-359337302</v>
      </c>
      <c r="F9" s="4">
        <v>-485594074</v>
      </c>
    </row>
    <row r="10" spans="1:7" x14ac:dyDescent="0.25">
      <c r="A10" t="s">
        <v>45</v>
      </c>
      <c r="B10" s="4"/>
      <c r="C10" s="4">
        <v>-131573270</v>
      </c>
      <c r="D10" s="4"/>
      <c r="E10" s="4">
        <v>-87848983</v>
      </c>
      <c r="F10" s="4">
        <v>-131100301</v>
      </c>
    </row>
    <row r="11" spans="1:7" x14ac:dyDescent="0.25">
      <c r="A11" t="s">
        <v>24</v>
      </c>
      <c r="B11" s="4"/>
      <c r="C11" s="4">
        <v>-500000</v>
      </c>
      <c r="D11" s="4"/>
      <c r="E11" s="4">
        <v>0</v>
      </c>
      <c r="F11" s="4"/>
    </row>
    <row r="12" spans="1:7" ht="15.75" x14ac:dyDescent="0.25">
      <c r="A12" s="10"/>
      <c r="B12" s="18">
        <f>SUM(B8:B11)</f>
        <v>0</v>
      </c>
      <c r="C12" s="18">
        <f t="shared" ref="C12:F12" si="0">SUM(C8:C11)</f>
        <v>-74783487</v>
      </c>
      <c r="D12" s="18">
        <f t="shared" si="0"/>
        <v>0</v>
      </c>
      <c r="E12" s="18">
        <f t="shared" si="0"/>
        <v>-33858473</v>
      </c>
      <c r="F12" s="18">
        <f t="shared" si="0"/>
        <v>11460157</v>
      </c>
      <c r="G12" s="5"/>
    </row>
    <row r="13" spans="1:7" ht="15.75" x14ac:dyDescent="0.25">
      <c r="A13" s="10"/>
      <c r="B13" s="4"/>
      <c r="C13" s="4"/>
      <c r="D13" s="4"/>
      <c r="E13" s="4"/>
      <c r="F13" s="4"/>
    </row>
    <row r="14" spans="1:7" x14ac:dyDescent="0.25">
      <c r="A14" s="14" t="s">
        <v>72</v>
      </c>
      <c r="B14" s="4"/>
      <c r="C14" s="4"/>
      <c r="D14" s="4"/>
      <c r="E14" s="4"/>
      <c r="F14" s="4"/>
    </row>
    <row r="15" spans="1:7" x14ac:dyDescent="0.25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25">
      <c r="A16" s="2" t="s">
        <v>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7" x14ac:dyDescent="0.25">
      <c r="A17" s="1"/>
      <c r="B17" s="18">
        <f>SUM(B15:B16)</f>
        <v>0</v>
      </c>
      <c r="C17" s="18">
        <f>SUM(C15:C15)</f>
        <v>0</v>
      </c>
      <c r="D17" s="18">
        <f>SUM(D15:D15)</f>
        <v>0</v>
      </c>
      <c r="E17" s="18">
        <f>SUM(E15:E15)</f>
        <v>0</v>
      </c>
      <c r="F17" s="18">
        <f>SUM(F15:F15)</f>
        <v>0</v>
      </c>
    </row>
    <row r="18" spans="1:7" x14ac:dyDescent="0.25">
      <c r="B18" s="4"/>
      <c r="C18" s="4"/>
      <c r="D18" s="4"/>
      <c r="E18" s="4"/>
      <c r="F18" s="4"/>
    </row>
    <row r="19" spans="1:7" x14ac:dyDescent="0.25">
      <c r="A19" s="14" t="s">
        <v>73</v>
      </c>
      <c r="B19" s="4"/>
      <c r="C19" s="4"/>
      <c r="D19" s="4"/>
      <c r="E19" s="4"/>
      <c r="F19" s="4"/>
    </row>
    <row r="20" spans="1:7" x14ac:dyDescent="0.25">
      <c r="A20" t="s">
        <v>46</v>
      </c>
      <c r="B20" s="4"/>
      <c r="C20" s="4">
        <v>57328883</v>
      </c>
      <c r="D20" s="4"/>
      <c r="E20" s="4">
        <v>8719130</v>
      </c>
      <c r="F20" s="4">
        <v>2632224</v>
      </c>
    </row>
    <row r="21" spans="1:7" x14ac:dyDescent="0.25">
      <c r="A21" s="2" t="s">
        <v>47</v>
      </c>
      <c r="B21" s="4"/>
      <c r="C21" s="4">
        <v>17142094</v>
      </c>
      <c r="D21" s="4"/>
      <c r="E21" s="4">
        <v>25033519</v>
      </c>
      <c r="F21" s="4">
        <v>8566544</v>
      </c>
    </row>
    <row r="22" spans="1:7" x14ac:dyDescent="0.25">
      <c r="A22" s="1"/>
      <c r="B22" s="18">
        <f>SUM(B20:B21)</f>
        <v>0</v>
      </c>
      <c r="C22" s="18">
        <f>SUM(C20:C21)</f>
        <v>74470977</v>
      </c>
      <c r="D22" s="18">
        <f>SUM(D20:D21)</f>
        <v>0</v>
      </c>
      <c r="E22" s="18">
        <f>SUM(E20:E21)</f>
        <v>33752649</v>
      </c>
      <c r="F22" s="18">
        <f>SUM(F20:F21)</f>
        <v>11198768</v>
      </c>
    </row>
    <row r="23" spans="1:7" x14ac:dyDescent="0.25">
      <c r="B23" s="22"/>
      <c r="C23" s="22"/>
      <c r="D23" s="22"/>
      <c r="E23" s="22"/>
      <c r="F23" s="22"/>
    </row>
    <row r="24" spans="1:7" x14ac:dyDescent="0.25">
      <c r="A24" s="1" t="s">
        <v>74</v>
      </c>
      <c r="B24" s="5">
        <f t="shared" ref="B24:F24" si="1">B12+B17+B22</f>
        <v>0</v>
      </c>
      <c r="C24" s="5">
        <f t="shared" si="1"/>
        <v>-312510</v>
      </c>
      <c r="D24" s="5">
        <f t="shared" si="1"/>
        <v>0</v>
      </c>
      <c r="E24" s="5">
        <f t="shared" si="1"/>
        <v>-105824</v>
      </c>
      <c r="F24" s="28">
        <f t="shared" si="1"/>
        <v>22658925</v>
      </c>
      <c r="G24" s="5"/>
    </row>
    <row r="25" spans="1:7" x14ac:dyDescent="0.25">
      <c r="A25" s="35" t="s">
        <v>75</v>
      </c>
      <c r="B25" s="5"/>
      <c r="C25" s="5">
        <v>0</v>
      </c>
      <c r="D25" s="5"/>
      <c r="E25" s="5">
        <v>0</v>
      </c>
      <c r="F25" s="4">
        <v>0</v>
      </c>
    </row>
    <row r="26" spans="1:7" x14ac:dyDescent="0.25">
      <c r="A26" s="35" t="s">
        <v>76</v>
      </c>
      <c r="B26" s="4"/>
      <c r="C26" s="4">
        <v>3838488</v>
      </c>
      <c r="D26" s="4"/>
      <c r="E26" s="4">
        <v>527212</v>
      </c>
      <c r="F26" s="4">
        <v>527212</v>
      </c>
      <c r="G26" s="4"/>
    </row>
    <row r="27" spans="1:7" x14ac:dyDescent="0.25">
      <c r="A27" s="14" t="s">
        <v>77</v>
      </c>
      <c r="B27" s="19">
        <f t="shared" ref="B27:E27" si="2">SUM(B24:B26)</f>
        <v>0</v>
      </c>
      <c r="C27" s="19">
        <f>SUM(C24:C26)</f>
        <v>3525978</v>
      </c>
      <c r="D27" s="19">
        <f t="shared" si="2"/>
        <v>0</v>
      </c>
      <c r="E27" s="19">
        <f t="shared" si="2"/>
        <v>421388</v>
      </c>
      <c r="F27" s="27">
        <f t="shared" ref="F27" si="3">SUM(F24:F26)</f>
        <v>23186137</v>
      </c>
      <c r="G27" s="5"/>
    </row>
    <row r="28" spans="1:7" x14ac:dyDescent="0.25">
      <c r="A28" s="29"/>
      <c r="B28" s="4"/>
      <c r="C28" s="4"/>
      <c r="D28" s="4"/>
      <c r="E28" s="4"/>
      <c r="F28" s="4"/>
      <c r="G28" s="4"/>
    </row>
    <row r="30" spans="1:7" s="1" customFormat="1" x14ac:dyDescent="0.25">
      <c r="A30" s="14" t="s">
        <v>78</v>
      </c>
      <c r="B30" s="23" t="e">
        <f>B12/('1'!B38/10)</f>
        <v>#DIV/0!</v>
      </c>
      <c r="C30" s="23">
        <f>C12/('1'!C38/10)</f>
        <v>-0.83710945412161752</v>
      </c>
      <c r="D30" s="23" t="e">
        <f>D12/('1'!D38/10)</f>
        <v>#DIV/0!</v>
      </c>
      <c r="E30" s="23">
        <f>E12/('1'!E38/10)</f>
        <v>-0.37900409552207065</v>
      </c>
      <c r="F30" s="23">
        <f>F12/('1'!F38/10)</f>
        <v>0.12828240772482347</v>
      </c>
      <c r="G30" s="17"/>
    </row>
    <row r="31" spans="1:7" x14ac:dyDescent="0.25">
      <c r="A31" s="14" t="s">
        <v>79</v>
      </c>
      <c r="B31" s="4">
        <f>'1'!B38/10</f>
        <v>0</v>
      </c>
      <c r="C31" s="4">
        <f>'1'!C38/10</f>
        <v>89335375</v>
      </c>
      <c r="D31" s="4">
        <f>'1'!D38/10</f>
        <v>0</v>
      </c>
      <c r="E31" s="4">
        <f>'1'!E38/10</f>
        <v>89335375</v>
      </c>
      <c r="F31" s="4">
        <f>'1'!F38/10</f>
        <v>89335375</v>
      </c>
    </row>
    <row r="32" spans="1:7" x14ac:dyDescent="0.25">
      <c r="B32" s="4"/>
      <c r="C32" s="4"/>
      <c r="D32" s="4"/>
      <c r="E32" s="4"/>
      <c r="F32" s="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16.5703125" bestFit="1" customWidth="1"/>
    <col min="2" max="6" width="14.5703125" customWidth="1"/>
  </cols>
  <sheetData>
    <row r="1" spans="1:6" ht="15.75" x14ac:dyDescent="0.25">
      <c r="A1" s="10" t="s">
        <v>48</v>
      </c>
    </row>
    <row r="2" spans="1:6" x14ac:dyDescent="0.25">
      <c r="A2" s="29" t="s">
        <v>80</v>
      </c>
    </row>
    <row r="3" spans="1:6" x14ac:dyDescent="0.25">
      <c r="A3" t="s">
        <v>50</v>
      </c>
    </row>
    <row r="4" spans="1:6" x14ac:dyDescent="0.25">
      <c r="B4" s="25" t="s">
        <v>30</v>
      </c>
      <c r="C4" s="25" t="s">
        <v>31</v>
      </c>
      <c r="D4" s="25" t="s">
        <v>32</v>
      </c>
      <c r="E4" s="25" t="s">
        <v>33</v>
      </c>
      <c r="F4" s="25" t="s">
        <v>34</v>
      </c>
    </row>
    <row r="5" spans="1:6" s="14" customFormat="1" x14ac:dyDescent="0.25">
      <c r="A5" s="13"/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</row>
    <row r="6" spans="1:6" x14ac:dyDescent="0.25">
      <c r="A6" t="s">
        <v>81</v>
      </c>
      <c r="B6" s="7" t="e">
        <f>'2'!B24/'1'!B20</f>
        <v>#DIV/0!</v>
      </c>
      <c r="C6" s="7">
        <f>'2'!C24/'1'!C20</f>
        <v>-2.839168583239704E-2</v>
      </c>
      <c r="D6" s="7" t="e">
        <f>'2'!D24/'1'!D20</f>
        <v>#DIV/0!</v>
      </c>
      <c r="E6" s="7">
        <f>'2'!E24/'1'!E20</f>
        <v>-2.0551580980613188E-2</v>
      </c>
      <c r="F6" s="7">
        <f>'2'!F24/'1'!F20</f>
        <v>-2.86877264036457E-2</v>
      </c>
    </row>
    <row r="7" spans="1:6" x14ac:dyDescent="0.25">
      <c r="A7" t="s">
        <v>82</v>
      </c>
      <c r="B7" s="7" t="e">
        <f>'2'!B24/'1'!B41</f>
        <v>#DIV/0!</v>
      </c>
      <c r="C7" s="7">
        <f>'2'!C24/'1'!C41</f>
        <v>-6.9995404403254302E-2</v>
      </c>
      <c r="D7" s="7" t="e">
        <f>'2'!D24/'1'!D41</f>
        <v>#DIV/0!</v>
      </c>
      <c r="E7" s="7">
        <f>'2'!E24/'1'!E41</f>
        <v>-5.4670489402078963E-2</v>
      </c>
      <c r="F7" s="7">
        <f>'2'!F24/'1'!F41</f>
        <v>-7.6615910040513255E-2</v>
      </c>
    </row>
    <row r="8" spans="1:6" x14ac:dyDescent="0.25">
      <c r="A8" t="s">
        <v>6</v>
      </c>
      <c r="B8" s="7" t="e">
        <f>('1'!B27)/'1'!B41</f>
        <v>#DIV/0!</v>
      </c>
      <c r="C8" s="7">
        <f>('1'!C27)/'1'!C41</f>
        <v>0.6243050327625741</v>
      </c>
      <c r="D8" s="7" t="e">
        <f>('1'!D27)/'1'!D41</f>
        <v>#DIV/0!</v>
      </c>
      <c r="E8" s="7">
        <f>('1'!E27)/'1'!E41</f>
        <v>0.70030961747300613</v>
      </c>
      <c r="F8" s="7">
        <f>('1'!F27)/'1'!F41</f>
        <v>0.71489473412553972</v>
      </c>
    </row>
    <row r="9" spans="1:6" x14ac:dyDescent="0.25">
      <c r="A9" t="s">
        <v>7</v>
      </c>
      <c r="B9" s="6" t="e">
        <f>'1'!B19/'1'!B35</f>
        <v>#DIV/0!</v>
      </c>
      <c r="C9" s="6">
        <f>'1'!C19/'1'!C35</f>
        <v>2.6390666647536931</v>
      </c>
      <c r="D9" s="6" t="e">
        <f>'1'!D19/'1'!D35</f>
        <v>#DIV/0!</v>
      </c>
      <c r="E9" s="6">
        <f>'1'!E19/'1'!E35</f>
        <v>2.5297527803744715</v>
      </c>
      <c r="F9" s="6">
        <f>'1'!F19/'1'!F35</f>
        <v>2.5561373527849978</v>
      </c>
    </row>
    <row r="10" spans="1:6" x14ac:dyDescent="0.25">
      <c r="A10" t="s">
        <v>9</v>
      </c>
      <c r="B10" s="7" t="e">
        <f>'2'!B24/'2'!B8</f>
        <v>#DIV/0!</v>
      </c>
      <c r="C10" s="7">
        <f>'2'!C24/'2'!C8</f>
        <v>-0.12070662603913331</v>
      </c>
      <c r="D10" s="7" t="e">
        <f>'2'!D24/'2'!D8</f>
        <v>#DIV/0!</v>
      </c>
      <c r="E10" s="7">
        <f>'2'!E24/'2'!E8</f>
        <v>-0.13793200908888381</v>
      </c>
      <c r="F10" s="7">
        <f>'2'!F24/'2'!F8</f>
        <v>-0.12558883048323863</v>
      </c>
    </row>
    <row r="11" spans="1:6" x14ac:dyDescent="0.25">
      <c r="A11" t="s">
        <v>8</v>
      </c>
      <c r="B11" s="7" t="e">
        <f>'2'!B18/'2'!B8</f>
        <v>#DIV/0!</v>
      </c>
      <c r="C11" s="7">
        <f>'2'!C18/'2'!C8</f>
        <v>-0.12070662603913331</v>
      </c>
      <c r="D11" s="7" t="e">
        <f>'2'!D18/'2'!D8</f>
        <v>#DIV/0!</v>
      </c>
      <c r="E11" s="7">
        <f>'2'!E18/'2'!E8</f>
        <v>-0.13793200908888381</v>
      </c>
      <c r="F11" s="7">
        <f>'2'!F18/'2'!F8</f>
        <v>-0.12558883048323863</v>
      </c>
    </row>
    <row r="12" spans="1:6" x14ac:dyDescent="0.25">
      <c r="A12" t="s">
        <v>83</v>
      </c>
      <c r="B12" s="7" t="e">
        <f>'2'!B24/('1'!B27+'1'!B41)</f>
        <v>#DIV/0!</v>
      </c>
      <c r="C12" s="7">
        <f>'2'!C24/('1'!C27+'1'!C41)</f>
        <v>-4.3092524489817041E-2</v>
      </c>
      <c r="D12" s="7" t="e">
        <f>'2'!D24/('1'!D27+'1'!D41)</f>
        <v>#DIV/0!</v>
      </c>
      <c r="E12" s="7">
        <f>'2'!E24/('1'!E27+'1'!E41)</f>
        <v>-3.2153255407288729E-2</v>
      </c>
      <c r="F12" s="7">
        <f>'2'!F24/('1'!F27+'1'!F41)</f>
        <v>-4.4676742260557054E-2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2020-04-12T16:27:39Z</dcterms:modified>
</cp:coreProperties>
</file>