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D44" i="1" l="1"/>
  <c r="C13" i="1"/>
  <c r="D13" i="1"/>
  <c r="E20" i="2"/>
  <c r="E18" i="2"/>
  <c r="E13" i="1"/>
  <c r="F13" i="1"/>
  <c r="G13" i="1"/>
  <c r="G18" i="2"/>
  <c r="F18" i="2"/>
  <c r="F20" i="2"/>
  <c r="C30" i="3" l="1"/>
  <c r="D30" i="3"/>
  <c r="E30" i="3"/>
  <c r="F30" i="3"/>
  <c r="C47" i="1"/>
  <c r="D47" i="1"/>
  <c r="E47" i="1"/>
  <c r="F47" i="1"/>
  <c r="C33" i="2"/>
  <c r="D33" i="2"/>
  <c r="E33" i="2"/>
  <c r="F33" i="2"/>
  <c r="G44" i="1"/>
  <c r="C44" i="1"/>
  <c r="E44" i="1"/>
  <c r="F44" i="1"/>
  <c r="C28" i="1"/>
  <c r="D28" i="1"/>
  <c r="E28" i="1"/>
  <c r="C15" i="1"/>
  <c r="D15" i="1"/>
  <c r="E15" i="1"/>
  <c r="F15" i="1"/>
  <c r="F28" i="1"/>
  <c r="G33" i="2" l="1"/>
  <c r="G20" i="2"/>
  <c r="C18" i="2"/>
  <c r="D18" i="2"/>
  <c r="G27" i="2" l="1"/>
  <c r="G30" i="2" s="1"/>
  <c r="G32" i="2" s="1"/>
  <c r="G30" i="3"/>
  <c r="G23" i="3"/>
  <c r="G19" i="3"/>
  <c r="G9" i="3"/>
  <c r="G29" i="3" s="1"/>
  <c r="G47" i="1"/>
  <c r="G15" i="1"/>
  <c r="G28" i="1"/>
  <c r="G25" i="3" l="1"/>
  <c r="G27" i="3" s="1"/>
  <c r="G46" i="1"/>
  <c r="C23" i="3" l="1"/>
  <c r="D23" i="3"/>
  <c r="E23" i="3"/>
  <c r="F23" i="3"/>
  <c r="E19" i="3"/>
  <c r="D19" i="3"/>
  <c r="F19" i="3"/>
  <c r="C9" i="3"/>
  <c r="D9" i="3"/>
  <c r="E9" i="3"/>
  <c r="F9" i="3"/>
  <c r="C20" i="2"/>
  <c r="C27" i="2" s="1"/>
  <c r="C30" i="2" s="1"/>
  <c r="C32" i="2" s="1"/>
  <c r="D20" i="2"/>
  <c r="D27" i="2" s="1"/>
  <c r="D30" i="2" s="1"/>
  <c r="D32" i="2" s="1"/>
  <c r="F27" i="2"/>
  <c r="F30" i="2" s="1"/>
  <c r="F32" i="2" s="1"/>
  <c r="D25" i="3" l="1"/>
  <c r="D27" i="3" s="1"/>
  <c r="F25" i="3"/>
  <c r="F27" i="3" s="1"/>
  <c r="E25" i="3"/>
  <c r="E27" i="3" s="1"/>
  <c r="E27" i="2"/>
  <c r="E30" i="2" s="1"/>
  <c r="E32" i="2" s="1"/>
  <c r="C29" i="3"/>
  <c r="C19" i="3"/>
  <c r="C25" i="3" s="1"/>
  <c r="C27" i="3" s="1"/>
  <c r="C46" i="1" l="1"/>
  <c r="E29" i="3"/>
  <c r="F29" i="3"/>
  <c r="D29" i="3"/>
  <c r="E46" i="1"/>
  <c r="F46" i="1"/>
  <c r="D46" i="1"/>
</calcChain>
</file>

<file path=xl/sharedStrings.xml><?xml version="1.0" encoding="utf-8"?>
<sst xmlns="http://schemas.openxmlformats.org/spreadsheetml/2006/main" count="107" uniqueCount="91">
  <si>
    <t>United Insurance Company Ltd.</t>
  </si>
  <si>
    <t>Reserve For Exceptional Losses</t>
  </si>
  <si>
    <t>Reserve &amp; Surplus</t>
  </si>
  <si>
    <t>Profit &amp; Loss Appropriation Account</t>
  </si>
  <si>
    <t>Fire Insurance Business Account</t>
  </si>
  <si>
    <t>Marine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</si>
  <si>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</si>
  <si>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</si>
  <si>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</si>
  <si>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</si>
  <si>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</si>
  <si>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</si>
  <si>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Lease Obligation</t>
  </si>
  <si>
    <t>Unclaimed Dividend</t>
  </si>
  <si>
    <t>Investment (At cost)</t>
  </si>
  <si>
    <t>Statutory Deposits with banks</t>
  </si>
  <si>
    <t>National Bond/ Government Treasury Bond/Investment in Bangladesh Govt treasury bond</t>
  </si>
  <si>
    <t>Share &amp; Debenture/ Investment in Shares</t>
  </si>
  <si>
    <t>Investment In Associate</t>
  </si>
  <si>
    <t>Deferred Tax Assets</t>
  </si>
  <si>
    <t>Outstanding Premium</t>
  </si>
  <si>
    <t>Accrued Interest</t>
  </si>
  <si>
    <t>Amount Due From Other Persons Or Bodies Carrying On Insurance Business</t>
  </si>
  <si>
    <t>Sundry Debtors</t>
  </si>
  <si>
    <t>Cash &amp; Bank Balances</t>
  </si>
  <si>
    <t>Property, Plant &amp; Equipments / Other fixed assets</t>
  </si>
  <si>
    <t>Stock Of Stationary</t>
  </si>
  <si>
    <t>Income Statement</t>
  </si>
  <si>
    <t>Profit/(Loss) on Sale of Shares</t>
  </si>
  <si>
    <t>Interest And Dividend Income</t>
  </si>
  <si>
    <t>Other Income/ Misc Income</t>
  </si>
  <si>
    <t>Misc. Receipt</t>
  </si>
  <si>
    <t>Capital gain/Profit On Sale Of Assets</t>
  </si>
  <si>
    <t>Capital Gain/(Loss) On Sale Of Share</t>
  </si>
  <si>
    <t>Profit/Loss Transferred From:</t>
  </si>
  <si>
    <t>Fire Revenue Account</t>
  </si>
  <si>
    <t>Marine Revenue Account</t>
  </si>
  <si>
    <t>Motor Revenue Account</t>
  </si>
  <si>
    <t>Miscellaneous Revenue Account</t>
  </si>
  <si>
    <t>CDBL Expenses</t>
  </si>
  <si>
    <t>Directors Fee</t>
  </si>
  <si>
    <t>Depreciation</t>
  </si>
  <si>
    <t>Registration &amp; Renewal</t>
  </si>
  <si>
    <t>Deffered Tax Assets</t>
  </si>
  <si>
    <t>Collection From Premium &amp; Other Income</t>
  </si>
  <si>
    <t>Income Tax Paid</t>
  </si>
  <si>
    <t>Payment For Management Exp. Re-Insurance &amp; Claim</t>
  </si>
  <si>
    <t>Acquisition Of Fixed Asset</t>
  </si>
  <si>
    <t>Sale Of Fixed Assets</t>
  </si>
  <si>
    <t>Sales Of Share</t>
  </si>
  <si>
    <t>Interest Received</t>
  </si>
  <si>
    <t>Investment In Share/ Purchase of Share</t>
  </si>
  <si>
    <t>Dividend Received</t>
  </si>
  <si>
    <t>Dividend Paid</t>
  </si>
  <si>
    <t>Purchase of bangladesh govt treasury bond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</si>
  <si>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</si>
  <si>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</si>
  <si>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</si>
  <si>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</si>
  <si>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</si>
  <si>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</si>
  <si>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</si>
  <si>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</si>
  <si>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</si>
  <si>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</si>
  <si>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</si>
  <si>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</si>
  <si>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</si>
  <si>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</si>
  <si>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</si>
  <si>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</si>
  <si>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</si>
  <si>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</si>
  <si>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</si>
  <si>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</si>
  <si>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</si>
  <si>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</si>
  <si>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</si>
  <si>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</si>
  <si>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</si>
  <si>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</si>
  <si>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 xml:space="preserve">Financial assests at fair value through profit and loss appropration </t>
  </si>
  <si>
    <t>Investment with ohters</t>
  </si>
  <si>
    <t>Dividend</t>
  </si>
  <si>
    <t>Quarter 1</t>
  </si>
  <si>
    <t>Quarter 2</t>
  </si>
  <si>
    <t>Quarter 3</t>
  </si>
  <si>
    <t>Net premium</t>
  </si>
  <si>
    <t>Management expenses</t>
  </si>
  <si>
    <t>Erosion of value of investment in shares</t>
  </si>
  <si>
    <t>Creditors and accruals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</si>
</sst>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 applyFill="1"/>
    <xf numFmtId="0" fontId="0" fillId="0" borderId="0" xfId="0" applyFont="1"/>
    <xf numFmtId="0" fontId="4" fillId="0" borderId="0" xfId="0" applyFont="1" applyFill="1"/>
    <xf numFmtId="0" fontId="1" fillId="0" borderId="1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2" fontId="6" fillId="0" borderId="7" xfId="0" applyNumberFormat="1" applyFont="1" applyFill="1" applyBorder="1" applyAlignment="1">
      <alignment horizontal="right" vertical="top" wrapText="1"/>
    </xf>
    <xf numFmtId="0" fontId="5" fillId="0" borderId="4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Fill="1" applyBorder="1" applyAlignment="1">
      <alignment vertical="top" wrapText="1"/>
    </xf>
    <xf numFmtId="2" fontId="7" fillId="0" borderId="7" xfId="0" applyNumberFormat="1" applyFont="1" applyFill="1" applyBorder="1" applyAlignment="1">
      <alignment horizontal="right" vertical="top" wrapText="1"/>
    </xf>
    <xf numFmtId="164" fontId="1" fillId="0" borderId="0" xfId="1" applyNumberFormat="1" applyFont="1" applyFill="1" applyAlignment="1">
      <alignment horizontal="right" vertical="top" wrapText="1"/>
    </xf>
    <xf numFmtId="164" fontId="1" fillId="0" borderId="5" xfId="1" applyNumberFormat="1" applyFont="1" applyFill="1" applyBorder="1" applyAlignment="1">
      <alignment horizontal="right" vertical="top" wrapText="1"/>
    </xf>
    <xf numFmtId="164" fontId="6" fillId="0" borderId="0" xfId="1" applyNumberFormat="1" applyFont="1" applyFill="1" applyBorder="1" applyAlignment="1">
      <alignment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0" fontId="8" fillId="0" borderId="0" xfId="0" applyFont="1" applyFill="1" applyAlignment="1">
      <alignment horizontal="right" vertical="top" wrapText="1"/>
    </xf>
    <xf numFmtId="0" fontId="8" fillId="0" borderId="5" xfId="0" applyFont="1" applyFill="1" applyBorder="1" applyAlignment="1">
      <alignment horizontal="right" vertical="top" wrapText="1"/>
    </xf>
    <xf numFmtId="0" fontId="9" fillId="0" borderId="4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4" fontId="9" fillId="0" borderId="0" xfId="0" applyNumberFormat="1" applyFont="1" applyFill="1" applyAlignment="1">
      <alignment horizontal="right" vertical="top" wrapText="1"/>
    </xf>
    <xf numFmtId="4" fontId="9" fillId="0" borderId="5" xfId="0" applyNumberFormat="1" applyFont="1" applyFill="1" applyBorder="1" applyAlignment="1">
      <alignment horizontal="right" vertical="top" wrapText="1"/>
    </xf>
    <xf numFmtId="3" fontId="9" fillId="0" borderId="0" xfId="0" applyNumberFormat="1" applyFont="1" applyFill="1" applyAlignment="1">
      <alignment horizontal="right" vertical="top" wrapText="1"/>
    </xf>
    <xf numFmtId="4" fontId="10" fillId="2" borderId="8" xfId="0" applyNumberFormat="1" applyFont="1" applyFill="1" applyBorder="1" applyAlignment="1">
      <alignment horizontal="right" vertical="top" wrapText="1"/>
    </xf>
    <xf numFmtId="4" fontId="10" fillId="2" borderId="9" xfId="0" applyNumberFormat="1" applyFont="1" applyFill="1" applyBorder="1" applyAlignment="1">
      <alignment horizontal="right" vertical="top" wrapText="1"/>
    </xf>
    <xf numFmtId="0" fontId="9" fillId="0" borderId="6" xfId="0" applyFont="1" applyFill="1" applyBorder="1" applyAlignment="1">
      <alignment vertical="top" wrapText="1"/>
    </xf>
    <xf numFmtId="0" fontId="9" fillId="0" borderId="7" xfId="0" applyFont="1" applyFill="1" applyBorder="1" applyAlignment="1">
      <alignment vertical="top" wrapText="1"/>
    </xf>
    <xf numFmtId="2" fontId="9" fillId="0" borderId="7" xfId="0" applyNumberFormat="1" applyFont="1" applyFill="1" applyBorder="1" applyAlignment="1">
      <alignment horizontal="right" vertical="top" wrapText="1"/>
    </xf>
    <xf numFmtId="164" fontId="6" fillId="0" borderId="0" xfId="1" applyNumberFormat="1" applyFont="1" applyFill="1" applyAlignment="1">
      <alignment horizontal="right" vertical="top" wrapText="1"/>
    </xf>
    <xf numFmtId="164" fontId="6" fillId="0" borderId="5" xfId="1" applyNumberFormat="1" applyFont="1" applyFill="1" applyBorder="1" applyAlignment="1">
      <alignment horizontal="right" vertical="top" wrapText="1"/>
    </xf>
    <xf numFmtId="0" fontId="3" fillId="0" borderId="0" xfId="0" applyFont="1"/>
    <xf numFmtId="0" fontId="9" fillId="0" borderId="1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1" fillId="0" borderId="0" xfId="0" applyFont="1"/>
    <xf numFmtId="0" fontId="12" fillId="0" borderId="4" xfId="0" applyFont="1" applyFill="1" applyBorder="1" applyAlignment="1">
      <alignment vertical="top" wrapText="1"/>
    </xf>
    <xf numFmtId="0" fontId="3" fillId="0" borderId="10" xfId="0" applyFont="1" applyBorder="1" applyAlignment="1">
      <alignment horizontal="left"/>
    </xf>
    <xf numFmtId="0" fontId="13" fillId="0" borderId="4" xfId="0" applyFont="1" applyFill="1" applyBorder="1" applyAlignment="1">
      <alignment vertical="top" wrapText="1"/>
    </xf>
    <xf numFmtId="0" fontId="3" fillId="0" borderId="10" xfId="0" applyFont="1" applyBorder="1"/>
    <xf numFmtId="0" fontId="9" fillId="0" borderId="0" xfId="0" applyFont="1"/>
    <xf numFmtId="0" fontId="3" fillId="0" borderId="11" xfId="0" applyFont="1" applyBorder="1" applyAlignment="1">
      <alignment vertical="top" wrapText="1"/>
    </xf>
    <xf numFmtId="0" fontId="3" fillId="0" borderId="0" xfId="0" applyFont="1" applyBorder="1"/>
    <xf numFmtId="0" fontId="3" fillId="0" borderId="12" xfId="0" applyFont="1" applyBorder="1"/>
    <xf numFmtId="164" fontId="1" fillId="0" borderId="0" xfId="1" applyNumberFormat="1" applyFont="1" applyFill="1"/>
    <xf numFmtId="164" fontId="6" fillId="0" borderId="7" xfId="1" applyNumberFormat="1" applyFont="1" applyFill="1" applyBorder="1" applyAlignment="1">
      <alignment horizontal="right" vertical="top" wrapText="1"/>
    </xf>
    <xf numFmtId="164" fontId="5" fillId="0" borderId="0" xfId="1" applyNumberFormat="1" applyFont="1" applyFill="1" applyAlignment="1">
      <alignment horizontal="left" vertical="center" wrapText="1"/>
    </xf>
    <xf numFmtId="43" fontId="6" fillId="0" borderId="7" xfId="1" applyNumberFormat="1" applyFont="1" applyFill="1" applyBorder="1" applyAlignment="1">
      <alignment horizontal="right" vertical="top" wrapText="1"/>
    </xf>
    <xf numFmtId="164" fontId="0" fillId="0" borderId="0" xfId="1" applyNumberFormat="1" applyFont="1"/>
    <xf numFmtId="164" fontId="1" fillId="0" borderId="0" xfId="1" applyNumberFormat="1" applyFont="1" applyFill="1" applyBorder="1" applyAlignment="1">
      <alignment horizontal="right" vertical="top" wrapText="1"/>
    </xf>
    <xf numFmtId="0" fontId="9" fillId="0" borderId="0" xfId="0" applyFont="1" applyAlignment="1">
      <alignment horizontal="right"/>
    </xf>
    <xf numFmtId="15" fontId="7" fillId="0" borderId="2" xfId="0" applyNumberFormat="1" applyFont="1" applyFill="1" applyBorder="1" applyAlignment="1">
      <alignment horizontal="right" wrapText="1"/>
    </xf>
    <xf numFmtId="15" fontId="7" fillId="0" borderId="3" xfId="0" applyNumberFormat="1" applyFont="1" applyFill="1" applyBorder="1" applyAlignment="1">
      <alignment horizontal="right" wrapText="1"/>
    </xf>
    <xf numFmtId="15" fontId="7" fillId="0" borderId="0" xfId="0" applyNumberFormat="1" applyFont="1" applyFill="1" applyBorder="1" applyAlignment="1">
      <alignment horizontal="right" wrapText="1"/>
    </xf>
    <xf numFmtId="164" fontId="1" fillId="0" borderId="0" xfId="1" applyNumberFormat="1" applyFont="1" applyFill="1" applyBorder="1" applyAlignment="1">
      <alignment horizontal="right" wrapText="1"/>
    </xf>
    <xf numFmtId="164" fontId="1" fillId="0" borderId="5" xfId="1" applyNumberFormat="1" applyFont="1" applyFill="1" applyBorder="1" applyAlignment="1">
      <alignment horizontal="right" wrapText="1"/>
    </xf>
    <xf numFmtId="164" fontId="6" fillId="0" borderId="0" xfId="1" applyNumberFormat="1" applyFont="1" applyFill="1" applyBorder="1" applyAlignment="1">
      <alignment horizontal="right" vertical="top" wrapText="1"/>
    </xf>
    <xf numFmtId="164" fontId="0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164" fontId="1" fillId="0" borderId="0" xfId="1" applyNumberFormat="1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0"/>
  <sheetViews>
    <sheetView topLeftCell="B34" workbookViewId="0">
      <pane xSplit="1" topLeftCell="C1" activePane="topRight" state="frozen"/>
      <selection activeCell="B1" sqref="B1"/>
      <selection pane="topRight" activeCell="C12" sqref="C12"/>
    </sheetView>
  </sheetViews>
  <sheetFormatPr defaultRowHeight="15" x14ac:dyDescent="0.25"/>
  <cols>
    <col min="1" max="1" width="8.140625" style="2" customWidth="1"/>
    <col min="2" max="2" width="41.7109375" style="2" customWidth="1"/>
    <col min="3" max="3" width="18.85546875" style="2" customWidth="1"/>
    <col min="4" max="4" width="15.28515625" style="2" customWidth="1"/>
    <col min="5" max="5" width="16.28515625" style="2" customWidth="1"/>
    <col min="6" max="6" width="15.7109375" style="2" customWidth="1"/>
    <col min="7" max="7" width="15.5703125" style="2" customWidth="1"/>
    <col min="8" max="16384" width="9.140625" style="2"/>
  </cols>
  <sheetData>
    <row r="1" spans="2:8" ht="18.75" x14ac:dyDescent="0.3">
      <c r="B1" s="3" t="s">
        <v>0</v>
      </c>
      <c r="C1" s="3"/>
    </row>
    <row r="2" spans="2:8" x14ac:dyDescent="0.25">
      <c r="B2" s="43" t="s">
        <v>55</v>
      </c>
    </row>
    <row r="3" spans="2:8" ht="16.5" thickBot="1" x14ac:dyDescent="0.3">
      <c r="B3" s="43" t="s">
        <v>56</v>
      </c>
      <c r="C3" s="61"/>
      <c r="D3" s="61"/>
      <c r="E3" s="61"/>
      <c r="F3" s="61"/>
      <c r="G3" s="61"/>
      <c r="H3" s="61"/>
    </row>
    <row r="4" spans="2:8" ht="16.5" thickBot="1" x14ac:dyDescent="0.3">
      <c r="B4" s="4"/>
      <c r="C4" s="61" t="s">
        <v>84</v>
      </c>
      <c r="D4" s="61" t="s">
        <v>85</v>
      </c>
      <c r="E4" s="61" t="s">
        <v>86</v>
      </c>
      <c r="F4" s="61" t="s">
        <v>84</v>
      </c>
      <c r="G4" s="61" t="s">
        <v>85</v>
      </c>
      <c r="H4" s="64"/>
    </row>
    <row r="5" spans="2:8" ht="15.75" x14ac:dyDescent="0.25">
      <c r="B5" s="44" t="s">
        <v>57</v>
      </c>
      <c r="C5" s="62">
        <v>43190</v>
      </c>
      <c r="D5" s="62">
        <v>43281</v>
      </c>
      <c r="E5" s="62">
        <v>43373</v>
      </c>
      <c r="F5" s="63">
        <v>43555</v>
      </c>
      <c r="G5" s="64">
        <v>43646</v>
      </c>
    </row>
    <row r="6" spans="2:8" ht="15.75" x14ac:dyDescent="0.25">
      <c r="B6" s="45"/>
      <c r="C6" s="65"/>
      <c r="D6" s="65"/>
      <c r="E6" s="65"/>
      <c r="F6" s="66"/>
      <c r="G6" s="70"/>
    </row>
    <row r="7" spans="2:8" x14ac:dyDescent="0.25">
      <c r="B7" s="46" t="s">
        <v>58</v>
      </c>
      <c r="C7" s="65"/>
      <c r="D7" s="65"/>
      <c r="E7" s="65"/>
      <c r="F7" s="66"/>
      <c r="G7" s="70"/>
    </row>
    <row r="8" spans="2:8" x14ac:dyDescent="0.25">
      <c r="B8" s="47" t="s">
        <v>59</v>
      </c>
      <c r="C8" s="60">
        <v>420000</v>
      </c>
      <c r="D8" s="22">
        <v>420000</v>
      </c>
      <c r="E8" s="22">
        <v>420000</v>
      </c>
      <c r="F8" s="23">
        <v>420000</v>
      </c>
      <c r="G8" s="70">
        <v>445000</v>
      </c>
    </row>
    <row r="9" spans="2:8" x14ac:dyDescent="0.25">
      <c r="B9" s="47" t="s">
        <v>60</v>
      </c>
      <c r="C9" s="70">
        <v>405710</v>
      </c>
      <c r="D9" s="70">
        <v>413817</v>
      </c>
      <c r="E9" s="70">
        <v>831089</v>
      </c>
      <c r="F9" s="70">
        <v>442977</v>
      </c>
      <c r="G9" s="70">
        <v>451493</v>
      </c>
    </row>
    <row r="10" spans="2:8" x14ac:dyDescent="0.25">
      <c r="B10" s="5" t="s">
        <v>1</v>
      </c>
      <c r="C10" s="60"/>
      <c r="D10" s="22"/>
      <c r="E10" s="22"/>
      <c r="F10" s="23"/>
      <c r="G10" s="70"/>
    </row>
    <row r="11" spans="2:8" x14ac:dyDescent="0.25">
      <c r="B11" s="5" t="s">
        <v>2</v>
      </c>
      <c r="C11" s="60"/>
      <c r="D11" s="22"/>
      <c r="E11" s="22"/>
      <c r="F11" s="23"/>
      <c r="G11" s="70"/>
    </row>
    <row r="12" spans="2:8" x14ac:dyDescent="0.25">
      <c r="B12" s="5" t="s">
        <v>3</v>
      </c>
      <c r="C12" s="60">
        <v>451776</v>
      </c>
      <c r="D12" s="22">
        <v>416340</v>
      </c>
      <c r="E12" s="22">
        <v>61119</v>
      </c>
      <c r="F12" s="23">
        <v>614551</v>
      </c>
      <c r="G12" s="70">
        <v>553980</v>
      </c>
    </row>
    <row r="13" spans="2:8" x14ac:dyDescent="0.25">
      <c r="B13" s="6"/>
      <c r="C13" s="69">
        <f t="shared" ref="C13" si="0">C8+C9+C12</f>
        <v>1277486</v>
      </c>
      <c r="D13" s="69">
        <f t="shared" ref="D13" si="1">D8+D9+D12</f>
        <v>1250157</v>
      </c>
      <c r="E13" s="69">
        <f t="shared" ref="E13:F13" si="2">E8+E9+E12</f>
        <v>1312208</v>
      </c>
      <c r="F13" s="69">
        <f t="shared" si="2"/>
        <v>1477528</v>
      </c>
      <c r="G13" s="69">
        <f>G8+G9+G12</f>
        <v>1450473</v>
      </c>
    </row>
    <row r="14" spans="2:8" x14ac:dyDescent="0.25">
      <c r="B14" s="6"/>
      <c r="C14" s="67"/>
      <c r="D14" s="41"/>
      <c r="E14" s="41"/>
      <c r="F14" s="42"/>
      <c r="G14" s="70"/>
    </row>
    <row r="15" spans="2:8" x14ac:dyDescent="0.25">
      <c r="B15" s="47" t="s">
        <v>61</v>
      </c>
      <c r="C15" s="67">
        <f t="shared" ref="C15:F15" si="3">SUM(C16:C19)</f>
        <v>0</v>
      </c>
      <c r="D15" s="67">
        <f t="shared" si="3"/>
        <v>0</v>
      </c>
      <c r="E15" s="67">
        <f t="shared" si="3"/>
        <v>0</v>
      </c>
      <c r="F15" s="67">
        <f t="shared" si="3"/>
        <v>0</v>
      </c>
      <c r="G15" s="67">
        <f>SUM(G16:G19)</f>
        <v>0</v>
      </c>
    </row>
    <row r="16" spans="2:8" x14ac:dyDescent="0.25">
      <c r="B16" s="5" t="s">
        <v>4</v>
      </c>
      <c r="C16" s="60"/>
      <c r="D16" s="22"/>
      <c r="E16" s="22"/>
      <c r="F16" s="23"/>
      <c r="G16" s="60"/>
    </row>
    <row r="17" spans="2:7" x14ac:dyDescent="0.25">
      <c r="B17" s="5" t="s">
        <v>5</v>
      </c>
      <c r="C17" s="60"/>
      <c r="D17" s="22"/>
      <c r="E17" s="22"/>
      <c r="F17" s="23"/>
      <c r="G17" s="60"/>
    </row>
    <row r="18" spans="2:7" x14ac:dyDescent="0.25">
      <c r="B18" s="5" t="s">
        <v>6</v>
      </c>
      <c r="C18" s="60"/>
      <c r="D18" s="22"/>
      <c r="E18" s="22"/>
      <c r="F18" s="23"/>
      <c r="G18" s="60"/>
    </row>
    <row r="19" spans="2:7" x14ac:dyDescent="0.25">
      <c r="B19" s="5" t="s">
        <v>7</v>
      </c>
      <c r="C19" s="60"/>
      <c r="D19" s="22"/>
      <c r="E19" s="22"/>
      <c r="F19" s="23"/>
      <c r="G19" s="60"/>
    </row>
    <row r="20" spans="2:7" x14ac:dyDescent="0.25">
      <c r="B20" s="47" t="s">
        <v>8</v>
      </c>
      <c r="C20" s="67"/>
      <c r="D20" s="41"/>
      <c r="E20" s="41"/>
      <c r="F20" s="42"/>
      <c r="G20" s="67"/>
    </row>
    <row r="21" spans="2:7" x14ac:dyDescent="0.25">
      <c r="B21" s="47"/>
      <c r="C21" s="67"/>
      <c r="D21" s="41"/>
      <c r="E21" s="41"/>
      <c r="F21" s="42"/>
      <c r="G21" s="70"/>
    </row>
    <row r="22" spans="2:7" x14ac:dyDescent="0.25">
      <c r="B22" s="47" t="s">
        <v>9</v>
      </c>
      <c r="C22" s="67"/>
      <c r="D22" s="41"/>
      <c r="E22" s="41"/>
      <c r="F22" s="42"/>
      <c r="G22" s="70"/>
    </row>
    <row r="23" spans="2:7" ht="30" x14ac:dyDescent="0.25">
      <c r="B23" s="5" t="s">
        <v>10</v>
      </c>
      <c r="C23" s="60"/>
      <c r="D23" s="22"/>
      <c r="E23" s="22"/>
      <c r="F23" s="23"/>
      <c r="G23" s="70"/>
    </row>
    <row r="24" spans="2:7" ht="30" x14ac:dyDescent="0.25">
      <c r="B24" s="5" t="s">
        <v>11</v>
      </c>
      <c r="C24" s="60"/>
      <c r="D24" s="22"/>
      <c r="E24" s="22"/>
      <c r="F24" s="23"/>
      <c r="G24" s="60"/>
    </row>
    <row r="25" spans="2:7" x14ac:dyDescent="0.25">
      <c r="B25" s="5" t="s">
        <v>90</v>
      </c>
      <c r="C25" s="60">
        <v>162127</v>
      </c>
      <c r="D25" s="22">
        <v>170605</v>
      </c>
      <c r="E25" s="22">
        <v>238860</v>
      </c>
      <c r="F25" s="23">
        <v>200894</v>
      </c>
      <c r="G25" s="60">
        <v>206250</v>
      </c>
    </row>
    <row r="26" spans="2:7" x14ac:dyDescent="0.25">
      <c r="B26" s="5" t="s">
        <v>12</v>
      </c>
      <c r="C26" s="60"/>
      <c r="D26" s="22"/>
      <c r="E26" s="22"/>
      <c r="F26" s="23"/>
      <c r="G26" s="70"/>
    </row>
    <row r="27" spans="2:7" x14ac:dyDescent="0.25">
      <c r="B27" s="5" t="s">
        <v>13</v>
      </c>
      <c r="C27" s="60"/>
      <c r="D27" s="22"/>
      <c r="E27" s="22"/>
      <c r="F27" s="23"/>
      <c r="G27" s="60"/>
    </row>
    <row r="28" spans="2:7" x14ac:dyDescent="0.25">
      <c r="B28" s="6"/>
      <c r="C28" s="67">
        <f t="shared" ref="C28:F28" si="4">SUM(C23:C27)+C20+C15+C13</f>
        <v>1439613</v>
      </c>
      <c r="D28" s="67">
        <f t="shared" si="4"/>
        <v>1420762</v>
      </c>
      <c r="E28" s="67">
        <f t="shared" si="4"/>
        <v>1551068</v>
      </c>
      <c r="F28" s="67">
        <f t="shared" si="4"/>
        <v>1678422</v>
      </c>
      <c r="G28" s="67">
        <f>SUM(G23:G27)+G20+G15+G13</f>
        <v>1656723</v>
      </c>
    </row>
    <row r="29" spans="2:7" x14ac:dyDescent="0.25">
      <c r="B29" s="48" t="s">
        <v>62</v>
      </c>
      <c r="C29" s="67"/>
      <c r="D29" s="41"/>
      <c r="E29" s="41"/>
      <c r="F29" s="42"/>
      <c r="G29" s="70"/>
    </row>
    <row r="30" spans="2:7" x14ac:dyDescent="0.25">
      <c r="B30" s="49" t="s">
        <v>14</v>
      </c>
      <c r="C30" s="67"/>
      <c r="D30" s="41"/>
      <c r="E30" s="41"/>
      <c r="F30" s="42"/>
      <c r="G30" s="70"/>
    </row>
    <row r="31" spans="2:7" x14ac:dyDescent="0.25">
      <c r="B31" s="5" t="s">
        <v>15</v>
      </c>
      <c r="C31" s="60"/>
      <c r="D31" s="22"/>
      <c r="E31" s="22"/>
      <c r="F31" s="23"/>
      <c r="G31" s="70"/>
    </row>
    <row r="32" spans="2:7" ht="45" x14ac:dyDescent="0.25">
      <c r="B32" s="5" t="s">
        <v>16</v>
      </c>
      <c r="C32" s="60">
        <v>25000</v>
      </c>
      <c r="D32" s="22">
        <v>25000</v>
      </c>
      <c r="E32" s="22">
        <v>25000</v>
      </c>
      <c r="F32" s="23">
        <v>25000</v>
      </c>
      <c r="G32" s="70">
        <v>25000</v>
      </c>
    </row>
    <row r="33" spans="2:9" x14ac:dyDescent="0.25">
      <c r="B33" s="5" t="s">
        <v>17</v>
      </c>
      <c r="C33" s="60">
        <v>26353</v>
      </c>
      <c r="D33" s="22">
        <v>26808</v>
      </c>
      <c r="E33" s="22">
        <v>642948</v>
      </c>
      <c r="F33" s="23">
        <v>770457</v>
      </c>
      <c r="G33" s="60">
        <v>725201</v>
      </c>
    </row>
    <row r="34" spans="2:9" ht="30" x14ac:dyDescent="0.25">
      <c r="B34" s="5" t="s">
        <v>81</v>
      </c>
      <c r="C34" s="60"/>
      <c r="D34" s="22"/>
      <c r="E34" s="22"/>
      <c r="F34" s="23"/>
      <c r="G34" s="60"/>
    </row>
    <row r="35" spans="2:9" x14ac:dyDescent="0.25">
      <c r="B35" s="5" t="s">
        <v>18</v>
      </c>
      <c r="C35" s="60">
        <v>600844</v>
      </c>
      <c r="D35" s="22">
        <v>573916</v>
      </c>
      <c r="E35" s="22"/>
      <c r="F35" s="23"/>
      <c r="G35" s="70"/>
    </row>
    <row r="36" spans="2:9" x14ac:dyDescent="0.25">
      <c r="B36" s="5" t="s">
        <v>19</v>
      </c>
      <c r="C36" s="60"/>
      <c r="D36" s="22"/>
      <c r="E36" s="22"/>
      <c r="F36" s="23"/>
      <c r="G36" s="60"/>
    </row>
    <row r="37" spans="2:9" x14ac:dyDescent="0.25">
      <c r="B37" s="5" t="s">
        <v>20</v>
      </c>
      <c r="C37" s="60"/>
      <c r="D37" s="22"/>
      <c r="E37" s="22"/>
      <c r="F37" s="23"/>
      <c r="G37" s="60"/>
    </row>
    <row r="38" spans="2:9" x14ac:dyDescent="0.25">
      <c r="B38" s="5" t="s">
        <v>21</v>
      </c>
      <c r="C38" s="60"/>
      <c r="D38" s="22"/>
      <c r="E38" s="22"/>
      <c r="F38" s="23"/>
      <c r="G38" s="60"/>
    </row>
    <row r="39" spans="2:9" ht="30" x14ac:dyDescent="0.25">
      <c r="B39" s="5" t="s">
        <v>22</v>
      </c>
      <c r="C39" s="60"/>
      <c r="D39" s="22"/>
      <c r="E39" s="22"/>
      <c r="F39" s="23"/>
      <c r="G39" s="60"/>
    </row>
    <row r="40" spans="2:9" x14ac:dyDescent="0.25">
      <c r="B40" s="5" t="s">
        <v>23</v>
      </c>
      <c r="C40" s="60">
        <v>221239</v>
      </c>
      <c r="D40" s="22">
        <v>197966</v>
      </c>
      <c r="E40" s="22">
        <v>296571</v>
      </c>
      <c r="F40" s="23">
        <v>231504</v>
      </c>
      <c r="G40" s="60">
        <v>263032</v>
      </c>
    </row>
    <row r="41" spans="2:9" x14ac:dyDescent="0.25">
      <c r="B41" s="5" t="s">
        <v>24</v>
      </c>
      <c r="C41" s="60">
        <v>423437</v>
      </c>
      <c r="D41" s="22">
        <v>447271</v>
      </c>
      <c r="E41" s="22">
        <v>439865</v>
      </c>
      <c r="F41" s="23">
        <v>507873</v>
      </c>
      <c r="G41" s="60">
        <v>501202</v>
      </c>
    </row>
    <row r="42" spans="2:9" ht="30" x14ac:dyDescent="0.25">
      <c r="B42" s="5" t="s">
        <v>25</v>
      </c>
      <c r="C42" s="60">
        <v>141658</v>
      </c>
      <c r="D42" s="22">
        <v>148745</v>
      </c>
      <c r="E42" s="22">
        <v>145403</v>
      </c>
      <c r="F42" s="23">
        <v>142519</v>
      </c>
      <c r="G42" s="60">
        <v>141238</v>
      </c>
    </row>
    <row r="43" spans="2:9" x14ac:dyDescent="0.25">
      <c r="B43" s="5" t="s">
        <v>26</v>
      </c>
      <c r="C43" s="60">
        <v>1080</v>
      </c>
      <c r="D43" s="22">
        <v>1055</v>
      </c>
      <c r="E43" s="22">
        <v>1281</v>
      </c>
      <c r="F43" s="23">
        <v>1069</v>
      </c>
      <c r="G43" s="60">
        <v>1050</v>
      </c>
    </row>
    <row r="44" spans="2:9" x14ac:dyDescent="0.25">
      <c r="B44" s="6"/>
      <c r="C44" s="67">
        <f t="shared" ref="C44:F44" si="5">SUM(C31:C43)</f>
        <v>1439611</v>
      </c>
      <c r="D44" s="67">
        <f>SUM(D31:D43)+1</f>
        <v>1420762</v>
      </c>
      <c r="E44" s="67">
        <f t="shared" si="5"/>
        <v>1551068</v>
      </c>
      <c r="F44" s="67">
        <f t="shared" si="5"/>
        <v>1678422</v>
      </c>
      <c r="G44" s="67">
        <f>SUM(G31:G43)</f>
        <v>1656723</v>
      </c>
    </row>
    <row r="45" spans="2:9" x14ac:dyDescent="0.25">
      <c r="B45" s="6"/>
      <c r="C45" s="67"/>
      <c r="D45" s="41"/>
      <c r="E45" s="41"/>
      <c r="F45" s="67"/>
      <c r="G45" s="70"/>
    </row>
    <row r="46" spans="2:9" ht="15.75" thickBot="1" x14ac:dyDescent="0.3">
      <c r="B46" s="50" t="s">
        <v>63</v>
      </c>
      <c r="C46" s="10">
        <f t="shared" ref="C46" si="6">C13/(C8/10)</f>
        <v>30.416333333333334</v>
      </c>
      <c r="D46" s="10">
        <f>D13/(D8/10)</f>
        <v>29.765642857142858</v>
      </c>
      <c r="E46" s="10">
        <f t="shared" ref="E46:G46" si="7">E13/(E8/10)</f>
        <v>31.243047619047619</v>
      </c>
      <c r="F46" s="10">
        <f t="shared" si="7"/>
        <v>35.179238095238098</v>
      </c>
      <c r="G46" s="56">
        <f t="shared" si="7"/>
        <v>32.594898876404493</v>
      </c>
      <c r="H46" s="10"/>
      <c r="I46" s="10"/>
    </row>
    <row r="47" spans="2:9" ht="15.75" x14ac:dyDescent="0.25">
      <c r="B47" s="50" t="s">
        <v>64</v>
      </c>
      <c r="C47" s="57">
        <f t="shared" ref="C47:G47" si="8">C8/10</f>
        <v>42000</v>
      </c>
      <c r="D47" s="57">
        <f t="shared" si="8"/>
        <v>42000</v>
      </c>
      <c r="E47" s="57">
        <f t="shared" si="8"/>
        <v>42000</v>
      </c>
      <c r="F47" s="57">
        <f t="shared" si="8"/>
        <v>42000</v>
      </c>
      <c r="G47" s="57">
        <f t="shared" si="8"/>
        <v>44500</v>
      </c>
    </row>
    <row r="48" spans="2:9" ht="15.75" x14ac:dyDescent="0.25">
      <c r="B48" s="11"/>
      <c r="C48" s="12"/>
      <c r="D48" s="13"/>
      <c r="E48" s="13"/>
      <c r="F48" s="14"/>
    </row>
    <row r="49" spans="2:6" ht="15.75" x14ac:dyDescent="0.25">
      <c r="B49" s="15"/>
      <c r="C49" s="16"/>
      <c r="D49" s="17"/>
      <c r="E49" s="17"/>
      <c r="F49" s="18"/>
    </row>
    <row r="50" spans="2:6" ht="16.5" thickBot="1" x14ac:dyDescent="0.3">
      <c r="B50" s="19"/>
      <c r="C50" s="20"/>
      <c r="D50" s="21"/>
      <c r="E50" s="21"/>
      <c r="F50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9"/>
  <sheetViews>
    <sheetView topLeftCell="B19" workbookViewId="0">
      <pane xSplit="1" topLeftCell="C1" activePane="topRight" state="frozen"/>
      <selection activeCell="B4" sqref="B4"/>
      <selection pane="topRight" activeCell="F17" sqref="F17"/>
    </sheetView>
  </sheetViews>
  <sheetFormatPr defaultRowHeight="15" x14ac:dyDescent="0.25"/>
  <cols>
    <col min="1" max="1" width="8.140625" style="2" customWidth="1"/>
    <col min="2" max="2" width="43.85546875" style="2" customWidth="1"/>
    <col min="3" max="3" width="14.7109375" style="2" bestFit="1" customWidth="1"/>
    <col min="4" max="6" width="17.42578125" style="2" bestFit="1" customWidth="1"/>
    <col min="7" max="7" width="14.85546875" style="2" bestFit="1" customWidth="1"/>
    <col min="8" max="16384" width="9.140625" style="2"/>
  </cols>
  <sheetData>
    <row r="1" spans="2:7" ht="18.75" x14ac:dyDescent="0.3">
      <c r="B1" s="3" t="s">
        <v>0</v>
      </c>
      <c r="C1" s="3"/>
    </row>
    <row r="2" spans="2:7" ht="15.75" x14ac:dyDescent="0.25">
      <c r="B2" s="51" t="s">
        <v>27</v>
      </c>
    </row>
    <row r="3" spans="2:7" ht="16.5" thickBot="1" x14ac:dyDescent="0.3">
      <c r="B3" s="43" t="s">
        <v>56</v>
      </c>
      <c r="C3" s="61" t="s">
        <v>84</v>
      </c>
      <c r="D3" s="61" t="s">
        <v>85</v>
      </c>
      <c r="E3" s="61" t="s">
        <v>86</v>
      </c>
      <c r="F3" s="61" t="s">
        <v>84</v>
      </c>
      <c r="G3" s="61" t="s">
        <v>85</v>
      </c>
    </row>
    <row r="4" spans="2:7" ht="15.75" x14ac:dyDescent="0.25">
      <c r="B4" s="4"/>
      <c r="C4" s="62">
        <v>43190</v>
      </c>
      <c r="D4" s="62">
        <v>43281</v>
      </c>
      <c r="E4" s="62">
        <v>43373</v>
      </c>
      <c r="F4" s="63">
        <v>43555</v>
      </c>
      <c r="G4" s="64">
        <v>43646</v>
      </c>
    </row>
    <row r="5" spans="2:7" x14ac:dyDescent="0.25">
      <c r="B5" s="52" t="s">
        <v>65</v>
      </c>
      <c r="C5" s="7"/>
      <c r="D5" s="8"/>
      <c r="E5" s="8"/>
      <c r="F5" s="9"/>
    </row>
    <row r="6" spans="2:7" x14ac:dyDescent="0.25">
      <c r="B6" s="5" t="s">
        <v>28</v>
      </c>
      <c r="C6" s="60">
        <v>11703</v>
      </c>
      <c r="D6" s="22"/>
      <c r="E6" s="22">
        <v>4017</v>
      </c>
      <c r="F6" s="23"/>
      <c r="G6" s="68"/>
    </row>
    <row r="7" spans="2:7" x14ac:dyDescent="0.25">
      <c r="B7" s="5" t="s">
        <v>29</v>
      </c>
      <c r="C7" s="60">
        <v>3583</v>
      </c>
      <c r="D7" s="22">
        <v>8158</v>
      </c>
      <c r="E7" s="22">
        <v>53349</v>
      </c>
      <c r="F7" s="23">
        <v>5570</v>
      </c>
      <c r="G7" s="60">
        <v>46921</v>
      </c>
    </row>
    <row r="8" spans="2:7" x14ac:dyDescent="0.25">
      <c r="B8" s="5" t="s">
        <v>87</v>
      </c>
      <c r="C8" s="60"/>
      <c r="D8" s="22"/>
      <c r="E8" s="22"/>
      <c r="F8" s="23"/>
      <c r="G8" s="68"/>
    </row>
    <row r="9" spans="2:7" x14ac:dyDescent="0.25">
      <c r="B9" s="5" t="s">
        <v>30</v>
      </c>
      <c r="C9" s="60"/>
      <c r="D9" s="22"/>
      <c r="E9" s="22"/>
      <c r="F9" s="23"/>
      <c r="G9" s="60"/>
    </row>
    <row r="10" spans="2:7" x14ac:dyDescent="0.25">
      <c r="B10" s="5" t="s">
        <v>31</v>
      </c>
      <c r="C10" s="60"/>
      <c r="D10" s="22"/>
      <c r="F10" s="23"/>
      <c r="G10" s="68"/>
    </row>
    <row r="11" spans="2:7" x14ac:dyDescent="0.25">
      <c r="B11" s="5" t="s">
        <v>32</v>
      </c>
      <c r="C11" s="60"/>
      <c r="D11" s="22">
        <v>21553</v>
      </c>
      <c r="E11" s="22"/>
      <c r="F11" s="23"/>
      <c r="G11" s="68"/>
    </row>
    <row r="12" spans="2:7" x14ac:dyDescent="0.25">
      <c r="B12" s="5" t="s">
        <v>33</v>
      </c>
      <c r="C12" s="60">
        <v>237</v>
      </c>
      <c r="D12" s="22">
        <v>389</v>
      </c>
      <c r="E12" s="22">
        <v>19168</v>
      </c>
      <c r="F12" s="23">
        <v>1001</v>
      </c>
      <c r="G12" s="60">
        <v>1287</v>
      </c>
    </row>
    <row r="13" spans="2:7" x14ac:dyDescent="0.25">
      <c r="B13" s="52" t="s">
        <v>34</v>
      </c>
      <c r="C13" s="67">
        <v>13972</v>
      </c>
      <c r="D13" s="67">
        <v>32351</v>
      </c>
      <c r="E13" s="67">
        <v>23901</v>
      </c>
      <c r="F13" s="67">
        <v>12431</v>
      </c>
      <c r="G13" s="67">
        <v>33668</v>
      </c>
    </row>
    <row r="14" spans="2:7" x14ac:dyDescent="0.25">
      <c r="B14" s="5" t="s">
        <v>35</v>
      </c>
      <c r="C14" s="60"/>
      <c r="D14" s="22"/>
      <c r="E14" s="22"/>
      <c r="F14" s="23"/>
      <c r="G14" s="60"/>
    </row>
    <row r="15" spans="2:7" x14ac:dyDescent="0.25">
      <c r="B15" s="5" t="s">
        <v>36</v>
      </c>
      <c r="C15" s="60"/>
      <c r="D15" s="22"/>
      <c r="E15" s="22"/>
      <c r="F15" s="23"/>
      <c r="G15" s="60"/>
    </row>
    <row r="16" spans="2:7" x14ac:dyDescent="0.25">
      <c r="B16" s="5" t="s">
        <v>37</v>
      </c>
      <c r="C16" s="60"/>
      <c r="D16" s="22"/>
      <c r="E16" s="22"/>
      <c r="F16" s="23"/>
      <c r="G16" s="60"/>
    </row>
    <row r="17" spans="2:8" x14ac:dyDescent="0.25">
      <c r="B17" s="5" t="s">
        <v>38</v>
      </c>
      <c r="C17" s="60"/>
      <c r="D17" s="22"/>
      <c r="E17" s="22"/>
      <c r="F17" s="23"/>
      <c r="G17" s="60"/>
    </row>
    <row r="18" spans="2:8" x14ac:dyDescent="0.25">
      <c r="B18" s="6"/>
      <c r="C18" s="67">
        <f t="shared" ref="C18:D18" si="0">SUM(C6:C13)</f>
        <v>29495</v>
      </c>
      <c r="D18" s="67">
        <f t="shared" si="0"/>
        <v>62451</v>
      </c>
      <c r="E18" s="67">
        <f>SUM(E6:E13)</f>
        <v>100435</v>
      </c>
      <c r="F18" s="67">
        <f>SUM(F6:F13)</f>
        <v>19002</v>
      </c>
      <c r="G18" s="67">
        <f t="shared" ref="G18" si="1">SUM(G6:G13)</f>
        <v>81876</v>
      </c>
      <c r="H18" s="67"/>
    </row>
    <row r="19" spans="2:8" x14ac:dyDescent="0.25">
      <c r="B19" s="6"/>
      <c r="C19" s="67"/>
      <c r="D19" s="67"/>
      <c r="E19" s="67"/>
      <c r="F19" s="67"/>
      <c r="G19" s="68"/>
    </row>
    <row r="20" spans="2:8" x14ac:dyDescent="0.25">
      <c r="B20" s="52" t="s">
        <v>66</v>
      </c>
      <c r="C20" s="67">
        <f>SUM(C21:C26)</f>
        <v>5977</v>
      </c>
      <c r="D20" s="67">
        <f>SUM(D21:D26)</f>
        <v>7863</v>
      </c>
      <c r="E20" s="67">
        <f>SUM(E21:E26)</f>
        <v>6420</v>
      </c>
      <c r="F20" s="67">
        <f>SUM(F21:F26)</f>
        <v>6344</v>
      </c>
      <c r="G20" s="67">
        <f>SUM(G21:G26)</f>
        <v>4311</v>
      </c>
    </row>
    <row r="21" spans="2:8" x14ac:dyDescent="0.25">
      <c r="B21" s="5" t="s">
        <v>88</v>
      </c>
      <c r="C21" s="60">
        <v>1579</v>
      </c>
      <c r="D21" s="22">
        <v>3119</v>
      </c>
      <c r="E21" s="22">
        <v>6420</v>
      </c>
      <c r="F21" s="23">
        <v>1657</v>
      </c>
      <c r="G21" s="68">
        <v>3576</v>
      </c>
    </row>
    <row r="22" spans="2:8" x14ac:dyDescent="0.25">
      <c r="B22" s="5" t="s">
        <v>39</v>
      </c>
      <c r="C22" s="60"/>
      <c r="D22" s="22"/>
      <c r="E22" s="22"/>
      <c r="F22" s="23"/>
      <c r="G22" s="68"/>
    </row>
    <row r="23" spans="2:8" x14ac:dyDescent="0.25">
      <c r="B23" s="5" t="s">
        <v>40</v>
      </c>
      <c r="C23" s="60"/>
      <c r="D23" s="22"/>
      <c r="E23" s="22"/>
      <c r="F23" s="23"/>
      <c r="G23" s="68"/>
    </row>
    <row r="24" spans="2:8" x14ac:dyDescent="0.25">
      <c r="B24" s="5" t="s">
        <v>41</v>
      </c>
      <c r="C24" s="60"/>
      <c r="D24" s="22"/>
      <c r="E24" s="22"/>
      <c r="F24" s="23"/>
      <c r="G24" s="71"/>
    </row>
    <row r="25" spans="2:8" x14ac:dyDescent="0.25">
      <c r="B25" s="5" t="s">
        <v>42</v>
      </c>
      <c r="C25" s="60"/>
      <c r="D25" s="22"/>
      <c r="E25" s="22"/>
      <c r="F25" s="23"/>
      <c r="G25" s="71"/>
    </row>
    <row r="26" spans="2:8" x14ac:dyDescent="0.25">
      <c r="B26" s="5" t="s">
        <v>89</v>
      </c>
      <c r="C26" s="60">
        <v>4398</v>
      </c>
      <c r="D26" s="22">
        <v>4744</v>
      </c>
      <c r="E26" s="22"/>
      <c r="F26" s="23">
        <v>4687</v>
      </c>
      <c r="G26" s="68">
        <v>735</v>
      </c>
    </row>
    <row r="27" spans="2:8" x14ac:dyDescent="0.25">
      <c r="B27" s="50" t="s">
        <v>67</v>
      </c>
      <c r="C27" s="67">
        <f>C18-C20</f>
        <v>23518</v>
      </c>
      <c r="D27" s="67">
        <f>D18-D20</f>
        <v>54588</v>
      </c>
      <c r="E27" s="67">
        <f>E18-E20</f>
        <v>94015</v>
      </c>
      <c r="F27" s="67">
        <f>F18-F20</f>
        <v>12658</v>
      </c>
      <c r="G27" s="67">
        <f>G18-G20</f>
        <v>77565</v>
      </c>
    </row>
    <row r="28" spans="2:8" x14ac:dyDescent="0.25">
      <c r="B28" s="46" t="s">
        <v>68</v>
      </c>
      <c r="C28" s="60">
        <v>4800</v>
      </c>
      <c r="D28" s="22">
        <v>17000</v>
      </c>
      <c r="E28" s="22">
        <v>18500</v>
      </c>
      <c r="F28" s="23">
        <v>4500</v>
      </c>
      <c r="G28" s="71">
        <v>18600</v>
      </c>
    </row>
    <row r="29" spans="2:8" x14ac:dyDescent="0.25">
      <c r="B29" s="46" t="s">
        <v>43</v>
      </c>
      <c r="C29" s="60"/>
      <c r="D29" s="22"/>
      <c r="E29" s="22"/>
      <c r="F29" s="23"/>
      <c r="G29" s="68"/>
    </row>
    <row r="30" spans="2:8" x14ac:dyDescent="0.25">
      <c r="B30" s="50" t="s">
        <v>69</v>
      </c>
      <c r="C30" s="67">
        <f t="shared" ref="C30:E30" si="2">C27-C29-C28</f>
        <v>18718</v>
      </c>
      <c r="D30" s="67">
        <f t="shared" si="2"/>
        <v>37588</v>
      </c>
      <c r="E30" s="67">
        <f t="shared" si="2"/>
        <v>75515</v>
      </c>
      <c r="F30" s="67">
        <f>F27-F29-F28</f>
        <v>8158</v>
      </c>
      <c r="G30" s="67">
        <f>G27-G29-G28</f>
        <v>58965</v>
      </c>
    </row>
    <row r="31" spans="2:8" x14ac:dyDescent="0.25">
      <c r="B31" s="53"/>
      <c r="C31" s="67"/>
      <c r="D31" s="67"/>
      <c r="E31" s="67"/>
      <c r="F31" s="67"/>
      <c r="G31" s="68"/>
    </row>
    <row r="32" spans="2:8" ht="15.75" thickBot="1" x14ac:dyDescent="0.3">
      <c r="B32" s="50" t="s">
        <v>70</v>
      </c>
      <c r="C32" s="10">
        <f>C30/('1'!C8/10)</f>
        <v>0.44566666666666666</v>
      </c>
      <c r="D32" s="10">
        <f>D30/('1'!D8/10)</f>
        <v>0.89495238095238094</v>
      </c>
      <c r="E32" s="10">
        <f>E30/('1'!E8/10)</f>
        <v>1.7979761904761904</v>
      </c>
      <c r="F32" s="10">
        <f>F30/('1'!F8/10)</f>
        <v>0.19423809523809524</v>
      </c>
      <c r="G32" s="58">
        <f>G30/('1'!G8/10)</f>
        <v>1.3250561797752809</v>
      </c>
    </row>
    <row r="33" spans="2:7" x14ac:dyDescent="0.25">
      <c r="B33" s="54" t="s">
        <v>71</v>
      </c>
      <c r="C33" s="59">
        <f>'1'!C8/10</f>
        <v>42000</v>
      </c>
      <c r="D33" s="59">
        <f>'1'!D8/10</f>
        <v>42000</v>
      </c>
      <c r="E33" s="59">
        <f>'1'!E8/10</f>
        <v>42000</v>
      </c>
      <c r="F33" s="59">
        <f>'1'!F8/10</f>
        <v>42000</v>
      </c>
      <c r="G33" s="59">
        <f>'1'!G8/10</f>
        <v>44500</v>
      </c>
    </row>
    <row r="34" spans="2:7" ht="15.75" x14ac:dyDescent="0.25">
      <c r="B34" s="25"/>
      <c r="C34" s="26"/>
      <c r="D34" s="27"/>
      <c r="E34" s="27"/>
      <c r="F34" s="28"/>
    </row>
    <row r="35" spans="2:7" ht="15.75" x14ac:dyDescent="0.25">
      <c r="B35" s="25"/>
      <c r="C35" s="26"/>
      <c r="D35" s="29"/>
      <c r="E35" s="29"/>
      <c r="F35" s="28"/>
    </row>
    <row r="36" spans="2:7" ht="15.75" x14ac:dyDescent="0.25">
      <c r="B36" s="25"/>
      <c r="C36" s="26"/>
      <c r="D36" s="27"/>
      <c r="E36" s="29"/>
      <c r="F36" s="30"/>
    </row>
    <row r="37" spans="2:7" ht="15.75" x14ac:dyDescent="0.25">
      <c r="B37" s="25"/>
      <c r="C37" s="26"/>
      <c r="D37" s="27"/>
      <c r="E37" s="27"/>
      <c r="F37" s="30"/>
    </row>
    <row r="38" spans="2:7" ht="15.75" x14ac:dyDescent="0.25">
      <c r="B38" s="25"/>
      <c r="C38" s="26"/>
      <c r="D38" s="27"/>
      <c r="E38" s="27"/>
      <c r="F38" s="28"/>
    </row>
    <row r="39" spans="2:7" ht="15.75" x14ac:dyDescent="0.25">
      <c r="B39" s="25"/>
      <c r="C39" s="26"/>
      <c r="D39" s="29"/>
      <c r="E39" s="27"/>
      <c r="F39" s="30"/>
    </row>
    <row r="40" spans="2:7" ht="15.75" x14ac:dyDescent="0.25">
      <c r="B40" s="25"/>
      <c r="C40" s="26"/>
      <c r="D40" s="27"/>
      <c r="E40" s="29"/>
      <c r="F40" s="30"/>
    </row>
    <row r="41" spans="2:7" ht="15.75" x14ac:dyDescent="0.25">
      <c r="B41" s="31"/>
      <c r="C41" s="32"/>
      <c r="D41" s="33"/>
      <c r="E41" s="33"/>
      <c r="F41" s="34"/>
    </row>
    <row r="42" spans="2:7" ht="15.75" x14ac:dyDescent="0.25">
      <c r="B42" s="31"/>
      <c r="C42" s="32"/>
      <c r="D42" s="33"/>
      <c r="E42" s="33"/>
      <c r="F42" s="34"/>
    </row>
    <row r="43" spans="2:7" ht="15.75" x14ac:dyDescent="0.25">
      <c r="B43" s="25"/>
      <c r="C43" s="26"/>
      <c r="D43" s="27"/>
      <c r="E43" s="27"/>
      <c r="F43" s="28"/>
    </row>
    <row r="44" spans="2:7" ht="15.75" x14ac:dyDescent="0.25">
      <c r="B44" s="25"/>
      <c r="C44" s="26"/>
      <c r="D44" s="27"/>
      <c r="E44" s="27"/>
      <c r="F44" s="28"/>
    </row>
    <row r="45" spans="2:7" ht="15.75" x14ac:dyDescent="0.25">
      <c r="B45" s="25"/>
      <c r="C45" s="26"/>
      <c r="D45" s="27"/>
      <c r="E45" s="27"/>
      <c r="F45" s="28"/>
    </row>
    <row r="46" spans="2:7" ht="15.75" x14ac:dyDescent="0.25">
      <c r="B46" s="31"/>
      <c r="C46" s="32"/>
      <c r="D46" s="29"/>
      <c r="E46" s="33"/>
      <c r="F46" s="34"/>
    </row>
    <row r="47" spans="2:7" ht="16.5" thickBot="1" x14ac:dyDescent="0.3">
      <c r="B47" s="25"/>
      <c r="C47" s="26"/>
      <c r="D47" s="27"/>
      <c r="E47" s="27"/>
      <c r="F47" s="28"/>
    </row>
    <row r="48" spans="2:7" ht="16.5" thickBot="1" x14ac:dyDescent="0.3">
      <c r="B48" s="31"/>
      <c r="C48" s="32"/>
      <c r="D48" s="35"/>
      <c r="E48" s="36"/>
      <c r="F48" s="37"/>
    </row>
    <row r="49" spans="2:6" ht="16.5" thickBot="1" x14ac:dyDescent="0.3">
      <c r="B49" s="38"/>
      <c r="C49" s="39"/>
      <c r="D49" s="40"/>
      <c r="E49" s="40"/>
      <c r="F49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6"/>
  <sheetViews>
    <sheetView tabSelected="1" topLeftCell="B13" workbookViewId="0">
      <pane xSplit="1" topLeftCell="C1" activePane="topRight" state="frozen"/>
      <selection activeCell="B4" sqref="B4"/>
      <selection pane="topRight" activeCell="B32" sqref="B32"/>
    </sheetView>
  </sheetViews>
  <sheetFormatPr defaultRowHeight="15" x14ac:dyDescent="0.25"/>
  <cols>
    <col min="1" max="1" width="8.140625" style="1" customWidth="1"/>
    <col min="2" max="2" width="47.85546875" style="1" customWidth="1"/>
    <col min="3" max="3" width="15.28515625" style="1" customWidth="1"/>
    <col min="4" max="5" width="18.28515625" style="1" bestFit="1" customWidth="1"/>
    <col min="6" max="6" width="15.7109375" style="1" bestFit="1" customWidth="1"/>
    <col min="7" max="7" width="16.140625" style="1" bestFit="1" customWidth="1"/>
    <col min="8" max="16384" width="9.140625" style="1"/>
  </cols>
  <sheetData>
    <row r="1" spans="2:7" ht="18.75" x14ac:dyDescent="0.3">
      <c r="B1" s="3" t="s">
        <v>0</v>
      </c>
      <c r="C1" s="3"/>
    </row>
    <row r="2" spans="2:7" ht="15.75" x14ac:dyDescent="0.25">
      <c r="B2" s="51" t="s">
        <v>72</v>
      </c>
    </row>
    <row r="3" spans="2:7" ht="16.5" thickBot="1" x14ac:dyDescent="0.3">
      <c r="B3" s="43" t="s">
        <v>56</v>
      </c>
      <c r="C3" s="61" t="s">
        <v>84</v>
      </c>
      <c r="D3" s="61" t="s">
        <v>85</v>
      </c>
      <c r="E3" s="61" t="s">
        <v>86</v>
      </c>
      <c r="F3" s="61" t="s">
        <v>84</v>
      </c>
      <c r="G3" s="61" t="s">
        <v>85</v>
      </c>
    </row>
    <row r="4" spans="2:7" ht="15.75" x14ac:dyDescent="0.25">
      <c r="B4" s="4"/>
      <c r="C4" s="62">
        <v>43190</v>
      </c>
      <c r="D4" s="62">
        <v>43281</v>
      </c>
      <c r="E4" s="62">
        <v>43373</v>
      </c>
      <c r="F4" s="63">
        <v>43555</v>
      </c>
      <c r="G4" s="64">
        <v>43646</v>
      </c>
    </row>
    <row r="5" spans="2:7" x14ac:dyDescent="0.25">
      <c r="B5" s="50" t="s">
        <v>73</v>
      </c>
      <c r="C5" s="65"/>
      <c r="D5" s="65"/>
      <c r="E5" s="65"/>
      <c r="F5" s="66"/>
      <c r="G5" s="72"/>
    </row>
    <row r="6" spans="2:7" x14ac:dyDescent="0.25">
      <c r="B6" s="5" t="s">
        <v>44</v>
      </c>
      <c r="C6" s="60">
        <v>107687</v>
      </c>
      <c r="D6" s="22">
        <v>279479</v>
      </c>
      <c r="E6" s="22">
        <v>355525</v>
      </c>
      <c r="F6" s="23">
        <v>139249</v>
      </c>
      <c r="G6" s="72">
        <v>259157</v>
      </c>
    </row>
    <row r="7" spans="2:7" x14ac:dyDescent="0.25">
      <c r="B7" s="5" t="s">
        <v>45</v>
      </c>
      <c r="C7" s="60">
        <v>-5944</v>
      </c>
      <c r="D7" s="22">
        <v>-15882</v>
      </c>
      <c r="E7" s="22">
        <v>-346460</v>
      </c>
      <c r="F7" s="23">
        <v>-4463</v>
      </c>
      <c r="G7" s="72">
        <v>-14078</v>
      </c>
    </row>
    <row r="8" spans="2:7" ht="30" x14ac:dyDescent="0.25">
      <c r="B8" s="5" t="s">
        <v>46</v>
      </c>
      <c r="C8" s="60">
        <v>-107207</v>
      </c>
      <c r="D8" s="22">
        <v>-231421</v>
      </c>
      <c r="E8" s="22">
        <v>-20381</v>
      </c>
      <c r="F8" s="23">
        <v>-114750</v>
      </c>
      <c r="G8" s="72">
        <v>-244568</v>
      </c>
    </row>
    <row r="9" spans="2:7" x14ac:dyDescent="0.25">
      <c r="B9" s="6"/>
      <c r="C9" s="67">
        <f t="shared" ref="C9:G9" si="0">SUM(C6:C8)</f>
        <v>-5464</v>
      </c>
      <c r="D9" s="67">
        <f t="shared" si="0"/>
        <v>32176</v>
      </c>
      <c r="E9" s="67">
        <f t="shared" si="0"/>
        <v>-11316</v>
      </c>
      <c r="F9" s="67">
        <f t="shared" si="0"/>
        <v>20036</v>
      </c>
      <c r="G9" s="67">
        <f t="shared" si="0"/>
        <v>511</v>
      </c>
    </row>
    <row r="10" spans="2:7" x14ac:dyDescent="0.25">
      <c r="B10" s="50" t="s">
        <v>74</v>
      </c>
      <c r="C10" s="67"/>
      <c r="D10" s="67"/>
      <c r="E10" s="67"/>
      <c r="F10" s="67"/>
      <c r="G10" s="72"/>
    </row>
    <row r="11" spans="2:7" x14ac:dyDescent="0.25">
      <c r="B11" s="5" t="s">
        <v>47</v>
      </c>
      <c r="C11" s="60">
        <v>156</v>
      </c>
      <c r="D11" s="22">
        <v>-10606</v>
      </c>
      <c r="E11" s="22">
        <v>-10690</v>
      </c>
      <c r="F11" s="23">
        <v>-296</v>
      </c>
      <c r="G11" s="72">
        <v>-390</v>
      </c>
    </row>
    <row r="12" spans="2:7" x14ac:dyDescent="0.25">
      <c r="B12" s="5" t="s">
        <v>48</v>
      </c>
      <c r="C12" s="60"/>
      <c r="D12" s="22"/>
      <c r="E12" s="22">
        <v>37380</v>
      </c>
      <c r="F12" s="23"/>
      <c r="G12" s="72"/>
    </row>
    <row r="13" spans="2:7" x14ac:dyDescent="0.25">
      <c r="B13" s="5" t="s">
        <v>49</v>
      </c>
      <c r="C13" s="60">
        <v>770</v>
      </c>
      <c r="D13" s="22">
        <v>15498</v>
      </c>
      <c r="E13" s="22">
        <v>30390</v>
      </c>
      <c r="F13" s="23">
        <v>3976</v>
      </c>
      <c r="G13" s="72">
        <v>4424</v>
      </c>
    </row>
    <row r="14" spans="2:7" x14ac:dyDescent="0.25">
      <c r="B14" s="5" t="s">
        <v>50</v>
      </c>
      <c r="C14" s="60">
        <v>3528</v>
      </c>
      <c r="D14" s="22">
        <v>7741</v>
      </c>
      <c r="E14" s="22">
        <v>19278</v>
      </c>
      <c r="F14" s="23">
        <v>5516</v>
      </c>
      <c r="G14" s="72">
        <v>9580</v>
      </c>
    </row>
    <row r="15" spans="2:7" x14ac:dyDescent="0.25">
      <c r="B15" s="5" t="s">
        <v>82</v>
      </c>
      <c r="C15" s="60"/>
      <c r="D15" s="22"/>
      <c r="E15" s="22"/>
      <c r="F15" s="23"/>
      <c r="G15" s="72"/>
    </row>
    <row r="16" spans="2:7" x14ac:dyDescent="0.25">
      <c r="B16" s="5" t="s">
        <v>51</v>
      </c>
      <c r="C16" s="60">
        <v>-12320</v>
      </c>
      <c r="D16" s="22">
        <v>-26517</v>
      </c>
      <c r="E16" s="22">
        <v>-16256</v>
      </c>
      <c r="F16" s="23">
        <v>-3303</v>
      </c>
      <c r="G16" s="72">
        <v>-3473</v>
      </c>
    </row>
    <row r="17" spans="2:9" x14ac:dyDescent="0.25">
      <c r="B17" s="5" t="s">
        <v>83</v>
      </c>
      <c r="C17" s="60"/>
      <c r="D17" s="22">
        <v>36778</v>
      </c>
      <c r="E17" s="22"/>
      <c r="F17" s="23"/>
      <c r="G17" s="72"/>
    </row>
    <row r="18" spans="2:9" x14ac:dyDescent="0.25">
      <c r="B18" s="5" t="s">
        <v>52</v>
      </c>
      <c r="C18" s="60"/>
      <c r="D18" s="22">
        <v>308</v>
      </c>
      <c r="E18" s="22"/>
      <c r="F18" s="23"/>
      <c r="G18" s="72">
        <v>37251</v>
      </c>
    </row>
    <row r="19" spans="2:9" x14ac:dyDescent="0.25">
      <c r="B19" s="6"/>
      <c r="C19" s="67">
        <f t="shared" ref="C19:G19" si="1">SUM(C11:C18)</f>
        <v>-7866</v>
      </c>
      <c r="D19" s="67">
        <f t="shared" si="1"/>
        <v>23202</v>
      </c>
      <c r="E19" s="67">
        <f>SUM(E11:E18)</f>
        <v>60102</v>
      </c>
      <c r="F19" s="67">
        <f t="shared" si="1"/>
        <v>5893</v>
      </c>
      <c r="G19" s="67">
        <f t="shared" si="1"/>
        <v>47392</v>
      </c>
      <c r="H19" s="24"/>
      <c r="I19" s="24"/>
    </row>
    <row r="20" spans="2:9" x14ac:dyDescent="0.25">
      <c r="B20" s="50" t="s">
        <v>75</v>
      </c>
      <c r="C20" s="67"/>
      <c r="D20" s="67"/>
      <c r="E20" s="67"/>
      <c r="F20" s="67"/>
      <c r="G20" s="72"/>
    </row>
    <row r="21" spans="2:9" x14ac:dyDescent="0.25">
      <c r="B21" s="5" t="s">
        <v>54</v>
      </c>
      <c r="C21" s="67"/>
      <c r="D21" s="41"/>
      <c r="E21" s="41"/>
      <c r="F21" s="42"/>
      <c r="G21" s="72"/>
    </row>
    <row r="22" spans="2:9" x14ac:dyDescent="0.25">
      <c r="B22" s="5" t="s">
        <v>53</v>
      </c>
      <c r="C22" s="60"/>
      <c r="D22" s="22">
        <v>-44873</v>
      </c>
      <c r="E22" s="22">
        <v>-45689</v>
      </c>
      <c r="F22" s="23"/>
      <c r="G22" s="72">
        <v>-28646</v>
      </c>
    </row>
    <row r="23" spans="2:9" x14ac:dyDescent="0.25">
      <c r="B23" s="6"/>
      <c r="C23" s="67">
        <f t="shared" ref="C23:G23" si="2">C22+C21</f>
        <v>0</v>
      </c>
      <c r="D23" s="67">
        <f t="shared" si="2"/>
        <v>-44873</v>
      </c>
      <c r="E23" s="67">
        <f t="shared" si="2"/>
        <v>-45689</v>
      </c>
      <c r="F23" s="67">
        <f t="shared" si="2"/>
        <v>0</v>
      </c>
      <c r="G23" s="67">
        <f t="shared" si="2"/>
        <v>-28646</v>
      </c>
    </row>
    <row r="24" spans="2:9" x14ac:dyDescent="0.25">
      <c r="B24" s="6"/>
      <c r="C24" s="67"/>
      <c r="D24" s="67"/>
      <c r="E24" s="67"/>
      <c r="F24" s="67"/>
      <c r="G24" s="72"/>
    </row>
    <row r="25" spans="2:9" x14ac:dyDescent="0.25">
      <c r="B25" s="43" t="s">
        <v>76</v>
      </c>
      <c r="C25" s="67">
        <f t="shared" ref="C25:G25" si="3">C23+C19+C9</f>
        <v>-13330</v>
      </c>
      <c r="D25" s="67">
        <f t="shared" si="3"/>
        <v>10505</v>
      </c>
      <c r="E25" s="67">
        <f t="shared" si="3"/>
        <v>3097</v>
      </c>
      <c r="F25" s="67">
        <f t="shared" si="3"/>
        <v>25929</v>
      </c>
      <c r="G25" s="67">
        <f t="shared" si="3"/>
        <v>19257</v>
      </c>
    </row>
    <row r="26" spans="2:9" x14ac:dyDescent="0.25">
      <c r="B26" s="54" t="s">
        <v>77</v>
      </c>
      <c r="C26" s="60">
        <v>436767</v>
      </c>
      <c r="D26" s="22">
        <v>436767</v>
      </c>
      <c r="E26" s="22">
        <v>436767</v>
      </c>
      <c r="F26" s="23">
        <v>481945</v>
      </c>
      <c r="G26" s="72">
        <v>481945</v>
      </c>
    </row>
    <row r="27" spans="2:9" x14ac:dyDescent="0.25">
      <c r="B27" s="50" t="s">
        <v>78</v>
      </c>
      <c r="C27" s="67">
        <f t="shared" ref="C27:G27" si="4">C25+C26</f>
        <v>423437</v>
      </c>
      <c r="D27" s="67">
        <f t="shared" si="4"/>
        <v>447272</v>
      </c>
      <c r="E27" s="67">
        <f t="shared" si="4"/>
        <v>439864</v>
      </c>
      <c r="F27" s="67">
        <f t="shared" si="4"/>
        <v>507874</v>
      </c>
      <c r="G27" s="67">
        <f t="shared" si="4"/>
        <v>501202</v>
      </c>
    </row>
    <row r="28" spans="2:9" x14ac:dyDescent="0.25">
      <c r="B28" s="53"/>
      <c r="C28" s="24"/>
      <c r="D28" s="24"/>
      <c r="E28" s="24"/>
      <c r="F28" s="24"/>
      <c r="G28" s="55"/>
    </row>
    <row r="29" spans="2:9" ht="15.75" thickBot="1" x14ac:dyDescent="0.3">
      <c r="B29" s="50" t="s">
        <v>79</v>
      </c>
      <c r="C29" s="10">
        <f>C9/('1'!C8/10)</f>
        <v>-0.1300952380952381</v>
      </c>
      <c r="D29" s="10">
        <f>D9/('1'!D8/10)</f>
        <v>0.76609523809523805</v>
      </c>
      <c r="E29" s="10">
        <f>E9/('1'!E8/10)</f>
        <v>-0.26942857142857141</v>
      </c>
      <c r="F29" s="10">
        <f>F9/('1'!F8/10)</f>
        <v>0.47704761904761905</v>
      </c>
      <c r="G29" s="58">
        <f>G9/('1'!G8/10)</f>
        <v>1.1483146067415731E-2</v>
      </c>
    </row>
    <row r="30" spans="2:9" ht="15.75" x14ac:dyDescent="0.25">
      <c r="B30" s="50" t="s">
        <v>80</v>
      </c>
      <c r="C30" s="57">
        <f>'1'!C8/10</f>
        <v>42000</v>
      </c>
      <c r="D30" s="57">
        <f>'1'!D8/10</f>
        <v>42000</v>
      </c>
      <c r="E30" s="57">
        <f>'1'!E8/10</f>
        <v>42000</v>
      </c>
      <c r="F30" s="57">
        <f>'1'!F8/10</f>
        <v>42000</v>
      </c>
      <c r="G30" s="57">
        <f>'1'!G8/10</f>
        <v>44500</v>
      </c>
    </row>
    <row r="31" spans="2:9" ht="15.75" x14ac:dyDescent="0.25">
      <c r="B31" s="11"/>
      <c r="C31" s="12"/>
      <c r="D31" s="13"/>
      <c r="E31" s="13"/>
      <c r="F31" s="14"/>
    </row>
    <row r="32" spans="2:9" ht="15.75" x14ac:dyDescent="0.25">
      <c r="B32" s="15"/>
      <c r="C32" s="16"/>
      <c r="D32" s="17"/>
      <c r="E32" s="17"/>
      <c r="F32" s="18"/>
    </row>
    <row r="33" spans="2:6" ht="15.75" x14ac:dyDescent="0.25">
      <c r="B33" s="15"/>
      <c r="C33" s="16"/>
      <c r="D33" s="17"/>
      <c r="E33" s="17"/>
      <c r="F33" s="18"/>
    </row>
    <row r="34" spans="2:6" ht="15.75" x14ac:dyDescent="0.25">
      <c r="B34" s="11"/>
      <c r="C34" s="12"/>
      <c r="D34" s="13"/>
      <c r="E34" s="13"/>
      <c r="F34" s="14"/>
    </row>
    <row r="35" spans="2:6" ht="15.75" x14ac:dyDescent="0.25">
      <c r="B35" s="15"/>
      <c r="C35" s="16"/>
      <c r="D35" s="17"/>
      <c r="E35" s="17"/>
      <c r="F35" s="18"/>
    </row>
    <row r="36" spans="2:6" ht="16.5" thickBot="1" x14ac:dyDescent="0.3">
      <c r="B36" s="19"/>
      <c r="C36" s="20"/>
      <c r="D36" s="21"/>
      <c r="E36" s="21"/>
      <c r="F36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2020-04-12T06:10:18Z</dcterms:modified>
</cp:coreProperties>
</file>