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lb001-my.sharepoint.com/personal/zhamid2_slb_com/Documents/DIF/MPCL_out_scope/DOR/"/>
    </mc:Choice>
  </mc:AlternateContent>
  <xr:revisionPtr revIDLastSave="1" documentId="11_830BBE43B854E210C5D3BB019113F85EE9DC51DA" xr6:coauthVersionLast="47" xr6:coauthVersionMax="47" xr10:uidLastSave="{C1681A74-EFBE-4A02-A2D3-F6535A5DAE43}"/>
  <bookViews>
    <workbookView xWindow="58770" yWindow="-120" windowWidth="29040" windowHeight="15720" xr2:uid="{00000000-000D-0000-FFFF-FFFF00000000}"/>
  </bookViews>
  <sheets>
    <sheet name="DDR#52" sheetId="1" r:id="rId1"/>
  </sheets>
  <definedNames>
    <definedName name="_xlnm.Print_Area" localSheetId="0">'DDR#52'!$A$1:$AB$73</definedName>
    <definedName name="Z_199354AF_4CD4_4B0F_871A_917B93F05E43_.wvu.PrintArea" localSheetId="0" hidden="1">'DDR#52'!$A$1:$AB$72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" l="1"/>
  <c r="C67" i="1" s="1"/>
  <c r="C68" i="1" s="1"/>
  <c r="G64" i="1"/>
  <c r="A62" i="1"/>
  <c r="C62" i="1" s="1"/>
  <c r="A61" i="1"/>
  <c r="C61" i="1" s="1"/>
  <c r="A60" i="1"/>
  <c r="C60" i="1" s="1"/>
  <c r="A59" i="1"/>
  <c r="C59" i="1" s="1"/>
  <c r="A58" i="1"/>
  <c r="C58" i="1" s="1"/>
  <c r="C57" i="1"/>
  <c r="G54" i="1"/>
  <c r="C44" i="1"/>
  <c r="AB41" i="1"/>
  <c r="X35" i="1"/>
  <c r="AB33" i="1"/>
  <c r="AB27" i="1"/>
  <c r="AB25" i="1"/>
  <c r="L23" i="1"/>
  <c r="L27" i="1" s="1"/>
  <c r="AB17" i="1"/>
  <c r="AB21" i="1" s="1"/>
  <c r="A12" i="1"/>
  <c r="X9" i="1"/>
  <c r="T9" i="1"/>
  <c r="C63" i="1" l="1"/>
</calcChain>
</file>

<file path=xl/sharedStrings.xml><?xml version="1.0" encoding="utf-8"?>
<sst xmlns="http://schemas.openxmlformats.org/spreadsheetml/2006/main" count="378" uniqueCount="313">
  <si>
    <t>MARI PETROLEUM COMPANY LIMITED</t>
  </si>
  <si>
    <t>Report No.</t>
  </si>
  <si>
    <t>DAILY DRILLING REPORT</t>
  </si>
  <si>
    <t>WELL NAME:</t>
  </si>
  <si>
    <t>ZARGHUN SOUTH-3</t>
  </si>
  <si>
    <t>CONTRACTOR / RIG:</t>
  </si>
  <si>
    <t>MPCL / RIG MARI-1</t>
  </si>
  <si>
    <t>DATE: (DD-MM-YY)</t>
  </si>
  <si>
    <t>CLASSIFICATION:</t>
  </si>
  <si>
    <t>DEVELOPMENT</t>
  </si>
  <si>
    <t>R.T. - G.L. ELEV. (M)</t>
  </si>
  <si>
    <t>09 METER</t>
  </si>
  <si>
    <t>SPUD DATE: (DD-MM-YY)</t>
  </si>
  <si>
    <t>BLOCK / COUNTRY</t>
  </si>
  <si>
    <t>ZARGHUN SOUTH D&amp;P LEASE</t>
  </si>
  <si>
    <t>PLANNED MD/TVD (M):</t>
  </si>
  <si>
    <t>1926 / 1705 METER</t>
  </si>
  <si>
    <t>PLANNED DAYS:</t>
  </si>
  <si>
    <t xml:space="preserve">    Days Ahead</t>
  </si>
  <si>
    <t>53 DAYS</t>
  </si>
  <si>
    <t>MPCL REPRESENTATIVE:</t>
  </si>
  <si>
    <t>MASOOD KAMAL / M.MEHDI</t>
  </si>
  <si>
    <t>MD/TVD @ 00:00HRS:</t>
  </si>
  <si>
    <t>1477 / 1425.82 METER</t>
  </si>
  <si>
    <t>DAYS SINCE SPUD:</t>
  </si>
  <si>
    <t>RIG REPRESENTATIVE:</t>
  </si>
  <si>
    <t>JAVED / FRANCIS</t>
  </si>
  <si>
    <t>MD/TVD @ 06:00HRS:</t>
  </si>
  <si>
    <t>1519 / 1461.7 METER</t>
  </si>
  <si>
    <t>DAILY PROGRESS @ 00:00HRS:</t>
  </si>
  <si>
    <t>(00:00 HRS - 00:00 HRS) 24 HRS DRILLING DATA</t>
  </si>
  <si>
    <t>MUD DATA / MUD TYPE</t>
  </si>
  <si>
    <t>DRILLING PARAMETERS</t>
  </si>
  <si>
    <t>BIT DATA</t>
  </si>
  <si>
    <t>BHA INFORMATION (CURRENT IN HOLE)</t>
  </si>
  <si>
    <t>MUD VOLUME (BBL)</t>
  </si>
  <si>
    <t>MUD TYPE</t>
  </si>
  <si>
    <t>HYDRO-GUARD</t>
  </si>
  <si>
    <t>HOLE SIZE (IN)</t>
  </si>
  <si>
    <t>BIT No.</t>
  </si>
  <si>
    <t>BHA No.</t>
  </si>
  <si>
    <t>IN (M)</t>
  </si>
  <si>
    <t>OUT (M)</t>
  </si>
  <si>
    <t>STRING (BBL)</t>
  </si>
  <si>
    <t>CHECK TIME</t>
  </si>
  <si>
    <t>MD @ 00:00HR (M)</t>
  </si>
  <si>
    <t>SIZE (IN)</t>
  </si>
  <si>
    <t>12 1/4"</t>
  </si>
  <si>
    <t>COMPONENT DETAILS</t>
  </si>
  <si>
    <t>OD (IN)</t>
  </si>
  <si>
    <t>ID (IN)</t>
  </si>
  <si>
    <t>CONN.</t>
  </si>
  <si>
    <t>LENGTH</t>
  </si>
  <si>
    <t>WT. (TON)</t>
  </si>
  <si>
    <t>ANNULUS (BBL)</t>
  </si>
  <si>
    <t>DEPTH (M)</t>
  </si>
  <si>
    <t>TVD @ 00:00HR (M)</t>
  </si>
  <si>
    <t>MANUFACTURER</t>
  </si>
  <si>
    <t>HLB</t>
  </si>
  <si>
    <t>BIT</t>
  </si>
  <si>
    <t>6 5/8 REG</t>
  </si>
  <si>
    <t>PITS (BBL)</t>
  </si>
  <si>
    <t>MW IN (SG)</t>
  </si>
  <si>
    <t>DAILY PROGRESS (M)</t>
  </si>
  <si>
    <t>TYPE</t>
  </si>
  <si>
    <t>SF66H</t>
  </si>
  <si>
    <t>Geo-Pilot 9600 EDL</t>
  </si>
  <si>
    <t>ACT. SYS (BBL)</t>
  </si>
  <si>
    <t>MW OUT (SG)</t>
  </si>
  <si>
    <t>INST. ROP (M/HR)</t>
  </si>
  <si>
    <t>SERIAL NO.</t>
  </si>
  <si>
    <t>8" PCDC Collar</t>
  </si>
  <si>
    <t>RESV. SYS (BBL)</t>
  </si>
  <si>
    <r>
      <t xml:space="preserve">FL TEMP. </t>
    </r>
    <r>
      <rPr>
        <sz val="9"/>
        <color indexed="8"/>
        <rFont val="Calibri"/>
        <family val="2"/>
      </rPr>
      <t>°</t>
    </r>
    <r>
      <rPr>
        <sz val="9"/>
        <color indexed="8"/>
        <rFont val="Calibri"/>
        <family val="2"/>
      </rPr>
      <t>F</t>
    </r>
  </si>
  <si>
    <t>AVG. ROP (M/HR)</t>
  </si>
  <si>
    <t>IADC CODE</t>
  </si>
  <si>
    <t>12-1/8" Inline Stab</t>
  </si>
  <si>
    <t>KILL MUD (BBL)</t>
  </si>
  <si>
    <t xml:space="preserve">ECD </t>
  </si>
  <si>
    <t>AVG. WOB (TON)</t>
  </si>
  <si>
    <t>5-6</t>
  </si>
  <si>
    <t>NOZZLES</t>
  </si>
  <si>
    <t>4 x 13 + 5 x 14</t>
  </si>
  <si>
    <t>8" PWD</t>
  </si>
  <si>
    <t>KILL MW (SG)</t>
  </si>
  <si>
    <t>µ FUNNEL (SEC)</t>
  </si>
  <si>
    <t>AVG. RPM SURF</t>
  </si>
  <si>
    <t>110-120</t>
  </si>
  <si>
    <t>DEPTH IN (M)</t>
  </si>
  <si>
    <t>8" HCIM Collar</t>
  </si>
  <si>
    <t>TOTAL</t>
  </si>
  <si>
    <t>PV</t>
  </si>
  <si>
    <t>AVG. RPM DOWNHOLE</t>
  </si>
  <si>
    <t>DEPTH OUT (M)</t>
  </si>
  <si>
    <t>8" Pulsar sub</t>
  </si>
  <si>
    <t>DIESEL (LTR)</t>
  </si>
  <si>
    <t>YIELD POINT</t>
  </si>
  <si>
    <t>FLOWRATE (GPM)</t>
  </si>
  <si>
    <t>METERAGE (M)</t>
  </si>
  <si>
    <t>8" Float sub</t>
  </si>
  <si>
    <t>RIG TANK</t>
  </si>
  <si>
    <t>GEL ST.</t>
  </si>
  <si>
    <t>11/39</t>
  </si>
  <si>
    <t>PRESSURE (PSI)</t>
  </si>
  <si>
    <t>3000-3300</t>
  </si>
  <si>
    <t>RPM SURF.</t>
  </si>
  <si>
    <t>4 X DC</t>
  </si>
  <si>
    <t>CAMP TANK</t>
  </si>
  <si>
    <t>WL (ml/30 min.)</t>
  </si>
  <si>
    <t>TORQ. ON-BTM (KLB-FT)</t>
  </si>
  <si>
    <t>3-7</t>
  </si>
  <si>
    <t>RPM BTM.</t>
  </si>
  <si>
    <t>HMD JAR</t>
  </si>
  <si>
    <t>CONSUMED</t>
  </si>
  <si>
    <t>CT ( in/32)</t>
  </si>
  <si>
    <t>TORQ. OFF-BTM (KLB-FT)</t>
  </si>
  <si>
    <t>1-4.2</t>
  </si>
  <si>
    <t>WOB (TON)</t>
  </si>
  <si>
    <t>5-10</t>
  </si>
  <si>
    <t>DC</t>
  </si>
  <si>
    <t>RECEIVED</t>
  </si>
  <si>
    <t>ALK (MUD)</t>
  </si>
  <si>
    <t>STRING WT. (TON)</t>
  </si>
  <si>
    <t>X-OVER</t>
  </si>
  <si>
    <t>4 1/2 IF</t>
  </si>
  <si>
    <t>ALK (FILT.)</t>
  </si>
  <si>
    <t>0.23/0.35</t>
  </si>
  <si>
    <t>0.2/0.27</t>
  </si>
  <si>
    <t>PICK-UP WT. (TON)</t>
  </si>
  <si>
    <t>BIT ROT HRS.</t>
  </si>
  <si>
    <t>WATER (BBL)</t>
  </si>
  <si>
    <t>PH</t>
  </si>
  <si>
    <t>SLACK-OFF WT. (TON)</t>
  </si>
  <si>
    <t>K-REVS IN 24 HRS</t>
  </si>
  <si>
    <t>15 X HWDP</t>
  </si>
  <si>
    <t>RIG STORAGE</t>
  </si>
  <si>
    <t>HTHP WL</t>
  </si>
  <si>
    <t>ROTATING HRS OF CURRENT INHOLE BHA</t>
  </si>
  <si>
    <t>CUMM. K-REVS</t>
  </si>
  <si>
    <t>CAMP STORAGE</t>
  </si>
  <si>
    <t>HTHP CT</t>
  </si>
  <si>
    <t>TOOLS</t>
  </si>
  <si>
    <t>ROT HRS</t>
  </si>
  <si>
    <t>ANN. VEL. (M/MIN)</t>
  </si>
  <si>
    <t>KCl %</t>
  </si>
  <si>
    <t>JAR</t>
  </si>
  <si>
    <t>NMDC</t>
  </si>
  <si>
    <t>JET VELOCITY (M/SEC)</t>
  </si>
  <si>
    <t>CHLORIDES</t>
  </si>
  <si>
    <t>STAB-1</t>
  </si>
  <si>
    <t>RSS</t>
  </si>
  <si>
    <t>TFA (IN²)</t>
  </si>
  <si>
    <t>CALCIUM</t>
  </si>
  <si>
    <t>STAB-2</t>
  </si>
  <si>
    <t>MWD</t>
  </si>
  <si>
    <t>HSI</t>
  </si>
  <si>
    <t>POB</t>
  </si>
  <si>
    <t>OIL%</t>
  </si>
  <si>
    <t>ANY OTHER</t>
  </si>
  <si>
    <t>DULL CODE</t>
  </si>
  <si>
    <t>(I/O/D/L/B/G/O/R)</t>
  </si>
  <si>
    <t>TOTAL BHA LENGTH (M)</t>
  </si>
  <si>
    <t>MPCL</t>
  </si>
  <si>
    <t>SAND %</t>
  </si>
  <si>
    <t>BHA ROT. HRS</t>
  </si>
  <si>
    <t>BIT NO.9</t>
  </si>
  <si>
    <t>BHA WT. IN MUD (TON)</t>
  </si>
  <si>
    <t>MPCL SERV</t>
  </si>
  <si>
    <t>SOLIDS %</t>
  </si>
  <si>
    <t>ON BOTTOM HRS</t>
  </si>
  <si>
    <t>BIT NO.8</t>
  </si>
  <si>
    <t>WT. BELOW JAR IN MUD (TON)</t>
  </si>
  <si>
    <t>SECURITY</t>
  </si>
  <si>
    <t>-</t>
  </si>
  <si>
    <t>M.B.T.</t>
  </si>
  <si>
    <t>CIRC. HRS</t>
  </si>
  <si>
    <t>BIT NO.7</t>
  </si>
  <si>
    <t>MARGIN OF OVERPULL (TON)</t>
  </si>
  <si>
    <t>RIG STAFF</t>
  </si>
  <si>
    <t>TENTATIVE WELL COST</t>
  </si>
  <si>
    <t>SHALE SHAKER DATA</t>
  </si>
  <si>
    <t>CASING DATA</t>
  </si>
  <si>
    <t>WELL DEVIATION DATA</t>
  </si>
  <si>
    <t>RIG SERV</t>
  </si>
  <si>
    <t>SCREENS</t>
  </si>
  <si>
    <t>UPPER</t>
  </si>
  <si>
    <t>LOWER</t>
  </si>
  <si>
    <t>REMARKS</t>
  </si>
  <si>
    <t>SIZE/SPECIFICATIONS</t>
  </si>
  <si>
    <t>Shoe (M)</t>
  </si>
  <si>
    <t>MD/TVD(M)</t>
  </si>
  <si>
    <t>INCL. (°)</t>
  </si>
  <si>
    <t>AZIM (° N)</t>
  </si>
  <si>
    <r>
      <t>DLS (</t>
    </r>
    <r>
      <rPr>
        <b/>
        <sz val="8"/>
        <rFont val="Calibri"/>
        <family val="2"/>
      </rPr>
      <t>°</t>
    </r>
    <r>
      <rPr>
        <b/>
        <sz val="8"/>
        <rFont val="Calibri"/>
        <family val="2"/>
      </rPr>
      <t>/100FT)</t>
    </r>
  </si>
  <si>
    <t>CATERING</t>
  </si>
  <si>
    <t>APPROVED AFE (US$)</t>
  </si>
  <si>
    <t>SHAKER-1</t>
  </si>
  <si>
    <t>42" STOVE PIPE</t>
  </si>
  <si>
    <t>1393 /1352.6</t>
  </si>
  <si>
    <t>DAILY WELL COST (US$)</t>
  </si>
  <si>
    <t>SHAKER-2</t>
  </si>
  <si>
    <t>30" CONDUCTOR PIPE</t>
  </si>
  <si>
    <t>1424 / 1379.83</t>
  </si>
  <si>
    <t>WELL CONTROL</t>
  </si>
  <si>
    <t>COMMULATIVE COST (US$)</t>
  </si>
  <si>
    <t>SHAKER-3</t>
  </si>
  <si>
    <t>20" CGS,BTC,K-55,133/94PPF</t>
  </si>
  <si>
    <t>1452 / 1404.2</t>
  </si>
  <si>
    <t>LAST CSG SIZE</t>
  </si>
  <si>
    <t>13 3/8"</t>
  </si>
  <si>
    <t>% OF AFE SPENT</t>
  </si>
  <si>
    <t>MUD CLEANER</t>
  </si>
  <si>
    <t>13 3/8" CGS,BTC/VT,P-110/L-80,72/68PPF</t>
  </si>
  <si>
    <t>1481 / 1429.3</t>
  </si>
  <si>
    <t>FIT/LOT (EMW)</t>
  </si>
  <si>
    <t>2 SG</t>
  </si>
  <si>
    <t>QHSE SAFETY DRILLS</t>
  </si>
  <si>
    <t>BOP CONFIGURATION</t>
  </si>
  <si>
    <t>MUD PUMPS DATA</t>
  </si>
  <si>
    <t>SLOW CIRCULATION RATE</t>
  </si>
  <si>
    <t>MAASP (PSI)</t>
  </si>
  <si>
    <t>DESCRIPTION</t>
  </si>
  <si>
    <t>DATE</t>
  </si>
  <si>
    <t>NEXT DUE</t>
  </si>
  <si>
    <t>MAKE</t>
  </si>
  <si>
    <t>ø (IN)</t>
  </si>
  <si>
    <t>WP (PSI)</t>
  </si>
  <si>
    <t>LINER</t>
  </si>
  <si>
    <t>STROKE</t>
  </si>
  <si>
    <t>RATING</t>
  </si>
  <si>
    <t>EFF%</t>
  </si>
  <si>
    <t>BBL/STK</t>
  </si>
  <si>
    <t>SPM</t>
  </si>
  <si>
    <t>MD (M)</t>
  </si>
  <si>
    <t>PRESS.</t>
  </si>
  <si>
    <t>KICK TOL.(BBL)</t>
  </si>
  <si>
    <t>BOP DRILL</t>
  </si>
  <si>
    <t>ANNULAR</t>
  </si>
  <si>
    <t>CHINESE</t>
  </si>
  <si>
    <t>P-1 - F-1600HP</t>
  </si>
  <si>
    <t>6 1/2"</t>
  </si>
  <si>
    <t>12"</t>
  </si>
  <si>
    <t>3977 PSI</t>
  </si>
  <si>
    <t>30</t>
  </si>
  <si>
    <t>FORMATION TOP DEPTH (M)</t>
  </si>
  <si>
    <t>H2S DRILL</t>
  </si>
  <si>
    <t>UPPER RAMS</t>
  </si>
  <si>
    <t>P-2 - F-1600HP</t>
  </si>
  <si>
    <t>40</t>
  </si>
  <si>
    <t>SWALIKS</t>
  </si>
  <si>
    <t>SURFACE</t>
  </si>
  <si>
    <t>FIRE DRILL</t>
  </si>
  <si>
    <t>24/09/2016</t>
  </si>
  <si>
    <t>MIDDLE RAMS</t>
  </si>
  <si>
    <t>P-3 - F-1300HP</t>
  </si>
  <si>
    <t>50</t>
  </si>
  <si>
    <t>KIRTHAR</t>
  </si>
  <si>
    <t>PIT DRILL</t>
  </si>
  <si>
    <t>LOWER RAMS</t>
  </si>
  <si>
    <t>CHINSE</t>
  </si>
  <si>
    <t>CENTRIFUGES DATA</t>
  </si>
  <si>
    <t>FLUID LOSSES</t>
  </si>
  <si>
    <t>GHAJIZ</t>
  </si>
  <si>
    <t>KICK DRILL</t>
  </si>
  <si>
    <t>DIVERTER INFO</t>
  </si>
  <si>
    <t>OPERATING HRS IN LAST 24 HRS</t>
  </si>
  <si>
    <t>LOSSES IN 24 HRS</t>
  </si>
  <si>
    <t>LOSSES IN SECTION</t>
  </si>
  <si>
    <t>DUNGHAN</t>
  </si>
  <si>
    <t>TRIP DRILL</t>
  </si>
  <si>
    <t>LAST BOP TEST DATE</t>
  </si>
  <si>
    <t>OPR. HRS OF CENTRIFUGE-1</t>
  </si>
  <si>
    <t>MUD LOSSES IN 24 HRS</t>
  </si>
  <si>
    <t>MUD LOSSES</t>
  </si>
  <si>
    <t>KILL DRILL</t>
  </si>
  <si>
    <t>NEXT BOP TEST DATE</t>
  </si>
  <si>
    <t>OPR. HRS OF CENTRIFUGE-2</t>
  </si>
  <si>
    <t>CMT LOSSES IN 24 HRS</t>
  </si>
  <si>
    <t>CMT LOSSES</t>
  </si>
  <si>
    <t>(00:00 - 00:00) 24 HOURS OPERATIONS SUMMARY</t>
  </si>
  <si>
    <t>TIME (HH:MM)</t>
  </si>
  <si>
    <t>TIME CODING</t>
  </si>
  <si>
    <t>DETAILS OF OPERATIONS IN SEQUENCE AND REMARKS</t>
  </si>
  <si>
    <t>FROM</t>
  </si>
  <si>
    <t>TO</t>
  </si>
  <si>
    <t>DURATION</t>
  </si>
  <si>
    <t>PHASE</t>
  </si>
  <si>
    <t>CLASS</t>
  </si>
  <si>
    <t>OPERATION</t>
  </si>
  <si>
    <t>DRL</t>
  </si>
  <si>
    <t>PT-P</t>
  </si>
  <si>
    <t>DM</t>
  </si>
  <si>
    <t>CONTINUED DRILLING OF 12 1/4" HOLE FROM 1344M TO 1403M. (REAMED AND CLEARED DRILLED STAND. RECORDED MWD SURVEY AT CONNECTION).</t>
  </si>
  <si>
    <t>CIR</t>
  </si>
  <si>
    <t>PUMPED HI-VIS AND CIRCULATED OUT.</t>
  </si>
  <si>
    <t>POOH</t>
  </si>
  <si>
    <t>POOH FROM 1403M TO 1201M. WHILE POOH PUMPED OUT FROM 1374M TO 1201M.</t>
  </si>
  <si>
    <t>NPT-P</t>
  </si>
  <si>
    <t>RS</t>
  </si>
  <si>
    <t>SERVICED TDS.</t>
  </si>
  <si>
    <t>RIH</t>
  </si>
  <si>
    <t>RIH DOWN TO 1403M.</t>
  </si>
  <si>
    <t>CONTINUED DRILLING OF 12 1/4" HOLE FROM 1403M TO 1477M. (REAMED AND CLEARED DRILLED STAND. RECORDED MWD SURVEY AT CONNECTION).</t>
  </si>
  <si>
    <t>(00:00 - 06:00) 06 HOURS OPERATIONS SUMMARY</t>
  </si>
  <si>
    <t>CONTINUED DRILLING OF 12 1/4" HOLE FROM 1477M TO 1519M. (REAMED AND CLEARED DRILLED STAND. RECORDED MWD SURVEY AT CONNECTION).</t>
  </si>
  <si>
    <t>FORMATION/LITHOLOGY</t>
  </si>
  <si>
    <t>GHAZIJ / CLAYSTONE, LIMESTONE, MARL</t>
  </si>
  <si>
    <t>OPERATIONS AT 06:00 HRS</t>
  </si>
  <si>
    <t xml:space="preserve">DRILLING IS IN PROGRESS. </t>
  </si>
  <si>
    <t>24HR SUMMARY (00:00 HRS - 00:00 HRS)</t>
  </si>
  <si>
    <t>DRILLED 12 1/4" HOLE FROM 1344M TO 1477M.</t>
  </si>
  <si>
    <t>24HR FORECAST (00:00 HRS - 00:00 HRS)</t>
  </si>
  <si>
    <t>DRILL 12 1/4" HOLE AS PER DIRECTIONAL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</si>
</sst>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[$-409]d\-mmm\-yy;@"/>
    <numFmt numFmtId="169" formatCode="d/m/yy\ h:mm;@"/>
    <numFmt numFmtId="170" formatCode="0.0;[Red]0.0"/>
    <numFmt numFmtId="171" formatCode="0.0"/>
    <numFmt numFmtId="172" formatCode="[$-409]dd\-mmm\-yy;@"/>
    <numFmt numFmtId="173" formatCode="_(* #,##0.0_);_(* \(#,##0.0\);_(* &quot;-&quot;??_);_(@_)"/>
    <numFmt numFmtId="174" formatCode="#\ ?/??"/>
    <numFmt numFmtId="175" formatCode="_(* #,##0_);_(* \(#,##0\);_(* &quot;-&quot;??_);_(@_)"/>
    <numFmt numFmtId="176" formatCode="#\ ???/???"/>
    <numFmt numFmtId="177" formatCode="#\ ??/16"/>
    <numFmt numFmtId="178" formatCode="0.000"/>
    <numFmt numFmtId="179" formatCode="h:mm;@"/>
    <numFmt numFmtId="180" formatCode="d\.mmm"/>
    <numFmt numFmtId="181" formatCode="_ * #,##0_ ;_ * \-#,##0_ ;_ * &quot;-&quot;_ ;_ @_ "/>
    <numFmt numFmtId="182" formatCode="_-&quot;$&quot;* #,##0_-;\-&quot;$&quot;* #,##0_-;_-&quot;$&quot;* &quot;-&quot;_-;_-@_-"/>
    <numFmt numFmtId="183" formatCode="0.000&quot;  &quot;"/>
    <numFmt numFmtId="184" formatCode="_(&quot;Rp.&quot;* #,##0_);_(&quot;Rp.&quot;* \(#,##0\);_(&quot;Rp.&quot;* &quot;-&quot;_);_(@_)"/>
  </numFmts>
  <fonts count="40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indexed="18"/>
      <name val="Calibri"/>
      <family val="2"/>
      <scheme val="minor"/>
    </font>
    <font>
      <sz val="9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9"/>
      <color indexed="1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Calibri"/>
      <family val="2"/>
    </font>
    <font>
      <b/>
      <sz val="9"/>
      <name val="Calibri"/>
      <family val="2"/>
      <scheme val="minor"/>
    </font>
    <font>
      <sz val="11"/>
      <color indexed="18"/>
      <name val="Calibri"/>
      <family val="2"/>
      <scheme val="minor"/>
    </font>
    <font>
      <sz val="14"/>
      <name val="Arial"/>
      <family val="2"/>
    </font>
    <font>
      <sz val="10"/>
      <name val="CG Times (W1)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40">
    <xf numFmtId="0" fontId="0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0" fontId="36" fillId="0" borderId="0" applyProtection="0">
      <protection locked="0"/>
    </xf>
    <xf numFmtId="181" fontId="3" fillId="0" borderId="0"/>
    <xf numFmtId="181" fontId="3" fillId="0" borderId="0"/>
    <xf numFmtId="181" fontId="3" fillId="0" borderId="0"/>
    <xf numFmtId="181" fontId="3" fillId="0" borderId="0"/>
    <xf numFmtId="181" fontId="3" fillId="0" borderId="0"/>
    <xf numFmtId="181" fontId="3" fillId="0" borderId="0"/>
    <xf numFmtId="181" fontId="3" fillId="0" borderId="0"/>
    <xf numFmtId="181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2" fontId="37" fillId="0" borderId="60" applyBorder="0"/>
    <xf numFmtId="183" fontId="36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4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9" fillId="0" borderId="61">
      <alignment horizontal="centerContinuous" vertical="center"/>
    </xf>
    <xf numFmtId="49" fontId="39" fillId="0" borderId="62" applyBorder="0">
      <alignment horizontal="centerContinuous" vertical="center"/>
      <protection locked="0"/>
    </xf>
  </cellStyleXfs>
  <cellXfs count="536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5" xfId="0" applyFont="1" applyFill="1" applyBorder="1" applyAlignment="1">
      <alignment vertical="center"/>
    </xf>
    <xf numFmtId="0" fontId="10" fillId="2" borderId="8" xfId="0" quotePrefix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8" fillId="2" borderId="34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vertical="center"/>
    </xf>
    <xf numFmtId="0" fontId="4" fillId="2" borderId="34" xfId="0" applyFont="1" applyFill="1" applyBorder="1" applyAlignment="1" applyProtection="1">
      <alignment horizontal="left"/>
      <protection locked="0"/>
    </xf>
    <xf numFmtId="173" fontId="14" fillId="0" borderId="13" xfId="1" applyNumberFormat="1" applyFont="1" applyFill="1" applyBorder="1" applyAlignment="1" applyProtection="1">
      <alignment vertical="center"/>
      <protection locked="0"/>
    </xf>
    <xf numFmtId="0" fontId="18" fillId="2" borderId="36" xfId="0" applyFont="1" applyFill="1" applyBorder="1" applyAlignment="1">
      <alignment horizontal="left" vertical="center"/>
    </xf>
    <xf numFmtId="20" fontId="14" fillId="2" borderId="22" xfId="0" quotePrefix="1" applyNumberFormat="1" applyFont="1" applyFill="1" applyBorder="1" applyAlignment="1" applyProtection="1">
      <alignment horizontal="center" vertical="center"/>
      <protection locked="0"/>
    </xf>
    <xf numFmtId="20" fontId="14" fillId="2" borderId="17" xfId="0" quotePrefix="1" applyNumberFormat="1" applyFont="1" applyFill="1" applyBorder="1" applyAlignment="1" applyProtection="1">
      <alignment horizontal="center" vertical="center"/>
      <protection locked="0"/>
    </xf>
    <xf numFmtId="0" fontId="20" fillId="3" borderId="7" xfId="0" applyFont="1" applyFill="1" applyBorder="1" applyAlignment="1">
      <alignment horizontal="center" vertical="center"/>
    </xf>
    <xf numFmtId="0" fontId="4" fillId="2" borderId="37" xfId="0" applyFont="1" applyFill="1" applyBorder="1" applyAlignment="1" applyProtection="1">
      <alignment horizontal="left"/>
      <protection locked="0"/>
    </xf>
    <xf numFmtId="173" fontId="14" fillId="0" borderId="20" xfId="1" applyNumberFormat="1" applyFont="1" applyFill="1" applyBorder="1" applyAlignment="1" applyProtection="1">
      <alignment vertical="center"/>
      <protection locked="0"/>
    </xf>
    <xf numFmtId="0" fontId="18" fillId="2" borderId="37" xfId="0" applyFont="1" applyFill="1" applyBorder="1" applyAlignment="1">
      <alignment vertical="center"/>
    </xf>
    <xf numFmtId="1" fontId="14" fillId="2" borderId="22" xfId="0" applyNumberFormat="1" applyFont="1" applyFill="1" applyBorder="1" applyAlignment="1" applyProtection="1">
      <alignment horizontal="center" vertical="center"/>
      <protection locked="0"/>
    </xf>
    <xf numFmtId="1" fontId="14" fillId="2" borderId="17" xfId="0" applyNumberFormat="1" applyFont="1" applyFill="1" applyBorder="1" applyAlignment="1">
      <alignment horizontal="center" vertical="center"/>
    </xf>
    <xf numFmtId="12" fontId="14" fillId="0" borderId="22" xfId="0" applyNumberFormat="1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18" fillId="2" borderId="37" xfId="0" applyFont="1" applyFill="1" applyBorder="1" applyAlignment="1" applyProtection="1">
      <alignment vertical="center"/>
      <protection locked="0"/>
    </xf>
    <xf numFmtId="2" fontId="14" fillId="2" borderId="22" xfId="0" applyNumberFormat="1" applyFont="1" applyFill="1" applyBorder="1" applyAlignment="1" applyProtection="1">
      <alignment horizontal="center" vertical="center"/>
      <protection locked="0"/>
    </xf>
    <xf numFmtId="2" fontId="14" fillId="2" borderId="17" xfId="0" applyNumberFormat="1" applyFont="1" applyFill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 vertical="center"/>
      <protection locked="0"/>
    </xf>
    <xf numFmtId="173" fontId="14" fillId="0" borderId="20" xfId="1" applyNumberFormat="1" applyFont="1" applyFill="1" applyBorder="1" applyAlignment="1" applyProtection="1">
      <alignment vertical="center"/>
    </xf>
    <xf numFmtId="0" fontId="14" fillId="2" borderId="19" xfId="0" quotePrefix="1" applyFont="1" applyFill="1" applyBorder="1" applyAlignment="1">
      <alignment horizontal="center" vertical="center"/>
    </xf>
    <xf numFmtId="1" fontId="14" fillId="2" borderId="22" xfId="0" quotePrefix="1" applyNumberFormat="1" applyFont="1" applyFill="1" applyBorder="1" applyAlignment="1" applyProtection="1">
      <alignment horizontal="center" vertical="center"/>
      <protection locked="0"/>
    </xf>
    <xf numFmtId="1" fontId="14" fillId="2" borderId="17" xfId="0" quotePrefix="1" applyNumberFormat="1" applyFont="1" applyFill="1" applyBorder="1" applyAlignment="1" applyProtection="1">
      <alignment horizontal="center" vertical="center"/>
      <protection locked="0"/>
    </xf>
    <xf numFmtId="2" fontId="14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14" fillId="2" borderId="17" xfId="0" quotePrefix="1" applyNumberFormat="1" applyFont="1" applyFill="1" applyBorder="1" applyAlignment="1" applyProtection="1">
      <alignment horizontal="center" vertical="center"/>
      <protection locked="0"/>
    </xf>
    <xf numFmtId="167" fontId="14" fillId="0" borderId="20" xfId="1" applyFont="1" applyFill="1" applyBorder="1" applyAlignment="1" applyProtection="1">
      <alignment vertical="center"/>
    </xf>
    <xf numFmtId="0" fontId="24" fillId="2" borderId="37" xfId="0" applyFont="1" applyFill="1" applyBorder="1" applyAlignment="1">
      <alignment horizontal="left" vertical="center"/>
    </xf>
    <xf numFmtId="171" fontId="14" fillId="2" borderId="22" xfId="0" applyNumberFormat="1" applyFont="1" applyFill="1" applyBorder="1" applyAlignment="1" applyProtection="1">
      <alignment horizontal="center" vertical="center"/>
      <protection locked="0"/>
    </xf>
    <xf numFmtId="171" fontId="14" fillId="2" borderId="17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 applyProtection="1">
      <alignment horizontal="center"/>
      <protection locked="0"/>
    </xf>
    <xf numFmtId="173" fontId="14" fillId="2" borderId="20" xfId="1" applyNumberFormat="1" applyFont="1" applyFill="1" applyBorder="1" applyAlignment="1" applyProtection="1">
      <alignment vertical="center"/>
    </xf>
    <xf numFmtId="1" fontId="14" fillId="2" borderId="17" xfId="0" applyNumberFormat="1" applyFont="1" applyFill="1" applyBorder="1" applyAlignment="1" applyProtection="1">
      <alignment horizontal="center" vertical="center"/>
      <protection locked="0"/>
    </xf>
    <xf numFmtId="0" fontId="25" fillId="2" borderId="34" xfId="0" applyFont="1" applyFill="1" applyBorder="1" applyAlignment="1" applyProtection="1">
      <alignment horizontal="left" vertical="center"/>
      <protection locked="0"/>
    </xf>
    <xf numFmtId="175" fontId="26" fillId="2" borderId="13" xfId="1" applyNumberFormat="1" applyFont="1" applyFill="1" applyBorder="1" applyAlignment="1" applyProtection="1">
      <alignment horizontal="right" vertical="center"/>
      <protection locked="0"/>
    </xf>
    <xf numFmtId="176" fontId="14" fillId="2" borderId="22" xfId="0" quotePrefix="1" applyNumberFormat="1" applyFont="1" applyFill="1" applyBorder="1" applyAlignment="1" applyProtection="1">
      <alignment horizontal="center" vertical="center"/>
      <protection locked="0"/>
    </xf>
    <xf numFmtId="13" fontId="14" fillId="2" borderId="17" xfId="0" quotePrefix="1" applyNumberFormat="1" applyFont="1" applyFill="1" applyBorder="1" applyAlignment="1" applyProtection="1">
      <alignment horizontal="center" vertical="center"/>
      <protection locked="0"/>
    </xf>
    <xf numFmtId="0" fontId="25" fillId="2" borderId="37" xfId="0" applyFont="1" applyFill="1" applyBorder="1" applyAlignment="1" applyProtection="1">
      <alignment horizontal="left" vertical="center"/>
      <protection locked="0"/>
    </xf>
    <xf numFmtId="175" fontId="14" fillId="2" borderId="20" xfId="1" applyNumberFormat="1" applyFont="1" applyFill="1" applyBorder="1" applyAlignment="1" applyProtection="1">
      <alignment horizontal="right" vertical="center"/>
      <protection locked="0"/>
    </xf>
    <xf numFmtId="0" fontId="24" fillId="2" borderId="37" xfId="0" applyFont="1" applyFill="1" applyBorder="1" applyAlignment="1">
      <alignment vertical="center"/>
    </xf>
    <xf numFmtId="0" fontId="14" fillId="2" borderId="20" xfId="0" applyFont="1" applyFill="1" applyBorder="1" applyAlignment="1">
      <alignment vertical="center"/>
    </xf>
    <xf numFmtId="0" fontId="18" fillId="2" borderId="37" xfId="0" applyFont="1" applyFill="1" applyBorder="1" applyAlignment="1">
      <alignment horizontal="left" vertical="center"/>
    </xf>
    <xf numFmtId="0" fontId="12" fillId="2" borderId="43" xfId="0" applyFont="1" applyFill="1" applyBorder="1" applyAlignment="1">
      <alignment horizontal="center" vertical="center"/>
    </xf>
    <xf numFmtId="175" fontId="14" fillId="2" borderId="27" xfId="1" applyNumberFormat="1" applyFont="1" applyFill="1" applyBorder="1" applyAlignment="1" applyProtection="1">
      <alignment horizontal="right" vertical="center"/>
    </xf>
    <xf numFmtId="0" fontId="19" fillId="2" borderId="18" xfId="0" applyFont="1" applyFill="1" applyBorder="1" applyAlignment="1">
      <alignment horizontal="left" vertical="center"/>
    </xf>
    <xf numFmtId="0" fontId="19" fillId="2" borderId="19" xfId="0" applyFont="1" applyFill="1" applyBorder="1" applyAlignment="1">
      <alignment horizontal="left" vertical="center"/>
    </xf>
    <xf numFmtId="0" fontId="19" fillId="2" borderId="20" xfId="0" applyFont="1" applyFill="1" applyBorder="1" applyAlignment="1">
      <alignment horizontal="left" vertical="center"/>
    </xf>
    <xf numFmtId="0" fontId="19" fillId="2" borderId="37" xfId="0" applyFont="1" applyFill="1" applyBorder="1" applyAlignment="1" applyProtection="1">
      <alignment vertical="center"/>
      <protection locked="0"/>
    </xf>
    <xf numFmtId="0" fontId="14" fillId="0" borderId="20" xfId="1" applyNumberFormat="1" applyFont="1" applyFill="1" applyBorder="1" applyAlignment="1" applyProtection="1">
      <alignment horizontal="right" vertical="center"/>
      <protection locked="0"/>
    </xf>
    <xf numFmtId="0" fontId="19" fillId="2" borderId="37" xfId="0" applyFont="1" applyFill="1" applyBorder="1" applyAlignment="1">
      <alignment vertical="center"/>
    </xf>
    <xf numFmtId="0" fontId="12" fillId="3" borderId="35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right" vertical="center"/>
    </xf>
    <xf numFmtId="0" fontId="19" fillId="0" borderId="37" xfId="0" applyFont="1" applyBorder="1" applyAlignment="1">
      <alignment vertical="center"/>
    </xf>
    <xf numFmtId="0" fontId="19" fillId="2" borderId="13" xfId="0" applyFont="1" applyFill="1" applyBorder="1" applyAlignment="1">
      <alignment vertical="center"/>
    </xf>
    <xf numFmtId="0" fontId="14" fillId="2" borderId="12" xfId="0" quotePrefix="1" applyFont="1" applyFill="1" applyBorder="1" applyAlignment="1">
      <alignment horizontal="center" vertical="center"/>
    </xf>
    <xf numFmtId="0" fontId="19" fillId="2" borderId="34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 vertical="center"/>
    </xf>
    <xf numFmtId="0" fontId="14" fillId="2" borderId="20" xfId="0" applyFont="1" applyFill="1" applyBorder="1" applyAlignment="1">
      <alignment horizontal="right" vertical="center"/>
    </xf>
    <xf numFmtId="0" fontId="19" fillId="2" borderId="37" xfId="0" applyFont="1" applyFill="1" applyBorder="1" applyAlignment="1">
      <alignment horizontal="left" vertical="center"/>
    </xf>
    <xf numFmtId="0" fontId="19" fillId="2" borderId="20" xfId="0" applyFont="1" applyFill="1" applyBorder="1" applyAlignment="1" applyProtection="1">
      <alignment vertical="center"/>
      <protection locked="0"/>
    </xf>
    <xf numFmtId="2" fontId="14" fillId="0" borderId="47" xfId="0" applyNumberFormat="1" applyFont="1" applyBorder="1" applyAlignment="1">
      <alignment horizontal="center" vertical="center"/>
    </xf>
    <xf numFmtId="0" fontId="16" fillId="2" borderId="43" xfId="0" applyFont="1" applyFill="1" applyBorder="1" applyAlignment="1" applyProtection="1">
      <alignment horizontal="left" vertical="center"/>
      <protection locked="0"/>
    </xf>
    <xf numFmtId="1" fontId="22" fillId="2" borderId="27" xfId="0" applyNumberFormat="1" applyFont="1" applyFill="1" applyBorder="1" applyAlignment="1">
      <alignment horizontal="right" vertical="center"/>
    </xf>
    <xf numFmtId="0" fontId="19" fillId="2" borderId="48" xfId="0" applyFont="1" applyFill="1" applyBorder="1" applyAlignment="1" applyProtection="1">
      <alignment vertical="center"/>
      <protection locked="0"/>
    </xf>
    <xf numFmtId="0" fontId="14" fillId="2" borderId="49" xfId="0" quotePrefix="1" applyFont="1" applyFill="1" applyBorder="1" applyAlignment="1">
      <alignment horizontal="center" vertical="center"/>
    </xf>
    <xf numFmtId="0" fontId="4" fillId="2" borderId="18" xfId="0" quotePrefix="1" applyFont="1" applyFill="1" applyBorder="1" applyAlignment="1">
      <alignment horizontal="left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2" borderId="20" xfId="0" quotePrefix="1" applyFont="1" applyFill="1" applyBorder="1" applyAlignment="1">
      <alignment horizontal="left" vertical="center"/>
    </xf>
    <xf numFmtId="0" fontId="14" fillId="2" borderId="49" xfId="0" applyFont="1" applyFill="1" applyBorder="1" applyAlignment="1">
      <alignment horizontal="center" vertical="center"/>
    </xf>
    <xf numFmtId="0" fontId="19" fillId="2" borderId="50" xfId="0" applyFont="1" applyFill="1" applyBorder="1" applyAlignment="1" applyProtection="1">
      <alignment vertical="center"/>
      <protection locked="0"/>
    </xf>
    <xf numFmtId="1" fontId="14" fillId="2" borderId="20" xfId="0" applyNumberFormat="1" applyFont="1" applyFill="1" applyBorder="1" applyAlignment="1" applyProtection="1">
      <alignment horizontal="center" vertical="center"/>
      <protection locked="0"/>
    </xf>
    <xf numFmtId="1" fontId="14" fillId="2" borderId="20" xfId="0" applyNumberFormat="1" applyFont="1" applyFill="1" applyBorder="1" applyAlignment="1">
      <alignment horizontal="center" vertical="center"/>
    </xf>
    <xf numFmtId="0" fontId="19" fillId="2" borderId="43" xfId="0" applyFont="1" applyFill="1" applyBorder="1" applyAlignment="1">
      <alignment vertical="center"/>
    </xf>
    <xf numFmtId="2" fontId="14" fillId="2" borderId="29" xfId="0" applyNumberFormat="1" applyFont="1" applyFill="1" applyBorder="1" applyAlignment="1" applyProtection="1">
      <alignment horizontal="center" vertical="center"/>
      <protection locked="0"/>
    </xf>
    <xf numFmtId="2" fontId="14" fillId="2" borderId="24" xfId="0" applyNumberFormat="1" applyFont="1" applyFill="1" applyBorder="1" applyAlignment="1" applyProtection="1">
      <alignment horizontal="center" vertical="center"/>
      <protection locked="0"/>
    </xf>
    <xf numFmtId="1" fontId="14" fillId="2" borderId="20" xfId="0" quotePrefix="1" applyNumberFormat="1" applyFont="1" applyFill="1" applyBorder="1" applyAlignment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  <protection locked="0"/>
    </xf>
    <xf numFmtId="3" fontId="27" fillId="2" borderId="12" xfId="0" applyNumberFormat="1" applyFont="1" applyFill="1" applyBorder="1" applyAlignment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6" fillId="2" borderId="43" xfId="0" applyFont="1" applyFill="1" applyBorder="1" applyAlignment="1" applyProtection="1">
      <alignment horizontal="center" vertical="center"/>
      <protection locked="0"/>
    </xf>
    <xf numFmtId="3" fontId="27" fillId="2" borderId="19" xfId="0" applyNumberFormat="1" applyFont="1" applyFill="1" applyBorder="1" applyAlignment="1">
      <alignment horizontal="center" vertical="center"/>
    </xf>
    <xf numFmtId="0" fontId="18" fillId="2" borderId="34" xfId="0" applyFont="1" applyFill="1" applyBorder="1" applyAlignment="1" applyProtection="1">
      <alignment horizontal="left" vertical="center"/>
      <protection locked="0"/>
    </xf>
    <xf numFmtId="0" fontId="25" fillId="2" borderId="23" xfId="0" applyFont="1" applyFill="1" applyBorder="1" applyAlignment="1">
      <alignment horizontal="left" vertical="center"/>
    </xf>
    <xf numFmtId="0" fontId="25" fillId="2" borderId="24" xfId="0" applyFont="1" applyFill="1" applyBorder="1" applyAlignment="1">
      <alignment horizontal="left" vertical="center"/>
    </xf>
    <xf numFmtId="10" fontId="27" fillId="2" borderId="49" xfId="2" applyNumberFormat="1" applyFont="1" applyFill="1" applyBorder="1" applyAlignment="1">
      <alignment horizontal="center" vertical="center"/>
    </xf>
    <xf numFmtId="0" fontId="25" fillId="2" borderId="43" xfId="0" applyFont="1" applyFill="1" applyBorder="1" applyAlignment="1" applyProtection="1">
      <alignment horizontal="left" vertical="center"/>
      <protection locked="0"/>
    </xf>
    <xf numFmtId="0" fontId="18" fillId="2" borderId="37" xfId="0" applyFont="1" applyFill="1" applyBorder="1" applyAlignment="1" applyProtection="1">
      <alignment horizontal="left" vertical="center"/>
      <protection locked="0"/>
    </xf>
    <xf numFmtId="171" fontId="14" fillId="2" borderId="20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2" fontId="16" fillId="3" borderId="8" xfId="0" applyNumberFormat="1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vertical="center"/>
    </xf>
    <xf numFmtId="1" fontId="14" fillId="0" borderId="15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25" fillId="2" borderId="34" xfId="0" applyFont="1" applyFill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12" fontId="14" fillId="0" borderId="14" xfId="0" applyNumberFormat="1" applyFont="1" applyBorder="1" applyAlignment="1">
      <alignment horizontal="center" vertical="center"/>
    </xf>
    <xf numFmtId="0" fontId="4" fillId="2" borderId="37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25" fillId="2" borderId="37" xfId="0" applyFont="1" applyFill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12" fontId="14" fillId="0" borderId="21" xfId="0" applyNumberFormat="1" applyFont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14" fontId="4" fillId="2" borderId="22" xfId="0" applyNumberFormat="1" applyFont="1" applyFill="1" applyBorder="1" applyAlignment="1">
      <alignment vertical="center"/>
    </xf>
    <xf numFmtId="14" fontId="4" fillId="0" borderId="22" xfId="0" applyNumberFormat="1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1" fontId="14" fillId="0" borderId="22" xfId="0" applyNumberFormat="1" applyFont="1" applyBorder="1" applyAlignment="1">
      <alignment horizontal="center" vertical="center"/>
    </xf>
    <xf numFmtId="0" fontId="25" fillId="2" borderId="50" xfId="0" applyFont="1" applyFill="1" applyBorder="1" applyAlignment="1">
      <alignment horizontal="left" vertical="center"/>
    </xf>
    <xf numFmtId="0" fontId="18" fillId="2" borderId="20" xfId="0" applyFont="1" applyFill="1" applyBorder="1" applyAlignment="1" applyProtection="1">
      <alignment horizontal="left" vertical="center"/>
      <protection locked="0"/>
    </xf>
    <xf numFmtId="0" fontId="4" fillId="2" borderId="22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4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24" fillId="2" borderId="25" xfId="0" applyFont="1" applyFill="1" applyBorder="1" applyAlignment="1">
      <alignment horizontal="left" vertical="center"/>
    </xf>
    <xf numFmtId="0" fontId="24" fillId="2" borderId="26" xfId="0" applyFont="1" applyFill="1" applyBorder="1" applyAlignment="1">
      <alignment horizontal="left" vertical="center"/>
    </xf>
    <xf numFmtId="0" fontId="24" fillId="2" borderId="27" xfId="0" applyFont="1" applyFill="1" applyBorder="1" applyAlignment="1">
      <alignment horizontal="left" vertical="center"/>
    </xf>
    <xf numFmtId="14" fontId="30" fillId="2" borderId="25" xfId="0" applyNumberFormat="1" applyFont="1" applyFill="1" applyBorder="1" applyAlignment="1">
      <alignment horizontal="left" vertical="center"/>
    </xf>
    <xf numFmtId="14" fontId="30" fillId="2" borderId="26" xfId="0" applyNumberFormat="1" applyFont="1" applyFill="1" applyBorder="1" applyAlignment="1">
      <alignment horizontal="left" vertical="center"/>
    </xf>
    <xf numFmtId="14" fontId="30" fillId="2" borderId="27" xfId="0" applyNumberFormat="1" applyFont="1" applyFill="1" applyBorder="1" applyAlignment="1">
      <alignment horizontal="left" vertical="center"/>
    </xf>
    <xf numFmtId="0" fontId="18" fillId="2" borderId="27" xfId="0" applyFont="1" applyFill="1" applyBorder="1" applyAlignment="1" applyProtection="1">
      <alignment horizontal="left" vertical="center"/>
      <protection locked="0"/>
    </xf>
    <xf numFmtId="1" fontId="14" fillId="2" borderId="27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12" fillId="3" borderId="3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179" fontId="14" fillId="0" borderId="52" xfId="0" applyNumberFormat="1" applyFont="1" applyBorder="1" applyAlignment="1">
      <alignment horizontal="center" vertical="center"/>
    </xf>
    <xf numFmtId="179" fontId="14" fillId="0" borderId="14" xfId="0" applyNumberFormat="1" applyFont="1" applyBorder="1" applyAlignment="1">
      <alignment horizontal="center" vertical="center"/>
    </xf>
    <xf numFmtId="2" fontId="14" fillId="0" borderId="10" xfId="0" quotePrefix="1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179" fontId="14" fillId="0" borderId="21" xfId="0" applyNumberFormat="1" applyFont="1" applyBorder="1" applyAlignment="1">
      <alignment horizontal="center" vertical="center"/>
    </xf>
    <xf numFmtId="2" fontId="14" fillId="0" borderId="17" xfId="0" quotePrefix="1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2" fontId="14" fillId="2" borderId="35" xfId="0" quotePrefix="1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2" borderId="30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2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vertical="center"/>
    </xf>
    <xf numFmtId="49" fontId="12" fillId="3" borderId="16" xfId="0" applyNumberFormat="1" applyFont="1" applyFill="1" applyBorder="1" applyAlignment="1" applyProtection="1">
      <alignment horizontal="left" vertical="center"/>
      <protection locked="0"/>
    </xf>
    <xf numFmtId="49" fontId="12" fillId="3" borderId="21" xfId="0" applyNumberFormat="1" applyFont="1" applyFill="1" applyBorder="1" applyAlignment="1" applyProtection="1">
      <alignment horizontal="left" vertical="center"/>
      <protection locked="0"/>
    </xf>
    <xf numFmtId="49" fontId="12" fillId="3" borderId="17" xfId="0" applyNumberFormat="1" applyFont="1" applyFill="1" applyBorder="1" applyAlignment="1" applyProtection="1">
      <alignment horizontal="left" vertical="center"/>
      <protection locked="0"/>
    </xf>
    <xf numFmtId="0" fontId="14" fillId="0" borderId="22" xfId="0" applyFont="1" applyBorder="1" applyAlignment="1" applyProtection="1">
      <alignment horizontal="left" vertical="center" wrapText="1"/>
      <protection locked="0"/>
    </xf>
    <xf numFmtId="0" fontId="14" fillId="0" borderId="21" xfId="0" applyFont="1" applyBorder="1" applyAlignment="1" applyProtection="1">
      <alignment horizontal="left" vertical="center" wrapText="1"/>
      <protection locked="0"/>
    </xf>
    <xf numFmtId="0" fontId="14" fillId="0" borderId="17" xfId="0" applyFont="1" applyBorder="1" applyAlignment="1" applyProtection="1">
      <alignment horizontal="left" vertical="center" wrapText="1"/>
      <protection locked="0"/>
    </xf>
    <xf numFmtId="49" fontId="12" fillId="3" borderId="23" xfId="0" applyNumberFormat="1" applyFont="1" applyFill="1" applyBorder="1" applyAlignment="1" applyProtection="1">
      <alignment horizontal="left" vertical="center"/>
      <protection locked="0"/>
    </xf>
    <xf numFmtId="49" fontId="12" fillId="3" borderId="28" xfId="0" applyNumberFormat="1" applyFont="1" applyFill="1" applyBorder="1" applyAlignment="1" applyProtection="1">
      <alignment horizontal="left" vertical="center"/>
      <protection locked="0"/>
    </xf>
    <xf numFmtId="49" fontId="12" fillId="3" borderId="24" xfId="0" applyNumberFormat="1" applyFont="1" applyFill="1" applyBorder="1" applyAlignment="1" applyProtection="1">
      <alignment horizontal="left" vertical="center"/>
      <protection locked="0"/>
    </xf>
    <xf numFmtId="0" fontId="14" fillId="0" borderId="29" xfId="0" applyFont="1" applyBorder="1" applyAlignment="1" applyProtection="1">
      <alignment horizontal="left" vertical="center" wrapText="1"/>
      <protection locked="0"/>
    </xf>
    <xf numFmtId="0" fontId="14" fillId="0" borderId="28" xfId="0" applyFont="1" applyBorder="1" applyAlignment="1" applyProtection="1">
      <alignment horizontal="left" vertical="center" wrapText="1"/>
      <protection locked="0"/>
    </xf>
    <xf numFmtId="0" fontId="14" fillId="0" borderId="24" xfId="0" applyFont="1" applyBorder="1" applyAlignment="1" applyProtection="1">
      <alignment horizontal="left" vertical="center" wrapText="1"/>
      <protection locked="0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49" fontId="12" fillId="3" borderId="9" xfId="0" applyNumberFormat="1" applyFont="1" applyFill="1" applyBorder="1" applyAlignment="1" applyProtection="1">
      <alignment horizontal="left" vertical="center"/>
      <protection locked="0"/>
    </xf>
    <xf numFmtId="49" fontId="12" fillId="3" borderId="14" xfId="0" applyNumberFormat="1" applyFont="1" applyFill="1" applyBorder="1" applyAlignment="1" applyProtection="1">
      <alignment horizontal="left" vertical="center"/>
      <protection locked="0"/>
    </xf>
    <xf numFmtId="49" fontId="12" fillId="3" borderId="10" xfId="0" applyNumberFormat="1" applyFont="1" applyFill="1" applyBorder="1" applyAlignment="1" applyProtection="1">
      <alignment horizontal="left" vertical="center"/>
      <protection locked="0"/>
    </xf>
    <xf numFmtId="0" fontId="14" fillId="0" borderId="15" xfId="0" applyFont="1" applyBorder="1" applyAlignment="1" applyProtection="1">
      <alignment horizontal="left" vertical="center" wrapText="1"/>
      <protection locked="0"/>
    </xf>
    <xf numFmtId="0" fontId="14" fillId="0" borderId="14" xfId="0" applyFont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168" fontId="12" fillId="3" borderId="59" xfId="0" applyNumberFormat="1" applyFont="1" applyFill="1" applyBorder="1" applyAlignment="1">
      <alignment horizontal="center" vertical="center"/>
    </xf>
    <xf numFmtId="168" fontId="12" fillId="3" borderId="57" xfId="0" applyNumberFormat="1" applyFont="1" applyFill="1" applyBorder="1" applyAlignment="1">
      <alignment horizontal="center" vertical="center"/>
    </xf>
    <xf numFmtId="168" fontId="12" fillId="3" borderId="30" xfId="0" applyNumberFormat="1" applyFont="1" applyFill="1" applyBorder="1" applyAlignment="1">
      <alignment horizontal="center" vertical="center"/>
    </xf>
    <xf numFmtId="168" fontId="12" fillId="3" borderId="6" xfId="0" applyNumberFormat="1" applyFont="1" applyFill="1" applyBorder="1" applyAlignment="1">
      <alignment horizontal="center" vertical="center"/>
    </xf>
    <xf numFmtId="168" fontId="12" fillId="3" borderId="7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168" fontId="12" fillId="3" borderId="55" xfId="0" applyNumberFormat="1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8" xfId="0" applyFont="1" applyFill="1" applyBorder="1" applyAlignment="1">
      <alignment horizontal="center" vertical="center"/>
    </xf>
    <xf numFmtId="0" fontId="12" fillId="2" borderId="15" xfId="0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 applyProtection="1">
      <alignment horizontal="center" vertical="center"/>
      <protection locked="0"/>
    </xf>
    <xf numFmtId="14" fontId="30" fillId="2" borderId="11" xfId="0" applyNumberFormat="1" applyFont="1" applyFill="1" applyBorder="1" applyAlignment="1">
      <alignment horizontal="left" vertical="center"/>
    </xf>
    <xf numFmtId="14" fontId="30" fillId="2" borderId="12" xfId="0" applyNumberFormat="1" applyFont="1" applyFill="1" applyBorder="1" applyAlignment="1">
      <alignment horizontal="left" vertical="center"/>
    </xf>
    <xf numFmtId="14" fontId="30" fillId="2" borderId="13" xfId="0" applyNumberFormat="1" applyFont="1" applyFill="1" applyBorder="1" applyAlignment="1">
      <alignment horizontal="left" vertical="center"/>
    </xf>
    <xf numFmtId="0" fontId="34" fillId="2" borderId="15" xfId="0" applyFont="1" applyFill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168" fontId="14" fillId="0" borderId="19" xfId="0" applyNumberFormat="1" applyFont="1" applyBorder="1" applyAlignment="1">
      <alignment horizontal="center" vertical="center"/>
    </xf>
    <xf numFmtId="0" fontId="30" fillId="2" borderId="23" xfId="0" applyFont="1" applyFill="1" applyBorder="1" applyAlignment="1" applyProtection="1">
      <alignment horizontal="left" vertical="center"/>
      <protection locked="0"/>
    </xf>
    <xf numFmtId="0" fontId="30" fillId="2" borderId="28" xfId="0" applyFont="1" applyFill="1" applyBorder="1" applyAlignment="1" applyProtection="1">
      <alignment horizontal="left" vertical="center"/>
      <protection locked="0"/>
    </xf>
    <xf numFmtId="0" fontId="30" fillId="2" borderId="24" xfId="0" applyFont="1" applyFill="1" applyBorder="1" applyAlignment="1" applyProtection="1">
      <alignment horizontal="left" vertical="center"/>
      <protection locked="0"/>
    </xf>
    <xf numFmtId="0" fontId="22" fillId="2" borderId="29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 applyProtection="1">
      <alignment horizontal="center" vertical="center"/>
      <protection locked="0"/>
    </xf>
    <xf numFmtId="0" fontId="34" fillId="2" borderId="26" xfId="0" applyFont="1" applyFill="1" applyBorder="1" applyAlignment="1">
      <alignment horizontal="center" vertical="center"/>
    </xf>
    <xf numFmtId="0" fontId="34" fillId="2" borderId="27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left" vertical="center"/>
    </xf>
    <xf numFmtId="0" fontId="25" fillId="2" borderId="17" xfId="0" applyFont="1" applyFill="1" applyBorder="1" applyAlignment="1">
      <alignment horizontal="left" vertical="center"/>
    </xf>
    <xf numFmtId="14" fontId="14" fillId="2" borderId="19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30" fillId="2" borderId="9" xfId="0" applyFont="1" applyFill="1" applyBorder="1" applyAlignment="1" applyProtection="1">
      <alignment horizontal="left" vertical="center"/>
      <protection locked="0"/>
    </xf>
    <xf numFmtId="0" fontId="30" fillId="2" borderId="14" xfId="0" applyFont="1" applyFill="1" applyBorder="1" applyAlignment="1" applyProtection="1">
      <alignment horizontal="left" vertical="center"/>
      <protection locked="0"/>
    </xf>
    <xf numFmtId="0" fontId="30" fillId="2" borderId="10" xfId="0" applyFont="1" applyFill="1" applyBorder="1" applyAlignment="1" applyProtection="1">
      <alignment horizontal="left" vertical="center"/>
      <protection locked="0"/>
    </xf>
    <xf numFmtId="0" fontId="22" fillId="2" borderId="54" xfId="0" applyFont="1" applyFill="1" applyBorder="1" applyAlignment="1">
      <alignment horizontal="center" vertical="center"/>
    </xf>
    <xf numFmtId="0" fontId="22" fillId="2" borderId="4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left" vertical="center"/>
    </xf>
    <xf numFmtId="0" fontId="24" fillId="2" borderId="12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left" vertical="center"/>
    </xf>
    <xf numFmtId="0" fontId="27" fillId="0" borderId="45" xfId="0" applyFont="1" applyBorder="1" applyAlignment="1" applyProtection="1">
      <alignment horizontal="center" vertical="center"/>
      <protection locked="0"/>
    </xf>
    <xf numFmtId="0" fontId="27" fillId="0" borderId="53" xfId="0" applyFont="1" applyBorder="1" applyAlignment="1" applyProtection="1">
      <alignment horizontal="center" vertical="center"/>
      <protection locked="0"/>
    </xf>
    <xf numFmtId="2" fontId="14" fillId="2" borderId="23" xfId="0" quotePrefix="1" applyNumberFormat="1" applyFont="1" applyFill="1" applyBorder="1" applyAlignment="1">
      <alignment horizontal="center" vertical="center"/>
    </xf>
    <xf numFmtId="2" fontId="14" fillId="2" borderId="28" xfId="0" applyNumberFormat="1" applyFont="1" applyFill="1" applyBorder="1" applyAlignment="1">
      <alignment horizontal="center" vertical="center"/>
    </xf>
    <xf numFmtId="0" fontId="14" fillId="2" borderId="45" xfId="0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7" fillId="0" borderId="21" xfId="0" applyFont="1" applyBorder="1" applyAlignment="1" applyProtection="1">
      <alignment horizontal="center" vertical="center"/>
      <protection locked="0"/>
    </xf>
    <xf numFmtId="0" fontId="27" fillId="0" borderId="42" xfId="0" applyFont="1" applyBorder="1" applyAlignment="1" applyProtection="1">
      <alignment horizontal="center" vertical="center"/>
      <protection locked="0"/>
    </xf>
    <xf numFmtId="2" fontId="14" fillId="2" borderId="16" xfId="0" quotePrefix="1" applyNumberFormat="1" applyFont="1" applyFill="1" applyBorder="1" applyAlignment="1">
      <alignment horizontal="center" vertical="center"/>
    </xf>
    <xf numFmtId="2" fontId="14" fillId="2" borderId="21" xfId="0" applyNumberFormat="1" applyFont="1" applyFill="1" applyBorder="1" applyAlignment="1">
      <alignment horizontal="center" vertical="center"/>
    </xf>
    <xf numFmtId="0" fontId="14" fillId="2" borderId="21" xfId="0" quotePrefix="1" applyFont="1" applyFill="1" applyBorder="1" applyAlignment="1">
      <alignment horizontal="center" vertical="center"/>
    </xf>
    <xf numFmtId="14" fontId="14" fillId="2" borderId="21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" fillId="2" borderId="44" xfId="0" applyFont="1" applyFill="1" applyBorder="1" applyAlignment="1" applyProtection="1">
      <alignment horizontal="left" vertical="center"/>
      <protection locked="0"/>
    </xf>
    <xf numFmtId="0" fontId="4" fillId="2" borderId="45" xfId="0" applyFont="1" applyFill="1" applyBorder="1" applyAlignment="1" applyProtection="1">
      <alignment horizontal="left" vertical="center"/>
      <protection locked="0"/>
    </xf>
    <xf numFmtId="0" fontId="14" fillId="0" borderId="45" xfId="0" applyFont="1" applyBorder="1" applyAlignment="1">
      <alignment horizontal="center" vertical="center"/>
    </xf>
    <xf numFmtId="0" fontId="27" fillId="0" borderId="14" xfId="0" applyFont="1" applyBorder="1" applyAlignment="1" applyProtection="1">
      <alignment horizontal="center" vertical="center"/>
      <protection locked="0"/>
    </xf>
    <xf numFmtId="0" fontId="27" fillId="0" borderId="51" xfId="0" applyFont="1" applyBorder="1" applyAlignment="1" applyProtection="1">
      <alignment horizontal="center" vertical="center"/>
      <protection locked="0"/>
    </xf>
    <xf numFmtId="2" fontId="14" fillId="2" borderId="9" xfId="0" quotePrefix="1" applyNumberFormat="1" applyFont="1" applyFill="1" applyBorder="1" applyAlignment="1">
      <alignment horizontal="center" vertical="center"/>
    </xf>
    <xf numFmtId="2" fontId="14" fillId="2" borderId="14" xfId="0" applyNumberFormat="1" applyFont="1" applyFill="1" applyBorder="1" applyAlignment="1">
      <alignment horizontal="center" vertical="center"/>
    </xf>
    <xf numFmtId="0" fontId="14" fillId="2" borderId="14" xfId="0" quotePrefix="1" applyFont="1" applyFill="1" applyBorder="1" applyAlignment="1">
      <alignment horizontal="center" vertical="center"/>
    </xf>
    <xf numFmtId="14" fontId="14" fillId="2" borderId="14" xfId="0" applyNumberFormat="1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4" fillId="2" borderId="16" xfId="0" applyFont="1" applyFill="1" applyBorder="1" applyAlignment="1" applyProtection="1">
      <alignment horizontal="left" vertical="center"/>
      <protection locked="0"/>
    </xf>
    <xf numFmtId="0" fontId="4" fillId="2" borderId="21" xfId="0" applyFont="1" applyFill="1" applyBorder="1" applyAlignment="1" applyProtection="1">
      <alignment horizontal="left" vertical="center"/>
      <protection locked="0"/>
    </xf>
    <xf numFmtId="12" fontId="27" fillId="0" borderId="21" xfId="0" applyNumberFormat="1" applyFont="1" applyBorder="1" applyAlignment="1" applyProtection="1">
      <alignment horizontal="center" vertical="center"/>
      <protection locked="0"/>
    </xf>
    <xf numFmtId="0" fontId="14" fillId="0" borderId="22" xfId="0" applyFont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14" fontId="12" fillId="3" borderId="2" xfId="0" applyNumberFormat="1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49" fontId="12" fillId="3" borderId="7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4" fillId="2" borderId="9" xfId="0" applyFont="1" applyFill="1" applyBorder="1" applyAlignment="1" applyProtection="1">
      <alignment horizontal="left" vertical="center"/>
      <protection locked="0"/>
    </xf>
    <xf numFmtId="0" fontId="4" fillId="2" borderId="14" xfId="0" applyFont="1" applyFill="1" applyBorder="1" applyAlignment="1" applyProtection="1">
      <alignment horizontal="left" vertical="center"/>
      <protection locked="0"/>
    </xf>
    <xf numFmtId="12" fontId="27" fillId="0" borderId="52" xfId="0" applyNumberFormat="1" applyFont="1" applyBorder="1" applyAlignment="1" applyProtection="1">
      <alignment horizontal="center" vertical="center"/>
      <protection locked="0"/>
    </xf>
    <xf numFmtId="0" fontId="27" fillId="0" borderId="52" xfId="0" applyFont="1" applyBorder="1" applyAlignment="1" applyProtection="1">
      <alignment horizontal="center" vertical="center"/>
      <protection locked="0"/>
    </xf>
    <xf numFmtId="0" fontId="16" fillId="3" borderId="8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 applyProtection="1">
      <alignment horizontal="center" vertical="center"/>
      <protection locked="0"/>
    </xf>
    <xf numFmtId="14" fontId="12" fillId="3" borderId="1" xfId="0" applyNumberFormat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 applyProtection="1">
      <alignment horizontal="center" vertical="center"/>
      <protection locked="0"/>
    </xf>
    <xf numFmtId="14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2" borderId="28" xfId="0" applyFont="1" applyFill="1" applyBorder="1" applyAlignment="1" applyProtection="1">
      <alignment horizontal="center" vertical="center"/>
      <protection locked="0"/>
    </xf>
    <xf numFmtId="2" fontId="14" fillId="2" borderId="28" xfId="0" applyNumberFormat="1" applyFont="1" applyFill="1" applyBorder="1" applyAlignment="1" applyProtection="1">
      <alignment horizontal="center" vertical="center"/>
      <protection locked="0"/>
    </xf>
    <xf numFmtId="178" fontId="14" fillId="2" borderId="28" xfId="0" applyNumberFormat="1" applyFont="1" applyFill="1" applyBorder="1" applyAlignment="1" applyProtection="1">
      <alignment horizontal="center" vertical="center"/>
      <protection locked="0"/>
    </xf>
    <xf numFmtId="2" fontId="14" fillId="2" borderId="24" xfId="0" applyNumberFormat="1" applyFont="1" applyFill="1" applyBorder="1" applyAlignment="1" applyProtection="1">
      <alignment horizontal="center" vertical="center"/>
      <protection locked="0"/>
    </xf>
    <xf numFmtId="2" fontId="16" fillId="3" borderId="6" xfId="0" applyNumberFormat="1" applyFont="1" applyFill="1" applyBorder="1" applyAlignment="1">
      <alignment horizontal="center" vertical="center"/>
    </xf>
    <xf numFmtId="2" fontId="16" fillId="3" borderId="30" xfId="0" applyNumberFormat="1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left" vertical="center"/>
    </xf>
    <xf numFmtId="0" fontId="25" fillId="2" borderId="24" xfId="0" applyFont="1" applyFill="1" applyBorder="1" applyAlignment="1">
      <alignment horizontal="left" vertical="center"/>
    </xf>
    <xf numFmtId="0" fontId="14" fillId="0" borderId="47" xfId="0" applyFont="1" applyBorder="1" applyAlignment="1" applyProtection="1">
      <alignment horizontal="center" vertical="center"/>
      <protection locked="0"/>
    </xf>
    <xf numFmtId="0" fontId="14" fillId="0" borderId="45" xfId="0" applyFont="1" applyBorder="1" applyAlignment="1" applyProtection="1">
      <alignment horizontal="center" vertical="center"/>
      <protection locked="0"/>
    </xf>
    <xf numFmtId="0" fontId="16" fillId="2" borderId="45" xfId="0" applyFont="1" applyFill="1" applyBorder="1" applyAlignment="1" applyProtection="1">
      <alignment horizontal="center" vertical="center"/>
      <protection locked="0"/>
    </xf>
    <xf numFmtId="0" fontId="16" fillId="2" borderId="46" xfId="0" applyFont="1" applyFill="1" applyBorder="1" applyAlignment="1" applyProtection="1">
      <alignment horizontal="center" vertical="center"/>
      <protection locked="0"/>
    </xf>
    <xf numFmtId="0" fontId="24" fillId="2" borderId="18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4" fillId="2" borderId="42" xfId="0" applyFont="1" applyFill="1" applyBorder="1" applyAlignment="1" applyProtection="1">
      <alignment horizontal="center" vertical="center"/>
      <protection locked="0"/>
    </xf>
    <xf numFmtId="0" fontId="14" fillId="2" borderId="23" xfId="0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 applyProtection="1">
      <alignment horizontal="center" vertical="center"/>
      <protection locked="0"/>
    </xf>
    <xf numFmtId="0" fontId="16" fillId="2" borderId="17" xfId="0" applyFont="1" applyFill="1" applyBorder="1" applyAlignment="1" applyProtection="1">
      <alignment horizontal="center" vertical="center"/>
      <protection locked="0"/>
    </xf>
    <xf numFmtId="0" fontId="14" fillId="2" borderId="16" xfId="0" applyFont="1" applyFill="1" applyBorder="1" applyAlignment="1" applyProtection="1">
      <alignment horizontal="center" vertical="center"/>
      <protection locked="0"/>
    </xf>
    <xf numFmtId="2" fontId="14" fillId="2" borderId="21" xfId="0" applyNumberFormat="1" applyFont="1" applyFill="1" applyBorder="1" applyAlignment="1" applyProtection="1">
      <alignment horizontal="center" vertical="center"/>
      <protection locked="0"/>
    </xf>
    <xf numFmtId="178" fontId="14" fillId="2" borderId="21" xfId="0" applyNumberFormat="1" applyFont="1" applyFill="1" applyBorder="1" applyAlignment="1" applyProtection="1">
      <alignment horizontal="center" vertical="center"/>
      <protection locked="0"/>
    </xf>
    <xf numFmtId="2" fontId="14" fillId="2" borderId="17" xfId="0" applyNumberFormat="1" applyFont="1" applyFill="1" applyBorder="1" applyAlignment="1" applyProtection="1">
      <alignment horizontal="center" vertical="center"/>
      <protection locked="0"/>
    </xf>
    <xf numFmtId="2" fontId="14" fillId="2" borderId="14" xfId="0" applyNumberFormat="1" applyFont="1" applyFill="1" applyBorder="1" applyAlignment="1" applyProtection="1">
      <alignment horizontal="center" vertical="center"/>
      <protection locked="0"/>
    </xf>
    <xf numFmtId="2" fontId="14" fillId="2" borderId="10" xfId="0" applyNumberFormat="1" applyFont="1" applyFill="1" applyBorder="1" applyAlignment="1" applyProtection="1">
      <alignment horizontal="center" vertical="center"/>
      <protection locked="0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31" fillId="3" borderId="6" xfId="0" applyFont="1" applyFill="1" applyBorder="1" applyAlignment="1" applyProtection="1">
      <alignment horizontal="center" vertical="center"/>
      <protection locked="0"/>
    </xf>
    <xf numFmtId="0" fontId="31" fillId="3" borderId="7" xfId="0" applyFont="1" applyFill="1" applyBorder="1" applyAlignment="1" applyProtection="1">
      <alignment horizontal="center" vertical="center"/>
      <protection locked="0"/>
    </xf>
    <xf numFmtId="0" fontId="31" fillId="3" borderId="6" xfId="0" applyFont="1" applyFill="1" applyBorder="1" applyAlignment="1">
      <alignment horizontal="center" vertical="center" wrapText="1"/>
    </xf>
    <xf numFmtId="0" fontId="31" fillId="3" borderId="7" xfId="0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left" vertical="center"/>
    </xf>
    <xf numFmtId="0" fontId="25" fillId="2" borderId="10" xfId="0" applyFont="1" applyFill="1" applyBorder="1" applyAlignment="1">
      <alignment horizontal="left" vertical="center"/>
    </xf>
    <xf numFmtId="0" fontId="16" fillId="2" borderId="14" xfId="0" applyFont="1" applyFill="1" applyBorder="1" applyAlignment="1" applyProtection="1">
      <alignment horizontal="center" vertical="center"/>
      <protection locked="0"/>
    </xf>
    <xf numFmtId="0" fontId="16" fillId="2" borderId="10" xfId="0" applyFont="1" applyFill="1" applyBorder="1" applyAlignment="1" applyProtection="1">
      <alignment horizontal="center" vertical="center"/>
      <protection locked="0"/>
    </xf>
    <xf numFmtId="0" fontId="25" fillId="2" borderId="11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51" xfId="0" applyFont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0" fontId="14" fillId="2" borderId="14" xfId="0" applyFont="1" applyFill="1" applyBorder="1" applyAlignment="1" applyProtection="1">
      <alignment horizontal="center" vertical="center"/>
      <protection locked="0"/>
    </xf>
    <xf numFmtId="178" fontId="14" fillId="2" borderId="14" xfId="0" applyNumberFormat="1" applyFont="1" applyFill="1" applyBorder="1" applyAlignment="1" applyProtection="1">
      <alignment horizontal="center" vertical="center"/>
      <protection locked="0"/>
    </xf>
    <xf numFmtId="37" fontId="16" fillId="3" borderId="35" xfId="1" applyNumberFormat="1" applyFont="1" applyFill="1" applyBorder="1" applyAlignment="1">
      <alignment horizontal="center" vertical="center"/>
    </xf>
    <xf numFmtId="37" fontId="16" fillId="3" borderId="8" xfId="1" applyNumberFormat="1" applyFont="1" applyFill="1" applyBorder="1" applyAlignment="1">
      <alignment horizontal="center" vertical="center"/>
    </xf>
    <xf numFmtId="0" fontId="16" fillId="3" borderId="35" xfId="0" applyFont="1" applyFill="1" applyBorder="1" applyAlignment="1" applyProtection="1">
      <alignment horizontal="center" vertical="center"/>
      <protection locked="0"/>
    </xf>
    <xf numFmtId="0" fontId="16" fillId="3" borderId="6" xfId="0" applyFont="1" applyFill="1" applyBorder="1" applyAlignment="1" applyProtection="1">
      <alignment horizontal="center" vertical="center"/>
      <protection locked="0"/>
    </xf>
    <xf numFmtId="0" fontId="16" fillId="3" borderId="30" xfId="0" applyFont="1" applyFill="1" applyBorder="1" applyAlignment="1" applyProtection="1">
      <alignment horizontal="center" vertical="center"/>
      <protection locked="0"/>
    </xf>
    <xf numFmtId="0" fontId="16" fillId="3" borderId="7" xfId="0" applyFont="1" applyFill="1" applyBorder="1" applyAlignment="1" applyProtection="1">
      <alignment horizontal="center" vertical="center"/>
      <protection locked="0"/>
    </xf>
    <xf numFmtId="0" fontId="16" fillId="3" borderId="8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top"/>
    </xf>
    <xf numFmtId="0" fontId="12" fillId="3" borderId="6" xfId="0" applyFont="1" applyFill="1" applyBorder="1" applyAlignment="1" applyProtection="1">
      <alignment horizontal="center" vertical="center"/>
      <protection locked="0"/>
    </xf>
    <xf numFmtId="0" fontId="12" fillId="3" borderId="30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9" fillId="2" borderId="19" xfId="0" applyFont="1" applyFill="1" applyBorder="1" applyAlignment="1">
      <alignment horizontal="left" vertical="center"/>
    </xf>
    <xf numFmtId="0" fontId="19" fillId="2" borderId="20" xfId="0" applyFont="1" applyFill="1" applyBorder="1" applyAlignment="1">
      <alignment horizontal="left" vertical="center"/>
    </xf>
    <xf numFmtId="0" fontId="14" fillId="2" borderId="25" xfId="0" applyFont="1" applyFill="1" applyBorder="1" applyAlignment="1" applyProtection="1">
      <alignment horizontal="center" vertical="center"/>
      <protection locked="0"/>
    </xf>
    <xf numFmtId="0" fontId="14" fillId="2" borderId="26" xfId="0" applyFont="1" applyFill="1" applyBorder="1" applyAlignment="1" applyProtection="1">
      <alignment horizontal="center" vertical="center"/>
      <protection locked="0"/>
    </xf>
    <xf numFmtId="0" fontId="14" fillId="2" borderId="27" xfId="0" applyFont="1" applyFill="1" applyBorder="1" applyAlignment="1" applyProtection="1">
      <alignment horizontal="center" vertical="center"/>
      <protection locked="0"/>
    </xf>
    <xf numFmtId="0" fontId="19" fillId="2" borderId="25" xfId="0" applyFont="1" applyFill="1" applyBorder="1" applyAlignment="1">
      <alignment horizontal="left" vertical="center"/>
    </xf>
    <xf numFmtId="0" fontId="19" fillId="2" borderId="26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16" fontId="30" fillId="2" borderId="22" xfId="0" quotePrefix="1" applyNumberFormat="1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25" fillId="2" borderId="16" xfId="0" applyFont="1" applyFill="1" applyBorder="1" applyAlignment="1" applyProtection="1">
      <alignment horizontal="left" vertical="center"/>
      <protection locked="0"/>
    </xf>
    <xf numFmtId="0" fontId="25" fillId="2" borderId="21" xfId="0" applyFont="1" applyFill="1" applyBorder="1" applyAlignment="1" applyProtection="1">
      <alignment horizontal="left" vertical="center"/>
      <protection locked="0"/>
    </xf>
    <xf numFmtId="0" fontId="29" fillId="0" borderId="2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171" fontId="22" fillId="0" borderId="21" xfId="0" applyNumberFormat="1" applyFont="1" applyBorder="1" applyAlignment="1">
      <alignment horizontal="center" vertical="center"/>
    </xf>
    <xf numFmtId="171" fontId="22" fillId="0" borderId="42" xfId="0" applyNumberFormat="1" applyFont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left" vertical="center"/>
    </xf>
    <xf numFmtId="0" fontId="19" fillId="2" borderId="21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22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171" fontId="29" fillId="0" borderId="21" xfId="0" applyNumberFormat="1" applyFont="1" applyBorder="1" applyAlignment="1">
      <alignment horizontal="center" vertical="center"/>
    </xf>
    <xf numFmtId="171" fontId="29" fillId="0" borderId="42" xfId="0" applyNumberFormat="1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14" fillId="0" borderId="18" xfId="0" quotePrefix="1" applyFont="1" applyBorder="1" applyAlignment="1" applyProtection="1">
      <alignment horizontal="center" vertical="center"/>
      <protection locked="0"/>
    </xf>
    <xf numFmtId="0" fontId="14" fillId="0" borderId="19" xfId="0" quotePrefix="1" applyFont="1" applyBorder="1" applyAlignment="1" applyProtection="1">
      <alignment horizontal="center" vertical="center"/>
      <protection locked="0"/>
    </xf>
    <xf numFmtId="0" fontId="14" fillId="0" borderId="20" xfId="0" quotePrefix="1" applyFont="1" applyBorder="1" applyAlignment="1" applyProtection="1">
      <alignment horizontal="center" vertical="center"/>
      <protection locked="0"/>
    </xf>
    <xf numFmtId="0" fontId="22" fillId="0" borderId="44" xfId="0" applyFont="1" applyBorder="1" applyAlignment="1" applyProtection="1">
      <alignment horizontal="center" vertical="center"/>
      <protection locked="0"/>
    </xf>
    <xf numFmtId="0" fontId="22" fillId="0" borderId="45" xfId="0" applyFont="1" applyBorder="1" applyAlignment="1" applyProtection="1">
      <alignment horizontal="center" vertical="center"/>
      <protection locked="0"/>
    </xf>
    <xf numFmtId="0" fontId="22" fillId="0" borderId="46" xfId="0" applyFont="1" applyBorder="1" applyAlignment="1" applyProtection="1">
      <alignment horizontal="center" vertical="center"/>
      <protection locked="0"/>
    </xf>
    <xf numFmtId="0" fontId="19" fillId="2" borderId="18" xfId="0" applyFont="1" applyFill="1" applyBorder="1" applyAlignment="1">
      <alignment horizontal="left" vertical="center"/>
    </xf>
    <xf numFmtId="0" fontId="14" fillId="0" borderId="21" xfId="0" applyFont="1" applyBorder="1" applyAlignment="1" applyProtection="1">
      <alignment horizontal="center" vertical="center"/>
      <protection locked="0"/>
    </xf>
    <xf numFmtId="0" fontId="14" fillId="0" borderId="42" xfId="0" applyFont="1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horizontal="center" vertical="center"/>
      <protection locked="0"/>
    </xf>
    <xf numFmtId="0" fontId="22" fillId="0" borderId="21" xfId="0" applyFont="1" applyBorder="1" applyAlignment="1" applyProtection="1">
      <alignment horizontal="center" vertical="center"/>
      <protection locked="0"/>
    </xf>
    <xf numFmtId="0" fontId="22" fillId="0" borderId="17" xfId="0" applyFont="1" applyBorder="1" applyAlignment="1" applyProtection="1">
      <alignment horizontal="center" vertical="center"/>
      <protection locked="0"/>
    </xf>
    <xf numFmtId="2" fontId="14" fillId="0" borderId="21" xfId="0" applyNumberFormat="1" applyFont="1" applyBorder="1" applyAlignment="1" applyProtection="1">
      <alignment horizontal="center" vertical="center"/>
      <protection locked="0"/>
    </xf>
    <xf numFmtId="2" fontId="14" fillId="0" borderId="42" xfId="0" applyNumberFormat="1" applyFont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 vertical="center"/>
      <protection locked="0"/>
    </xf>
    <xf numFmtId="12" fontId="14" fillId="0" borderId="39" xfId="0" applyNumberFormat="1" applyFont="1" applyBorder="1" applyAlignment="1" applyProtection="1">
      <alignment horizontal="center" vertical="center"/>
      <protection locked="0"/>
    </xf>
    <xf numFmtId="0" fontId="14" fillId="0" borderId="39" xfId="0" applyFont="1" applyBorder="1" applyAlignment="1" applyProtection="1">
      <alignment horizontal="center" vertical="center"/>
      <protection locked="0"/>
    </xf>
    <xf numFmtId="0" fontId="19" fillId="2" borderId="29" xfId="0" applyFont="1" applyFill="1" applyBorder="1" applyAlignment="1">
      <alignment horizontal="left" vertical="center"/>
    </xf>
    <xf numFmtId="0" fontId="19" fillId="2" borderId="24" xfId="0" applyFont="1" applyFill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2" fillId="0" borderId="18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 applyProtection="1">
      <alignment horizontal="center" vertical="center"/>
      <protection locked="0"/>
    </xf>
    <xf numFmtId="0" fontId="19" fillId="2" borderId="22" xfId="0" applyFont="1" applyFill="1" applyBorder="1" applyAlignment="1">
      <alignment horizontal="left" vertical="center"/>
    </xf>
    <xf numFmtId="0" fontId="14" fillId="0" borderId="18" xfId="0" applyFont="1" applyBorder="1" applyAlignment="1">
      <alignment horizontal="center" vertical="center"/>
    </xf>
    <xf numFmtId="174" fontId="14" fillId="0" borderId="42" xfId="0" applyNumberFormat="1" applyFont="1" applyBorder="1" applyAlignment="1" applyProtection="1">
      <alignment horizontal="center" vertical="center"/>
      <protection locked="0"/>
    </xf>
    <xf numFmtId="174" fontId="14" fillId="0" borderId="22" xfId="0" applyNumberFormat="1" applyFont="1" applyBorder="1" applyAlignment="1" applyProtection="1">
      <alignment horizontal="center" vertical="center"/>
      <protection locked="0"/>
    </xf>
    <xf numFmtId="0" fontId="19" fillId="0" borderId="18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2" fontId="14" fillId="0" borderId="18" xfId="0" quotePrefix="1" applyNumberFormat="1" applyFont="1" applyBorder="1" applyAlignment="1">
      <alignment horizontal="center" vertical="center"/>
    </xf>
    <xf numFmtId="2" fontId="14" fillId="0" borderId="19" xfId="0" quotePrefix="1" applyNumberFormat="1" applyFont="1" applyBorder="1" applyAlignment="1">
      <alignment horizontal="center" vertical="center"/>
    </xf>
    <xf numFmtId="2" fontId="14" fillId="0" borderId="20" xfId="0" quotePrefix="1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16" fontId="14" fillId="0" borderId="18" xfId="0" quotePrefix="1" applyNumberFormat="1" applyFont="1" applyBorder="1" applyAlignment="1">
      <alignment horizontal="center" vertical="center"/>
    </xf>
    <xf numFmtId="0" fontId="14" fillId="0" borderId="19" xfId="0" quotePrefix="1" applyFont="1" applyBorder="1" applyAlignment="1">
      <alignment horizontal="center" vertical="center"/>
    </xf>
    <xf numFmtId="0" fontId="14" fillId="0" borderId="20" xfId="0" quotePrefix="1" applyFont="1" applyBorder="1" applyAlignment="1">
      <alignment horizontal="center" vertical="center"/>
    </xf>
    <xf numFmtId="16" fontId="14" fillId="0" borderId="19" xfId="0" quotePrefix="1" applyNumberFormat="1" applyFont="1" applyBorder="1" applyAlignment="1">
      <alignment horizontal="center" vertical="center"/>
    </xf>
    <xf numFmtId="16" fontId="14" fillId="0" borderId="20" xfId="0" quotePrefix="1" applyNumberFormat="1" applyFont="1" applyBorder="1" applyAlignment="1">
      <alignment horizontal="center" vertical="center"/>
    </xf>
    <xf numFmtId="0" fontId="14" fillId="0" borderId="18" xfId="0" quotePrefix="1" applyFont="1" applyBorder="1" applyAlignment="1">
      <alignment horizontal="center" vertical="center"/>
    </xf>
    <xf numFmtId="177" fontId="14" fillId="0" borderId="21" xfId="0" applyNumberFormat="1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2" fontId="14" fillId="0" borderId="18" xfId="0" applyNumberFormat="1" applyFont="1" applyBorder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 vertical="center"/>
    </xf>
    <xf numFmtId="0" fontId="14" fillId="2" borderId="18" xfId="0" quotePrefix="1" applyFont="1" applyFill="1" applyBorder="1" applyAlignment="1">
      <alignment horizontal="center" vertical="center"/>
    </xf>
    <xf numFmtId="0" fontId="14" fillId="2" borderId="19" xfId="0" quotePrefix="1" applyFont="1" applyFill="1" applyBorder="1" applyAlignment="1">
      <alignment horizontal="center" vertical="center"/>
    </xf>
    <xf numFmtId="0" fontId="14" fillId="2" borderId="20" xfId="0" quotePrefix="1" applyFont="1" applyFill="1" applyBorder="1" applyAlignment="1">
      <alignment horizontal="center" vertical="center"/>
    </xf>
    <xf numFmtId="171" fontId="14" fillId="2" borderId="18" xfId="0" applyNumberFormat="1" applyFont="1" applyFill="1" applyBorder="1" applyAlignment="1">
      <alignment horizontal="center" vertical="center"/>
    </xf>
    <xf numFmtId="171" fontId="14" fillId="2" borderId="19" xfId="0" applyNumberFormat="1" applyFont="1" applyFill="1" applyBorder="1" applyAlignment="1">
      <alignment horizontal="center" vertical="center"/>
    </xf>
    <xf numFmtId="171" fontId="14" fillId="2" borderId="20" xfId="0" applyNumberFormat="1" applyFont="1" applyFill="1" applyBorder="1" applyAlignment="1">
      <alignment horizontal="center" vertical="center"/>
    </xf>
    <xf numFmtId="12" fontId="14" fillId="0" borderId="21" xfId="0" applyNumberFormat="1" applyFont="1" applyBorder="1" applyAlignment="1" applyProtection="1">
      <alignment horizontal="center" vertical="center"/>
      <protection locked="0"/>
    </xf>
    <xf numFmtId="0" fontId="20" fillId="3" borderId="6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22" fillId="0" borderId="38" xfId="0" applyFont="1" applyBorder="1" applyAlignment="1" applyProtection="1">
      <alignment horizontal="center" vertical="center"/>
      <protection locked="0"/>
    </xf>
    <xf numFmtId="0" fontId="22" fillId="0" borderId="39" xfId="0" applyFont="1" applyBorder="1" applyAlignment="1" applyProtection="1">
      <alignment horizontal="center" vertical="center"/>
      <protection locked="0"/>
    </xf>
    <xf numFmtId="0" fontId="22" fillId="0" borderId="40" xfId="0" applyFont="1" applyBorder="1" applyAlignment="1" applyProtection="1">
      <alignment horizontal="center" vertical="center"/>
      <protection locked="0"/>
    </xf>
    <xf numFmtId="0" fontId="14" fillId="0" borderId="41" xfId="0" applyFont="1" applyBorder="1" applyAlignment="1" applyProtection="1">
      <alignment horizontal="center" vertical="center"/>
      <protection locked="0"/>
    </xf>
    <xf numFmtId="0" fontId="20" fillId="3" borderId="35" xfId="0" applyFont="1" applyFill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12" fontId="14" fillId="0" borderId="18" xfId="0" applyNumberFormat="1" applyFont="1" applyBorder="1" applyAlignment="1" applyProtection="1">
      <alignment horizontal="center" vertical="center"/>
      <protection locked="0"/>
    </xf>
    <xf numFmtId="0" fontId="20" fillId="3" borderId="35" xfId="0" applyFont="1" applyFill="1" applyBorder="1" applyAlignment="1">
      <alignment horizontal="left" vertical="center"/>
    </xf>
    <xf numFmtId="20" fontId="13" fillId="2" borderId="2" xfId="0" quotePrefix="1" applyNumberFormat="1" applyFont="1" applyFill="1" applyBorder="1" applyAlignment="1" applyProtection="1">
      <alignment horizontal="center" vertical="center"/>
      <protection locked="0"/>
    </xf>
    <xf numFmtId="20" fontId="13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19" fillId="0" borderId="15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2" fontId="14" fillId="0" borderId="1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15" fillId="2" borderId="4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172" fontId="15" fillId="3" borderId="6" xfId="0" applyNumberFormat="1" applyFont="1" applyFill="1" applyBorder="1" applyAlignment="1">
      <alignment horizontal="right" vertical="center"/>
    </xf>
    <xf numFmtId="172" fontId="15" fillId="3" borderId="30" xfId="0" applyNumberFormat="1" applyFont="1" applyFill="1" applyBorder="1" applyAlignment="1">
      <alignment horizontal="right" vertical="center"/>
    </xf>
    <xf numFmtId="172" fontId="15" fillId="3" borderId="30" xfId="0" applyNumberFormat="1" applyFont="1" applyFill="1" applyBorder="1" applyAlignment="1">
      <alignment horizontal="left" vertical="center"/>
    </xf>
    <xf numFmtId="172" fontId="15" fillId="3" borderId="7" xfId="0" applyNumberFormat="1" applyFont="1" applyFill="1" applyBorder="1" applyAlignment="1">
      <alignment horizontal="left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left" vertical="center"/>
    </xf>
    <xf numFmtId="0" fontId="12" fillId="3" borderId="24" xfId="0" applyFont="1" applyFill="1" applyBorder="1" applyAlignment="1">
      <alignment horizontal="left" vertical="center"/>
    </xf>
    <xf numFmtId="0" fontId="13" fillId="2" borderId="25" xfId="0" applyFont="1" applyFill="1" applyBorder="1" applyAlignment="1" applyProtection="1">
      <alignment horizontal="left" vertical="center"/>
      <protection locked="0"/>
    </xf>
    <xf numFmtId="0" fontId="13" fillId="2" borderId="26" xfId="0" applyFont="1" applyFill="1" applyBorder="1" applyAlignment="1" applyProtection="1">
      <alignment horizontal="left" vertical="center"/>
      <protection locked="0"/>
    </xf>
    <xf numFmtId="0" fontId="12" fillId="3" borderId="25" xfId="0" applyFont="1" applyFill="1" applyBorder="1" applyAlignment="1">
      <alignment horizontal="left" vertical="center"/>
    </xf>
    <xf numFmtId="0" fontId="12" fillId="3" borderId="26" xfId="0" applyFont="1" applyFill="1" applyBorder="1" applyAlignment="1">
      <alignment horizontal="left" vertical="center"/>
    </xf>
    <xf numFmtId="0" fontId="12" fillId="3" borderId="27" xfId="0" applyFont="1" applyFill="1" applyBorder="1" applyAlignment="1">
      <alignment horizontal="left" vertical="center"/>
    </xf>
    <xf numFmtId="0" fontId="14" fillId="2" borderId="26" xfId="0" applyFont="1" applyFill="1" applyBorder="1" applyAlignment="1">
      <alignment horizontal="left" vertical="center"/>
    </xf>
    <xf numFmtId="0" fontId="14" fillId="2" borderId="27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left" vertical="center"/>
    </xf>
    <xf numFmtId="171" fontId="14" fillId="0" borderId="29" xfId="0" applyNumberFormat="1" applyFont="1" applyBorder="1" applyAlignment="1">
      <alignment horizontal="center" vertical="center"/>
    </xf>
    <xf numFmtId="171" fontId="14" fillId="0" borderId="28" xfId="0" applyNumberFormat="1" applyFont="1" applyBorder="1" applyAlignment="1">
      <alignment horizontal="center" vertical="center"/>
    </xf>
    <xf numFmtId="171" fontId="14" fillId="0" borderId="24" xfId="0" applyNumberFormat="1" applyFont="1" applyBorder="1" applyAlignment="1">
      <alignment horizontal="center" vertical="center"/>
    </xf>
    <xf numFmtId="0" fontId="12" fillId="3" borderId="16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3" fillId="2" borderId="18" xfId="0" applyFont="1" applyFill="1" applyBorder="1" applyAlignment="1" applyProtection="1">
      <alignment horizontal="left" vertical="center"/>
      <protection locked="0"/>
    </xf>
    <xf numFmtId="0" fontId="13" fillId="2" borderId="19" xfId="0" applyFont="1" applyFill="1" applyBorder="1" applyAlignment="1" applyProtection="1">
      <alignment horizontal="left" vertical="center"/>
      <protection locked="0"/>
    </xf>
    <xf numFmtId="0" fontId="12" fillId="3" borderId="18" xfId="0" applyFont="1" applyFill="1" applyBorder="1" applyAlignment="1">
      <alignment horizontal="left" vertical="center"/>
    </xf>
    <xf numFmtId="0" fontId="12" fillId="3" borderId="19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0" fontId="12" fillId="3" borderId="21" xfId="0" applyFont="1" applyFill="1" applyBorder="1" applyAlignment="1">
      <alignment horizontal="left" vertical="center"/>
    </xf>
    <xf numFmtId="170" fontId="14" fillId="0" borderId="22" xfId="0" applyNumberFormat="1" applyFont="1" applyBorder="1" applyAlignment="1">
      <alignment horizontal="center" vertical="center"/>
    </xf>
    <xf numFmtId="170" fontId="14" fillId="0" borderId="21" xfId="0" applyNumberFormat="1" applyFont="1" applyBorder="1" applyAlignment="1">
      <alignment horizontal="center" vertical="center"/>
    </xf>
    <xf numFmtId="170" fontId="14" fillId="0" borderId="17" xfId="0" applyNumberFormat="1" applyFont="1" applyBorder="1" applyAlignment="1">
      <alignment horizontal="center" vertical="center"/>
    </xf>
    <xf numFmtId="168" fontId="14" fillId="2" borderId="22" xfId="0" applyNumberFormat="1" applyFont="1" applyFill="1" applyBorder="1" applyAlignment="1">
      <alignment horizontal="center" vertical="center"/>
    </xf>
    <xf numFmtId="168" fontId="14" fillId="2" borderId="21" xfId="0" applyNumberFormat="1" applyFont="1" applyFill="1" applyBorder="1" applyAlignment="1">
      <alignment horizontal="center" vertical="center"/>
    </xf>
    <xf numFmtId="168" fontId="14" fillId="2" borderId="17" xfId="0" applyNumberFormat="1" applyFont="1" applyFill="1" applyBorder="1" applyAlignment="1">
      <alignment horizontal="center" vertical="center"/>
    </xf>
    <xf numFmtId="169" fontId="14" fillId="2" borderId="22" xfId="0" applyNumberFormat="1" applyFont="1" applyFill="1" applyBorder="1" applyAlignment="1">
      <alignment horizontal="center" vertical="center"/>
    </xf>
    <xf numFmtId="169" fontId="14" fillId="2" borderId="21" xfId="0" applyNumberFormat="1" applyFont="1" applyFill="1" applyBorder="1" applyAlignment="1">
      <alignment horizontal="center" vertical="center"/>
    </xf>
    <xf numFmtId="169" fontId="14" fillId="2" borderId="17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0" fontId="13" fillId="2" borderId="11" xfId="0" applyFont="1" applyFill="1" applyBorder="1" applyAlignment="1" applyProtection="1">
      <alignment horizontal="left" vertical="center"/>
      <protection locked="0"/>
    </xf>
    <xf numFmtId="0" fontId="13" fillId="2" borderId="12" xfId="0" applyFont="1" applyFill="1" applyBorder="1" applyAlignment="1" applyProtection="1">
      <alignment horizontal="left" vertical="center"/>
      <protection locked="0"/>
    </xf>
    <xf numFmtId="0" fontId="12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4" fillId="2" borderId="13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/>
    </xf>
    <xf numFmtId="168" fontId="14" fillId="2" borderId="15" xfId="0" applyNumberFormat="1" applyFont="1" applyFill="1" applyBorder="1" applyAlignment="1">
      <alignment horizontal="center" vertical="center"/>
    </xf>
    <xf numFmtId="168" fontId="14" fillId="2" borderId="14" xfId="0" applyNumberFormat="1" applyFont="1" applyFill="1" applyBorder="1" applyAlignment="1">
      <alignment horizontal="center" vertical="center"/>
    </xf>
    <xf numFmtId="168" fontId="14" fillId="2" borderId="10" xfId="0" applyNumberFormat="1" applyFont="1" applyFill="1" applyBorder="1" applyAlignment="1">
      <alignment horizontal="center" vertical="center"/>
    </xf>
  </cellXfs>
  <cellStyles count="40">
    <cellStyle name="2decimal" xfId="3" xr:uid="{00000000-0005-0000-0000-000000000000}"/>
    <cellStyle name="Comma" xfId="1" builtinId="3"/>
    <cellStyle name="Comma  - Style1" xfId="4" xr:uid="{00000000-0005-0000-0000-000002000000}"/>
    <cellStyle name="Comma  - Style2" xfId="5" xr:uid="{00000000-0005-0000-0000-000003000000}"/>
    <cellStyle name="Comma  - Style3" xfId="6" xr:uid="{00000000-0005-0000-0000-000004000000}"/>
    <cellStyle name="Comma  - Style4" xfId="7" xr:uid="{00000000-0005-0000-0000-000005000000}"/>
    <cellStyle name="Comma  - Style5" xfId="8" xr:uid="{00000000-0005-0000-0000-000006000000}"/>
    <cellStyle name="Comma  - Style6" xfId="9" xr:uid="{00000000-0005-0000-0000-000007000000}"/>
    <cellStyle name="Comma  - Style7" xfId="10" xr:uid="{00000000-0005-0000-0000-000008000000}"/>
    <cellStyle name="Comma  - Style8" xfId="11" xr:uid="{00000000-0005-0000-0000-000009000000}"/>
    <cellStyle name="Comma 2" xfId="12" xr:uid="{00000000-0005-0000-0000-00000A000000}"/>
    <cellStyle name="Comma 3" xfId="13" xr:uid="{00000000-0005-0000-0000-00000B000000}"/>
    <cellStyle name="Currency [0]b" xfId="14" xr:uid="{00000000-0005-0000-0000-00000C000000}"/>
    <cellStyle name="currency(2)" xfId="15" xr:uid="{00000000-0005-0000-0000-00000D000000}"/>
    <cellStyle name="Hyperlink 2" xfId="16" xr:uid="{00000000-0005-0000-0000-00000E000000}"/>
    <cellStyle name="Hyperlink 2 2" xfId="17" xr:uid="{00000000-0005-0000-0000-00000F000000}"/>
    <cellStyle name="Migliaia (0)_Foglio1" xfId="18" xr:uid="{00000000-0005-0000-0000-000010000000}"/>
    <cellStyle name="Millares [0]_ANALISIS" xfId="19" xr:uid="{00000000-0005-0000-0000-000011000000}"/>
    <cellStyle name="Millares_ANALISIS" xfId="20" xr:uid="{00000000-0005-0000-0000-000012000000}"/>
    <cellStyle name="Moneda [0]_ANALISIS" xfId="21" xr:uid="{00000000-0005-0000-0000-000013000000}"/>
    <cellStyle name="Moneda_ANALISIS" xfId="22" xr:uid="{00000000-0005-0000-0000-000014000000}"/>
    <cellStyle name="Normal" xfId="0" builtinId="0"/>
    <cellStyle name="Normal - Style1" xfId="23" xr:uid="{00000000-0005-0000-0000-000016000000}"/>
    <cellStyle name="Normal 2" xfId="24" xr:uid="{00000000-0005-0000-0000-000017000000}"/>
    <cellStyle name="Normal 2 2" xfId="25" xr:uid="{00000000-0005-0000-0000-000018000000}"/>
    <cellStyle name="Normal 3" xfId="26" xr:uid="{00000000-0005-0000-0000-000019000000}"/>
    <cellStyle name="Normal 3 2" xfId="27" xr:uid="{00000000-0005-0000-0000-00001A000000}"/>
    <cellStyle name="Normal 4" xfId="28" xr:uid="{00000000-0005-0000-0000-00001B000000}"/>
    <cellStyle name="Normal 5" xfId="29" xr:uid="{00000000-0005-0000-0000-00001C000000}"/>
    <cellStyle name="Normal 6" xfId="30" xr:uid="{00000000-0005-0000-0000-00001D000000}"/>
    <cellStyle name="Normal 7" xfId="31" xr:uid="{00000000-0005-0000-0000-00001E000000}"/>
    <cellStyle name="Normal 8" xfId="32" xr:uid="{00000000-0005-0000-0000-00001F000000}"/>
    <cellStyle name="Normal 8 2" xfId="33" xr:uid="{00000000-0005-0000-0000-000020000000}"/>
    <cellStyle name="Normal 9" xfId="34" xr:uid="{00000000-0005-0000-0000-000021000000}"/>
    <cellStyle name="Normal 9 2" xfId="35" xr:uid="{00000000-0005-0000-0000-000022000000}"/>
    <cellStyle name="Œ…‹æØ‚è [0.00]_Sheet1" xfId="36" xr:uid="{00000000-0005-0000-0000-000023000000}"/>
    <cellStyle name="Œ…‹æØ‚è_Sheet1" xfId="37" xr:uid="{00000000-0005-0000-0000-000024000000}"/>
    <cellStyle name="Percent" xfId="2" builtinId="5"/>
    <cellStyle name="piero 1" xfId="38" xr:uid="{00000000-0005-0000-0000-000026000000}"/>
    <cellStyle name="piero 2" xfId="39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47625</xdr:rowOff>
    </xdr:from>
    <xdr:ext cx="762000" cy="904875"/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7625"/>
          <a:ext cx="7620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VD@0600HR%20(M)" TargetMode="External"/><Relationship Id="rId1" Type="http://schemas.openxmlformats.org/officeDocument/2006/relationships/hyperlink" Target="mailto:MD@0600HR%20(M)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73"/>
  <sheetViews>
    <sheetView showGridLines="0" tabSelected="1" topLeftCell="A28" zoomScaleNormal="100" zoomScaleSheetLayoutView="85" workbookViewId="0">
      <selection activeCell="O35" sqref="O35:W35"/>
    </sheetView>
  </sheetViews>
  <sheetFormatPr defaultRowHeight="12.75" customHeight="1"/>
  <cols>
    <col min="1" max="1" width="11.42578125" style="8" bestFit="1" customWidth="1"/>
    <col min="2" max="2" width="10.5703125" style="8" customWidth="1"/>
    <col min="3" max="3" width="10.28515625" style="8" bestFit="1" customWidth="1"/>
    <col min="4" max="4" width="12.140625" style="8" customWidth="1"/>
    <col min="5" max="5" width="7.28515625" style="8" customWidth="1"/>
    <col min="6" max="6" width="10.28515625" style="8" customWidth="1"/>
    <col min="7" max="7" width="4.42578125" style="8" customWidth="1"/>
    <col min="8" max="8" width="5.42578125" style="8" customWidth="1"/>
    <col min="9" max="9" width="10.7109375" style="8" customWidth="1"/>
    <col min="10" max="10" width="2.85546875" style="8" customWidth="1"/>
    <col min="11" max="11" width="3" style="8" customWidth="1"/>
    <col min="12" max="12" width="3.28515625" style="8" customWidth="1"/>
    <col min="13" max="13" width="6.140625" style="8" customWidth="1"/>
    <col min="14" max="14" width="8.85546875" style="8" customWidth="1"/>
    <col min="15" max="18" width="3.85546875" style="8" customWidth="1"/>
    <col min="19" max="19" width="8.140625" style="8" bestFit="1" customWidth="1"/>
    <col min="20" max="20" width="3.7109375" style="8" customWidth="1"/>
    <col min="21" max="21" width="3.140625" style="8" customWidth="1"/>
    <col min="22" max="22" width="3" style="165" customWidth="1"/>
    <col min="23" max="23" width="5.5703125" style="166" customWidth="1"/>
    <col min="24" max="24" width="6.140625" style="166" bestFit="1" customWidth="1"/>
    <col min="25" max="25" width="3.7109375" style="166" customWidth="1"/>
    <col min="26" max="26" width="3.5703125" style="166" customWidth="1"/>
    <col min="27" max="27" width="12.5703125" style="8" customWidth="1"/>
    <col min="28" max="28" width="9.42578125" style="8" customWidth="1"/>
    <col min="29" max="29" width="9.140625" style="6" customWidth="1"/>
    <col min="30" max="16384" width="9.140625" style="6"/>
  </cols>
  <sheetData>
    <row r="1" spans="1:28" ht="7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  <c r="X1" s="4"/>
      <c r="Y1" s="4"/>
      <c r="Z1" s="4"/>
      <c r="AA1" s="2"/>
      <c r="AB1" s="5"/>
    </row>
    <row r="2" spans="1:28" ht="15" customHeight="1">
      <c r="A2" s="7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9"/>
      <c r="U2" s="514"/>
      <c r="V2" s="514"/>
      <c r="W2" s="514"/>
      <c r="X2" s="514"/>
      <c r="Y2" s="514"/>
      <c r="Z2" s="514"/>
      <c r="AA2" s="514"/>
      <c r="AB2" s="11"/>
    </row>
    <row r="3" spans="1:28" ht="25.5" customHeight="1">
      <c r="A3" s="515" t="s">
        <v>0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6"/>
      <c r="Z3" s="516"/>
      <c r="AA3" s="516"/>
      <c r="AB3" s="517"/>
    </row>
    <row r="4" spans="1:28" ht="27.75" customHeight="1">
      <c r="A4" s="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518" t="s">
        <v>1</v>
      </c>
      <c r="AA4" s="519"/>
      <c r="AB4" s="12">
        <v>52</v>
      </c>
    </row>
    <row r="5" spans="1:28" ht="28.5" customHeight="1">
      <c r="A5" s="520" t="s">
        <v>2</v>
      </c>
      <c r="B5" s="521"/>
      <c r="C5" s="521"/>
      <c r="D5" s="521"/>
      <c r="E5" s="521"/>
      <c r="F5" s="521"/>
      <c r="G5" s="521"/>
      <c r="H5" s="521"/>
      <c r="I5" s="521"/>
      <c r="J5" s="521"/>
      <c r="K5" s="521"/>
      <c r="L5" s="521"/>
      <c r="M5" s="521"/>
      <c r="N5" s="521"/>
      <c r="O5" s="521"/>
      <c r="P5" s="521"/>
      <c r="Q5" s="521"/>
      <c r="R5" s="521"/>
      <c r="S5" s="521"/>
      <c r="T5" s="521"/>
      <c r="U5" s="521"/>
      <c r="V5" s="521"/>
      <c r="W5" s="521"/>
      <c r="X5" s="521"/>
      <c r="Y5" s="521"/>
      <c r="Z5" s="521"/>
      <c r="AA5" s="521"/>
      <c r="AB5" s="522"/>
    </row>
    <row r="6" spans="1:28" ht="15" customHeight="1">
      <c r="A6" s="523" t="s">
        <v>3</v>
      </c>
      <c r="B6" s="524"/>
      <c r="C6" s="525" t="s">
        <v>4</v>
      </c>
      <c r="D6" s="526"/>
      <c r="E6" s="526"/>
      <c r="F6" s="526"/>
      <c r="G6" s="527" t="s">
        <v>5</v>
      </c>
      <c r="H6" s="528"/>
      <c r="I6" s="529"/>
      <c r="J6" s="530" t="s">
        <v>6</v>
      </c>
      <c r="K6" s="530"/>
      <c r="L6" s="530"/>
      <c r="M6" s="530"/>
      <c r="N6" s="530"/>
      <c r="O6" s="530"/>
      <c r="P6" s="530"/>
      <c r="Q6" s="531"/>
      <c r="R6" s="523" t="s">
        <v>7</v>
      </c>
      <c r="S6" s="532"/>
      <c r="T6" s="532"/>
      <c r="U6" s="532"/>
      <c r="V6" s="532"/>
      <c r="W6" s="524"/>
      <c r="X6" s="533">
        <v>42685</v>
      </c>
      <c r="Y6" s="534"/>
      <c r="Z6" s="534"/>
      <c r="AA6" s="534"/>
      <c r="AB6" s="535"/>
    </row>
    <row r="7" spans="1:28" ht="16.5" customHeight="1">
      <c r="A7" s="495" t="s">
        <v>8</v>
      </c>
      <c r="B7" s="496"/>
      <c r="C7" s="497" t="s">
        <v>9</v>
      </c>
      <c r="D7" s="498"/>
      <c r="E7" s="498"/>
      <c r="F7" s="498"/>
      <c r="G7" s="499" t="s">
        <v>10</v>
      </c>
      <c r="H7" s="500"/>
      <c r="I7" s="501"/>
      <c r="J7" s="502" t="s">
        <v>11</v>
      </c>
      <c r="K7" s="502"/>
      <c r="L7" s="502"/>
      <c r="M7" s="502"/>
      <c r="N7" s="502"/>
      <c r="O7" s="502"/>
      <c r="P7" s="502"/>
      <c r="Q7" s="503"/>
      <c r="R7" s="495" t="s">
        <v>12</v>
      </c>
      <c r="S7" s="504"/>
      <c r="T7" s="504"/>
      <c r="U7" s="504">
        <v>42061</v>
      </c>
      <c r="V7" s="504"/>
      <c r="W7" s="496"/>
      <c r="X7" s="511">
        <v>42633.416666666664</v>
      </c>
      <c r="Y7" s="512"/>
      <c r="Z7" s="512"/>
      <c r="AA7" s="512"/>
      <c r="AB7" s="513"/>
    </row>
    <row r="8" spans="1:28" ht="15" customHeight="1">
      <c r="A8" s="495" t="s">
        <v>13</v>
      </c>
      <c r="B8" s="496"/>
      <c r="C8" s="497" t="s">
        <v>14</v>
      </c>
      <c r="D8" s="498"/>
      <c r="E8" s="498"/>
      <c r="F8" s="498"/>
      <c r="G8" s="499" t="s">
        <v>15</v>
      </c>
      <c r="H8" s="500"/>
      <c r="I8" s="501"/>
      <c r="J8" s="502" t="s">
        <v>16</v>
      </c>
      <c r="K8" s="502"/>
      <c r="L8" s="502"/>
      <c r="M8" s="502"/>
      <c r="N8" s="502"/>
      <c r="O8" s="502"/>
      <c r="P8" s="502"/>
      <c r="Q8" s="503"/>
      <c r="R8" s="495" t="s">
        <v>17</v>
      </c>
      <c r="S8" s="504"/>
      <c r="T8" s="504"/>
      <c r="U8" s="504"/>
      <c r="V8" s="504" t="s">
        <v>18</v>
      </c>
      <c r="W8" s="496"/>
      <c r="X8" s="508" t="s">
        <v>19</v>
      </c>
      <c r="Y8" s="509"/>
      <c r="Z8" s="509"/>
      <c r="AA8" s="509"/>
      <c r="AB8" s="510"/>
    </row>
    <row r="9" spans="1:28" ht="15" customHeight="1">
      <c r="A9" s="495" t="s">
        <v>20</v>
      </c>
      <c r="B9" s="496"/>
      <c r="C9" s="497" t="s">
        <v>21</v>
      </c>
      <c r="D9" s="498"/>
      <c r="E9" s="498"/>
      <c r="F9" s="498"/>
      <c r="G9" s="499" t="s">
        <v>22</v>
      </c>
      <c r="H9" s="500"/>
      <c r="I9" s="501"/>
      <c r="J9" s="502" t="s">
        <v>23</v>
      </c>
      <c r="K9" s="502"/>
      <c r="L9" s="502"/>
      <c r="M9" s="502"/>
      <c r="N9" s="502"/>
      <c r="O9" s="502"/>
      <c r="P9" s="502"/>
      <c r="Q9" s="503"/>
      <c r="R9" s="495" t="s">
        <v>24</v>
      </c>
      <c r="S9" s="504"/>
      <c r="T9" s="504" t="e">
        <f>#REF!-#REF!</f>
        <v>#REF!</v>
      </c>
      <c r="U9" s="504"/>
      <c r="V9" s="504"/>
      <c r="W9" s="496"/>
      <c r="X9" s="505">
        <f>0.583+AB4-1</f>
        <v>51.582999999999998</v>
      </c>
      <c r="Y9" s="506"/>
      <c r="Z9" s="506"/>
      <c r="AA9" s="506"/>
      <c r="AB9" s="507"/>
    </row>
    <row r="10" spans="1:28" ht="15" customHeight="1">
      <c r="A10" s="482" t="s">
        <v>25</v>
      </c>
      <c r="B10" s="483"/>
      <c r="C10" s="484" t="s">
        <v>26</v>
      </c>
      <c r="D10" s="485"/>
      <c r="E10" s="485"/>
      <c r="F10" s="485"/>
      <c r="G10" s="486" t="s">
        <v>27</v>
      </c>
      <c r="H10" s="487"/>
      <c r="I10" s="488"/>
      <c r="J10" s="489" t="s">
        <v>28</v>
      </c>
      <c r="K10" s="489"/>
      <c r="L10" s="489"/>
      <c r="M10" s="489"/>
      <c r="N10" s="489"/>
      <c r="O10" s="489"/>
      <c r="P10" s="489"/>
      <c r="Q10" s="490"/>
      <c r="R10" s="482" t="s">
        <v>29</v>
      </c>
      <c r="S10" s="491"/>
      <c r="T10" s="491"/>
      <c r="U10" s="491"/>
      <c r="V10" s="491"/>
      <c r="W10" s="483"/>
      <c r="X10" s="492">
        <v>133</v>
      </c>
      <c r="Y10" s="493"/>
      <c r="Z10" s="493"/>
      <c r="AA10" s="493"/>
      <c r="AB10" s="494"/>
    </row>
    <row r="11" spans="1:28" ht="18.75">
      <c r="A11" s="472"/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473"/>
      <c r="O11" s="473"/>
      <c r="P11" s="473"/>
      <c r="Q11" s="473"/>
      <c r="R11" s="473"/>
      <c r="S11" s="473"/>
      <c r="T11" s="473"/>
      <c r="U11" s="473"/>
      <c r="V11" s="473"/>
      <c r="W11" s="473"/>
      <c r="X11" s="473"/>
      <c r="Y11" s="473"/>
      <c r="Z11" s="473"/>
      <c r="AA11" s="473"/>
      <c r="AB11" s="474"/>
    </row>
    <row r="12" spans="1:28" ht="18.75">
      <c r="A12" s="475">
        <f>X6-1</f>
        <v>42684</v>
      </c>
      <c r="B12" s="476"/>
      <c r="C12" s="476"/>
      <c r="D12" s="476"/>
      <c r="E12" s="476"/>
      <c r="F12" s="476"/>
      <c r="G12" s="476"/>
      <c r="H12" s="476"/>
      <c r="I12" s="477" t="s">
        <v>30</v>
      </c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8"/>
    </row>
    <row r="13" spans="1:28" s="14" customFormat="1" ht="13.5" customHeight="1">
      <c r="A13" s="343" t="s">
        <v>31</v>
      </c>
      <c r="B13" s="344"/>
      <c r="C13" s="345"/>
      <c r="D13" s="179" t="s">
        <v>32</v>
      </c>
      <c r="E13" s="193"/>
      <c r="F13" s="193"/>
      <c r="G13" s="193"/>
      <c r="H13" s="180"/>
      <c r="I13" s="194" t="s">
        <v>33</v>
      </c>
      <c r="J13" s="195"/>
      <c r="K13" s="195"/>
      <c r="L13" s="195"/>
      <c r="M13" s="195"/>
      <c r="N13" s="195"/>
      <c r="O13" s="479" t="s">
        <v>34</v>
      </c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1"/>
      <c r="AA13" s="179" t="s">
        <v>35</v>
      </c>
      <c r="AB13" s="180"/>
    </row>
    <row r="14" spans="1:28" ht="13.5" customHeight="1">
      <c r="A14" s="15" t="s">
        <v>36</v>
      </c>
      <c r="B14" s="460" t="s">
        <v>37</v>
      </c>
      <c r="C14" s="461"/>
      <c r="D14" s="462" t="s">
        <v>38</v>
      </c>
      <c r="E14" s="463"/>
      <c r="F14" s="464">
        <v>12.25</v>
      </c>
      <c r="G14" s="465"/>
      <c r="H14" s="466"/>
      <c r="I14" s="467" t="s">
        <v>39</v>
      </c>
      <c r="J14" s="468"/>
      <c r="K14" s="463"/>
      <c r="L14" s="469">
        <v>10</v>
      </c>
      <c r="M14" s="470"/>
      <c r="N14" s="471"/>
      <c r="O14" s="459" t="s">
        <v>40</v>
      </c>
      <c r="P14" s="459"/>
      <c r="Q14" s="459"/>
      <c r="R14" s="459"/>
      <c r="S14" s="16"/>
      <c r="T14" s="456" t="s">
        <v>41</v>
      </c>
      <c r="U14" s="456"/>
      <c r="V14" s="457"/>
      <c r="W14" s="457"/>
      <c r="X14" s="18" t="s">
        <v>42</v>
      </c>
      <c r="Y14" s="457"/>
      <c r="Z14" s="457"/>
      <c r="AA14" s="19" t="s">
        <v>43</v>
      </c>
      <c r="AB14" s="20">
        <v>71.8</v>
      </c>
    </row>
    <row r="15" spans="1:28" ht="13.5" customHeight="1">
      <c r="A15" s="21" t="s">
        <v>44</v>
      </c>
      <c r="B15" s="22">
        <v>0.25</v>
      </c>
      <c r="C15" s="23">
        <v>0.99930555555555556</v>
      </c>
      <c r="D15" s="425" t="s">
        <v>45</v>
      </c>
      <c r="E15" s="426"/>
      <c r="F15" s="451">
        <v>1477</v>
      </c>
      <c r="G15" s="367"/>
      <c r="H15" s="368"/>
      <c r="I15" s="434" t="s">
        <v>46</v>
      </c>
      <c r="J15" s="435"/>
      <c r="K15" s="426"/>
      <c r="L15" s="458" t="s">
        <v>47</v>
      </c>
      <c r="M15" s="437"/>
      <c r="N15" s="438"/>
      <c r="O15" s="459" t="s">
        <v>48</v>
      </c>
      <c r="P15" s="459"/>
      <c r="Q15" s="459"/>
      <c r="R15" s="459"/>
      <c r="S15" s="24" t="s">
        <v>49</v>
      </c>
      <c r="T15" s="456" t="s">
        <v>50</v>
      </c>
      <c r="U15" s="456"/>
      <c r="V15" s="456" t="s">
        <v>51</v>
      </c>
      <c r="W15" s="456"/>
      <c r="X15" s="17" t="s">
        <v>52</v>
      </c>
      <c r="Y15" s="449" t="s">
        <v>53</v>
      </c>
      <c r="Z15" s="450"/>
      <c r="AA15" s="25" t="s">
        <v>54</v>
      </c>
      <c r="AB15" s="26">
        <v>589.70000000000005</v>
      </c>
    </row>
    <row r="16" spans="1:28" ht="13.5" customHeight="1">
      <c r="A16" s="27" t="s">
        <v>55</v>
      </c>
      <c r="B16" s="28">
        <v>1374</v>
      </c>
      <c r="C16" s="29">
        <v>1477</v>
      </c>
      <c r="D16" s="425" t="s">
        <v>56</v>
      </c>
      <c r="E16" s="426"/>
      <c r="F16" s="451">
        <v>1425.8</v>
      </c>
      <c r="G16" s="367"/>
      <c r="H16" s="368"/>
      <c r="I16" s="434" t="s">
        <v>57</v>
      </c>
      <c r="J16" s="435"/>
      <c r="K16" s="426"/>
      <c r="L16" s="436" t="s">
        <v>58</v>
      </c>
      <c r="M16" s="437"/>
      <c r="N16" s="438"/>
      <c r="O16" s="452" t="s">
        <v>59</v>
      </c>
      <c r="P16" s="453"/>
      <c r="Q16" s="453"/>
      <c r="R16" s="454"/>
      <c r="S16" s="30">
        <v>12.25</v>
      </c>
      <c r="T16" s="406"/>
      <c r="U16" s="406"/>
      <c r="V16" s="405" t="s">
        <v>60</v>
      </c>
      <c r="W16" s="406"/>
      <c r="X16" s="31">
        <v>0.31</v>
      </c>
      <c r="Y16" s="406"/>
      <c r="Z16" s="455"/>
      <c r="AA16" s="25" t="s">
        <v>61</v>
      </c>
      <c r="AB16" s="26">
        <v>688.4</v>
      </c>
    </row>
    <row r="17" spans="1:28" ht="13.5" customHeight="1">
      <c r="A17" s="32" t="s">
        <v>62</v>
      </c>
      <c r="B17" s="33">
        <v>1.73</v>
      </c>
      <c r="C17" s="34">
        <v>1.73</v>
      </c>
      <c r="D17" s="425" t="s">
        <v>63</v>
      </c>
      <c r="E17" s="426"/>
      <c r="F17" s="445">
        <v>133</v>
      </c>
      <c r="G17" s="446"/>
      <c r="H17" s="447"/>
      <c r="I17" s="434" t="s">
        <v>64</v>
      </c>
      <c r="J17" s="435"/>
      <c r="K17" s="426"/>
      <c r="L17" s="436" t="s">
        <v>65</v>
      </c>
      <c r="M17" s="437"/>
      <c r="N17" s="438"/>
      <c r="O17" s="399" t="s">
        <v>66</v>
      </c>
      <c r="P17" s="400"/>
      <c r="Q17" s="400"/>
      <c r="R17" s="401"/>
      <c r="S17" s="35">
        <v>12</v>
      </c>
      <c r="T17" s="448">
        <v>2.375</v>
      </c>
      <c r="U17" s="395"/>
      <c r="V17" s="405" t="s">
        <v>60</v>
      </c>
      <c r="W17" s="406"/>
      <c r="X17" s="31">
        <v>6.59</v>
      </c>
      <c r="Y17" s="402"/>
      <c r="Z17" s="403"/>
      <c r="AA17" s="25" t="s">
        <v>67</v>
      </c>
      <c r="AB17" s="36">
        <f>AB16+AB15+AB14</f>
        <v>1349.8999999999999</v>
      </c>
    </row>
    <row r="18" spans="1:28" ht="13.5" customHeight="1">
      <c r="A18" s="32" t="s">
        <v>68</v>
      </c>
      <c r="B18" s="33">
        <v>1.73</v>
      </c>
      <c r="C18" s="34">
        <v>1.73</v>
      </c>
      <c r="D18" s="425" t="s">
        <v>69</v>
      </c>
      <c r="E18" s="426"/>
      <c r="F18" s="442"/>
      <c r="G18" s="443"/>
      <c r="H18" s="444"/>
      <c r="I18" s="434" t="s">
        <v>70</v>
      </c>
      <c r="J18" s="435"/>
      <c r="K18" s="426"/>
      <c r="L18" s="436">
        <v>12843572</v>
      </c>
      <c r="M18" s="437"/>
      <c r="N18" s="438"/>
      <c r="O18" s="412" t="s">
        <v>71</v>
      </c>
      <c r="P18" s="413"/>
      <c r="Q18" s="413"/>
      <c r="R18" s="414"/>
      <c r="S18" s="35">
        <v>8</v>
      </c>
      <c r="T18" s="395">
        <v>1.92</v>
      </c>
      <c r="U18" s="395"/>
      <c r="V18" s="405" t="s">
        <v>60</v>
      </c>
      <c r="W18" s="406"/>
      <c r="X18" s="31">
        <v>2.8</v>
      </c>
      <c r="Y18" s="402"/>
      <c r="Z18" s="403"/>
      <c r="AA18" s="25" t="s">
        <v>72</v>
      </c>
      <c r="AB18" s="36">
        <v>567.70000000000005</v>
      </c>
    </row>
    <row r="19" spans="1:28" ht="13.5" customHeight="1">
      <c r="A19" s="27" t="s">
        <v>73</v>
      </c>
      <c r="B19" s="38">
        <v>144</v>
      </c>
      <c r="C19" s="39">
        <v>145</v>
      </c>
      <c r="D19" s="425" t="s">
        <v>74</v>
      </c>
      <c r="E19" s="426"/>
      <c r="F19" s="439">
        <v>8.4600000000000009</v>
      </c>
      <c r="G19" s="440"/>
      <c r="H19" s="441"/>
      <c r="I19" s="434" t="s">
        <v>75</v>
      </c>
      <c r="J19" s="435"/>
      <c r="K19" s="426"/>
      <c r="L19" s="388"/>
      <c r="M19" s="437"/>
      <c r="N19" s="438"/>
      <c r="O19" s="412" t="s">
        <v>76</v>
      </c>
      <c r="P19" s="413"/>
      <c r="Q19" s="413"/>
      <c r="R19" s="414"/>
      <c r="S19" s="30">
        <v>12.125</v>
      </c>
      <c r="T19" s="395">
        <v>1.92</v>
      </c>
      <c r="U19" s="395"/>
      <c r="V19" s="405" t="s">
        <v>60</v>
      </c>
      <c r="W19" s="406"/>
      <c r="X19" s="31">
        <v>1.21</v>
      </c>
      <c r="Y19" s="402"/>
      <c r="Z19" s="403"/>
      <c r="AA19" s="25" t="s">
        <v>77</v>
      </c>
      <c r="AB19" s="36">
        <v>516</v>
      </c>
    </row>
    <row r="20" spans="1:28" ht="13.5" customHeight="1">
      <c r="A20" s="27" t="s">
        <v>78</v>
      </c>
      <c r="B20" s="40"/>
      <c r="C20" s="41">
        <v>1.75</v>
      </c>
      <c r="D20" s="425" t="s">
        <v>79</v>
      </c>
      <c r="E20" s="426"/>
      <c r="F20" s="427" t="s">
        <v>80</v>
      </c>
      <c r="G20" s="428"/>
      <c r="H20" s="429"/>
      <c r="I20" s="434" t="s">
        <v>81</v>
      </c>
      <c r="J20" s="435"/>
      <c r="K20" s="426"/>
      <c r="L20" s="436" t="s">
        <v>82</v>
      </c>
      <c r="M20" s="437"/>
      <c r="N20" s="438"/>
      <c r="O20" s="412" t="s">
        <v>83</v>
      </c>
      <c r="P20" s="413"/>
      <c r="Q20" s="413"/>
      <c r="R20" s="414"/>
      <c r="S20" s="35">
        <v>8</v>
      </c>
      <c r="T20" s="395">
        <v>1.92</v>
      </c>
      <c r="U20" s="395"/>
      <c r="V20" s="405" t="s">
        <v>60</v>
      </c>
      <c r="W20" s="406"/>
      <c r="X20" s="31">
        <v>2.4</v>
      </c>
      <c r="Y20" s="402"/>
      <c r="Z20" s="403"/>
      <c r="AA20" s="25" t="s">
        <v>84</v>
      </c>
      <c r="AB20" s="42"/>
    </row>
    <row r="21" spans="1:28" ht="13.5" customHeight="1">
      <c r="A21" s="43" t="s">
        <v>85</v>
      </c>
      <c r="B21" s="44">
        <v>57</v>
      </c>
      <c r="C21" s="45">
        <v>57</v>
      </c>
      <c r="D21" s="425" t="s">
        <v>86</v>
      </c>
      <c r="E21" s="426"/>
      <c r="F21" s="432" t="s">
        <v>87</v>
      </c>
      <c r="G21" s="428"/>
      <c r="H21" s="429"/>
      <c r="I21" s="434" t="s">
        <v>88</v>
      </c>
      <c r="J21" s="435"/>
      <c r="K21" s="426"/>
      <c r="L21" s="436">
        <v>1226</v>
      </c>
      <c r="M21" s="437"/>
      <c r="N21" s="438"/>
      <c r="O21" s="412" t="s">
        <v>89</v>
      </c>
      <c r="P21" s="413"/>
      <c r="Q21" s="413"/>
      <c r="R21" s="414"/>
      <c r="S21" s="35">
        <v>8</v>
      </c>
      <c r="T21" s="395">
        <v>1.92</v>
      </c>
      <c r="U21" s="395"/>
      <c r="V21" s="405" t="s">
        <v>60</v>
      </c>
      <c r="W21" s="406"/>
      <c r="X21" s="31">
        <v>1.41</v>
      </c>
      <c r="Y21" s="402"/>
      <c r="Z21" s="403"/>
      <c r="AA21" s="46" t="s">
        <v>90</v>
      </c>
      <c r="AB21" s="47">
        <f>AB19+AB18+AB17</f>
        <v>2433.6</v>
      </c>
    </row>
    <row r="22" spans="1:28" ht="13.5" customHeight="1">
      <c r="A22" s="32" t="s">
        <v>91</v>
      </c>
      <c r="B22" s="28">
        <v>34</v>
      </c>
      <c r="C22" s="48">
        <v>34</v>
      </c>
      <c r="D22" s="425" t="s">
        <v>92</v>
      </c>
      <c r="E22" s="426"/>
      <c r="F22" s="432" t="s">
        <v>87</v>
      </c>
      <c r="G22" s="428"/>
      <c r="H22" s="429"/>
      <c r="I22" s="434" t="s">
        <v>93</v>
      </c>
      <c r="J22" s="435"/>
      <c r="K22" s="426"/>
      <c r="L22" s="388"/>
      <c r="M22" s="389"/>
      <c r="N22" s="390"/>
      <c r="O22" s="412" t="s">
        <v>94</v>
      </c>
      <c r="P22" s="413"/>
      <c r="Q22" s="413"/>
      <c r="R22" s="414"/>
      <c r="S22" s="35">
        <v>8</v>
      </c>
      <c r="T22" s="417">
        <v>4</v>
      </c>
      <c r="U22" s="418"/>
      <c r="V22" s="405" t="s">
        <v>60</v>
      </c>
      <c r="W22" s="406"/>
      <c r="X22" s="31">
        <v>3.04</v>
      </c>
      <c r="Y22" s="402"/>
      <c r="Z22" s="403"/>
      <c r="AA22" s="179" t="s">
        <v>95</v>
      </c>
      <c r="AB22" s="180"/>
    </row>
    <row r="23" spans="1:28" ht="13.5" customHeight="1">
      <c r="A23" s="32" t="s">
        <v>96</v>
      </c>
      <c r="B23" s="28">
        <v>29</v>
      </c>
      <c r="C23" s="48">
        <v>29</v>
      </c>
      <c r="D23" s="425" t="s">
        <v>97</v>
      </c>
      <c r="E23" s="426"/>
      <c r="F23" s="432">
        <v>700</v>
      </c>
      <c r="G23" s="381"/>
      <c r="H23" s="382"/>
      <c r="I23" s="434" t="s">
        <v>98</v>
      </c>
      <c r="J23" s="435"/>
      <c r="K23" s="426"/>
      <c r="L23" s="388">
        <f>1477-L21</f>
        <v>251</v>
      </c>
      <c r="M23" s="389"/>
      <c r="N23" s="390"/>
      <c r="O23" s="412" t="s">
        <v>99</v>
      </c>
      <c r="P23" s="413"/>
      <c r="Q23" s="413"/>
      <c r="R23" s="414"/>
      <c r="S23" s="35">
        <v>8</v>
      </c>
      <c r="T23" s="396">
        <v>2.83</v>
      </c>
      <c r="U23" s="404"/>
      <c r="V23" s="405" t="s">
        <v>60</v>
      </c>
      <c r="W23" s="406"/>
      <c r="X23" s="31">
        <v>0.82</v>
      </c>
      <c r="Y23" s="402"/>
      <c r="Z23" s="403"/>
      <c r="AA23" s="49" t="s">
        <v>100</v>
      </c>
      <c r="AB23" s="50">
        <v>22190</v>
      </c>
    </row>
    <row r="24" spans="1:28" ht="13.5" customHeight="1">
      <c r="A24" s="32" t="s">
        <v>101</v>
      </c>
      <c r="B24" s="51" t="s">
        <v>102</v>
      </c>
      <c r="C24" s="52" t="s">
        <v>102</v>
      </c>
      <c r="D24" s="425" t="s">
        <v>103</v>
      </c>
      <c r="E24" s="426"/>
      <c r="F24" s="432" t="s">
        <v>104</v>
      </c>
      <c r="G24" s="381"/>
      <c r="H24" s="382"/>
      <c r="I24" s="419" t="s">
        <v>105</v>
      </c>
      <c r="J24" s="420"/>
      <c r="K24" s="421"/>
      <c r="L24" s="432" t="s">
        <v>87</v>
      </c>
      <c r="M24" s="428"/>
      <c r="N24" s="429"/>
      <c r="O24" s="412" t="s">
        <v>106</v>
      </c>
      <c r="P24" s="413"/>
      <c r="Q24" s="413"/>
      <c r="R24" s="414"/>
      <c r="S24" s="35">
        <v>8</v>
      </c>
      <c r="T24" s="395">
        <v>3</v>
      </c>
      <c r="U24" s="395"/>
      <c r="V24" s="405" t="s">
        <v>60</v>
      </c>
      <c r="W24" s="406"/>
      <c r="X24" s="31">
        <v>35.340000000000003</v>
      </c>
      <c r="Y24" s="402"/>
      <c r="Z24" s="403"/>
      <c r="AA24" s="53" t="s">
        <v>107</v>
      </c>
      <c r="AB24" s="54">
        <v>3885</v>
      </c>
    </row>
    <row r="25" spans="1:28" ht="13.5" customHeight="1">
      <c r="A25" s="55" t="s">
        <v>108</v>
      </c>
      <c r="B25" s="40">
        <v>5</v>
      </c>
      <c r="C25" s="41">
        <v>5</v>
      </c>
      <c r="D25" s="425" t="s">
        <v>109</v>
      </c>
      <c r="E25" s="426"/>
      <c r="F25" s="427" t="s">
        <v>110</v>
      </c>
      <c r="G25" s="430"/>
      <c r="H25" s="431"/>
      <c r="I25" s="419" t="s">
        <v>111</v>
      </c>
      <c r="J25" s="420"/>
      <c r="K25" s="421"/>
      <c r="L25" s="432" t="s">
        <v>87</v>
      </c>
      <c r="M25" s="428"/>
      <c r="N25" s="429"/>
      <c r="O25" s="412" t="s">
        <v>112</v>
      </c>
      <c r="P25" s="413"/>
      <c r="Q25" s="413"/>
      <c r="R25" s="414"/>
      <c r="S25" s="35">
        <v>8</v>
      </c>
      <c r="T25" s="433">
        <v>2.9375</v>
      </c>
      <c r="U25" s="433"/>
      <c r="V25" s="405" t="s">
        <v>60</v>
      </c>
      <c r="W25" s="406"/>
      <c r="X25" s="31">
        <v>5.43</v>
      </c>
      <c r="Y25" s="402"/>
      <c r="Z25" s="403"/>
      <c r="AA25" s="53" t="s">
        <v>113</v>
      </c>
      <c r="AB25" s="56">
        <f>9008+761</f>
        <v>9769</v>
      </c>
    </row>
    <row r="26" spans="1:28" ht="13.5" customHeight="1">
      <c r="A26" s="27" t="s">
        <v>114</v>
      </c>
      <c r="B26" s="40">
        <v>1</v>
      </c>
      <c r="C26" s="41">
        <v>1</v>
      </c>
      <c r="D26" s="425" t="s">
        <v>115</v>
      </c>
      <c r="E26" s="426"/>
      <c r="F26" s="427" t="s">
        <v>116</v>
      </c>
      <c r="G26" s="428"/>
      <c r="H26" s="429"/>
      <c r="I26" s="419" t="s">
        <v>117</v>
      </c>
      <c r="J26" s="420"/>
      <c r="K26" s="421"/>
      <c r="L26" s="427" t="s">
        <v>118</v>
      </c>
      <c r="M26" s="428"/>
      <c r="N26" s="429"/>
      <c r="O26" s="412" t="s">
        <v>119</v>
      </c>
      <c r="P26" s="413"/>
      <c r="Q26" s="413"/>
      <c r="R26" s="414"/>
      <c r="S26" s="35">
        <v>8</v>
      </c>
      <c r="T26" s="395">
        <v>3</v>
      </c>
      <c r="U26" s="395"/>
      <c r="V26" s="405" t="s">
        <v>60</v>
      </c>
      <c r="W26" s="406"/>
      <c r="X26" s="31">
        <v>9.07</v>
      </c>
      <c r="Y26" s="402"/>
      <c r="Z26" s="403"/>
      <c r="AA26" s="53" t="s">
        <v>120</v>
      </c>
      <c r="AB26" s="36"/>
    </row>
    <row r="27" spans="1:28" ht="13.5" customHeight="1">
      <c r="A27" s="57" t="s">
        <v>121</v>
      </c>
      <c r="B27" s="33">
        <v>0.48</v>
      </c>
      <c r="C27" s="34">
        <v>0.42</v>
      </c>
      <c r="D27" s="415" t="s">
        <v>122</v>
      </c>
      <c r="E27" s="371"/>
      <c r="F27" s="416">
        <v>69</v>
      </c>
      <c r="G27" s="381"/>
      <c r="H27" s="382"/>
      <c r="I27" s="419" t="s">
        <v>74</v>
      </c>
      <c r="J27" s="420"/>
      <c r="K27" s="421"/>
      <c r="L27" s="422">
        <f>L23/L28</f>
        <v>8.4625758597437635</v>
      </c>
      <c r="M27" s="423"/>
      <c r="N27" s="424"/>
      <c r="O27" s="412" t="s">
        <v>123</v>
      </c>
      <c r="P27" s="413"/>
      <c r="Q27" s="413"/>
      <c r="R27" s="414"/>
      <c r="S27" s="35">
        <v>7</v>
      </c>
      <c r="T27" s="417">
        <v>2.875</v>
      </c>
      <c r="U27" s="418"/>
      <c r="V27" s="405" t="s">
        <v>124</v>
      </c>
      <c r="W27" s="406"/>
      <c r="X27" s="31">
        <v>1.1100000000000001</v>
      </c>
      <c r="Y27" s="402"/>
      <c r="Z27" s="403"/>
      <c r="AA27" s="58" t="s">
        <v>90</v>
      </c>
      <c r="AB27" s="59">
        <f>AB23+AB24</f>
        <v>26075</v>
      </c>
    </row>
    <row r="28" spans="1:28" ht="13.5" customHeight="1">
      <c r="A28" s="27" t="s">
        <v>125</v>
      </c>
      <c r="B28" s="40" t="s">
        <v>126</v>
      </c>
      <c r="C28" s="41" t="s">
        <v>127</v>
      </c>
      <c r="D28" s="415" t="s">
        <v>128</v>
      </c>
      <c r="E28" s="371"/>
      <c r="F28" s="416">
        <v>70.400000000000006</v>
      </c>
      <c r="G28" s="381"/>
      <c r="H28" s="382"/>
      <c r="I28" s="394" t="s">
        <v>129</v>
      </c>
      <c r="J28" s="350"/>
      <c r="K28" s="351"/>
      <c r="L28" s="388">
        <v>29.66</v>
      </c>
      <c r="M28" s="389"/>
      <c r="N28" s="390"/>
      <c r="O28" s="412" t="s">
        <v>119</v>
      </c>
      <c r="P28" s="413"/>
      <c r="Q28" s="413"/>
      <c r="R28" s="414"/>
      <c r="S28" s="30">
        <v>6.5</v>
      </c>
      <c r="T28" s="417">
        <v>2.25</v>
      </c>
      <c r="U28" s="418"/>
      <c r="V28" s="405" t="s">
        <v>124</v>
      </c>
      <c r="W28" s="406"/>
      <c r="X28" s="31">
        <v>9.24</v>
      </c>
      <c r="Y28" s="402"/>
      <c r="Z28" s="403"/>
      <c r="AA28" s="179" t="s">
        <v>130</v>
      </c>
      <c r="AB28" s="180"/>
    </row>
    <row r="29" spans="1:28" ht="13.5" customHeight="1">
      <c r="A29" s="63" t="s">
        <v>131</v>
      </c>
      <c r="B29" s="33">
        <v>9.6</v>
      </c>
      <c r="C29" s="34">
        <v>9.5</v>
      </c>
      <c r="D29" s="407" t="s">
        <v>132</v>
      </c>
      <c r="E29" s="408"/>
      <c r="F29" s="409">
        <v>67.599999999999994</v>
      </c>
      <c r="G29" s="410"/>
      <c r="H29" s="411"/>
      <c r="I29" s="394" t="s">
        <v>133</v>
      </c>
      <c r="J29" s="350"/>
      <c r="K29" s="351"/>
      <c r="L29" s="388">
        <v>96.17</v>
      </c>
      <c r="M29" s="389"/>
      <c r="N29" s="390"/>
      <c r="O29" s="412" t="s">
        <v>134</v>
      </c>
      <c r="P29" s="413"/>
      <c r="Q29" s="413"/>
      <c r="R29" s="414"/>
      <c r="S29" s="35">
        <v>5</v>
      </c>
      <c r="T29" s="396">
        <v>3</v>
      </c>
      <c r="U29" s="404"/>
      <c r="V29" s="405" t="s">
        <v>124</v>
      </c>
      <c r="W29" s="406"/>
      <c r="X29" s="31">
        <v>139.34</v>
      </c>
      <c r="Y29" s="402"/>
      <c r="Z29" s="403"/>
      <c r="AA29" s="49" t="s">
        <v>135</v>
      </c>
      <c r="AB29" s="64">
        <v>2500</v>
      </c>
    </row>
    <row r="30" spans="1:28" ht="13.5" customHeight="1">
      <c r="A30" s="63" t="s">
        <v>136</v>
      </c>
      <c r="B30" s="40"/>
      <c r="C30" s="41"/>
      <c r="D30" s="193" t="s">
        <v>137</v>
      </c>
      <c r="E30" s="193"/>
      <c r="F30" s="193"/>
      <c r="G30" s="193"/>
      <c r="H30" s="180"/>
      <c r="I30" s="394" t="s">
        <v>138</v>
      </c>
      <c r="J30" s="350"/>
      <c r="K30" s="351"/>
      <c r="L30" s="388">
        <v>160.86000000000001</v>
      </c>
      <c r="M30" s="389"/>
      <c r="N30" s="390"/>
      <c r="O30" s="399"/>
      <c r="P30" s="400"/>
      <c r="Q30" s="400"/>
      <c r="R30" s="401"/>
      <c r="S30" s="35"/>
      <c r="T30" s="396"/>
      <c r="U30" s="404"/>
      <c r="V30" s="405"/>
      <c r="W30" s="406"/>
      <c r="X30" s="31"/>
      <c r="Y30" s="402"/>
      <c r="Z30" s="403"/>
      <c r="AA30" s="53" t="s">
        <v>139</v>
      </c>
      <c r="AB30" s="64">
        <v>200</v>
      </c>
    </row>
    <row r="31" spans="1:28" ht="13.5" customHeight="1">
      <c r="A31" s="65" t="s">
        <v>140</v>
      </c>
      <c r="B31" s="40"/>
      <c r="C31" s="41"/>
      <c r="D31" s="13" t="s">
        <v>141</v>
      </c>
      <c r="E31" s="66" t="s">
        <v>142</v>
      </c>
      <c r="F31" s="66" t="s">
        <v>141</v>
      </c>
      <c r="G31" s="179" t="s">
        <v>142</v>
      </c>
      <c r="H31" s="180"/>
      <c r="I31" s="394" t="s">
        <v>143</v>
      </c>
      <c r="J31" s="350"/>
      <c r="K31" s="351"/>
      <c r="L31" s="388">
        <v>60.6</v>
      </c>
      <c r="M31" s="389"/>
      <c r="N31" s="390"/>
      <c r="O31" s="399"/>
      <c r="P31" s="400"/>
      <c r="Q31" s="400"/>
      <c r="R31" s="401"/>
      <c r="S31" s="35"/>
      <c r="T31" s="395"/>
      <c r="U31" s="395"/>
      <c r="V31" s="395"/>
      <c r="W31" s="395"/>
      <c r="X31" s="31"/>
      <c r="Y31" s="395"/>
      <c r="Z31" s="396"/>
      <c r="AA31" s="53" t="s">
        <v>113</v>
      </c>
      <c r="AB31" s="67"/>
    </row>
    <row r="32" spans="1:28" ht="13.5" customHeight="1">
      <c r="A32" s="68" t="s">
        <v>144</v>
      </c>
      <c r="B32" s="38">
        <v>9.1999999999999993</v>
      </c>
      <c r="C32" s="39">
        <v>9.1</v>
      </c>
      <c r="D32" s="69" t="s">
        <v>145</v>
      </c>
      <c r="E32" s="70">
        <v>72</v>
      </c>
      <c r="F32" s="71" t="s">
        <v>146</v>
      </c>
      <c r="G32" s="397"/>
      <c r="H32" s="398"/>
      <c r="I32" s="394" t="s">
        <v>147</v>
      </c>
      <c r="J32" s="350"/>
      <c r="K32" s="351"/>
      <c r="L32" s="388">
        <v>53.6</v>
      </c>
      <c r="M32" s="389"/>
      <c r="N32" s="390"/>
      <c r="O32" s="399"/>
      <c r="P32" s="400"/>
      <c r="Q32" s="400"/>
      <c r="R32" s="401"/>
      <c r="S32" s="73"/>
      <c r="T32" s="395"/>
      <c r="U32" s="395"/>
      <c r="V32" s="395"/>
      <c r="W32" s="395"/>
      <c r="X32" s="31"/>
      <c r="Y32" s="395"/>
      <c r="Z32" s="396"/>
      <c r="AA32" s="53" t="s">
        <v>120</v>
      </c>
      <c r="AB32" s="74"/>
    </row>
    <row r="33" spans="1:28" ht="13.5" customHeight="1">
      <c r="A33" s="75" t="s">
        <v>148</v>
      </c>
      <c r="B33" s="28">
        <v>75000</v>
      </c>
      <c r="C33" s="48">
        <v>76500</v>
      </c>
      <c r="D33" s="76" t="s">
        <v>149</v>
      </c>
      <c r="E33" s="37"/>
      <c r="F33" s="65" t="s">
        <v>150</v>
      </c>
      <c r="G33" s="367">
        <v>53.2</v>
      </c>
      <c r="H33" s="368"/>
      <c r="I33" s="394" t="s">
        <v>151</v>
      </c>
      <c r="J33" s="350"/>
      <c r="K33" s="351"/>
      <c r="L33" s="388">
        <v>1.27</v>
      </c>
      <c r="M33" s="389"/>
      <c r="N33" s="390"/>
      <c r="O33" s="391"/>
      <c r="P33" s="392"/>
      <c r="Q33" s="392"/>
      <c r="R33" s="393"/>
      <c r="S33" s="77"/>
      <c r="T33" s="300"/>
      <c r="U33" s="300"/>
      <c r="V33" s="300"/>
      <c r="W33" s="300"/>
      <c r="X33" s="31"/>
      <c r="Y33" s="386"/>
      <c r="Z33" s="387"/>
      <c r="AA33" s="78" t="s">
        <v>90</v>
      </c>
      <c r="AB33" s="79">
        <f>SUM(AB29:AB30)</f>
        <v>2700</v>
      </c>
    </row>
    <row r="34" spans="1:28" ht="13.5" customHeight="1">
      <c r="A34" s="65" t="s">
        <v>152</v>
      </c>
      <c r="B34" s="28">
        <v>80</v>
      </c>
      <c r="C34" s="48">
        <v>80</v>
      </c>
      <c r="D34" s="80" t="s">
        <v>153</v>
      </c>
      <c r="E34" s="81"/>
      <c r="F34" s="63" t="s">
        <v>154</v>
      </c>
      <c r="G34" s="367">
        <v>53.2</v>
      </c>
      <c r="H34" s="368"/>
      <c r="I34" s="82" t="s">
        <v>155</v>
      </c>
      <c r="J34" s="83"/>
      <c r="K34" s="84"/>
      <c r="L34" s="388">
        <v>1.4</v>
      </c>
      <c r="M34" s="389"/>
      <c r="N34" s="390"/>
      <c r="O34" s="391"/>
      <c r="P34" s="392"/>
      <c r="Q34" s="392"/>
      <c r="R34" s="393"/>
      <c r="S34" s="77"/>
      <c r="T34" s="300"/>
      <c r="U34" s="300"/>
      <c r="V34" s="300"/>
      <c r="W34" s="300"/>
      <c r="X34" s="31"/>
      <c r="Y34" s="386"/>
      <c r="Z34" s="387"/>
      <c r="AA34" s="179" t="s">
        <v>156</v>
      </c>
      <c r="AB34" s="180"/>
    </row>
    <row r="35" spans="1:28" ht="13.5" customHeight="1">
      <c r="A35" s="63" t="s">
        <v>157</v>
      </c>
      <c r="B35" s="40"/>
      <c r="C35" s="41"/>
      <c r="D35" s="80" t="s">
        <v>158</v>
      </c>
      <c r="E35" s="85"/>
      <c r="F35" s="86" t="s">
        <v>158</v>
      </c>
      <c r="G35" s="367"/>
      <c r="H35" s="368"/>
      <c r="I35" s="60" t="s">
        <v>159</v>
      </c>
      <c r="J35" s="61"/>
      <c r="K35" s="62"/>
      <c r="L35" s="377" t="s">
        <v>160</v>
      </c>
      <c r="M35" s="377"/>
      <c r="N35" s="378"/>
      <c r="O35" s="361" t="s">
        <v>161</v>
      </c>
      <c r="P35" s="362"/>
      <c r="Q35" s="362"/>
      <c r="R35" s="362"/>
      <c r="S35" s="362"/>
      <c r="T35" s="362"/>
      <c r="U35" s="362"/>
      <c r="V35" s="362"/>
      <c r="W35" s="362"/>
      <c r="X35" s="379">
        <f>SUM(X16:X29)</f>
        <v>218.11</v>
      </c>
      <c r="Y35" s="379"/>
      <c r="Z35" s="380"/>
      <c r="AA35" s="49" t="s">
        <v>162</v>
      </c>
      <c r="AB35" s="72">
        <v>5</v>
      </c>
    </row>
    <row r="36" spans="1:28" ht="13.5" customHeight="1">
      <c r="A36" s="63" t="s">
        <v>163</v>
      </c>
      <c r="B36" s="40"/>
      <c r="C36" s="41"/>
      <c r="D36" s="350" t="s">
        <v>164</v>
      </c>
      <c r="E36" s="351"/>
      <c r="F36" s="381">
        <v>74.8</v>
      </c>
      <c r="G36" s="381"/>
      <c r="H36" s="382"/>
      <c r="I36" s="369" t="s">
        <v>165</v>
      </c>
      <c r="J36" s="370"/>
      <c r="K36" s="371"/>
      <c r="L36" s="383"/>
      <c r="M36" s="384"/>
      <c r="N36" s="385"/>
      <c r="O36" s="361" t="s">
        <v>166</v>
      </c>
      <c r="P36" s="362"/>
      <c r="Q36" s="362"/>
      <c r="R36" s="362"/>
      <c r="S36" s="362"/>
      <c r="T36" s="362"/>
      <c r="U36" s="362"/>
      <c r="V36" s="362"/>
      <c r="W36" s="362"/>
      <c r="X36" s="365">
        <v>18</v>
      </c>
      <c r="Y36" s="365"/>
      <c r="Z36" s="366"/>
      <c r="AA36" s="53" t="s">
        <v>167</v>
      </c>
      <c r="AB36" s="87">
        <v>20</v>
      </c>
    </row>
    <row r="37" spans="1:28" ht="13.5" customHeight="1">
      <c r="A37" s="65" t="s">
        <v>168</v>
      </c>
      <c r="B37" s="33">
        <v>23.8</v>
      </c>
      <c r="C37" s="34">
        <v>23.4</v>
      </c>
      <c r="D37" s="350" t="s">
        <v>169</v>
      </c>
      <c r="E37" s="351"/>
      <c r="F37" s="367">
        <v>36.090000000000003</v>
      </c>
      <c r="G37" s="367"/>
      <c r="H37" s="368"/>
      <c r="I37" s="369" t="s">
        <v>170</v>
      </c>
      <c r="J37" s="370"/>
      <c r="K37" s="371"/>
      <c r="L37" s="372"/>
      <c r="M37" s="373"/>
      <c r="N37" s="374"/>
      <c r="O37" s="361" t="s">
        <v>171</v>
      </c>
      <c r="P37" s="362"/>
      <c r="Q37" s="362"/>
      <c r="R37" s="362"/>
      <c r="S37" s="362"/>
      <c r="T37" s="362"/>
      <c r="U37" s="362"/>
      <c r="V37" s="362"/>
      <c r="W37" s="362"/>
      <c r="X37" s="375">
        <v>11</v>
      </c>
      <c r="Y37" s="375"/>
      <c r="Z37" s="376"/>
      <c r="AA37" s="53" t="s">
        <v>172</v>
      </c>
      <c r="AB37" s="88" t="s">
        <v>173</v>
      </c>
    </row>
    <row r="38" spans="1:28" ht="13.5" customHeight="1">
      <c r="A38" s="89" t="s">
        <v>174</v>
      </c>
      <c r="B38" s="90">
        <v>12</v>
      </c>
      <c r="C38" s="91">
        <v>11.8</v>
      </c>
      <c r="D38" s="350" t="s">
        <v>175</v>
      </c>
      <c r="E38" s="351"/>
      <c r="F38" s="352">
        <v>58.75</v>
      </c>
      <c r="G38" s="353"/>
      <c r="H38" s="354"/>
      <c r="I38" s="355" t="s">
        <v>176</v>
      </c>
      <c r="J38" s="356"/>
      <c r="K38" s="357"/>
      <c r="L38" s="358"/>
      <c r="M38" s="359"/>
      <c r="N38" s="360"/>
      <c r="O38" s="361" t="s">
        <v>177</v>
      </c>
      <c r="P38" s="362"/>
      <c r="Q38" s="362"/>
      <c r="R38" s="362"/>
      <c r="S38" s="362"/>
      <c r="T38" s="362"/>
      <c r="U38" s="362"/>
      <c r="V38" s="362"/>
      <c r="W38" s="362"/>
      <c r="X38" s="363"/>
      <c r="Y38" s="363"/>
      <c r="Z38" s="364"/>
      <c r="AA38" s="53" t="s">
        <v>178</v>
      </c>
      <c r="AB38" s="88">
        <v>47</v>
      </c>
    </row>
    <row r="39" spans="1:28" ht="13.5" customHeight="1">
      <c r="A39" s="336" t="s">
        <v>179</v>
      </c>
      <c r="B39" s="336"/>
      <c r="C39" s="336"/>
      <c r="D39" s="338" t="s">
        <v>180</v>
      </c>
      <c r="E39" s="338"/>
      <c r="F39" s="338"/>
      <c r="G39" s="338"/>
      <c r="H39" s="338"/>
      <c r="I39" s="229" t="s">
        <v>181</v>
      </c>
      <c r="J39" s="229"/>
      <c r="K39" s="229"/>
      <c r="L39" s="229"/>
      <c r="M39" s="229"/>
      <c r="N39" s="229"/>
      <c r="O39" s="339" t="s">
        <v>182</v>
      </c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1"/>
      <c r="AA39" s="53" t="s">
        <v>183</v>
      </c>
      <c r="AB39" s="92"/>
    </row>
    <row r="40" spans="1:28" ht="13.5" customHeight="1">
      <c r="A40" s="337"/>
      <c r="B40" s="337"/>
      <c r="C40" s="337"/>
      <c r="D40" s="93" t="s">
        <v>184</v>
      </c>
      <c r="E40" s="93" t="s">
        <v>185</v>
      </c>
      <c r="F40" s="93" t="s">
        <v>186</v>
      </c>
      <c r="G40" s="342" t="s">
        <v>187</v>
      </c>
      <c r="H40" s="342"/>
      <c r="I40" s="343" t="s">
        <v>188</v>
      </c>
      <c r="J40" s="344"/>
      <c r="K40" s="344"/>
      <c r="L40" s="345"/>
      <c r="M40" s="346" t="s">
        <v>189</v>
      </c>
      <c r="N40" s="346"/>
      <c r="O40" s="347" t="s">
        <v>190</v>
      </c>
      <c r="P40" s="348"/>
      <c r="Q40" s="349"/>
      <c r="R40" s="347" t="s">
        <v>191</v>
      </c>
      <c r="S40" s="349"/>
      <c r="T40" s="347" t="s">
        <v>192</v>
      </c>
      <c r="U40" s="348"/>
      <c r="V40" s="349"/>
      <c r="W40" s="320" t="s">
        <v>193</v>
      </c>
      <c r="X40" s="321"/>
      <c r="Y40" s="322" t="s">
        <v>187</v>
      </c>
      <c r="Z40" s="323"/>
      <c r="AA40" s="53" t="s">
        <v>194</v>
      </c>
      <c r="AB40" s="88">
        <v>28</v>
      </c>
    </row>
    <row r="41" spans="1:28" ht="13.5" customHeight="1">
      <c r="A41" s="324" t="s">
        <v>195</v>
      </c>
      <c r="B41" s="325"/>
      <c r="C41" s="94">
        <v>11758000</v>
      </c>
      <c r="D41" s="49" t="s">
        <v>196</v>
      </c>
      <c r="E41" s="95">
        <v>120</v>
      </c>
      <c r="F41" s="96">
        <v>120</v>
      </c>
      <c r="G41" s="326">
        <v>4</v>
      </c>
      <c r="H41" s="327"/>
      <c r="I41" s="328" t="s">
        <v>197</v>
      </c>
      <c r="J41" s="329"/>
      <c r="K41" s="329"/>
      <c r="L41" s="330"/>
      <c r="M41" s="331">
        <v>14</v>
      </c>
      <c r="N41" s="332"/>
      <c r="O41" s="333" t="s">
        <v>198</v>
      </c>
      <c r="P41" s="334"/>
      <c r="Q41" s="334"/>
      <c r="R41" s="334">
        <v>28.28</v>
      </c>
      <c r="S41" s="334"/>
      <c r="T41" s="315">
        <v>141.31</v>
      </c>
      <c r="U41" s="315"/>
      <c r="V41" s="315"/>
      <c r="W41" s="335">
        <v>0.28399999999999997</v>
      </c>
      <c r="X41" s="335"/>
      <c r="Y41" s="315" t="s">
        <v>154</v>
      </c>
      <c r="Z41" s="316"/>
      <c r="AA41" s="97" t="s">
        <v>90</v>
      </c>
      <c r="AB41" s="88">
        <f>SUM(AB35:AB40)</f>
        <v>100</v>
      </c>
    </row>
    <row r="42" spans="1:28" ht="13.5" customHeight="1">
      <c r="A42" s="226" t="s">
        <v>199</v>
      </c>
      <c r="B42" s="227"/>
      <c r="C42" s="98">
        <v>62126</v>
      </c>
      <c r="D42" s="53" t="s">
        <v>200</v>
      </c>
      <c r="E42" s="35">
        <v>120</v>
      </c>
      <c r="F42" s="31">
        <v>120</v>
      </c>
      <c r="G42" s="309">
        <v>4</v>
      </c>
      <c r="H42" s="310"/>
      <c r="I42" s="317" t="s">
        <v>201</v>
      </c>
      <c r="J42" s="318"/>
      <c r="K42" s="318"/>
      <c r="L42" s="319"/>
      <c r="M42" s="306">
        <v>40</v>
      </c>
      <c r="N42" s="307"/>
      <c r="O42" s="311" t="s">
        <v>202</v>
      </c>
      <c r="P42" s="306"/>
      <c r="Q42" s="306"/>
      <c r="R42" s="306">
        <v>29.42</v>
      </c>
      <c r="S42" s="306"/>
      <c r="T42" s="312">
        <v>142.41</v>
      </c>
      <c r="U42" s="312"/>
      <c r="V42" s="312"/>
      <c r="W42" s="313">
        <v>1.2170000000000001</v>
      </c>
      <c r="X42" s="313"/>
      <c r="Y42" s="312" t="s">
        <v>154</v>
      </c>
      <c r="Z42" s="314"/>
      <c r="AA42" s="179" t="s">
        <v>203</v>
      </c>
      <c r="AB42" s="180"/>
    </row>
    <row r="43" spans="1:28" ht="13.5" customHeight="1">
      <c r="A43" s="226" t="s">
        <v>204</v>
      </c>
      <c r="B43" s="227"/>
      <c r="C43" s="98">
        <v>4811248</v>
      </c>
      <c r="D43" s="53" t="s">
        <v>205</v>
      </c>
      <c r="E43" s="35">
        <v>140</v>
      </c>
      <c r="F43" s="31">
        <v>140</v>
      </c>
      <c r="G43" s="309">
        <v>3</v>
      </c>
      <c r="H43" s="310"/>
      <c r="I43" s="303" t="s">
        <v>206</v>
      </c>
      <c r="J43" s="304"/>
      <c r="K43" s="304"/>
      <c r="L43" s="305"/>
      <c r="M43" s="306">
        <v>400</v>
      </c>
      <c r="N43" s="307"/>
      <c r="O43" s="311" t="s">
        <v>207</v>
      </c>
      <c r="P43" s="306"/>
      <c r="Q43" s="306"/>
      <c r="R43" s="306">
        <v>29.57</v>
      </c>
      <c r="S43" s="306"/>
      <c r="T43" s="312">
        <v>144.06</v>
      </c>
      <c r="U43" s="312"/>
      <c r="V43" s="312"/>
      <c r="W43" s="313">
        <v>0.88500000000000001</v>
      </c>
      <c r="X43" s="313"/>
      <c r="Y43" s="312" t="s">
        <v>154</v>
      </c>
      <c r="Z43" s="314"/>
      <c r="AA43" s="99" t="s">
        <v>208</v>
      </c>
      <c r="AB43" s="72" t="s">
        <v>209</v>
      </c>
    </row>
    <row r="44" spans="1:28" ht="13.5" customHeight="1">
      <c r="A44" s="297" t="s">
        <v>210</v>
      </c>
      <c r="B44" s="298"/>
      <c r="C44" s="102">
        <f>C43/C41</f>
        <v>0.40918931791120938</v>
      </c>
      <c r="D44" s="103" t="s">
        <v>211</v>
      </c>
      <c r="E44" s="299">
        <v>230</v>
      </c>
      <c r="F44" s="300"/>
      <c r="G44" s="301">
        <v>4</v>
      </c>
      <c r="H44" s="302"/>
      <c r="I44" s="303" t="s">
        <v>212</v>
      </c>
      <c r="J44" s="304"/>
      <c r="K44" s="304"/>
      <c r="L44" s="305"/>
      <c r="M44" s="306">
        <v>1219.5</v>
      </c>
      <c r="N44" s="307"/>
      <c r="O44" s="308" t="s">
        <v>213</v>
      </c>
      <c r="P44" s="290"/>
      <c r="Q44" s="290"/>
      <c r="R44" s="290">
        <v>30.93</v>
      </c>
      <c r="S44" s="290"/>
      <c r="T44" s="291">
        <v>142.72</v>
      </c>
      <c r="U44" s="291"/>
      <c r="V44" s="291"/>
      <c r="W44" s="292">
        <v>1.571</v>
      </c>
      <c r="X44" s="292"/>
      <c r="Y44" s="291" t="s">
        <v>154</v>
      </c>
      <c r="Z44" s="293"/>
      <c r="AA44" s="104" t="s">
        <v>214</v>
      </c>
      <c r="AB44" s="105" t="s">
        <v>215</v>
      </c>
    </row>
    <row r="45" spans="1:28" s="106" customFormat="1" ht="13.5" customHeight="1">
      <c r="A45" s="229" t="s">
        <v>216</v>
      </c>
      <c r="B45" s="229"/>
      <c r="C45" s="229"/>
      <c r="D45" s="294" t="s">
        <v>217</v>
      </c>
      <c r="E45" s="295"/>
      <c r="F45" s="295"/>
      <c r="G45" s="295"/>
      <c r="H45" s="296"/>
      <c r="I45" s="179" t="s">
        <v>218</v>
      </c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79" t="s">
        <v>219</v>
      </c>
      <c r="V45" s="193"/>
      <c r="W45" s="193"/>
      <c r="X45" s="193"/>
      <c r="Y45" s="193"/>
      <c r="Z45" s="180"/>
      <c r="AA45" s="104" t="s">
        <v>220</v>
      </c>
      <c r="AB45" s="88">
        <v>460</v>
      </c>
    </row>
    <row r="46" spans="1:28" s="106" customFormat="1" ht="13.5" customHeight="1">
      <c r="A46" s="107" t="s">
        <v>221</v>
      </c>
      <c r="B46" s="107" t="s">
        <v>222</v>
      </c>
      <c r="C46" s="107" t="s">
        <v>223</v>
      </c>
      <c r="D46" s="108" t="s">
        <v>221</v>
      </c>
      <c r="E46" s="108" t="s">
        <v>224</v>
      </c>
      <c r="F46" s="109" t="s">
        <v>225</v>
      </c>
      <c r="G46" s="284" t="s">
        <v>226</v>
      </c>
      <c r="H46" s="284"/>
      <c r="I46" s="285" t="s">
        <v>64</v>
      </c>
      <c r="J46" s="286"/>
      <c r="K46" s="287" t="s">
        <v>227</v>
      </c>
      <c r="L46" s="288"/>
      <c r="M46" s="287" t="s">
        <v>228</v>
      </c>
      <c r="N46" s="289"/>
      <c r="O46" s="273" t="s">
        <v>229</v>
      </c>
      <c r="P46" s="275"/>
      <c r="Q46" s="273" t="s">
        <v>230</v>
      </c>
      <c r="R46" s="275"/>
      <c r="S46" s="273" t="s">
        <v>231</v>
      </c>
      <c r="T46" s="274"/>
      <c r="U46" s="273" t="s">
        <v>232</v>
      </c>
      <c r="V46" s="275"/>
      <c r="W46" s="194" t="s">
        <v>233</v>
      </c>
      <c r="X46" s="196"/>
      <c r="Y46" s="276" t="s">
        <v>234</v>
      </c>
      <c r="Z46" s="277"/>
      <c r="AA46" s="104" t="s">
        <v>235</v>
      </c>
      <c r="AB46" s="88"/>
    </row>
    <row r="47" spans="1:28" ht="13.5" customHeight="1">
      <c r="A47" s="110" t="s">
        <v>236</v>
      </c>
      <c r="B47" s="111"/>
      <c r="C47" s="112"/>
      <c r="D47" s="113" t="s">
        <v>237</v>
      </c>
      <c r="E47" s="114" t="s">
        <v>238</v>
      </c>
      <c r="F47" s="115">
        <v>13.625</v>
      </c>
      <c r="G47" s="278">
        <v>5000</v>
      </c>
      <c r="H47" s="279"/>
      <c r="I47" s="280" t="s">
        <v>239</v>
      </c>
      <c r="J47" s="281"/>
      <c r="K47" s="282" t="s">
        <v>240</v>
      </c>
      <c r="L47" s="283"/>
      <c r="M47" s="278" t="s">
        <v>241</v>
      </c>
      <c r="N47" s="278"/>
      <c r="O47" s="278" t="s">
        <v>242</v>
      </c>
      <c r="P47" s="278"/>
      <c r="Q47" s="259">
        <v>96</v>
      </c>
      <c r="R47" s="259"/>
      <c r="S47" s="259">
        <v>0.11799999999999999</v>
      </c>
      <c r="T47" s="260"/>
      <c r="U47" s="261" t="s">
        <v>243</v>
      </c>
      <c r="V47" s="262"/>
      <c r="W47" s="263">
        <v>1460</v>
      </c>
      <c r="X47" s="264"/>
      <c r="Y47" s="265">
        <v>280</v>
      </c>
      <c r="Z47" s="266"/>
      <c r="AA47" s="267" t="s">
        <v>244</v>
      </c>
      <c r="AB47" s="268"/>
    </row>
    <row r="48" spans="1:28" ht="13.5" customHeight="1">
      <c r="A48" s="116" t="s">
        <v>245</v>
      </c>
      <c r="B48" s="117"/>
      <c r="C48" s="118"/>
      <c r="D48" s="119" t="s">
        <v>246</v>
      </c>
      <c r="E48" s="120" t="s">
        <v>238</v>
      </c>
      <c r="F48" s="121">
        <v>13.625</v>
      </c>
      <c r="G48" s="244">
        <v>10000</v>
      </c>
      <c r="H48" s="255"/>
      <c r="I48" s="269" t="s">
        <v>247</v>
      </c>
      <c r="J48" s="270"/>
      <c r="K48" s="271" t="s">
        <v>240</v>
      </c>
      <c r="L48" s="247"/>
      <c r="M48" s="244" t="s">
        <v>241</v>
      </c>
      <c r="N48" s="244"/>
      <c r="O48" s="245" t="s">
        <v>242</v>
      </c>
      <c r="P48" s="272"/>
      <c r="Q48" s="247">
        <v>96</v>
      </c>
      <c r="R48" s="247"/>
      <c r="S48" s="247">
        <v>0.11799999999999999</v>
      </c>
      <c r="T48" s="248"/>
      <c r="U48" s="249" t="s">
        <v>248</v>
      </c>
      <c r="V48" s="250"/>
      <c r="W48" s="251">
        <v>1460</v>
      </c>
      <c r="X48" s="252"/>
      <c r="Y48" s="253">
        <v>390</v>
      </c>
      <c r="Z48" s="254"/>
      <c r="AA48" s="104" t="s">
        <v>249</v>
      </c>
      <c r="AB48" s="88" t="s">
        <v>250</v>
      </c>
    </row>
    <row r="49" spans="1:28" ht="13.5" customHeight="1">
      <c r="A49" s="116" t="s">
        <v>251</v>
      </c>
      <c r="B49" s="123" t="s">
        <v>252</v>
      </c>
      <c r="C49" s="124"/>
      <c r="D49" s="119" t="s">
        <v>253</v>
      </c>
      <c r="E49" s="125"/>
      <c r="F49" s="121">
        <v>13.625</v>
      </c>
      <c r="G49" s="244">
        <v>10000</v>
      </c>
      <c r="H49" s="255"/>
      <c r="I49" s="256" t="s">
        <v>254</v>
      </c>
      <c r="J49" s="257"/>
      <c r="K49" s="238" t="s">
        <v>240</v>
      </c>
      <c r="L49" s="238"/>
      <c r="M49" s="258" t="s">
        <v>241</v>
      </c>
      <c r="N49" s="258"/>
      <c r="O49" s="258" t="s">
        <v>242</v>
      </c>
      <c r="P49" s="258"/>
      <c r="Q49" s="238">
        <v>96</v>
      </c>
      <c r="R49" s="238"/>
      <c r="S49" s="238">
        <v>0.11799999999999999</v>
      </c>
      <c r="T49" s="239"/>
      <c r="U49" s="240" t="s">
        <v>255</v>
      </c>
      <c r="V49" s="241"/>
      <c r="W49" s="242">
        <v>1460</v>
      </c>
      <c r="X49" s="242"/>
      <c r="Y49" s="242">
        <v>590</v>
      </c>
      <c r="Z49" s="243"/>
      <c r="AA49" s="104" t="s">
        <v>256</v>
      </c>
      <c r="AB49" s="88">
        <v>38</v>
      </c>
    </row>
    <row r="50" spans="1:28" ht="13.5" customHeight="1">
      <c r="A50" s="116" t="s">
        <v>257</v>
      </c>
      <c r="B50" s="126"/>
      <c r="C50" s="122"/>
      <c r="D50" s="127" t="s">
        <v>258</v>
      </c>
      <c r="E50" s="120" t="s">
        <v>259</v>
      </c>
      <c r="F50" s="121">
        <v>13.625</v>
      </c>
      <c r="G50" s="244">
        <v>10000</v>
      </c>
      <c r="H50" s="245"/>
      <c r="I50" s="246" t="s">
        <v>260</v>
      </c>
      <c r="J50" s="246"/>
      <c r="K50" s="246"/>
      <c r="L50" s="246"/>
      <c r="M50" s="246"/>
      <c r="N50" s="246"/>
      <c r="O50" s="179" t="s">
        <v>261</v>
      </c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80"/>
      <c r="AA50" s="128" t="s">
        <v>262</v>
      </c>
      <c r="AB50" s="87">
        <v>189</v>
      </c>
    </row>
    <row r="51" spans="1:28" ht="13.5" customHeight="1">
      <c r="A51" s="116" t="s">
        <v>263</v>
      </c>
      <c r="B51" s="123">
        <v>42684</v>
      </c>
      <c r="C51" s="118"/>
      <c r="D51" s="226" t="s">
        <v>264</v>
      </c>
      <c r="E51" s="227"/>
      <c r="F51" s="228"/>
      <c r="G51" s="228"/>
      <c r="H51" s="228"/>
      <c r="I51" s="229" t="s">
        <v>265</v>
      </c>
      <c r="J51" s="229"/>
      <c r="K51" s="229"/>
      <c r="L51" s="229"/>
      <c r="M51" s="229"/>
      <c r="N51" s="229"/>
      <c r="O51" s="229" t="s">
        <v>266</v>
      </c>
      <c r="P51" s="229"/>
      <c r="Q51" s="229"/>
      <c r="R51" s="229"/>
      <c r="S51" s="229"/>
      <c r="T51" s="229"/>
      <c r="U51" s="229" t="s">
        <v>267</v>
      </c>
      <c r="V51" s="229"/>
      <c r="W51" s="229"/>
      <c r="X51" s="229"/>
      <c r="Y51" s="229"/>
      <c r="Z51" s="229"/>
      <c r="AA51" s="128" t="s">
        <v>268</v>
      </c>
      <c r="AB51" s="87"/>
    </row>
    <row r="52" spans="1:28" ht="13.5" customHeight="1">
      <c r="A52" s="116" t="s">
        <v>269</v>
      </c>
      <c r="B52" s="129"/>
      <c r="C52" s="130"/>
      <c r="D52" s="226" t="s">
        <v>270</v>
      </c>
      <c r="E52" s="227"/>
      <c r="F52" s="217">
        <v>42674</v>
      </c>
      <c r="G52" s="217"/>
      <c r="H52" s="217"/>
      <c r="I52" s="230" t="s">
        <v>271</v>
      </c>
      <c r="J52" s="231"/>
      <c r="K52" s="231"/>
      <c r="L52" s="232"/>
      <c r="M52" s="233"/>
      <c r="N52" s="234"/>
      <c r="O52" s="235" t="s">
        <v>272</v>
      </c>
      <c r="P52" s="236"/>
      <c r="Q52" s="236"/>
      <c r="R52" s="237"/>
      <c r="S52" s="210"/>
      <c r="T52" s="211"/>
      <c r="U52" s="212" t="s">
        <v>273</v>
      </c>
      <c r="V52" s="213"/>
      <c r="W52" s="213"/>
      <c r="X52" s="214"/>
      <c r="Y52" s="215"/>
      <c r="Z52" s="216"/>
      <c r="AA52" s="128"/>
      <c r="AB52" s="87"/>
    </row>
    <row r="53" spans="1:28" ht="13.5" customHeight="1">
      <c r="A53" s="131" t="s">
        <v>274</v>
      </c>
      <c r="B53" s="123">
        <v>42500</v>
      </c>
      <c r="C53" s="132"/>
      <c r="D53" s="100" t="s">
        <v>275</v>
      </c>
      <c r="E53" s="101"/>
      <c r="F53" s="217">
        <v>42689</v>
      </c>
      <c r="G53" s="217"/>
      <c r="H53" s="217"/>
      <c r="I53" s="218" t="s">
        <v>276</v>
      </c>
      <c r="J53" s="219"/>
      <c r="K53" s="219"/>
      <c r="L53" s="220"/>
      <c r="M53" s="221"/>
      <c r="N53" s="222"/>
      <c r="O53" s="133" t="s">
        <v>277</v>
      </c>
      <c r="P53" s="134"/>
      <c r="Q53" s="134"/>
      <c r="R53" s="135"/>
      <c r="S53" s="223"/>
      <c r="T53" s="223"/>
      <c r="U53" s="136" t="s">
        <v>278</v>
      </c>
      <c r="V53" s="137"/>
      <c r="W53" s="137"/>
      <c r="X53" s="138"/>
      <c r="Y53" s="224"/>
      <c r="Z53" s="225"/>
      <c r="AA53" s="139"/>
      <c r="AB53" s="140"/>
    </row>
    <row r="54" spans="1:28" s="141" customFormat="1" ht="15" customHeight="1">
      <c r="A54" s="206" t="s">
        <v>279</v>
      </c>
      <c r="B54" s="189"/>
      <c r="C54" s="189"/>
      <c r="D54" s="189"/>
      <c r="E54" s="189"/>
      <c r="F54" s="191"/>
      <c r="G54" s="190">
        <f>X6-1</f>
        <v>42684</v>
      </c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91"/>
    </row>
    <row r="55" spans="1:28" s="106" customFormat="1" ht="15.75" customHeight="1">
      <c r="A55" s="192" t="s">
        <v>280</v>
      </c>
      <c r="B55" s="192"/>
      <c r="C55" s="192"/>
      <c r="D55" s="179" t="s">
        <v>281</v>
      </c>
      <c r="E55" s="193"/>
      <c r="F55" s="180"/>
      <c r="G55" s="194" t="s">
        <v>282</v>
      </c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6"/>
    </row>
    <row r="56" spans="1:28" s="106" customFormat="1" ht="15.75" customHeight="1">
      <c r="A56" s="66" t="s">
        <v>283</v>
      </c>
      <c r="B56" s="66" t="s">
        <v>284</v>
      </c>
      <c r="C56" s="142" t="s">
        <v>285</v>
      </c>
      <c r="D56" s="142" t="s">
        <v>286</v>
      </c>
      <c r="E56" s="143" t="s">
        <v>287</v>
      </c>
      <c r="F56" s="142" t="s">
        <v>288</v>
      </c>
      <c r="G56" s="207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9"/>
    </row>
    <row r="57" spans="1:28" s="150" customFormat="1" ht="19.5" customHeight="1">
      <c r="A57" s="144">
        <v>42684</v>
      </c>
      <c r="B57" s="145">
        <v>42684.364583333336</v>
      </c>
      <c r="C57" s="146">
        <f t="shared" ref="C57:C62" si="0">IF(A57="",0,(B57-A57)*24)</f>
        <v>8.7500000000582077</v>
      </c>
      <c r="D57" s="147" t="s">
        <v>289</v>
      </c>
      <c r="E57" s="148" t="s">
        <v>290</v>
      </c>
      <c r="F57" s="149" t="s">
        <v>291</v>
      </c>
      <c r="G57" s="200" t="s">
        <v>292</v>
      </c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2"/>
    </row>
    <row r="58" spans="1:28" s="150" customFormat="1" ht="19.5" customHeight="1">
      <c r="A58" s="151">
        <f>B57</f>
        <v>42684.364583333336</v>
      </c>
      <c r="B58" s="151">
        <v>42684.427083333336</v>
      </c>
      <c r="C58" s="152">
        <f t="shared" si="0"/>
        <v>1.5</v>
      </c>
      <c r="D58" s="153" t="s">
        <v>289</v>
      </c>
      <c r="E58" s="154" t="s">
        <v>290</v>
      </c>
      <c r="F58" s="155" t="s">
        <v>293</v>
      </c>
      <c r="G58" s="203" t="s">
        <v>294</v>
      </c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5"/>
    </row>
    <row r="59" spans="1:28" s="150" customFormat="1" ht="19.5" customHeight="1">
      <c r="A59" s="151">
        <f t="shared" ref="A59" si="1">B58</f>
        <v>42684.427083333336</v>
      </c>
      <c r="B59" s="151">
        <v>42684.5625</v>
      </c>
      <c r="C59" s="152">
        <f t="shared" si="0"/>
        <v>3.2499999999417923</v>
      </c>
      <c r="D59" s="153" t="s">
        <v>289</v>
      </c>
      <c r="E59" s="154" t="s">
        <v>290</v>
      </c>
      <c r="F59" s="155" t="s">
        <v>295</v>
      </c>
      <c r="G59" s="203" t="s">
        <v>296</v>
      </c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5"/>
    </row>
    <row r="60" spans="1:28" s="150" customFormat="1" ht="19.5" customHeight="1">
      <c r="A60" s="151">
        <f>B59</f>
        <v>42684.5625</v>
      </c>
      <c r="B60" s="151">
        <v>42684.604166666664</v>
      </c>
      <c r="C60" s="152">
        <f t="shared" si="0"/>
        <v>0.99999999994179234</v>
      </c>
      <c r="D60" s="153" t="s">
        <v>289</v>
      </c>
      <c r="E60" s="154" t="s">
        <v>297</v>
      </c>
      <c r="F60" s="155" t="s">
        <v>298</v>
      </c>
      <c r="G60" s="203" t="s">
        <v>299</v>
      </c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5"/>
    </row>
    <row r="61" spans="1:28" s="150" customFormat="1" ht="19.5" customHeight="1">
      <c r="A61" s="151">
        <f>B60</f>
        <v>42684.604166666664</v>
      </c>
      <c r="B61" s="151">
        <v>42684.65625</v>
      </c>
      <c r="C61" s="152">
        <f t="shared" si="0"/>
        <v>1.2500000000582077</v>
      </c>
      <c r="D61" s="153" t="s">
        <v>289</v>
      </c>
      <c r="E61" s="154" t="s">
        <v>290</v>
      </c>
      <c r="F61" s="155" t="s">
        <v>300</v>
      </c>
      <c r="G61" s="203" t="s">
        <v>301</v>
      </c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5"/>
    </row>
    <row r="62" spans="1:28" s="150" customFormat="1" ht="19.5" customHeight="1">
      <c r="A62" s="151">
        <f>B61</f>
        <v>42684.65625</v>
      </c>
      <c r="B62" s="151">
        <v>42685</v>
      </c>
      <c r="C62" s="152">
        <f t="shared" si="0"/>
        <v>8.25</v>
      </c>
      <c r="D62" s="153" t="s">
        <v>289</v>
      </c>
      <c r="E62" s="154" t="s">
        <v>290</v>
      </c>
      <c r="F62" s="155" t="s">
        <v>291</v>
      </c>
      <c r="G62" s="203" t="s">
        <v>302</v>
      </c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5"/>
    </row>
    <row r="63" spans="1:28" s="106" customFormat="1">
      <c r="A63" s="179" t="s">
        <v>90</v>
      </c>
      <c r="B63" s="180"/>
      <c r="C63" s="156">
        <f>SUM(C57:C62)</f>
        <v>24</v>
      </c>
      <c r="D63" s="157"/>
      <c r="E63" s="158"/>
      <c r="F63" s="159"/>
      <c r="G63" s="160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2"/>
    </row>
    <row r="64" spans="1:28" s="163" customFormat="1" ht="15" customHeight="1">
      <c r="A64" s="187" t="s">
        <v>303</v>
      </c>
      <c r="B64" s="188"/>
      <c r="C64" s="188"/>
      <c r="D64" s="189"/>
      <c r="E64" s="189"/>
      <c r="F64" s="189"/>
      <c r="G64" s="190">
        <f>X6</f>
        <v>42685</v>
      </c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91"/>
    </row>
    <row r="65" spans="1:28" s="106" customFormat="1" ht="15.75" customHeight="1">
      <c r="A65" s="192" t="s">
        <v>280</v>
      </c>
      <c r="B65" s="192"/>
      <c r="C65" s="192"/>
      <c r="D65" s="179" t="s">
        <v>281</v>
      </c>
      <c r="E65" s="193"/>
      <c r="F65" s="193"/>
      <c r="G65" s="194" t="s">
        <v>282</v>
      </c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6"/>
    </row>
    <row r="66" spans="1:28" s="106" customFormat="1" ht="15.75" customHeight="1">
      <c r="A66" s="107" t="s">
        <v>283</v>
      </c>
      <c r="B66" s="107" t="s">
        <v>284</v>
      </c>
      <c r="C66" s="164" t="s">
        <v>285</v>
      </c>
      <c r="D66" s="164" t="s">
        <v>286</v>
      </c>
      <c r="E66" s="164" t="s">
        <v>287</v>
      </c>
      <c r="F66" s="164" t="s">
        <v>288</v>
      </c>
      <c r="G66" s="197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9"/>
    </row>
    <row r="67" spans="1:28" s="150" customFormat="1" ht="19.5" customHeight="1">
      <c r="A67" s="145">
        <f>B62</f>
        <v>42685</v>
      </c>
      <c r="B67" s="145">
        <v>42685.25</v>
      </c>
      <c r="C67" s="146">
        <f t="shared" ref="C67" si="2">IF(A67="",0,(B67-A67)*24)</f>
        <v>6</v>
      </c>
      <c r="D67" s="147" t="s">
        <v>289</v>
      </c>
      <c r="E67" s="148" t="s">
        <v>290</v>
      </c>
      <c r="F67" s="149" t="s">
        <v>291</v>
      </c>
      <c r="G67" s="200" t="s">
        <v>304</v>
      </c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2"/>
    </row>
    <row r="68" spans="1:28" s="106" customFormat="1">
      <c r="A68" s="179" t="s">
        <v>90</v>
      </c>
      <c r="B68" s="180"/>
      <c r="C68" s="156">
        <f>SUM(C67:C67)</f>
        <v>6</v>
      </c>
      <c r="D68" s="157"/>
      <c r="E68" s="158"/>
      <c r="F68" s="159"/>
      <c r="G68" s="160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2"/>
    </row>
    <row r="69" spans="1:28" ht="20.100000000000001" customHeight="1">
      <c r="A69" s="181" t="s">
        <v>305</v>
      </c>
      <c r="B69" s="182"/>
      <c r="C69" s="183"/>
      <c r="D69" s="184" t="s">
        <v>306</v>
      </c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6"/>
    </row>
    <row r="70" spans="1:28" ht="20.100000000000001" customHeight="1">
      <c r="A70" s="167" t="s">
        <v>307</v>
      </c>
      <c r="B70" s="168"/>
      <c r="C70" s="169"/>
      <c r="D70" s="170" t="s">
        <v>308</v>
      </c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2"/>
    </row>
    <row r="71" spans="1:28" ht="20.100000000000001" customHeight="1">
      <c r="A71" s="167" t="s">
        <v>309</v>
      </c>
      <c r="B71" s="168"/>
      <c r="C71" s="169"/>
      <c r="D71" s="170" t="s">
        <v>310</v>
      </c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2"/>
    </row>
    <row r="72" spans="1:28" ht="20.100000000000001" customHeight="1">
      <c r="A72" s="167" t="s">
        <v>311</v>
      </c>
      <c r="B72" s="168"/>
      <c r="C72" s="169"/>
      <c r="D72" s="170" t="s">
        <v>312</v>
      </c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2"/>
    </row>
    <row r="73" spans="1:28" ht="20.100000000000001" customHeight="1">
      <c r="A73" s="173" t="s">
        <v>187</v>
      </c>
      <c r="B73" s="174"/>
      <c r="C73" s="175"/>
      <c r="D73" s="176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8"/>
    </row>
  </sheetData>
  <mergeCells count="375">
    <mergeCell ref="U2:AA2"/>
    <mergeCell ref="A3:AB3"/>
    <mergeCell ref="Z4:AA4"/>
    <mergeCell ref="A5:AB5"/>
    <mergeCell ref="A6:B6"/>
    <mergeCell ref="C6:F6"/>
    <mergeCell ref="G6:I6"/>
    <mergeCell ref="J6:Q6"/>
    <mergeCell ref="R6:W6"/>
    <mergeCell ref="X6:AB6"/>
    <mergeCell ref="A8:B8"/>
    <mergeCell ref="C8:F8"/>
    <mergeCell ref="G8:I8"/>
    <mergeCell ref="J8:Q8"/>
    <mergeCell ref="R8:W8"/>
    <mergeCell ref="X8:AB8"/>
    <mergeCell ref="A7:B7"/>
    <mergeCell ref="C7:F7"/>
    <mergeCell ref="G7:I7"/>
    <mergeCell ref="J7:Q7"/>
    <mergeCell ref="R7:W7"/>
    <mergeCell ref="X7:AB7"/>
    <mergeCell ref="A10:B10"/>
    <mergeCell ref="C10:F10"/>
    <mergeCell ref="G10:I10"/>
    <mergeCell ref="J10:Q10"/>
    <mergeCell ref="R10:W10"/>
    <mergeCell ref="X10:AB10"/>
    <mergeCell ref="A9:B9"/>
    <mergeCell ref="C9:F9"/>
    <mergeCell ref="G9:I9"/>
    <mergeCell ref="J9:Q9"/>
    <mergeCell ref="R9:W9"/>
    <mergeCell ref="X9:AB9"/>
    <mergeCell ref="B14:C14"/>
    <mergeCell ref="D14:E14"/>
    <mergeCell ref="F14:H14"/>
    <mergeCell ref="I14:K14"/>
    <mergeCell ref="L14:N14"/>
    <mergeCell ref="O14:R14"/>
    <mergeCell ref="A11:AB11"/>
    <mergeCell ref="A12:H12"/>
    <mergeCell ref="I12:AB12"/>
    <mergeCell ref="A13:C13"/>
    <mergeCell ref="D13:H13"/>
    <mergeCell ref="I13:N13"/>
    <mergeCell ref="O13:Z13"/>
    <mergeCell ref="AA13:AB13"/>
    <mergeCell ref="T14:U14"/>
    <mergeCell ref="V14:W14"/>
    <mergeCell ref="Y14:Z14"/>
    <mergeCell ref="D15:E15"/>
    <mergeCell ref="F15:H15"/>
    <mergeCell ref="I15:K15"/>
    <mergeCell ref="L15:N15"/>
    <mergeCell ref="O15:R15"/>
    <mergeCell ref="T15:U15"/>
    <mergeCell ref="V15:W15"/>
    <mergeCell ref="Y15:Z15"/>
    <mergeCell ref="D16:E16"/>
    <mergeCell ref="F16:H16"/>
    <mergeCell ref="I16:K16"/>
    <mergeCell ref="L16:N16"/>
    <mergeCell ref="O16:R16"/>
    <mergeCell ref="T16:U16"/>
    <mergeCell ref="V16:W16"/>
    <mergeCell ref="Y16:Z16"/>
    <mergeCell ref="V17:W17"/>
    <mergeCell ref="Y17:Z17"/>
    <mergeCell ref="D18:E18"/>
    <mergeCell ref="F18:H18"/>
    <mergeCell ref="I18:K18"/>
    <mergeCell ref="L18:N18"/>
    <mergeCell ref="O18:R18"/>
    <mergeCell ref="T18:U18"/>
    <mergeCell ref="V18:W18"/>
    <mergeCell ref="Y18:Z18"/>
    <mergeCell ref="D17:E17"/>
    <mergeCell ref="F17:H17"/>
    <mergeCell ref="I17:K17"/>
    <mergeCell ref="L17:N17"/>
    <mergeCell ref="O17:R17"/>
    <mergeCell ref="T17:U17"/>
    <mergeCell ref="V19:W19"/>
    <mergeCell ref="Y19:Z19"/>
    <mergeCell ref="D20:E20"/>
    <mergeCell ref="F20:H20"/>
    <mergeCell ref="I20:K20"/>
    <mergeCell ref="L20:N20"/>
    <mergeCell ref="O20:R20"/>
    <mergeCell ref="T20:U20"/>
    <mergeCell ref="V20:W20"/>
    <mergeCell ref="Y20:Z20"/>
    <mergeCell ref="D19:E19"/>
    <mergeCell ref="F19:H19"/>
    <mergeCell ref="I19:K19"/>
    <mergeCell ref="L19:N19"/>
    <mergeCell ref="O19:R19"/>
    <mergeCell ref="T19:U19"/>
    <mergeCell ref="V21:W21"/>
    <mergeCell ref="Y21:Z21"/>
    <mergeCell ref="D22:E22"/>
    <mergeCell ref="F22:H22"/>
    <mergeCell ref="I22:K22"/>
    <mergeCell ref="L22:N22"/>
    <mergeCell ref="O22:R22"/>
    <mergeCell ref="T22:U22"/>
    <mergeCell ref="V22:W22"/>
    <mergeCell ref="Y22:Z22"/>
    <mergeCell ref="D21:E21"/>
    <mergeCell ref="F21:H21"/>
    <mergeCell ref="I21:K21"/>
    <mergeCell ref="L21:N21"/>
    <mergeCell ref="O21:R21"/>
    <mergeCell ref="T21:U21"/>
    <mergeCell ref="AA22:AB22"/>
    <mergeCell ref="D23:E23"/>
    <mergeCell ref="F23:H23"/>
    <mergeCell ref="I23:K23"/>
    <mergeCell ref="L23:N23"/>
    <mergeCell ref="O23:R23"/>
    <mergeCell ref="T23:U23"/>
    <mergeCell ref="V23:W23"/>
    <mergeCell ref="Y23:Z23"/>
    <mergeCell ref="V24:W24"/>
    <mergeCell ref="Y24:Z24"/>
    <mergeCell ref="D25:E25"/>
    <mergeCell ref="F25:H25"/>
    <mergeCell ref="I25:K25"/>
    <mergeCell ref="L25:N25"/>
    <mergeCell ref="O25:R25"/>
    <mergeCell ref="T25:U25"/>
    <mergeCell ref="V25:W25"/>
    <mergeCell ref="Y25:Z25"/>
    <mergeCell ref="D24:E24"/>
    <mergeCell ref="F24:H24"/>
    <mergeCell ref="I24:K24"/>
    <mergeCell ref="L24:N24"/>
    <mergeCell ref="O24:R24"/>
    <mergeCell ref="T24:U24"/>
    <mergeCell ref="V26:W26"/>
    <mergeCell ref="Y26:Z26"/>
    <mergeCell ref="D27:E27"/>
    <mergeCell ref="F27:H27"/>
    <mergeCell ref="I27:K27"/>
    <mergeCell ref="L27:N27"/>
    <mergeCell ref="O27:R27"/>
    <mergeCell ref="T27:U27"/>
    <mergeCell ref="V27:W27"/>
    <mergeCell ref="Y27:Z27"/>
    <mergeCell ref="D26:E26"/>
    <mergeCell ref="F26:H26"/>
    <mergeCell ref="I26:K26"/>
    <mergeCell ref="L26:N26"/>
    <mergeCell ref="O26:R26"/>
    <mergeCell ref="T26:U26"/>
    <mergeCell ref="AA28:AB28"/>
    <mergeCell ref="D29:E29"/>
    <mergeCell ref="F29:H29"/>
    <mergeCell ref="I29:K29"/>
    <mergeCell ref="L29:N29"/>
    <mergeCell ref="O29:R29"/>
    <mergeCell ref="T29:U29"/>
    <mergeCell ref="V29:W29"/>
    <mergeCell ref="D28:E28"/>
    <mergeCell ref="F28:H28"/>
    <mergeCell ref="I28:K28"/>
    <mergeCell ref="L28:N28"/>
    <mergeCell ref="O28:R28"/>
    <mergeCell ref="T28:U28"/>
    <mergeCell ref="Y29:Z29"/>
    <mergeCell ref="D30:H30"/>
    <mergeCell ref="I30:K30"/>
    <mergeCell ref="L30:N30"/>
    <mergeCell ref="O30:R30"/>
    <mergeCell ref="T30:U30"/>
    <mergeCell ref="V30:W30"/>
    <mergeCell ref="Y30:Z30"/>
    <mergeCell ref="V28:W28"/>
    <mergeCell ref="Y28:Z28"/>
    <mergeCell ref="Y31:Z31"/>
    <mergeCell ref="G32:H32"/>
    <mergeCell ref="I32:K32"/>
    <mergeCell ref="L32:N32"/>
    <mergeCell ref="O32:R32"/>
    <mergeCell ref="T32:U32"/>
    <mergeCell ref="V32:W32"/>
    <mergeCell ref="Y32:Z32"/>
    <mergeCell ref="G31:H31"/>
    <mergeCell ref="I31:K31"/>
    <mergeCell ref="L31:N31"/>
    <mergeCell ref="O31:R31"/>
    <mergeCell ref="T31:U31"/>
    <mergeCell ref="V31:W31"/>
    <mergeCell ref="Y33:Z33"/>
    <mergeCell ref="G34:H34"/>
    <mergeCell ref="L34:N34"/>
    <mergeCell ref="O34:R34"/>
    <mergeCell ref="T34:U34"/>
    <mergeCell ref="V34:W34"/>
    <mergeCell ref="Y34:Z34"/>
    <mergeCell ref="G33:H33"/>
    <mergeCell ref="I33:K33"/>
    <mergeCell ref="L33:N33"/>
    <mergeCell ref="O33:R33"/>
    <mergeCell ref="T33:U33"/>
    <mergeCell ref="V33:W33"/>
    <mergeCell ref="AA34:AB34"/>
    <mergeCell ref="G35:H35"/>
    <mergeCell ref="L35:N35"/>
    <mergeCell ref="O35:W35"/>
    <mergeCell ref="X35:Z35"/>
    <mergeCell ref="D36:E36"/>
    <mergeCell ref="F36:H36"/>
    <mergeCell ref="I36:K36"/>
    <mergeCell ref="L36:N36"/>
    <mergeCell ref="O36:W36"/>
    <mergeCell ref="D38:E38"/>
    <mergeCell ref="F38:H38"/>
    <mergeCell ref="I38:K38"/>
    <mergeCell ref="L38:N38"/>
    <mergeCell ref="O38:W38"/>
    <mergeCell ref="X38:Z38"/>
    <mergeCell ref="X36:Z36"/>
    <mergeCell ref="D37:E37"/>
    <mergeCell ref="F37:H37"/>
    <mergeCell ref="I37:K37"/>
    <mergeCell ref="L37:N37"/>
    <mergeCell ref="O37:W37"/>
    <mergeCell ref="X37:Z37"/>
    <mergeCell ref="W40:X40"/>
    <mergeCell ref="Y40:Z40"/>
    <mergeCell ref="A41:B41"/>
    <mergeCell ref="G41:H41"/>
    <mergeCell ref="I41:L41"/>
    <mergeCell ref="M41:N41"/>
    <mergeCell ref="O41:Q41"/>
    <mergeCell ref="R41:S41"/>
    <mergeCell ref="T41:V41"/>
    <mergeCell ref="W41:X41"/>
    <mergeCell ref="A39:C40"/>
    <mergeCell ref="D39:H39"/>
    <mergeCell ref="I39:N39"/>
    <mergeCell ref="O39:Z39"/>
    <mergeCell ref="G40:H40"/>
    <mergeCell ref="I40:L40"/>
    <mergeCell ref="M40:N40"/>
    <mergeCell ref="O40:Q40"/>
    <mergeCell ref="R40:S40"/>
    <mergeCell ref="T40:V40"/>
    <mergeCell ref="Y41:Z41"/>
    <mergeCell ref="A42:B42"/>
    <mergeCell ref="G42:H42"/>
    <mergeCell ref="I42:L42"/>
    <mergeCell ref="M42:N42"/>
    <mergeCell ref="O42:Q42"/>
    <mergeCell ref="R42:S42"/>
    <mergeCell ref="T42:V42"/>
    <mergeCell ref="W42:X42"/>
    <mergeCell ref="Y42:Z42"/>
    <mergeCell ref="AA42:AB42"/>
    <mergeCell ref="A43:B43"/>
    <mergeCell ref="G43:H43"/>
    <mergeCell ref="I43:L43"/>
    <mergeCell ref="M43:N43"/>
    <mergeCell ref="O43:Q43"/>
    <mergeCell ref="R43:S43"/>
    <mergeCell ref="T43:V43"/>
    <mergeCell ref="W43:X43"/>
    <mergeCell ref="Y43:Z43"/>
    <mergeCell ref="R44:S44"/>
    <mergeCell ref="T44:V44"/>
    <mergeCell ref="W44:X44"/>
    <mergeCell ref="Y44:Z44"/>
    <mergeCell ref="A45:C45"/>
    <mergeCell ref="D45:H45"/>
    <mergeCell ref="I45:T45"/>
    <mergeCell ref="U45:Z45"/>
    <mergeCell ref="A44:B44"/>
    <mergeCell ref="E44:F44"/>
    <mergeCell ref="G44:H44"/>
    <mergeCell ref="I44:L44"/>
    <mergeCell ref="M44:N44"/>
    <mergeCell ref="O44:Q44"/>
    <mergeCell ref="S46:T46"/>
    <mergeCell ref="U46:V46"/>
    <mergeCell ref="W46:X46"/>
    <mergeCell ref="Y46:Z46"/>
    <mergeCell ref="G47:H47"/>
    <mergeCell ref="I47:J47"/>
    <mergeCell ref="K47:L47"/>
    <mergeCell ref="M47:N47"/>
    <mergeCell ref="O47:P47"/>
    <mergeCell ref="Q47:R47"/>
    <mergeCell ref="G46:H46"/>
    <mergeCell ref="I46:J46"/>
    <mergeCell ref="K46:L46"/>
    <mergeCell ref="M46:N46"/>
    <mergeCell ref="O46:P46"/>
    <mergeCell ref="Q46:R46"/>
    <mergeCell ref="S47:T47"/>
    <mergeCell ref="U47:V47"/>
    <mergeCell ref="W47:X47"/>
    <mergeCell ref="Y47:Z47"/>
    <mergeCell ref="AA47:AB47"/>
    <mergeCell ref="G48:H48"/>
    <mergeCell ref="I48:J48"/>
    <mergeCell ref="K48:L48"/>
    <mergeCell ref="M48:N48"/>
    <mergeCell ref="O48:P48"/>
    <mergeCell ref="Q49:R49"/>
    <mergeCell ref="S49:T49"/>
    <mergeCell ref="U49:V49"/>
    <mergeCell ref="W49:X49"/>
    <mergeCell ref="Y49:Z49"/>
    <mergeCell ref="G50:H50"/>
    <mergeCell ref="I50:N50"/>
    <mergeCell ref="O50:Z50"/>
    <mergeCell ref="Q48:R48"/>
    <mergeCell ref="S48:T48"/>
    <mergeCell ref="U48:V48"/>
    <mergeCell ref="W48:X48"/>
    <mergeCell ref="Y48:Z48"/>
    <mergeCell ref="G49:H49"/>
    <mergeCell ref="I49:J49"/>
    <mergeCell ref="K49:L49"/>
    <mergeCell ref="M49:N49"/>
    <mergeCell ref="O49:P49"/>
    <mergeCell ref="D51:E51"/>
    <mergeCell ref="F51:H51"/>
    <mergeCell ref="I51:N51"/>
    <mergeCell ref="O51:T51"/>
    <mergeCell ref="U51:Z51"/>
    <mergeCell ref="D52:E52"/>
    <mergeCell ref="F52:H52"/>
    <mergeCell ref="I52:L52"/>
    <mergeCell ref="M52:N52"/>
    <mergeCell ref="O52:R52"/>
    <mergeCell ref="A54:F54"/>
    <mergeCell ref="G54:AB54"/>
    <mergeCell ref="A55:C55"/>
    <mergeCell ref="D55:F55"/>
    <mergeCell ref="G55:AB56"/>
    <mergeCell ref="G57:AB57"/>
    <mergeCell ref="S52:T52"/>
    <mergeCell ref="U52:X52"/>
    <mergeCell ref="Y52:Z52"/>
    <mergeCell ref="F53:H53"/>
    <mergeCell ref="I53:L53"/>
    <mergeCell ref="M53:N53"/>
    <mergeCell ref="S53:T53"/>
    <mergeCell ref="Y53:Z53"/>
    <mergeCell ref="A64:F64"/>
    <mergeCell ref="G64:AB64"/>
    <mergeCell ref="A65:C65"/>
    <mergeCell ref="D65:F65"/>
    <mergeCell ref="G65:AB66"/>
    <mergeCell ref="G67:AB67"/>
    <mergeCell ref="G58:AB58"/>
    <mergeCell ref="G59:AB59"/>
    <mergeCell ref="G60:AB60"/>
    <mergeCell ref="G61:AB61"/>
    <mergeCell ref="G62:AB62"/>
    <mergeCell ref="A63:B63"/>
    <mergeCell ref="A72:C72"/>
    <mergeCell ref="D72:AB72"/>
    <mergeCell ref="A73:C73"/>
    <mergeCell ref="D73:AB73"/>
    <mergeCell ref="A68:B68"/>
    <mergeCell ref="A69:C69"/>
    <mergeCell ref="D69:AB69"/>
    <mergeCell ref="A70:C70"/>
    <mergeCell ref="D70:AB70"/>
    <mergeCell ref="A71:C71"/>
    <mergeCell ref="D71:AB71"/>
  </mergeCells>
  <hyperlinks>
    <hyperlink ref="D15" r:id="rId1" display="MD@0600HR (M)" xr:uid="{00000000-0004-0000-0000-000000000000}"/>
    <hyperlink ref="D16" r:id="rId2" display="TVD@0600HR (M)" xr:uid="{00000000-0004-0000-0000-000001000000}"/>
  </hyperlinks>
  <printOptions horizontalCentered="1"/>
  <pageMargins left="0.25" right="0.25" top="1" bottom="0.75" header="0.3" footer="0.3"/>
  <pageSetup paperSize="9" scale="55" orientation="portrait" r:id="rId3"/>
  <headerFooter alignWithMargins="0">
    <oddFooter>&amp;C_x000D_&amp;1#&amp;"Calibri"&amp;10&amp;K000000 SLB-Private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64ba38-ce72-4c47-97ff-7a4f186c1ee2">
      <Terms xmlns="http://schemas.microsoft.com/office/infopath/2007/PartnerControls"/>
    </lcf76f155ced4ddcb4097134ff3c332f>
    <TaxCatchAll xmlns="3bfd3c9f-55b4-4322-bb50-41a89459c9a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BCFF0E3A933B409058BB6762733007" ma:contentTypeVersion="17" ma:contentTypeDescription="Create a new document." ma:contentTypeScope="" ma:versionID="414b9eae2ba4ae30f13c0d94d87dd10c">
  <xsd:schema xmlns:xsd="http://www.w3.org/2001/XMLSchema" xmlns:xs="http://www.w3.org/2001/XMLSchema" xmlns:p="http://schemas.microsoft.com/office/2006/metadata/properties" xmlns:ns2="f464ba38-ce72-4c47-97ff-7a4f186c1ee2" xmlns:ns3="40db2f11-854f-401e-8fab-9d78ac10c062" xmlns:ns4="3bfd3c9f-55b4-4322-bb50-41a89459c9a3" targetNamespace="http://schemas.microsoft.com/office/2006/metadata/properties" ma:root="true" ma:fieldsID="24aa1bc8f8b8bc72ece0db4cee602038" ns2:_="" ns3:_="" ns4:_="">
    <xsd:import namespace="f464ba38-ce72-4c47-97ff-7a4f186c1ee2"/>
    <xsd:import namespace="40db2f11-854f-401e-8fab-9d78ac10c062"/>
    <xsd:import namespace="3bfd3c9f-55b4-4322-bb50-41a89459c9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4ba38-ce72-4c47-97ff-7a4f186c1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b6ec6bc-766d-4884-930b-9717138bd8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b2f11-854f-401e-8fab-9d78ac10c0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d3c9f-55b4-4322-bb50-41a89459c9a3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100ddd70-aa4a-4500-bc8d-eea580f81231}" ma:internalName="TaxCatchAll" ma:showField="CatchAllData" ma:web="40db2f11-854f-401e-8fab-9d78ac10c0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2E97D-8473-4745-813F-DAAA5E9CE550}">
  <ds:schemaRefs>
    <ds:schemaRef ds:uri="http://schemas.microsoft.com/office/2006/metadata/properties"/>
    <ds:schemaRef ds:uri="http://schemas.microsoft.com/office/2006/documentManagement/types"/>
    <ds:schemaRef ds:uri="f464ba38-ce72-4c47-97ff-7a4f186c1ee2"/>
    <ds:schemaRef ds:uri="http://purl.org/dc/elements/1.1/"/>
    <ds:schemaRef ds:uri="http://schemas.openxmlformats.org/package/2006/metadata/core-properties"/>
    <ds:schemaRef ds:uri="40db2f11-854f-401e-8fab-9d78ac10c062"/>
    <ds:schemaRef ds:uri="http://purl.org/dc/terms/"/>
    <ds:schemaRef ds:uri="http://schemas.microsoft.com/office/infopath/2007/PartnerControls"/>
    <ds:schemaRef ds:uri="3bfd3c9f-55b4-4322-bb50-41a89459c9a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29FD06C-5290-4F4A-BFC1-38F5555842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7551AE-BB24-4D4D-9937-A1F1F2C19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4ba38-ce72-4c47-97ff-7a4f186c1ee2"/>
    <ds:schemaRef ds:uri="40db2f11-854f-401e-8fab-9d78ac10c062"/>
    <ds:schemaRef ds:uri="3bfd3c9f-55b4-4322-bb50-41a89459c9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DDR#52</vt:lpstr>
      <vt:lpstr>'DDR#52'!Print_Area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CMan.SML</dc:creator>
  <cp:lastModifiedBy>Zahid Hamidi Bin Abdul Hamid</cp:lastModifiedBy>
  <dcterms:created xsi:type="dcterms:W3CDTF">2016-11-11T01:31:20Z</dcterms:created>
  <dcterms:modified xsi:type="dcterms:W3CDTF">2024-01-23T02:03:23Z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0x01010044BCFF0E3A933B409058BB6762733007</vt:lpwstr>
  </property>
</Properties>
</file>