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amd\Downloads\"/>
    </mc:Choice>
  </mc:AlternateContent>
  <bookViews>
    <workbookView xWindow="0" yWindow="0" windowWidth="19200" windowHeight="7050" tabRatio="599" firstSheet="6" activeTab="6"/>
  </bookViews>
  <sheets>
    <sheet name="Classification" sheetId="6" r:id="rId1"/>
    <sheet name="pivot summary non moving" sheetId="11" r:id="rId2"/>
    <sheet name="pivot summary non moving 2" sheetId="13" r:id="rId3"/>
    <sheet name="pivot summary non moving 3" sheetId="14" r:id="rId4"/>
    <sheet name="Sheet1" sheetId="15" r:id="rId5"/>
    <sheet name="Summary" sheetId="17" r:id="rId6"/>
    <sheet name="Item Master" sheetId="1" r:id="rId7"/>
    <sheet name="Sheet2" sheetId="2" r:id="rId8"/>
    <sheet name="Sheet3" sheetId="3" r:id="rId9"/>
    <sheet name="Non Moving" sheetId="9" r:id="rId10"/>
  </sheets>
  <definedNames>
    <definedName name="_xlnm._FilterDatabase" localSheetId="6" hidden="1">'Item Master'!$A$2:$BR$961</definedName>
    <definedName name="_xlnm._FilterDatabase" localSheetId="2" hidden="1">'pivot summary non moving 2'!$I$25:$K$25</definedName>
    <definedName name="_xlnm._FilterDatabase" localSheetId="3" hidden="1">'pivot summary non moving 3'!$J$38:$M$38</definedName>
    <definedName name="_xlnm._FilterDatabase" localSheetId="8" hidden="1">Sheet3!$D$32:$E$32</definedName>
  </definedNames>
  <calcPr calcId="152511"/>
  <pivotCaches>
    <pivotCache cacheId="2" r:id="rId11"/>
    <pivotCache cacheId="3" r:id="rId12"/>
  </pivotCaches>
</workbook>
</file>

<file path=xl/calcChain.xml><?xml version="1.0" encoding="utf-8"?>
<calcChain xmlns="http://schemas.openxmlformats.org/spreadsheetml/2006/main">
  <c r="BB270" i="1" l="1"/>
  <c r="BB437" i="1"/>
  <c r="BB634" i="1"/>
  <c r="BB769" i="1"/>
  <c r="BB800" i="1"/>
  <c r="BB801" i="1"/>
  <c r="BB873" i="1"/>
  <c r="BB882" i="1"/>
  <c r="BB883" i="1"/>
  <c r="BB886" i="1"/>
  <c r="BB887" i="1"/>
  <c r="BB889" i="1"/>
  <c r="BB890" i="1"/>
  <c r="BB891" i="1"/>
  <c r="BB892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9" i="1"/>
  <c r="BB910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6" i="1"/>
  <c r="BB927" i="1"/>
  <c r="BB928" i="1"/>
  <c r="BB929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6" i="1"/>
  <c r="BB947" i="1"/>
  <c r="BB948" i="1"/>
  <c r="BB949" i="1"/>
  <c r="BB950" i="1"/>
  <c r="BB952" i="1"/>
  <c r="BB954" i="1"/>
  <c r="BB956" i="1"/>
  <c r="BB957" i="1"/>
  <c r="BB958" i="1"/>
  <c r="BB960" i="1"/>
  <c r="BB961" i="1"/>
  <c r="U74" i="1"/>
  <c r="AM64" i="1" l="1"/>
  <c r="AM65" i="1" l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64" i="1"/>
  <c r="S156" i="1"/>
  <c r="S246" i="1"/>
  <c r="S370" i="1"/>
  <c r="S320" i="1"/>
  <c r="S217" i="1"/>
  <c r="S229" i="1"/>
  <c r="S367" i="1"/>
  <c r="S829" i="1"/>
  <c r="S183" i="1"/>
  <c r="S135" i="1"/>
  <c r="S239" i="1"/>
  <c r="S133" i="1"/>
  <c r="S152" i="1"/>
  <c r="S431" i="1"/>
  <c r="S139" i="1"/>
  <c r="S250" i="1"/>
  <c r="S160" i="1"/>
  <c r="S182" i="1"/>
  <c r="S254" i="1"/>
  <c r="S454" i="1"/>
  <c r="S340" i="1"/>
  <c r="S366" i="1"/>
  <c r="S514" i="1"/>
  <c r="S191" i="1"/>
  <c r="S430" i="1"/>
  <c r="S500" i="1"/>
  <c r="S157" i="1"/>
  <c r="S453" i="1"/>
  <c r="S171" i="1"/>
  <c r="S617" i="1"/>
  <c r="S333" i="1"/>
  <c r="S507" i="1"/>
  <c r="S224" i="1"/>
  <c r="S201" i="1"/>
  <c r="S215" i="1"/>
  <c r="S372" i="1"/>
  <c r="S274" i="1"/>
  <c r="S153" i="1"/>
  <c r="S476" i="1"/>
  <c r="S175" i="1"/>
  <c r="S313" i="1"/>
  <c r="S192" i="1"/>
  <c r="S445" i="1"/>
  <c r="S379" i="1"/>
  <c r="S625" i="1"/>
  <c r="S645" i="1"/>
  <c r="S141" i="1"/>
  <c r="S548" i="1"/>
  <c r="S352" i="1"/>
  <c r="S354" i="1"/>
  <c r="S628" i="1"/>
  <c r="S676" i="1"/>
  <c r="S606" i="1"/>
  <c r="S244" i="1"/>
  <c r="S166" i="1"/>
  <c r="S527" i="1"/>
  <c r="S658" i="1"/>
  <c r="S594" i="1"/>
  <c r="S498" i="1"/>
  <c r="S604" i="1"/>
  <c r="S363" i="1"/>
  <c r="S643" i="1"/>
  <c r="S615" i="1"/>
  <c r="S595" i="1"/>
  <c r="S843" i="1"/>
  <c r="S612" i="1"/>
  <c r="S646" i="1"/>
  <c r="S695" i="1"/>
  <c r="S232" i="1"/>
  <c r="S355" i="1"/>
  <c r="S435" i="1"/>
  <c r="S667" i="1"/>
  <c r="S560" i="1"/>
  <c r="S302" i="1"/>
  <c r="S426" i="1"/>
  <c r="S347" i="1"/>
  <c r="S375" i="1"/>
  <c r="S382" i="1"/>
  <c r="S520" i="1"/>
  <c r="S601" i="1"/>
  <c r="S649" i="1"/>
  <c r="S672" i="1"/>
  <c r="S392" i="1"/>
  <c r="S359" i="1"/>
  <c r="S451" i="1"/>
  <c r="S142" i="1"/>
  <c r="S295" i="1"/>
  <c r="S337" i="1"/>
  <c r="S374" i="1"/>
  <c r="S398" i="1"/>
  <c r="S466" i="1"/>
  <c r="S515" i="1"/>
  <c r="S551" i="1"/>
  <c r="S390" i="1"/>
  <c r="S407" i="1"/>
  <c r="S479" i="1"/>
  <c r="S504" i="1"/>
  <c r="S590" i="1"/>
  <c r="S193" i="1"/>
  <c r="S687" i="1"/>
  <c r="S632" i="1"/>
  <c r="S508" i="1"/>
  <c r="S591" i="1"/>
  <c r="S610" i="1"/>
  <c r="S629" i="1"/>
  <c r="S452" i="1"/>
  <c r="S143" i="1"/>
  <c r="S659" i="1"/>
  <c r="S713" i="1"/>
  <c r="S650" i="1"/>
  <c r="S693" i="1"/>
  <c r="S718" i="1"/>
  <c r="S700" i="1"/>
  <c r="S707" i="1"/>
  <c r="S380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8" i="1"/>
  <c r="S79" i="1"/>
  <c r="S80" i="1"/>
  <c r="S81" i="1"/>
  <c r="S82" i="1"/>
  <c r="S84" i="1"/>
  <c r="S86" i="1"/>
  <c r="S90" i="1"/>
  <c r="S91" i="1"/>
  <c r="S93" i="1"/>
  <c r="S99" i="1"/>
  <c r="S103" i="1"/>
  <c r="S104" i="1"/>
  <c r="S106" i="1"/>
  <c r="S110" i="1"/>
  <c r="S121" i="1"/>
  <c r="S127" i="1"/>
  <c r="S130" i="1"/>
  <c r="S131" i="1"/>
  <c r="S132" i="1"/>
  <c r="S822" i="1"/>
  <c r="S823" i="1"/>
  <c r="S959" i="1"/>
  <c r="S960" i="1"/>
  <c r="S961" i="1"/>
  <c r="U961" i="1"/>
  <c r="U960" i="1"/>
  <c r="U959" i="1"/>
  <c r="U958" i="1"/>
  <c r="U957" i="1"/>
  <c r="U956" i="1"/>
  <c r="U954" i="1"/>
  <c r="U952" i="1"/>
  <c r="U950" i="1"/>
  <c r="U949" i="1"/>
  <c r="U948" i="1"/>
  <c r="U946" i="1"/>
  <c r="U941" i="1"/>
  <c r="U910" i="1"/>
  <c r="U909" i="1"/>
  <c r="U908" i="1"/>
  <c r="U907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705" i="1"/>
  <c r="U647" i="1"/>
  <c r="U477" i="1"/>
  <c r="U358" i="1"/>
  <c r="U304" i="1"/>
  <c r="U300" i="1"/>
  <c r="U284" i="1"/>
  <c r="U257" i="1"/>
  <c r="U252" i="1"/>
  <c r="U226" i="1"/>
  <c r="U216" i="1"/>
  <c r="U207" i="1"/>
  <c r="U173" i="1"/>
  <c r="U168" i="1"/>
  <c r="U162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3" i="1"/>
  <c r="U72" i="1"/>
  <c r="U71" i="1"/>
  <c r="U70" i="1"/>
  <c r="U69" i="1"/>
  <c r="U68" i="1"/>
  <c r="U67" i="1"/>
  <c r="U66" i="1"/>
  <c r="U65" i="1"/>
  <c r="U64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23" i="1"/>
  <c r="U681" i="1"/>
  <c r="U648" i="1"/>
  <c r="U638" i="1"/>
  <c r="U587" i="1"/>
  <c r="U564" i="1"/>
  <c r="U546" i="1"/>
  <c r="U512" i="1"/>
  <c r="U509" i="1"/>
  <c r="U503" i="1"/>
  <c r="U501" i="1"/>
  <c r="U494" i="1"/>
  <c r="U487" i="1"/>
  <c r="U465" i="1"/>
  <c r="U416" i="1"/>
  <c r="U414" i="1"/>
  <c r="U404" i="1"/>
  <c r="U403" i="1"/>
  <c r="U402" i="1"/>
  <c r="U380" i="1"/>
  <c r="U373" i="1"/>
  <c r="U324" i="1"/>
  <c r="U290" i="1"/>
  <c r="U249" i="1"/>
  <c r="U242" i="1"/>
  <c r="U241" i="1"/>
  <c r="U240" i="1"/>
  <c r="U730" i="1"/>
  <c r="U731" i="1"/>
  <c r="U728" i="1"/>
  <c r="U859" i="1"/>
  <c r="U727" i="1"/>
  <c r="U616" i="1"/>
  <c r="U858" i="1"/>
  <c r="U857" i="1"/>
  <c r="U717" i="1"/>
  <c r="U714" i="1"/>
  <c r="U642" i="1"/>
  <c r="U856" i="1"/>
  <c r="U855" i="1"/>
  <c r="U707" i="1"/>
  <c r="U691" i="1"/>
  <c r="U729" i="1"/>
  <c r="U854" i="1"/>
  <c r="U853" i="1"/>
  <c r="U715" i="1"/>
  <c r="U700" i="1"/>
  <c r="U852" i="1"/>
  <c r="U644" i="1"/>
  <c r="U718" i="1"/>
  <c r="U706" i="1"/>
  <c r="U693" i="1"/>
  <c r="U680" i="1"/>
  <c r="U665" i="1"/>
  <c r="U650" i="1"/>
  <c r="U722" i="1"/>
  <c r="U710" i="1"/>
  <c r="U720" i="1"/>
  <c r="U496" i="1"/>
  <c r="U713" i="1"/>
  <c r="U567" i="1"/>
  <c r="U659" i="1"/>
  <c r="U726" i="1"/>
  <c r="U143" i="1"/>
  <c r="U518" i="1"/>
  <c r="U851" i="1"/>
  <c r="U589" i="1"/>
  <c r="U661" i="1"/>
  <c r="U664" i="1"/>
  <c r="U452" i="1"/>
  <c r="U850" i="1"/>
  <c r="U544" i="1"/>
  <c r="U688" i="1"/>
  <c r="U572" i="1"/>
  <c r="U674" i="1"/>
  <c r="U849" i="1"/>
  <c r="U712" i="1"/>
  <c r="U599" i="1"/>
  <c r="U656" i="1"/>
  <c r="U629" i="1"/>
  <c r="U610" i="1"/>
  <c r="U591" i="1"/>
  <c r="U508" i="1"/>
  <c r="U263" i="1"/>
  <c r="U383" i="1"/>
  <c r="U848" i="1"/>
  <c r="U502" i="1"/>
  <c r="U565" i="1"/>
  <c r="U847" i="1"/>
  <c r="U846" i="1"/>
  <c r="U641" i="1"/>
  <c r="U632" i="1"/>
  <c r="U687" i="1"/>
  <c r="U845" i="1"/>
  <c r="U193" i="1"/>
  <c r="U531" i="1"/>
  <c r="U640" i="1"/>
  <c r="U590" i="1"/>
  <c r="U504" i="1"/>
  <c r="U479" i="1"/>
  <c r="U407" i="1"/>
  <c r="U390" i="1"/>
  <c r="U493" i="1"/>
  <c r="U551" i="1"/>
  <c r="U463" i="1"/>
  <c r="U623" i="1"/>
  <c r="U481" i="1"/>
  <c r="U535" i="1"/>
  <c r="U515" i="1"/>
  <c r="U513" i="1"/>
  <c r="U466" i="1"/>
  <c r="U398" i="1"/>
  <c r="U374" i="1"/>
  <c r="U337" i="1"/>
  <c r="U295" i="1"/>
  <c r="U142" i="1"/>
  <c r="U451" i="1"/>
  <c r="U359" i="1"/>
  <c r="U396" i="1"/>
  <c r="U392" i="1"/>
  <c r="U299" i="1"/>
  <c r="U672" i="1"/>
  <c r="U649" i="1"/>
  <c r="U601" i="1"/>
  <c r="U596" i="1"/>
  <c r="U520" i="1"/>
  <c r="U382" i="1"/>
  <c r="U375" i="1"/>
  <c r="U347" i="1"/>
  <c r="U426" i="1"/>
  <c r="U302" i="1"/>
  <c r="U560" i="1"/>
  <c r="U557" i="1"/>
  <c r="U844" i="1"/>
  <c r="U533" i="1"/>
  <c r="U202" i="1"/>
  <c r="U301" i="1"/>
  <c r="U303" i="1"/>
  <c r="U667" i="1"/>
  <c r="U435" i="1"/>
  <c r="U355" i="1"/>
  <c r="U325" i="1"/>
  <c r="U356" i="1"/>
  <c r="U253" i="1"/>
  <c r="U619" i="1"/>
  <c r="U577" i="1"/>
  <c r="U516" i="1"/>
  <c r="U483" i="1"/>
  <c r="U417" i="1"/>
  <c r="U232" i="1"/>
  <c r="U695" i="1"/>
  <c r="U646" i="1"/>
  <c r="U639" i="1"/>
  <c r="U612" i="1"/>
  <c r="U582" i="1"/>
  <c r="U555" i="1"/>
  <c r="U843" i="1"/>
  <c r="U412" i="1"/>
  <c r="U542" i="1"/>
  <c r="U549" i="1"/>
  <c r="U282" i="1"/>
  <c r="U842" i="1"/>
  <c r="U584" i="1"/>
  <c r="U595" i="1"/>
  <c r="U346" i="1"/>
  <c r="U841" i="1"/>
  <c r="U310" i="1"/>
  <c r="U377" i="1"/>
  <c r="U840" i="1"/>
  <c r="U541" i="1"/>
  <c r="U586" i="1"/>
  <c r="U405" i="1"/>
  <c r="U336" i="1"/>
  <c r="U406" i="1"/>
  <c r="U615" i="1"/>
  <c r="U200" i="1"/>
  <c r="U322" i="1"/>
  <c r="U259" i="1"/>
  <c r="U228" i="1"/>
  <c r="U184" i="1"/>
  <c r="U268" i="1"/>
  <c r="U482" i="1"/>
  <c r="U195" i="1"/>
  <c r="U251" i="1"/>
  <c r="U281" i="1"/>
  <c r="U245" i="1"/>
  <c r="U255" i="1"/>
  <c r="U297" i="1"/>
  <c r="U309" i="1"/>
  <c r="U708" i="1"/>
  <c r="U673" i="1"/>
  <c r="U653" i="1"/>
  <c r="U643" i="1"/>
  <c r="U585" i="1"/>
  <c r="U554" i="1"/>
  <c r="U363" i="1"/>
  <c r="U604" i="1"/>
  <c r="U838" i="1"/>
  <c r="U498" i="1"/>
  <c r="U594" i="1"/>
  <c r="U679" i="1"/>
  <c r="U704" i="1"/>
  <c r="U657" i="1"/>
  <c r="U683" i="1"/>
  <c r="U630" i="1"/>
  <c r="U662" i="1"/>
  <c r="U607" i="1"/>
  <c r="U837" i="1"/>
  <c r="U538" i="1"/>
  <c r="U576" i="1"/>
  <c r="U654" i="1"/>
  <c r="U627" i="1"/>
  <c r="U579" i="1"/>
  <c r="U836" i="1"/>
  <c r="U144" i="1"/>
  <c r="U835" i="1"/>
  <c r="U578" i="1"/>
  <c r="U492" i="1"/>
  <c r="U138" i="1"/>
  <c r="U658" i="1"/>
  <c r="U467" i="1"/>
  <c r="U449" i="1"/>
  <c r="U536" i="1"/>
  <c r="U660" i="1"/>
  <c r="U581" i="1"/>
  <c r="U161" i="1"/>
  <c r="U663" i="1"/>
  <c r="U666" i="1"/>
  <c r="U566" i="1"/>
  <c r="U411" i="1"/>
  <c r="U527" i="1"/>
  <c r="U262" i="1"/>
  <c r="U146" i="1"/>
  <c r="U598" i="1"/>
  <c r="U394" i="1"/>
  <c r="U499" i="1"/>
  <c r="U365" i="1"/>
  <c r="U155" i="1"/>
  <c r="U669" i="1"/>
  <c r="U609" i="1"/>
  <c r="U600" i="1"/>
  <c r="U386" i="1"/>
  <c r="U166" i="1"/>
  <c r="U342" i="1"/>
  <c r="U457" i="1"/>
  <c r="U439" i="1"/>
  <c r="U244" i="1"/>
  <c r="U606" i="1"/>
  <c r="U164" i="1"/>
  <c r="U348" i="1"/>
  <c r="U294" i="1"/>
  <c r="U277" i="1"/>
  <c r="U676" i="1"/>
  <c r="U628" i="1"/>
  <c r="U415" i="1"/>
  <c r="U306" i="1"/>
  <c r="U432" i="1"/>
  <c r="U218" i="1"/>
  <c r="U194" i="1"/>
  <c r="U354" i="1"/>
  <c r="U352" i="1"/>
  <c r="U148" i="1"/>
  <c r="U261" i="1"/>
  <c r="U424" i="1"/>
  <c r="U185" i="1"/>
  <c r="U523" i="1"/>
  <c r="U235" i="1"/>
  <c r="U684" i="1"/>
  <c r="U559" i="1"/>
  <c r="U505" i="1"/>
  <c r="U349" i="1"/>
  <c r="U280" i="1"/>
  <c r="U534" i="1"/>
  <c r="U548" i="1"/>
  <c r="U832" i="1"/>
  <c r="U150" i="1"/>
  <c r="U460" i="1"/>
  <c r="U472" i="1"/>
  <c r="U547" i="1"/>
  <c r="U141" i="1"/>
  <c r="U645" i="1"/>
  <c r="U283" i="1"/>
  <c r="U831" i="1"/>
  <c r="U625" i="1"/>
  <c r="U574" i="1"/>
  <c r="U379" i="1"/>
  <c r="U399" i="1"/>
  <c r="U526" i="1"/>
  <c r="U678" i="1"/>
  <c r="U830" i="1"/>
  <c r="U408" i="1"/>
  <c r="U445" i="1"/>
  <c r="U192" i="1"/>
  <c r="U558" i="1"/>
  <c r="U474" i="1"/>
  <c r="U497" i="1"/>
  <c r="U174" i="1"/>
  <c r="U233" i="1"/>
  <c r="U448" i="1"/>
  <c r="U389" i="1"/>
  <c r="U318" i="1"/>
  <c r="U459" i="1"/>
  <c r="U313" i="1"/>
  <c r="U175" i="1"/>
  <c r="U136" i="1"/>
  <c r="U458" i="1"/>
  <c r="U429" i="1"/>
  <c r="U543" i="1"/>
  <c r="U833" i="1"/>
  <c r="U476" i="1"/>
  <c r="U450" i="1"/>
  <c r="U561" i="1"/>
  <c r="U563" i="1"/>
  <c r="U583" i="1"/>
  <c r="U456" i="1"/>
  <c r="U153" i="1"/>
  <c r="U446" i="1"/>
  <c r="U447" i="1"/>
  <c r="U381" i="1"/>
  <c r="U286" i="1"/>
  <c r="U480" i="1"/>
  <c r="U626" i="1"/>
  <c r="U570" i="1"/>
  <c r="U443" i="1"/>
  <c r="U357" i="1"/>
  <c r="U360" i="1"/>
  <c r="U393" i="1"/>
  <c r="U550" i="1"/>
  <c r="U189" i="1"/>
  <c r="U274" i="1"/>
  <c r="U176" i="1"/>
  <c r="U580" i="1"/>
  <c r="U571" i="1"/>
  <c r="U372" i="1"/>
  <c r="U215" i="1"/>
  <c r="U201" i="1"/>
  <c r="U335" i="1"/>
  <c r="U276" i="1"/>
  <c r="U489" i="1"/>
  <c r="U224" i="1"/>
  <c r="U620" i="1"/>
  <c r="U507" i="1"/>
  <c r="U333" i="1"/>
  <c r="U537" i="1"/>
  <c r="U521" i="1"/>
  <c r="U617" i="1"/>
  <c r="U384" i="1"/>
  <c r="U517" i="1"/>
  <c r="U171" i="1"/>
  <c r="U556" i="1"/>
  <c r="U260" i="1"/>
  <c r="U592" i="1"/>
  <c r="U545" i="1"/>
  <c r="U486" i="1"/>
  <c r="U453" i="1"/>
  <c r="U473" i="1"/>
  <c r="U605" i="1"/>
  <c r="U510" i="1"/>
  <c r="U624" i="1"/>
  <c r="U433" i="1"/>
  <c r="U362" i="1"/>
  <c r="U528" i="1"/>
  <c r="U140" i="1"/>
  <c r="U511" i="1"/>
  <c r="U614" i="1"/>
  <c r="U410" i="1"/>
  <c r="U506" i="1"/>
  <c r="U387" i="1"/>
  <c r="U613" i="1"/>
  <c r="U519" i="1"/>
  <c r="U631" i="1"/>
  <c r="U539" i="1"/>
  <c r="U444" i="1"/>
  <c r="U568" i="1"/>
  <c r="U165" i="1"/>
  <c r="U378" i="1"/>
  <c r="U490" i="1"/>
  <c r="U440" i="1"/>
  <c r="U530" i="1"/>
  <c r="U478" i="1"/>
  <c r="U525" i="1"/>
  <c r="U441" i="1"/>
  <c r="U462" i="1"/>
  <c r="U418" i="1"/>
  <c r="U305" i="1"/>
  <c r="U307" i="1"/>
  <c r="U434" i="1"/>
  <c r="U461" i="1"/>
  <c r="U397" i="1"/>
  <c r="U312" i="1"/>
  <c r="U157" i="1"/>
  <c r="U500" i="1"/>
  <c r="U468" i="1"/>
  <c r="U329" i="1"/>
  <c r="U430" i="1"/>
  <c r="U438" i="1"/>
  <c r="U154" i="1"/>
  <c r="U191" i="1"/>
  <c r="U514" i="1"/>
  <c r="U419" i="1"/>
  <c r="U366" i="1"/>
  <c r="U340" i="1"/>
  <c r="U180" i="1"/>
  <c r="U265" i="1"/>
  <c r="U287" i="1"/>
  <c r="U454" i="1"/>
  <c r="U338" i="1"/>
  <c r="U423" i="1"/>
  <c r="U326" i="1"/>
  <c r="U471" i="1"/>
  <c r="U328" i="1"/>
  <c r="U254" i="1"/>
  <c r="U182" i="1"/>
  <c r="U160" i="1"/>
  <c r="U250" i="1"/>
  <c r="U139" i="1"/>
  <c r="U421" i="1"/>
  <c r="U186" i="1"/>
  <c r="U344" i="1"/>
  <c r="U296" i="1"/>
  <c r="U385" i="1"/>
  <c r="U190" i="1"/>
  <c r="U206" i="1"/>
  <c r="U339" i="1"/>
  <c r="U409" i="1"/>
  <c r="U369" i="1"/>
  <c r="U431" i="1"/>
  <c r="U341" i="1"/>
  <c r="U237" i="1"/>
  <c r="U291" i="1"/>
  <c r="U308" i="1"/>
  <c r="U317" i="1"/>
  <c r="U350" i="1"/>
  <c r="U170" i="1"/>
  <c r="U391" i="1"/>
  <c r="U485" i="1"/>
  <c r="U425" i="1"/>
  <c r="U152" i="1"/>
  <c r="U137" i="1"/>
  <c r="U315" i="1"/>
  <c r="U327" i="1"/>
  <c r="U133" i="1"/>
  <c r="U271" i="1"/>
  <c r="U169" i="1"/>
  <c r="U167" i="1"/>
  <c r="U187" i="1"/>
  <c r="U311" i="1"/>
  <c r="U210" i="1"/>
  <c r="U222" i="1"/>
  <c r="U198" i="1"/>
  <c r="U371" i="1"/>
  <c r="U828" i="1"/>
  <c r="U319" i="1"/>
  <c r="U197" i="1"/>
  <c r="U236" i="1"/>
  <c r="U488" i="1"/>
  <c r="U316" i="1"/>
  <c r="U239" i="1"/>
  <c r="U209" i="1"/>
  <c r="U135" i="1"/>
  <c r="U183" i="1"/>
  <c r="U345" i="1"/>
  <c r="U298" i="1"/>
  <c r="U829" i="1"/>
  <c r="U314" i="1"/>
  <c r="U834" i="1"/>
  <c r="U395" i="1"/>
  <c r="U353" i="1"/>
  <c r="U367" i="1"/>
  <c r="U388" i="1"/>
  <c r="U247" i="1"/>
  <c r="U368" i="1"/>
  <c r="U401" i="1"/>
  <c r="U278" i="1"/>
  <c r="U826" i="1"/>
  <c r="U272" i="1"/>
  <c r="U220" i="1"/>
  <c r="U229" i="1"/>
  <c r="U217" i="1"/>
  <c r="U212" i="1"/>
  <c r="U351" i="1"/>
  <c r="U320" i="1"/>
  <c r="U370" i="1"/>
  <c r="U159" i="1"/>
  <c r="U225" i="1"/>
  <c r="U179" i="1"/>
  <c r="U178" i="1"/>
  <c r="U177" i="1"/>
  <c r="U213" i="1"/>
  <c r="U285" i="1"/>
  <c r="U246" i="1"/>
  <c r="U211" i="1"/>
  <c r="U258" i="1"/>
  <c r="U321" i="1"/>
  <c r="U288" i="1"/>
  <c r="U825" i="1"/>
  <c r="U323" i="1"/>
  <c r="U824" i="1"/>
  <c r="U199" i="1"/>
  <c r="U256" i="1"/>
  <c r="U181" i="1"/>
  <c r="U243" i="1"/>
  <c r="U275" i="1"/>
  <c r="U231" i="1"/>
  <c r="U331" i="1"/>
  <c r="U156" i="1"/>
  <c r="U203" i="1"/>
  <c r="U223" i="1"/>
  <c r="U343" i="1"/>
  <c r="U208" i="1"/>
  <c r="U172" i="1"/>
  <c r="U204" i="1"/>
  <c r="U330" i="1"/>
  <c r="U227" i="1"/>
  <c r="U205" i="1"/>
  <c r="U158" i="1"/>
  <c r="U264" i="1"/>
  <c r="U147" i="1"/>
  <c r="U151" i="1"/>
  <c r="U234" i="1"/>
  <c r="U188" i="1"/>
  <c r="U145" i="1"/>
  <c r="U839" i="1"/>
  <c r="U163" i="1"/>
  <c r="U134" i="1"/>
  <c r="U827" i="1"/>
  <c r="AT827" i="1"/>
  <c r="BB827" i="1" s="1"/>
  <c r="BA91" i="1" l="1"/>
  <c r="BC91" i="1" s="1"/>
  <c r="BG91" i="1" s="1"/>
  <c r="BA86" i="1"/>
  <c r="BC86" i="1" s="1"/>
  <c r="BD86" i="1" s="1"/>
  <c r="BA82" i="1"/>
  <c r="BC82" i="1" s="1"/>
  <c r="BD82" i="1" s="1"/>
  <c r="BA76" i="1"/>
  <c r="BC76" i="1" s="1"/>
  <c r="BD76" i="1" s="1"/>
  <c r="BA71" i="1"/>
  <c r="BC71" i="1" s="1"/>
  <c r="BD71" i="1" s="1"/>
  <c r="AT4" i="1"/>
  <c r="AU4" i="1" s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U11" i="1" s="1"/>
  <c r="AT12" i="1"/>
  <c r="AU12" i="1" s="1"/>
  <c r="AT13" i="1"/>
  <c r="AU13" i="1" s="1"/>
  <c r="AT14" i="1"/>
  <c r="AU14" i="1" s="1"/>
  <c r="AT15" i="1"/>
  <c r="AU15" i="1" s="1"/>
  <c r="AT16" i="1"/>
  <c r="AU16" i="1" s="1"/>
  <c r="AT17" i="1"/>
  <c r="AU17" i="1" s="1"/>
  <c r="AT18" i="1"/>
  <c r="AU18" i="1" s="1"/>
  <c r="AT19" i="1"/>
  <c r="AU19" i="1" s="1"/>
  <c r="AT20" i="1"/>
  <c r="AU20" i="1" s="1"/>
  <c r="AT21" i="1"/>
  <c r="AU21" i="1" s="1"/>
  <c r="AT22" i="1"/>
  <c r="AU22" i="1" s="1"/>
  <c r="AT23" i="1"/>
  <c r="AU23" i="1" s="1"/>
  <c r="AT24" i="1"/>
  <c r="AU24" i="1" s="1"/>
  <c r="AT25" i="1"/>
  <c r="AU25" i="1" s="1"/>
  <c r="AT26" i="1"/>
  <c r="AU26" i="1" s="1"/>
  <c r="AT27" i="1"/>
  <c r="AU27" i="1" s="1"/>
  <c r="AT28" i="1"/>
  <c r="AU28" i="1" s="1"/>
  <c r="AT29" i="1"/>
  <c r="AU29" i="1" s="1"/>
  <c r="AT30" i="1"/>
  <c r="AU30" i="1" s="1"/>
  <c r="AT31" i="1"/>
  <c r="AU31" i="1" s="1"/>
  <c r="AT32" i="1"/>
  <c r="AU32" i="1" s="1"/>
  <c r="AT33" i="1"/>
  <c r="AU33" i="1" s="1"/>
  <c r="AT34" i="1"/>
  <c r="AU34" i="1" s="1"/>
  <c r="AT35" i="1"/>
  <c r="AU35" i="1" s="1"/>
  <c r="AT36" i="1"/>
  <c r="AU36" i="1" s="1"/>
  <c r="AT37" i="1"/>
  <c r="AU37" i="1" s="1"/>
  <c r="AT38" i="1"/>
  <c r="AU38" i="1" s="1"/>
  <c r="AT39" i="1"/>
  <c r="AU39" i="1" s="1"/>
  <c r="AT40" i="1"/>
  <c r="AU40" i="1" s="1"/>
  <c r="AT41" i="1"/>
  <c r="AU41" i="1" s="1"/>
  <c r="AT42" i="1"/>
  <c r="AU42" i="1" s="1"/>
  <c r="AT43" i="1"/>
  <c r="AU43" i="1" s="1"/>
  <c r="AT44" i="1"/>
  <c r="AU44" i="1" s="1"/>
  <c r="AT45" i="1"/>
  <c r="AU45" i="1" s="1"/>
  <c r="AT46" i="1"/>
  <c r="AU46" i="1" s="1"/>
  <c r="AT47" i="1"/>
  <c r="AU47" i="1" s="1"/>
  <c r="AT48" i="1"/>
  <c r="AU48" i="1" s="1"/>
  <c r="AT49" i="1"/>
  <c r="AU49" i="1" s="1"/>
  <c r="AT50" i="1"/>
  <c r="AU50" i="1" s="1"/>
  <c r="AT51" i="1"/>
  <c r="AU51" i="1" s="1"/>
  <c r="AT52" i="1"/>
  <c r="AU52" i="1" s="1"/>
  <c r="AT53" i="1"/>
  <c r="AU53" i="1" s="1"/>
  <c r="AT54" i="1"/>
  <c r="AU54" i="1" s="1"/>
  <c r="AT55" i="1"/>
  <c r="AU55" i="1" s="1"/>
  <c r="AT56" i="1"/>
  <c r="AU56" i="1" s="1"/>
  <c r="AT57" i="1"/>
  <c r="AU57" i="1" s="1"/>
  <c r="AT58" i="1"/>
  <c r="AU58" i="1" s="1"/>
  <c r="AT59" i="1"/>
  <c r="AU59" i="1" s="1"/>
  <c r="AT60" i="1"/>
  <c r="AU60" i="1" s="1"/>
  <c r="AT61" i="1"/>
  <c r="AU61" i="1" s="1"/>
  <c r="AT62" i="1"/>
  <c r="AU62" i="1" s="1"/>
  <c r="AT63" i="1"/>
  <c r="AU63" i="1" s="1"/>
  <c r="AT64" i="1"/>
  <c r="AT65" i="1"/>
  <c r="AT66" i="1"/>
  <c r="BB66" i="1" s="1"/>
  <c r="AT67" i="1"/>
  <c r="AT68" i="1"/>
  <c r="AT69" i="1"/>
  <c r="BB69" i="1" s="1"/>
  <c r="AT70" i="1"/>
  <c r="AT71" i="1"/>
  <c r="AT72" i="1"/>
  <c r="BB72" i="1" s="1"/>
  <c r="AT73" i="1"/>
  <c r="BB73" i="1" s="1"/>
  <c r="AT74" i="1"/>
  <c r="AT75" i="1"/>
  <c r="AT76" i="1"/>
  <c r="AT77" i="1"/>
  <c r="AT78" i="1"/>
  <c r="BB78" i="1" s="1"/>
  <c r="AT79" i="1"/>
  <c r="BB79" i="1" s="1"/>
  <c r="AT80" i="1"/>
  <c r="AT81" i="1"/>
  <c r="BB81" i="1" s="1"/>
  <c r="AT82" i="1"/>
  <c r="BB82" i="1" s="1"/>
  <c r="AT83" i="1"/>
  <c r="AT84" i="1"/>
  <c r="BB84" i="1" s="1"/>
  <c r="AT85" i="1"/>
  <c r="AT86" i="1"/>
  <c r="BB86" i="1" s="1"/>
  <c r="AT87" i="1"/>
  <c r="BB87" i="1" s="1"/>
  <c r="AT88" i="1"/>
  <c r="BB88" i="1" s="1"/>
  <c r="AT89" i="1"/>
  <c r="BB89" i="1" s="1"/>
  <c r="AT90" i="1"/>
  <c r="AT91" i="1"/>
  <c r="BB91" i="1" s="1"/>
  <c r="AT92" i="1"/>
  <c r="BB92" i="1" s="1"/>
  <c r="AT93" i="1"/>
  <c r="BB93" i="1" s="1"/>
  <c r="AT94" i="1"/>
  <c r="AT95" i="1"/>
  <c r="AT96" i="1"/>
  <c r="BB96" i="1" s="1"/>
  <c r="AT97" i="1"/>
  <c r="BB97" i="1" s="1"/>
  <c r="AT98" i="1"/>
  <c r="BB98" i="1" s="1"/>
  <c r="AT99" i="1"/>
  <c r="AT100" i="1"/>
  <c r="AT101" i="1"/>
  <c r="BB101" i="1" s="1"/>
  <c r="AT102" i="1"/>
  <c r="BB102" i="1" s="1"/>
  <c r="AT103" i="1"/>
  <c r="AT104" i="1"/>
  <c r="BB104" i="1" s="1"/>
  <c r="AT105" i="1"/>
  <c r="AT106" i="1"/>
  <c r="BB106" i="1" s="1"/>
  <c r="AT107" i="1"/>
  <c r="AT108" i="1"/>
  <c r="BB108" i="1" s="1"/>
  <c r="AT109" i="1"/>
  <c r="BB109" i="1" s="1"/>
  <c r="AT110" i="1"/>
  <c r="BB110" i="1" s="1"/>
  <c r="AT111" i="1"/>
  <c r="BB111" i="1" s="1"/>
  <c r="AT112" i="1"/>
  <c r="BB112" i="1" s="1"/>
  <c r="AT113" i="1"/>
  <c r="BB113" i="1" s="1"/>
  <c r="AT114" i="1"/>
  <c r="AT115" i="1"/>
  <c r="AT116" i="1"/>
  <c r="AT117" i="1"/>
  <c r="AT118" i="1"/>
  <c r="BB118" i="1" s="1"/>
  <c r="AT119" i="1"/>
  <c r="AT120" i="1"/>
  <c r="AT121" i="1"/>
  <c r="BB121" i="1" s="1"/>
  <c r="AT122" i="1"/>
  <c r="AT123" i="1"/>
  <c r="BB123" i="1" s="1"/>
  <c r="AT124" i="1"/>
  <c r="AT125" i="1"/>
  <c r="BB125" i="1" s="1"/>
  <c r="AT126" i="1"/>
  <c r="BB126" i="1" s="1"/>
  <c r="AT127" i="1"/>
  <c r="BB127" i="1" s="1"/>
  <c r="AT128" i="1"/>
  <c r="AT129" i="1"/>
  <c r="BB129" i="1" s="1"/>
  <c r="AT130" i="1"/>
  <c r="BB130" i="1" s="1"/>
  <c r="AT131" i="1"/>
  <c r="AT132" i="1"/>
  <c r="BB132" i="1" s="1"/>
  <c r="AT133" i="1"/>
  <c r="AT134" i="1"/>
  <c r="AT135" i="1"/>
  <c r="BB135" i="1" s="1"/>
  <c r="AT136" i="1"/>
  <c r="BB136" i="1" s="1"/>
  <c r="AT137" i="1"/>
  <c r="AT138" i="1"/>
  <c r="BB138" i="1" s="1"/>
  <c r="AT139" i="1"/>
  <c r="AT140" i="1"/>
  <c r="BB140" i="1" s="1"/>
  <c r="AT141" i="1"/>
  <c r="AT142" i="1"/>
  <c r="AT143" i="1"/>
  <c r="BB143" i="1" s="1"/>
  <c r="AT144" i="1"/>
  <c r="BB144" i="1" s="1"/>
  <c r="AT145" i="1"/>
  <c r="BB145" i="1" s="1"/>
  <c r="AT146" i="1"/>
  <c r="AT147" i="1"/>
  <c r="AT148" i="1"/>
  <c r="AT149" i="1"/>
  <c r="AT150" i="1"/>
  <c r="BB150" i="1" s="1"/>
  <c r="AT151" i="1"/>
  <c r="BB151" i="1" s="1"/>
  <c r="AT152" i="1"/>
  <c r="BB152" i="1" s="1"/>
  <c r="AT153" i="1"/>
  <c r="AT154" i="1"/>
  <c r="BB154" i="1" s="1"/>
  <c r="AT155" i="1"/>
  <c r="AT156" i="1"/>
  <c r="BB156" i="1" s="1"/>
  <c r="AT157" i="1"/>
  <c r="BB157" i="1" s="1"/>
  <c r="AT158" i="1"/>
  <c r="AT159" i="1"/>
  <c r="AT160" i="1"/>
  <c r="BB160" i="1" s="1"/>
  <c r="AT161" i="1"/>
  <c r="BB161" i="1" s="1"/>
  <c r="AT162" i="1"/>
  <c r="BB162" i="1" s="1"/>
  <c r="AT163" i="1"/>
  <c r="AT164" i="1"/>
  <c r="BB164" i="1" s="1"/>
  <c r="AT165" i="1"/>
  <c r="BB165" i="1" s="1"/>
  <c r="AT166" i="1"/>
  <c r="AT167" i="1"/>
  <c r="AT168" i="1"/>
  <c r="AT169" i="1"/>
  <c r="BB169" i="1" s="1"/>
  <c r="AT170" i="1"/>
  <c r="AT171" i="1"/>
  <c r="AT172" i="1"/>
  <c r="BB172" i="1" s="1"/>
  <c r="AT173" i="1"/>
  <c r="BB173" i="1" s="1"/>
  <c r="AT174" i="1"/>
  <c r="BB174" i="1" s="1"/>
  <c r="AT175" i="1"/>
  <c r="AT176" i="1"/>
  <c r="BB176" i="1" s="1"/>
  <c r="AT177" i="1"/>
  <c r="AT178" i="1"/>
  <c r="AT179" i="1"/>
  <c r="AT180" i="1"/>
  <c r="BB180" i="1" s="1"/>
  <c r="AT181" i="1"/>
  <c r="AT182" i="1"/>
  <c r="AT183" i="1"/>
  <c r="AT184" i="1"/>
  <c r="AT185" i="1"/>
  <c r="BB185" i="1" s="1"/>
  <c r="AT186" i="1"/>
  <c r="AT187" i="1"/>
  <c r="AT188" i="1"/>
  <c r="BB188" i="1" s="1"/>
  <c r="AT189" i="1"/>
  <c r="AT190" i="1"/>
  <c r="AT191" i="1"/>
  <c r="AT192" i="1"/>
  <c r="AT193" i="1"/>
  <c r="BB193" i="1" s="1"/>
  <c r="AT194" i="1"/>
  <c r="AT195" i="1"/>
  <c r="AT196" i="1"/>
  <c r="AT197" i="1"/>
  <c r="BB197" i="1" s="1"/>
  <c r="AT198" i="1"/>
  <c r="AT199" i="1"/>
  <c r="AT200" i="1"/>
  <c r="AT201" i="1"/>
  <c r="BB201" i="1" s="1"/>
  <c r="AT202" i="1"/>
  <c r="BB202" i="1" s="1"/>
  <c r="AT203" i="1"/>
  <c r="AT204" i="1"/>
  <c r="BB204" i="1" s="1"/>
  <c r="AT205" i="1"/>
  <c r="AT206" i="1"/>
  <c r="BB206" i="1" s="1"/>
  <c r="AT207" i="1"/>
  <c r="BB207" i="1" s="1"/>
  <c r="AT208" i="1"/>
  <c r="AT209" i="1"/>
  <c r="BB209" i="1" s="1"/>
  <c r="AT210" i="1"/>
  <c r="AT211" i="1"/>
  <c r="AT212" i="1"/>
  <c r="BB212" i="1" s="1"/>
  <c r="AT213" i="1"/>
  <c r="AT214" i="1"/>
  <c r="AT215" i="1"/>
  <c r="BB215" i="1" s="1"/>
  <c r="AT216" i="1"/>
  <c r="BB216" i="1" s="1"/>
  <c r="AT217" i="1"/>
  <c r="AT218" i="1"/>
  <c r="AT219" i="1"/>
  <c r="AT220" i="1"/>
  <c r="AT221" i="1"/>
  <c r="AT222" i="1"/>
  <c r="AT223" i="1"/>
  <c r="AT224" i="1"/>
  <c r="AT225" i="1"/>
  <c r="AT226" i="1"/>
  <c r="BB226" i="1" s="1"/>
  <c r="AT227" i="1"/>
  <c r="AT228" i="1"/>
  <c r="BB228" i="1" s="1"/>
  <c r="AT229" i="1"/>
  <c r="BB229" i="1" s="1"/>
  <c r="AT230" i="1"/>
  <c r="AT231" i="1"/>
  <c r="AT232" i="1"/>
  <c r="BB232" i="1" s="1"/>
  <c r="AT233" i="1"/>
  <c r="BB233" i="1" s="1"/>
  <c r="AT234" i="1"/>
  <c r="BB234" i="1" s="1"/>
  <c r="AT235" i="1"/>
  <c r="BB235" i="1" s="1"/>
  <c r="AT236" i="1"/>
  <c r="BB236" i="1" s="1"/>
  <c r="AT237" i="1"/>
  <c r="BB237" i="1" s="1"/>
  <c r="AT238" i="1"/>
  <c r="AT239" i="1"/>
  <c r="AT240" i="1"/>
  <c r="AT241" i="1"/>
  <c r="AT242" i="1"/>
  <c r="AT243" i="1"/>
  <c r="AT244" i="1"/>
  <c r="BB244" i="1" s="1"/>
  <c r="AT245" i="1"/>
  <c r="BB245" i="1" s="1"/>
  <c r="AT246" i="1"/>
  <c r="AT247" i="1"/>
  <c r="AT248" i="1"/>
  <c r="AT249" i="1"/>
  <c r="BB249" i="1" s="1"/>
  <c r="AT250" i="1"/>
  <c r="AT251" i="1"/>
  <c r="AT252" i="1"/>
  <c r="BB252" i="1" s="1"/>
  <c r="AT253" i="1"/>
  <c r="BB253" i="1" s="1"/>
  <c r="AT254" i="1"/>
  <c r="AT255" i="1"/>
  <c r="AT256" i="1"/>
  <c r="AT257" i="1"/>
  <c r="BB257" i="1" s="1"/>
  <c r="AT258" i="1"/>
  <c r="AT259" i="1"/>
  <c r="AT260" i="1"/>
  <c r="AT261" i="1"/>
  <c r="BB261" i="1" s="1"/>
  <c r="AT262" i="1"/>
  <c r="AT263" i="1"/>
  <c r="BB263" i="1" s="1"/>
  <c r="AT264" i="1"/>
  <c r="BB264" i="1" s="1"/>
  <c r="AT265" i="1"/>
  <c r="AT266" i="1"/>
  <c r="AT267" i="1"/>
  <c r="AT268" i="1"/>
  <c r="BB268" i="1" s="1"/>
  <c r="AT269" i="1"/>
  <c r="AT270" i="1"/>
  <c r="AU270" i="1" s="1"/>
  <c r="AT271" i="1"/>
  <c r="AT272" i="1"/>
  <c r="BB272" i="1" s="1"/>
  <c r="AT273" i="1"/>
  <c r="AT274" i="1"/>
  <c r="AT275" i="1"/>
  <c r="AT276" i="1"/>
  <c r="AT277" i="1"/>
  <c r="AT278" i="1"/>
  <c r="AT279" i="1"/>
  <c r="AT280" i="1"/>
  <c r="BB280" i="1" s="1"/>
  <c r="AT281" i="1"/>
  <c r="BB281" i="1" s="1"/>
  <c r="AT282" i="1"/>
  <c r="AT283" i="1"/>
  <c r="AT284" i="1"/>
  <c r="BB284" i="1" s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BB298" i="1" s="1"/>
  <c r="AT299" i="1"/>
  <c r="AT300" i="1"/>
  <c r="BB300" i="1" s="1"/>
  <c r="AT301" i="1"/>
  <c r="BB301" i="1" s="1"/>
  <c r="AT302" i="1"/>
  <c r="AT303" i="1"/>
  <c r="AT304" i="1"/>
  <c r="BB304" i="1" s="1"/>
  <c r="AT305" i="1"/>
  <c r="AT306" i="1"/>
  <c r="BB306" i="1" s="1"/>
  <c r="AT307" i="1"/>
  <c r="AT308" i="1"/>
  <c r="AT309" i="1"/>
  <c r="BB309" i="1" s="1"/>
  <c r="AT310" i="1"/>
  <c r="AT311" i="1"/>
  <c r="AT312" i="1"/>
  <c r="AT313" i="1"/>
  <c r="BB313" i="1" s="1"/>
  <c r="AT314" i="1"/>
  <c r="AT315" i="1"/>
  <c r="AT316" i="1"/>
  <c r="BB316" i="1" s="1"/>
  <c r="AT317" i="1"/>
  <c r="AT318" i="1"/>
  <c r="BB318" i="1" s="1"/>
  <c r="AT319" i="1"/>
  <c r="AT320" i="1"/>
  <c r="AT321" i="1"/>
  <c r="AT322" i="1"/>
  <c r="AT323" i="1"/>
  <c r="AT324" i="1"/>
  <c r="AT325" i="1"/>
  <c r="BB325" i="1" s="1"/>
  <c r="AT326" i="1"/>
  <c r="BB326" i="1" s="1"/>
  <c r="AT327" i="1"/>
  <c r="AT328" i="1"/>
  <c r="AT329" i="1"/>
  <c r="BB329" i="1" s="1"/>
  <c r="AT330" i="1"/>
  <c r="AT331" i="1"/>
  <c r="AT332" i="1"/>
  <c r="AT333" i="1"/>
  <c r="AT334" i="1"/>
  <c r="AT335" i="1"/>
  <c r="AT336" i="1"/>
  <c r="AT337" i="1"/>
  <c r="BB337" i="1" s="1"/>
  <c r="AT338" i="1"/>
  <c r="AT339" i="1"/>
  <c r="AT340" i="1"/>
  <c r="BB340" i="1" s="1"/>
  <c r="AT341" i="1"/>
  <c r="AT342" i="1"/>
  <c r="AT343" i="1"/>
  <c r="AT344" i="1"/>
  <c r="BB344" i="1" s="1"/>
  <c r="AT345" i="1"/>
  <c r="BB345" i="1" s="1"/>
  <c r="AT346" i="1"/>
  <c r="AT347" i="1"/>
  <c r="AT348" i="1"/>
  <c r="AT349" i="1"/>
  <c r="BB349" i="1" s="1"/>
  <c r="AT350" i="1"/>
  <c r="AT351" i="1"/>
  <c r="AT352" i="1"/>
  <c r="BB352" i="1" s="1"/>
  <c r="AT353" i="1"/>
  <c r="BB353" i="1" s="1"/>
  <c r="AT354" i="1"/>
  <c r="BB354" i="1" s="1"/>
  <c r="AT355" i="1"/>
  <c r="AT356" i="1"/>
  <c r="AT357" i="1"/>
  <c r="BB357" i="1" s="1"/>
  <c r="AT358" i="1"/>
  <c r="BB358" i="1" s="1"/>
  <c r="AT359" i="1"/>
  <c r="AT360" i="1"/>
  <c r="AT361" i="1"/>
  <c r="AT362" i="1"/>
  <c r="AT363" i="1"/>
  <c r="AT364" i="1"/>
  <c r="AT365" i="1"/>
  <c r="AT366" i="1"/>
  <c r="AT367" i="1"/>
  <c r="BB367" i="1" s="1"/>
  <c r="AT368" i="1"/>
  <c r="BB368" i="1" s="1"/>
  <c r="AT369" i="1"/>
  <c r="AT370" i="1"/>
  <c r="AT371" i="1"/>
  <c r="AT372" i="1"/>
  <c r="AT373" i="1"/>
  <c r="AT374" i="1"/>
  <c r="AT375" i="1"/>
  <c r="AT376" i="1"/>
  <c r="AT377" i="1"/>
  <c r="BB377" i="1" s="1"/>
  <c r="AT378" i="1"/>
  <c r="AT379" i="1"/>
  <c r="AT380" i="1"/>
  <c r="AT381" i="1"/>
  <c r="AT382" i="1"/>
  <c r="AT383" i="1"/>
  <c r="AT384" i="1"/>
  <c r="AT385" i="1"/>
  <c r="BB385" i="1" s="1"/>
  <c r="AT386" i="1"/>
  <c r="AT387" i="1"/>
  <c r="AT388" i="1"/>
  <c r="AT389" i="1"/>
  <c r="BB389" i="1" s="1"/>
  <c r="AT390" i="1"/>
  <c r="AT391" i="1"/>
  <c r="AT392" i="1"/>
  <c r="AT393" i="1"/>
  <c r="AT394" i="1"/>
  <c r="BB394" i="1" s="1"/>
  <c r="AT395" i="1"/>
  <c r="AT396" i="1"/>
  <c r="BB396" i="1" s="1"/>
  <c r="AT397" i="1"/>
  <c r="AT398" i="1"/>
  <c r="AT399" i="1"/>
  <c r="AT400" i="1"/>
  <c r="AT401" i="1"/>
  <c r="BB401" i="1" s="1"/>
  <c r="AT402" i="1"/>
  <c r="AT403" i="1"/>
  <c r="AT404" i="1"/>
  <c r="AT405" i="1"/>
  <c r="AT406" i="1"/>
  <c r="AT407" i="1"/>
  <c r="AT408" i="1"/>
  <c r="AT409" i="1"/>
  <c r="BB409" i="1" s="1"/>
  <c r="AT410" i="1"/>
  <c r="BB410" i="1" s="1"/>
  <c r="AT411" i="1"/>
  <c r="AT412" i="1"/>
  <c r="AT413" i="1"/>
  <c r="AT414" i="1"/>
  <c r="AT415" i="1"/>
  <c r="AT416" i="1"/>
  <c r="AT417" i="1"/>
  <c r="BB417" i="1" s="1"/>
  <c r="AT418" i="1"/>
  <c r="AT419" i="1"/>
  <c r="AT420" i="1"/>
  <c r="AT421" i="1"/>
  <c r="BB421" i="1" s="1"/>
  <c r="AT422" i="1"/>
  <c r="AT423" i="1"/>
  <c r="AT424" i="1"/>
  <c r="BB424" i="1" s="1"/>
  <c r="AT425" i="1"/>
  <c r="AT426" i="1"/>
  <c r="AT427" i="1"/>
  <c r="AT428" i="1"/>
  <c r="AT429" i="1"/>
  <c r="BB429" i="1" s="1"/>
  <c r="AT430" i="1"/>
  <c r="AT431" i="1"/>
  <c r="AT432" i="1"/>
  <c r="AT433" i="1"/>
  <c r="AT434" i="1"/>
  <c r="AT435" i="1"/>
  <c r="AT436" i="1"/>
  <c r="AT437" i="1"/>
  <c r="AU437" i="1" s="1"/>
  <c r="AT438" i="1"/>
  <c r="BB438" i="1" s="1"/>
  <c r="AT439" i="1"/>
  <c r="AT440" i="1"/>
  <c r="AT441" i="1"/>
  <c r="AT442" i="1"/>
  <c r="AT443" i="1"/>
  <c r="BB443" i="1" s="1"/>
  <c r="AT444" i="1"/>
  <c r="AT445" i="1"/>
  <c r="AT446" i="1"/>
  <c r="AT447" i="1"/>
  <c r="AT448" i="1"/>
  <c r="BB448" i="1" s="1"/>
  <c r="AT449" i="1"/>
  <c r="BB449" i="1" s="1"/>
  <c r="AT450" i="1"/>
  <c r="AT451" i="1"/>
  <c r="AT452" i="1"/>
  <c r="AT453" i="1"/>
  <c r="AT454" i="1"/>
  <c r="BB454" i="1" s="1"/>
  <c r="AT455" i="1"/>
  <c r="AT456" i="1"/>
  <c r="AT457" i="1"/>
  <c r="BB457" i="1" s="1"/>
  <c r="AT458" i="1"/>
  <c r="BB458" i="1" s="1"/>
  <c r="AT459" i="1"/>
  <c r="AT460" i="1"/>
  <c r="AT461" i="1"/>
  <c r="AT462" i="1"/>
  <c r="BB462" i="1" s="1"/>
  <c r="AT463" i="1"/>
  <c r="AT464" i="1"/>
  <c r="AT465" i="1"/>
  <c r="AT466" i="1"/>
  <c r="AT467" i="1"/>
  <c r="AT468" i="1"/>
  <c r="AT469" i="1"/>
  <c r="AT470" i="1"/>
  <c r="AT471" i="1"/>
  <c r="AT472" i="1"/>
  <c r="BB472" i="1" s="1"/>
  <c r="AT473" i="1"/>
  <c r="AT474" i="1"/>
  <c r="AT475" i="1"/>
  <c r="AT476" i="1"/>
  <c r="AT477" i="1"/>
  <c r="BB477" i="1" s="1"/>
  <c r="AT478" i="1"/>
  <c r="BB478" i="1" s="1"/>
  <c r="AT479" i="1"/>
  <c r="AT481" i="1"/>
  <c r="AT480" i="1"/>
  <c r="BB480" i="1" s="1"/>
  <c r="AT482" i="1"/>
  <c r="AT483" i="1"/>
  <c r="AT484" i="1"/>
  <c r="AT485" i="1"/>
  <c r="BB485" i="1" s="1"/>
  <c r="AT486" i="1"/>
  <c r="AT487" i="1"/>
  <c r="AT488" i="1"/>
  <c r="AT489" i="1"/>
  <c r="AT490" i="1"/>
  <c r="BB490" i="1" s="1"/>
  <c r="AT491" i="1"/>
  <c r="AT492" i="1"/>
  <c r="AT493" i="1"/>
  <c r="BB493" i="1" s="1"/>
  <c r="AT494" i="1"/>
  <c r="AT495" i="1"/>
  <c r="AT496" i="1"/>
  <c r="AT497" i="1"/>
  <c r="BB497" i="1" s="1"/>
  <c r="AT498" i="1"/>
  <c r="BB498" i="1" s="1"/>
  <c r="AT499" i="1"/>
  <c r="AT500" i="1"/>
  <c r="BB500" i="1" s="1"/>
  <c r="AT501" i="1"/>
  <c r="AT502" i="1"/>
  <c r="AT503" i="1"/>
  <c r="AT504" i="1"/>
  <c r="AT505" i="1"/>
  <c r="AT506" i="1"/>
  <c r="AT507" i="1"/>
  <c r="BB507" i="1" s="1"/>
  <c r="AT508" i="1"/>
  <c r="BB508" i="1" s="1"/>
  <c r="AT509" i="1"/>
  <c r="AT510" i="1"/>
  <c r="AT511" i="1"/>
  <c r="AT512" i="1"/>
  <c r="AT513" i="1"/>
  <c r="BB513" i="1" s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BB541" i="1" s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BB557" i="1" s="1"/>
  <c r="AT558" i="1"/>
  <c r="AT559" i="1"/>
  <c r="AT560" i="1"/>
  <c r="AT561" i="1"/>
  <c r="AT562" i="1"/>
  <c r="AT563" i="1"/>
  <c r="AT564" i="1"/>
  <c r="AT565" i="1"/>
  <c r="BB565" i="1" s="1"/>
  <c r="AT566" i="1"/>
  <c r="AT567" i="1"/>
  <c r="AT568" i="1"/>
  <c r="AT569" i="1"/>
  <c r="AT570" i="1"/>
  <c r="AT571" i="1"/>
  <c r="AT572" i="1"/>
  <c r="BB572" i="1" s="1"/>
  <c r="AT573" i="1"/>
  <c r="AT574" i="1"/>
  <c r="AT575" i="1"/>
  <c r="AT576" i="1"/>
  <c r="AT577" i="1"/>
  <c r="AT578" i="1"/>
  <c r="AT579" i="1"/>
  <c r="AT580" i="1"/>
  <c r="AT581" i="1"/>
  <c r="BB581" i="1" s="1"/>
  <c r="AT582" i="1"/>
  <c r="AT583" i="1"/>
  <c r="AT584" i="1"/>
  <c r="AT585" i="1"/>
  <c r="AT586" i="1"/>
  <c r="BB586" i="1" s="1"/>
  <c r="AT587" i="1"/>
  <c r="AT588" i="1"/>
  <c r="AT589" i="1"/>
  <c r="AT590" i="1"/>
  <c r="BB590" i="1" s="1"/>
  <c r="AT591" i="1"/>
  <c r="AT592" i="1"/>
  <c r="AT593" i="1"/>
  <c r="AT594" i="1"/>
  <c r="AT595" i="1"/>
  <c r="BB595" i="1" s="1"/>
  <c r="AT596" i="1"/>
  <c r="BB596" i="1" s="1"/>
  <c r="AT597" i="1"/>
  <c r="AT598" i="1"/>
  <c r="AT599" i="1"/>
  <c r="AT601" i="1"/>
  <c r="BB601" i="1" s="1"/>
  <c r="AT600" i="1"/>
  <c r="BB600" i="1" s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BB628" i="1" s="1"/>
  <c r="AT629" i="1"/>
  <c r="BB629" i="1" s="1"/>
  <c r="AT630" i="1"/>
  <c r="BB630" i="1" s="1"/>
  <c r="AT631" i="1"/>
  <c r="AT632" i="1"/>
  <c r="BB632" i="1" s="1"/>
  <c r="AT633" i="1"/>
  <c r="AT634" i="1"/>
  <c r="AU634" i="1" s="1"/>
  <c r="AT635" i="1"/>
  <c r="AT636" i="1"/>
  <c r="AT637" i="1"/>
  <c r="AT638" i="1"/>
  <c r="AT639" i="1"/>
  <c r="AT640" i="1"/>
  <c r="AT642" i="1"/>
  <c r="BB642" i="1" s="1"/>
  <c r="AT641" i="1"/>
  <c r="AT643" i="1"/>
  <c r="AT644" i="1"/>
  <c r="BB644" i="1" s="1"/>
  <c r="AT645" i="1"/>
  <c r="AT647" i="1"/>
  <c r="BB647" i="1" s="1"/>
  <c r="AT646" i="1"/>
  <c r="AT648" i="1"/>
  <c r="AT650" i="1"/>
  <c r="BB650" i="1" s="1"/>
  <c r="AT649" i="1"/>
  <c r="BB649" i="1" s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BB662" i="1" s="1"/>
  <c r="AT663" i="1"/>
  <c r="AT664" i="1"/>
  <c r="AT665" i="1"/>
  <c r="BB665" i="1" s="1"/>
  <c r="AT667" i="1"/>
  <c r="AT666" i="1"/>
  <c r="AT668" i="1"/>
  <c r="AT669" i="1"/>
  <c r="AT670" i="1"/>
  <c r="AT671" i="1"/>
  <c r="AT672" i="1"/>
  <c r="BB672" i="1" s="1"/>
  <c r="AT673" i="1"/>
  <c r="AT674" i="1"/>
  <c r="AT675" i="1"/>
  <c r="AT676" i="1"/>
  <c r="BB676" i="1" s="1"/>
  <c r="AT677" i="1"/>
  <c r="AT678" i="1"/>
  <c r="AT679" i="1"/>
  <c r="AT680" i="1"/>
  <c r="AT681" i="1"/>
  <c r="BB681" i="1" s="1"/>
  <c r="AT682" i="1"/>
  <c r="AT683" i="1"/>
  <c r="AT684" i="1"/>
  <c r="AT685" i="1"/>
  <c r="AT686" i="1"/>
  <c r="AT687" i="1"/>
  <c r="BB687" i="1" s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BB700" i="1" s="1"/>
  <c r="AT701" i="1"/>
  <c r="AT702" i="1"/>
  <c r="AT703" i="1"/>
  <c r="AT704" i="1"/>
  <c r="AT705" i="1"/>
  <c r="BB705" i="1" s="1"/>
  <c r="AT707" i="1"/>
  <c r="AT706" i="1"/>
  <c r="AT708" i="1"/>
  <c r="AT709" i="1"/>
  <c r="AT710" i="1"/>
  <c r="AT711" i="1"/>
  <c r="AT712" i="1"/>
  <c r="AT713" i="1"/>
  <c r="BB713" i="1" s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BB728" i="1" s="1"/>
  <c r="AT729" i="1"/>
  <c r="AT730" i="1"/>
  <c r="AT731" i="1"/>
  <c r="AT756" i="1"/>
  <c r="AT757" i="1"/>
  <c r="AT758" i="1"/>
  <c r="AT759" i="1"/>
  <c r="AT760" i="1"/>
  <c r="AT761" i="1"/>
  <c r="AT762" i="1"/>
  <c r="AT763" i="1"/>
  <c r="AT764" i="1"/>
  <c r="AT732" i="1"/>
  <c r="AT765" i="1"/>
  <c r="AT807" i="1"/>
  <c r="BB807" i="1" s="1"/>
  <c r="AT808" i="1"/>
  <c r="BB808" i="1" s="1"/>
  <c r="AT809" i="1"/>
  <c r="BB809" i="1" s="1"/>
  <c r="AT733" i="1"/>
  <c r="AT734" i="1"/>
  <c r="AT766" i="1"/>
  <c r="AT810" i="1"/>
  <c r="BB810" i="1" s="1"/>
  <c r="AT767" i="1"/>
  <c r="AT768" i="1"/>
  <c r="AT735" i="1"/>
  <c r="AT736" i="1"/>
  <c r="AT737" i="1"/>
  <c r="AT738" i="1"/>
  <c r="AT739" i="1"/>
  <c r="AT769" i="1"/>
  <c r="AU769" i="1" s="1"/>
  <c r="AT811" i="1"/>
  <c r="BB811" i="1" s="1"/>
  <c r="AT740" i="1"/>
  <c r="AT812" i="1"/>
  <c r="BB812" i="1" s="1"/>
  <c r="AT813" i="1"/>
  <c r="BB813" i="1" s="1"/>
  <c r="AT770" i="1"/>
  <c r="AT814" i="1"/>
  <c r="BB814" i="1" s="1"/>
  <c r="AT741" i="1"/>
  <c r="AT742" i="1"/>
  <c r="AT743" i="1"/>
  <c r="AT771" i="1"/>
  <c r="AT772" i="1"/>
  <c r="AT773" i="1"/>
  <c r="AT774" i="1"/>
  <c r="AT775" i="1"/>
  <c r="AT776" i="1"/>
  <c r="AT777" i="1"/>
  <c r="AT744" i="1"/>
  <c r="AT745" i="1"/>
  <c r="AT746" i="1"/>
  <c r="AT778" i="1"/>
  <c r="AT779" i="1"/>
  <c r="AT780" i="1"/>
  <c r="AT781" i="1"/>
  <c r="AT782" i="1"/>
  <c r="AT783" i="1"/>
  <c r="AT784" i="1"/>
  <c r="AT785" i="1"/>
  <c r="AT786" i="1"/>
  <c r="AT815" i="1"/>
  <c r="BB815" i="1" s="1"/>
  <c r="AT816" i="1"/>
  <c r="BB816" i="1" s="1"/>
  <c r="AT747" i="1"/>
  <c r="AT787" i="1"/>
  <c r="AT788" i="1"/>
  <c r="AT748" i="1"/>
  <c r="AT789" i="1"/>
  <c r="AT790" i="1"/>
  <c r="AT791" i="1"/>
  <c r="AT792" i="1"/>
  <c r="AT817" i="1"/>
  <c r="BB817" i="1" s="1"/>
  <c r="AT793" i="1"/>
  <c r="AT749" i="1"/>
  <c r="AT794" i="1"/>
  <c r="AT795" i="1"/>
  <c r="AT796" i="1"/>
  <c r="AT797" i="1"/>
  <c r="AT798" i="1"/>
  <c r="AT818" i="1"/>
  <c r="BB818" i="1" s="1"/>
  <c r="AT819" i="1"/>
  <c r="BB819" i="1" s="1"/>
  <c r="AT799" i="1"/>
  <c r="AT750" i="1"/>
  <c r="AT820" i="1"/>
  <c r="BB820" i="1" s="1"/>
  <c r="AT800" i="1"/>
  <c r="AU800" i="1" s="1"/>
  <c r="AT751" i="1"/>
  <c r="AT821" i="1"/>
  <c r="BB821" i="1" s="1"/>
  <c r="AT752" i="1"/>
  <c r="AT801" i="1"/>
  <c r="AT802" i="1"/>
  <c r="AT803" i="1"/>
  <c r="AT804" i="1"/>
  <c r="AT805" i="1"/>
  <c r="AT753" i="1"/>
  <c r="AT754" i="1"/>
  <c r="AT755" i="1"/>
  <c r="AT842" i="1"/>
  <c r="BB842" i="1" s="1"/>
  <c r="AT832" i="1"/>
  <c r="BB832" i="1" s="1"/>
  <c r="AT848" i="1"/>
  <c r="AT850" i="1"/>
  <c r="BB850" i="1" s="1"/>
  <c r="AT849" i="1"/>
  <c r="AT829" i="1"/>
  <c r="AU827" i="1"/>
  <c r="AT834" i="1"/>
  <c r="BB834" i="1" s="1"/>
  <c r="AT860" i="1"/>
  <c r="AT833" i="1"/>
  <c r="AT858" i="1"/>
  <c r="AT839" i="1"/>
  <c r="BB839" i="1" s="1"/>
  <c r="AT828" i="1"/>
  <c r="BB828" i="1" s="1"/>
  <c r="AT855" i="1"/>
  <c r="AT845" i="1"/>
  <c r="AT859" i="1"/>
  <c r="AT857" i="1"/>
  <c r="AT861" i="1"/>
  <c r="BB861" i="1" s="1"/>
  <c r="AT824" i="1"/>
  <c r="AT830" i="1"/>
  <c r="AT838" i="1"/>
  <c r="AT844" i="1"/>
  <c r="AT837" i="1"/>
  <c r="AT836" i="1"/>
  <c r="AT822" i="1"/>
  <c r="BB822" i="1" s="1"/>
  <c r="AT877" i="1"/>
  <c r="AT806" i="1"/>
  <c r="AT878" i="1"/>
  <c r="AT879" i="1"/>
  <c r="AT823" i="1"/>
  <c r="BB823" i="1" s="1"/>
  <c r="AT835" i="1"/>
  <c r="AT825" i="1"/>
  <c r="AT907" i="1"/>
  <c r="BB907" i="1" s="1"/>
  <c r="AT841" i="1"/>
  <c r="AT843" i="1"/>
  <c r="AT846" i="1"/>
  <c r="AT908" i="1"/>
  <c r="AT880" i="1"/>
  <c r="AT851" i="1"/>
  <c r="AT852" i="1"/>
  <c r="AT853" i="1"/>
  <c r="AT854" i="1"/>
  <c r="AT856" i="1"/>
  <c r="AT881" i="1"/>
  <c r="AT862" i="1"/>
  <c r="AT863" i="1"/>
  <c r="AT864" i="1"/>
  <c r="AT865" i="1"/>
  <c r="AT866" i="1"/>
  <c r="AT867" i="1"/>
  <c r="AT868" i="1"/>
  <c r="AT869" i="1"/>
  <c r="AT870" i="1"/>
  <c r="AT871" i="1"/>
  <c r="AT847" i="1"/>
  <c r="AT826" i="1"/>
  <c r="AT831" i="1"/>
  <c r="AT882" i="1"/>
  <c r="AU882" i="1" s="1"/>
  <c r="AT840" i="1"/>
  <c r="AT883" i="1"/>
  <c r="AU883" i="1" s="1"/>
  <c r="AT884" i="1"/>
  <c r="AT872" i="1"/>
  <c r="AT885" i="1"/>
  <c r="AT886" i="1"/>
  <c r="AU886" i="1" s="1"/>
  <c r="AT887" i="1"/>
  <c r="AU887" i="1" s="1"/>
  <c r="AT888" i="1"/>
  <c r="AT909" i="1"/>
  <c r="AT889" i="1"/>
  <c r="AU889" i="1" s="1"/>
  <c r="AT890" i="1"/>
  <c r="AU890" i="1" s="1"/>
  <c r="AT891" i="1"/>
  <c r="AU891" i="1" s="1"/>
  <c r="AT892" i="1"/>
  <c r="AU892" i="1" s="1"/>
  <c r="AT893" i="1"/>
  <c r="AT894" i="1"/>
  <c r="AU894" i="1" s="1"/>
  <c r="AT895" i="1"/>
  <c r="AU895" i="1" s="1"/>
  <c r="AT896" i="1"/>
  <c r="AU896" i="1" s="1"/>
  <c r="AT897" i="1"/>
  <c r="AU897" i="1" s="1"/>
  <c r="AT898" i="1"/>
  <c r="AU898" i="1" s="1"/>
  <c r="AT899" i="1"/>
  <c r="AU899" i="1" s="1"/>
  <c r="AT900" i="1"/>
  <c r="AU900" i="1" s="1"/>
  <c r="AT901" i="1"/>
  <c r="AU901" i="1" s="1"/>
  <c r="AT902" i="1"/>
  <c r="AU902" i="1" s="1"/>
  <c r="AT903" i="1"/>
  <c r="AU903" i="1" s="1"/>
  <c r="AT904" i="1"/>
  <c r="AU904" i="1" s="1"/>
  <c r="AT905" i="1"/>
  <c r="AU905" i="1" s="1"/>
  <c r="AT906" i="1"/>
  <c r="AU906" i="1" s="1"/>
  <c r="AT910" i="1"/>
  <c r="AT873" i="1"/>
  <c r="AT941" i="1"/>
  <c r="AT946" i="1"/>
  <c r="AT948" i="1"/>
  <c r="AT911" i="1"/>
  <c r="AT912" i="1"/>
  <c r="AT913" i="1"/>
  <c r="AU913" i="1" s="1"/>
  <c r="AT914" i="1"/>
  <c r="AU914" i="1" s="1"/>
  <c r="AT915" i="1"/>
  <c r="AU915" i="1" s="1"/>
  <c r="AT916" i="1"/>
  <c r="AU916" i="1" s="1"/>
  <c r="AT917" i="1"/>
  <c r="AU917" i="1" s="1"/>
  <c r="AT918" i="1"/>
  <c r="AU918" i="1" s="1"/>
  <c r="AT919" i="1"/>
  <c r="AU919" i="1" s="1"/>
  <c r="AT920" i="1"/>
  <c r="AU920" i="1" s="1"/>
  <c r="AT921" i="1"/>
  <c r="AU921" i="1" s="1"/>
  <c r="AT922" i="1"/>
  <c r="AU922" i="1" s="1"/>
  <c r="AT923" i="1"/>
  <c r="AU923" i="1" s="1"/>
  <c r="AT924" i="1"/>
  <c r="AU924" i="1" s="1"/>
  <c r="AT925" i="1"/>
  <c r="AT926" i="1"/>
  <c r="AU926" i="1" s="1"/>
  <c r="AT927" i="1"/>
  <c r="AU927" i="1" s="1"/>
  <c r="AT928" i="1"/>
  <c r="AU928" i="1" s="1"/>
  <c r="AT929" i="1"/>
  <c r="AU929" i="1" s="1"/>
  <c r="AT930" i="1"/>
  <c r="AT931" i="1"/>
  <c r="AU931" i="1" s="1"/>
  <c r="AT932" i="1"/>
  <c r="AU932" i="1" s="1"/>
  <c r="AT933" i="1"/>
  <c r="AU933" i="1" s="1"/>
  <c r="AT934" i="1"/>
  <c r="AU934" i="1" s="1"/>
  <c r="AT935" i="1"/>
  <c r="AU935" i="1" s="1"/>
  <c r="AT936" i="1"/>
  <c r="AU936" i="1" s="1"/>
  <c r="AT937" i="1"/>
  <c r="AU937" i="1" s="1"/>
  <c r="AT938" i="1"/>
  <c r="AU938" i="1" s="1"/>
  <c r="AT939" i="1"/>
  <c r="AU939" i="1" s="1"/>
  <c r="AT940" i="1"/>
  <c r="AU940" i="1" s="1"/>
  <c r="AT949" i="1"/>
  <c r="AT942" i="1"/>
  <c r="AU942" i="1" s="1"/>
  <c r="AT943" i="1"/>
  <c r="AU943" i="1" s="1"/>
  <c r="AT944" i="1"/>
  <c r="AT945" i="1"/>
  <c r="AT950" i="1"/>
  <c r="AT947" i="1"/>
  <c r="AU947" i="1" s="1"/>
  <c r="AT952" i="1"/>
  <c r="AT954" i="1"/>
  <c r="AT956" i="1"/>
  <c r="AT951" i="1"/>
  <c r="AT957" i="1"/>
  <c r="AT953" i="1"/>
  <c r="AT958" i="1"/>
  <c r="AT955" i="1"/>
  <c r="AT874" i="1"/>
  <c r="AT875" i="1"/>
  <c r="AT876" i="1"/>
  <c r="AT959" i="1"/>
  <c r="AT960" i="1"/>
  <c r="AU960" i="1" s="1"/>
  <c r="AT961" i="1"/>
  <c r="AU961" i="1" s="1"/>
  <c r="AT3" i="1"/>
  <c r="AU3" i="1" s="1"/>
  <c r="BA78" i="1"/>
  <c r="BC78" i="1" s="1"/>
  <c r="BA79" i="1"/>
  <c r="BC79" i="1" s="1"/>
  <c r="BG79" i="1" s="1"/>
  <c r="BA87" i="1"/>
  <c r="BC87" i="1" s="1"/>
  <c r="BA97" i="1"/>
  <c r="BC97" i="1" s="1"/>
  <c r="BA102" i="1"/>
  <c r="BC102" i="1" s="1"/>
  <c r="BG102" i="1" s="1"/>
  <c r="BA110" i="1"/>
  <c r="BC110" i="1" s="1"/>
  <c r="BD110" i="1" s="1"/>
  <c r="BA111" i="1"/>
  <c r="BC111" i="1" s="1"/>
  <c r="BG111" i="1" s="1"/>
  <c r="BA118" i="1"/>
  <c r="BC118" i="1" s="1"/>
  <c r="BG118" i="1" s="1"/>
  <c r="BA123" i="1"/>
  <c r="BC123" i="1" s="1"/>
  <c r="BA126" i="1"/>
  <c r="BC126" i="1" s="1"/>
  <c r="BA127" i="1"/>
  <c r="BC127" i="1" s="1"/>
  <c r="BG127" i="1" s="1"/>
  <c r="BA129" i="1"/>
  <c r="BC129" i="1" s="1"/>
  <c r="BA135" i="1"/>
  <c r="BC135" i="1" s="1"/>
  <c r="BA136" i="1"/>
  <c r="BA143" i="1"/>
  <c r="BC143" i="1" s="1"/>
  <c r="BD143" i="1" s="1"/>
  <c r="BA151" i="1"/>
  <c r="BC151" i="1" s="1"/>
  <c r="BG151" i="1" s="1"/>
  <c r="BA157" i="1"/>
  <c r="BC157" i="1" s="1"/>
  <c r="BA201" i="1"/>
  <c r="BC201" i="1" s="1"/>
  <c r="BA206" i="1"/>
  <c r="BC206" i="1" s="1"/>
  <c r="BA209" i="1"/>
  <c r="BC209" i="1" s="1"/>
  <c r="BA215" i="1"/>
  <c r="BC215" i="1" s="1"/>
  <c r="BD215" i="1" s="1"/>
  <c r="BA217" i="1"/>
  <c r="BA235" i="1"/>
  <c r="BC235" i="1" s="1"/>
  <c r="BA263" i="1"/>
  <c r="BC263" i="1" s="1"/>
  <c r="BA318" i="1"/>
  <c r="BC318" i="1" s="1"/>
  <c r="BG318" i="1" s="1"/>
  <c r="BA367" i="1"/>
  <c r="BC367" i="1" s="1"/>
  <c r="BG367" i="1" s="1"/>
  <c r="AU801" i="1"/>
  <c r="BA832" i="1"/>
  <c r="BC832" i="1" s="1"/>
  <c r="BG887" i="1"/>
  <c r="BH887" i="1" s="1"/>
  <c r="BG880" i="1"/>
  <c r="BH880" i="1" s="1"/>
  <c r="BG716" i="1"/>
  <c r="BH716" i="1" s="1"/>
  <c r="BG701" i="1"/>
  <c r="BH701" i="1" s="1"/>
  <c r="BG692" i="1"/>
  <c r="BH692" i="1" s="1"/>
  <c r="BG690" i="1"/>
  <c r="BH690" i="1" s="1"/>
  <c r="BG686" i="1"/>
  <c r="BH686" i="1" s="1"/>
  <c r="BG267" i="1"/>
  <c r="BH267" i="1" s="1"/>
  <c r="O6" i="17"/>
  <c r="O5" i="17"/>
  <c r="O16" i="17"/>
  <c r="P16" i="17" s="1"/>
  <c r="O17" i="17"/>
  <c r="P17" i="17" s="1"/>
  <c r="O15" i="17"/>
  <c r="M16" i="17"/>
  <c r="M17" i="17"/>
  <c r="M15" i="17"/>
  <c r="K16" i="17"/>
  <c r="K17" i="17"/>
  <c r="K15" i="17"/>
  <c r="K19" i="17" s="1"/>
  <c r="P15" i="17"/>
  <c r="M6" i="17"/>
  <c r="M7" i="17"/>
  <c r="M8" i="17"/>
  <c r="M5" i="17"/>
  <c r="K6" i="17"/>
  <c r="P6" i="17"/>
  <c r="K7" i="17"/>
  <c r="K8" i="17"/>
  <c r="K5" i="17"/>
  <c r="P5" i="17"/>
  <c r="BA67" i="1"/>
  <c r="BC67" i="1" s="1"/>
  <c r="BF342" i="1"/>
  <c r="U4" i="1"/>
  <c r="U5" i="1"/>
  <c r="U55" i="1"/>
  <c r="U6" i="1"/>
  <c r="U7" i="1"/>
  <c r="U56" i="1"/>
  <c r="U57" i="1"/>
  <c r="U58" i="1"/>
  <c r="U59" i="1"/>
  <c r="U8" i="1"/>
  <c r="U9" i="1"/>
  <c r="U60" i="1"/>
  <c r="BF136" i="1"/>
  <c r="BF137" i="1"/>
  <c r="BF146" i="1"/>
  <c r="BF148" i="1"/>
  <c r="BF150" i="1"/>
  <c r="BF155" i="1"/>
  <c r="BF159" i="1"/>
  <c r="BF161" i="1"/>
  <c r="BF163" i="1"/>
  <c r="BF164" i="1"/>
  <c r="BF167" i="1"/>
  <c r="BF169" i="1"/>
  <c r="BF170" i="1"/>
  <c r="BF176" i="1"/>
  <c r="BF180" i="1"/>
  <c r="U756" i="1"/>
  <c r="BF184" i="1"/>
  <c r="BF185" i="1"/>
  <c r="BF186" i="1"/>
  <c r="BF189" i="1"/>
  <c r="BF190" i="1"/>
  <c r="BF194" i="1"/>
  <c r="BF197" i="1"/>
  <c r="BF198" i="1"/>
  <c r="BF202" i="1"/>
  <c r="BF231" i="1"/>
  <c r="BF233" i="1"/>
  <c r="BF234" i="1"/>
  <c r="BF236" i="1"/>
  <c r="BF265" i="1"/>
  <c r="U270" i="1"/>
  <c r="BF251" i="1"/>
  <c r="BF256" i="1"/>
  <c r="BF263" i="1"/>
  <c r="BF271" i="1"/>
  <c r="BF280" i="1"/>
  <c r="BF282" i="1"/>
  <c r="BF291" i="1"/>
  <c r="BF299" i="1"/>
  <c r="BF311" i="1"/>
  <c r="BF314" i="1"/>
  <c r="BF316" i="1"/>
  <c r="BF338" i="1"/>
  <c r="BF327" i="1"/>
  <c r="BF328" i="1"/>
  <c r="BF330" i="1"/>
  <c r="BF331" i="1"/>
  <c r="BF341" i="1"/>
  <c r="BF349" i="1"/>
  <c r="BF351" i="1"/>
  <c r="BF356" i="1"/>
  <c r="BF357" i="1"/>
  <c r="BF369" i="1"/>
  <c r="BF385" i="1"/>
  <c r="BF406" i="1"/>
  <c r="BF389" i="1"/>
  <c r="BF394" i="1"/>
  <c r="U420" i="1"/>
  <c r="U427" i="1"/>
  <c r="BF415" i="1"/>
  <c r="U437" i="1"/>
  <c r="BF417" i="1"/>
  <c r="U442" i="1"/>
  <c r="BF425" i="1"/>
  <c r="BF434" i="1"/>
  <c r="BF439" i="1"/>
  <c r="BF457" i="1"/>
  <c r="BF481" i="1"/>
  <c r="BF462" i="1"/>
  <c r="BF492" i="1"/>
  <c r="U524" i="1"/>
  <c r="BF505" i="1"/>
  <c r="BF516" i="1"/>
  <c r="BF518" i="1"/>
  <c r="U196" i="1"/>
  <c r="U553" i="1"/>
  <c r="BF535" i="1"/>
  <c r="BF542" i="1"/>
  <c r="BF567" i="1"/>
  <c r="U214" i="1"/>
  <c r="BF592" i="1"/>
  <c r="U593" i="1"/>
  <c r="BF572" i="1"/>
  <c r="U562" i="1"/>
  <c r="BF582" i="1"/>
  <c r="BF596" i="1"/>
  <c r="U618" i="1"/>
  <c r="BF600" i="1"/>
  <c r="U757" i="1"/>
  <c r="U221" i="1"/>
  <c r="U602" i="1"/>
  <c r="BF619" i="1"/>
  <c r="U758" i="1"/>
  <c r="U651" i="1"/>
  <c r="U10" i="1"/>
  <c r="U279" i="1"/>
  <c r="U668" i="1"/>
  <c r="BF669" i="1"/>
  <c r="U759" i="1"/>
  <c r="U289" i="1"/>
  <c r="U11" i="1"/>
  <c r="BF678" i="1"/>
  <c r="BF684" i="1"/>
  <c r="U877" i="1"/>
  <c r="U12" i="1"/>
  <c r="U698" i="1"/>
  <c r="U475" i="1"/>
  <c r="U760" i="1"/>
  <c r="U761" i="1"/>
  <c r="BF706" i="1"/>
  <c r="BF708" i="1"/>
  <c r="BF710" i="1"/>
  <c r="U711" i="1"/>
  <c r="BF681" i="1"/>
  <c r="U719" i="1"/>
  <c r="U686" i="1"/>
  <c r="U603" i="1"/>
  <c r="U694" i="1"/>
  <c r="U690" i="1"/>
  <c r="U692" i="1"/>
  <c r="BF402" i="1"/>
  <c r="BF403" i="1"/>
  <c r="BF240" i="1"/>
  <c r="BF404" i="1"/>
  <c r="U469" i="1"/>
  <c r="U13" i="1"/>
  <c r="BF242" i="1"/>
  <c r="U14" i="1"/>
  <c r="U334" i="1"/>
  <c r="U15" i="1"/>
  <c r="BF509" i="1"/>
  <c r="U16" i="1"/>
  <c r="U633" i="1"/>
  <c r="BF241" i="1"/>
  <c r="U762" i="1"/>
  <c r="U696" i="1"/>
  <c r="U701" i="1"/>
  <c r="U763" i="1"/>
  <c r="U675" i="1"/>
  <c r="BF324" i="1"/>
  <c r="U764" i="1"/>
  <c r="U269" i="1"/>
  <c r="U219" i="1"/>
  <c r="U17" i="1"/>
  <c r="U634" i="1"/>
  <c r="BF373" i="1"/>
  <c r="BF290" i="1"/>
  <c r="BF416" i="1"/>
  <c r="BM416" i="1" s="1"/>
  <c r="BN416" i="1" s="1"/>
  <c r="BO416" i="1" s="1"/>
  <c r="U293" i="1"/>
  <c r="U491" i="1"/>
  <c r="U677" i="1"/>
  <c r="U292" i="1"/>
  <c r="U721" i="1"/>
  <c r="U765" i="1"/>
  <c r="U682" i="1"/>
  <c r="U248" i="1"/>
  <c r="U766" i="1"/>
  <c r="U767" i="1"/>
  <c r="U332" i="1"/>
  <c r="U768" i="1"/>
  <c r="U685" i="1"/>
  <c r="U18" i="1"/>
  <c r="BF587" i="1"/>
  <c r="BF503" i="1"/>
  <c r="U19" i="1"/>
  <c r="U376" i="1"/>
  <c r="U575" i="1"/>
  <c r="U484" i="1"/>
  <c r="U532" i="1"/>
  <c r="U670" i="1"/>
  <c r="BF494" i="1"/>
  <c r="U637" i="1"/>
  <c r="U428" i="1"/>
  <c r="U769" i="1"/>
  <c r="U552" i="1"/>
  <c r="U770" i="1"/>
  <c r="U671" i="1"/>
  <c r="U20" i="1"/>
  <c r="U771" i="1"/>
  <c r="U361" i="1"/>
  <c r="U699" i="1"/>
  <c r="U464" i="1"/>
  <c r="U689" i="1"/>
  <c r="U772" i="1"/>
  <c r="U470" i="1"/>
  <c r="U569" i="1"/>
  <c r="U149" i="1"/>
  <c r="U230" i="1"/>
  <c r="U455" i="1"/>
  <c r="U436" i="1"/>
  <c r="U21" i="1"/>
  <c r="U773" i="1"/>
  <c r="U774" i="1"/>
  <c r="U775" i="1"/>
  <c r="U22" i="1"/>
  <c r="U776" i="1"/>
  <c r="BF465" i="1"/>
  <c r="U777" i="1"/>
  <c r="U878" i="1"/>
  <c r="U273" i="1"/>
  <c r="U364" i="1"/>
  <c r="BF501" i="1"/>
  <c r="BF414" i="1"/>
  <c r="U540" i="1"/>
  <c r="U778" i="1"/>
  <c r="U522" i="1"/>
  <c r="U779" i="1"/>
  <c r="BF564" i="1"/>
  <c r="BM564" i="1" s="1"/>
  <c r="BN564" i="1" s="1"/>
  <c r="BO564" i="1" s="1"/>
  <c r="U23" i="1"/>
  <c r="U529" i="1"/>
  <c r="U238" i="1"/>
  <c r="U24" i="1"/>
  <c r="BF512" i="1"/>
  <c r="U780" i="1"/>
  <c r="U25" i="1"/>
  <c r="U26" i="1"/>
  <c r="BF546" i="1"/>
  <c r="U781" i="1"/>
  <c r="U879" i="1"/>
  <c r="U782" i="1"/>
  <c r="U27" i="1"/>
  <c r="U783" i="1"/>
  <c r="U621" i="1"/>
  <c r="U784" i="1"/>
  <c r="U716" i="1"/>
  <c r="U785" i="1"/>
  <c r="U422" i="1"/>
  <c r="U786" i="1"/>
  <c r="U28" i="1"/>
  <c r="U29" i="1"/>
  <c r="BF717" i="1"/>
  <c r="U30" i="1"/>
  <c r="U636" i="1"/>
  <c r="U266" i="1"/>
  <c r="U495" i="1"/>
  <c r="U787" i="1"/>
  <c r="U413" i="1"/>
  <c r="U788" i="1"/>
  <c r="U652" i="1"/>
  <c r="U702" i="1"/>
  <c r="U789" i="1"/>
  <c r="U31" i="1"/>
  <c r="U697" i="1"/>
  <c r="U608" i="1"/>
  <c r="U790" i="1"/>
  <c r="U400" i="1"/>
  <c r="U655" i="1"/>
  <c r="U611" i="1"/>
  <c r="U32" i="1"/>
  <c r="U33" i="1"/>
  <c r="U573" i="1"/>
  <c r="U34" i="1"/>
  <c r="U791" i="1"/>
  <c r="U35" i="1"/>
  <c r="U792" i="1"/>
  <c r="U36" i="1"/>
  <c r="U793" i="1"/>
  <c r="U794" i="1"/>
  <c r="U709" i="1"/>
  <c r="U795" i="1"/>
  <c r="U796" i="1"/>
  <c r="U797" i="1"/>
  <c r="U798" i="1"/>
  <c r="U635" i="1"/>
  <c r="U37" i="1"/>
  <c r="U588" i="1"/>
  <c r="U724" i="1"/>
  <c r="U799" i="1"/>
  <c r="U38" i="1"/>
  <c r="U800" i="1"/>
  <c r="U597" i="1"/>
  <c r="U703" i="1"/>
  <c r="U801" i="1"/>
  <c r="U725" i="1"/>
  <c r="U802" i="1"/>
  <c r="U803" i="1"/>
  <c r="U804" i="1"/>
  <c r="U622" i="1"/>
  <c r="U39" i="1"/>
  <c r="U40" i="1"/>
  <c r="U41" i="1"/>
  <c r="U42" i="1"/>
  <c r="U43" i="1"/>
  <c r="U805" i="1"/>
  <c r="U44" i="1"/>
  <c r="U45" i="1"/>
  <c r="U46" i="1"/>
  <c r="U47" i="1"/>
  <c r="U48" i="1"/>
  <c r="U49" i="1"/>
  <c r="U50" i="1"/>
  <c r="U51" i="1"/>
  <c r="U52" i="1"/>
  <c r="U53" i="1"/>
  <c r="U54" i="1"/>
  <c r="BF834" i="1"/>
  <c r="BF832" i="1"/>
  <c r="BF850" i="1"/>
  <c r="BF828" i="1"/>
  <c r="BF855" i="1"/>
  <c r="U881" i="1"/>
  <c r="U61" i="1"/>
  <c r="U62" i="1"/>
  <c r="U63" i="1"/>
  <c r="U882" i="1"/>
  <c r="U883" i="1"/>
  <c r="U884" i="1"/>
  <c r="BF872" i="1"/>
  <c r="U885" i="1"/>
  <c r="U886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2" i="1"/>
  <c r="U943" i="1"/>
  <c r="U944" i="1"/>
  <c r="U945" i="1"/>
  <c r="BF861" i="1"/>
  <c r="U947" i="1"/>
  <c r="U951" i="1"/>
  <c r="U953" i="1"/>
  <c r="U955" i="1"/>
  <c r="U3" i="1"/>
  <c r="BF961" i="1"/>
  <c r="BF960" i="1"/>
  <c r="BF959" i="1"/>
  <c r="BM959" i="1" s="1"/>
  <c r="BN959" i="1" s="1"/>
  <c r="BO959" i="1" s="1"/>
  <c r="S887" i="1"/>
  <c r="U887" i="1" s="1"/>
  <c r="S880" i="1"/>
  <c r="U880" i="1" s="1"/>
  <c r="S806" i="1"/>
  <c r="U806" i="1" s="1"/>
  <c r="BF718" i="1"/>
  <c r="BF713" i="1"/>
  <c r="BF707" i="1"/>
  <c r="BF695" i="1"/>
  <c r="BF687" i="1"/>
  <c r="BM687" i="1" s="1"/>
  <c r="BN687" i="1" s="1"/>
  <c r="BO687" i="1" s="1"/>
  <c r="BF676" i="1"/>
  <c r="BF672" i="1"/>
  <c r="BM672" i="1" s="1"/>
  <c r="BN672" i="1" s="1"/>
  <c r="BO672" i="1" s="1"/>
  <c r="BF659" i="1"/>
  <c r="BF658" i="1"/>
  <c r="BF650" i="1"/>
  <c r="BF646" i="1"/>
  <c r="BM646" i="1" s="1"/>
  <c r="BN646" i="1" s="1"/>
  <c r="BO646" i="1" s="1"/>
  <c r="BF643" i="1"/>
  <c r="BF628" i="1"/>
  <c r="BM628" i="1" s="1"/>
  <c r="BN628" i="1" s="1"/>
  <c r="BO628" i="1" s="1"/>
  <c r="BF617" i="1"/>
  <c r="BF606" i="1"/>
  <c r="BF591" i="1"/>
  <c r="BM591" i="1" s="1"/>
  <c r="BN591" i="1" s="1"/>
  <c r="BO591" i="1" s="1"/>
  <c r="BF560" i="1"/>
  <c r="BM560" i="1" s="1"/>
  <c r="BN560" i="1" s="1"/>
  <c r="BO560" i="1" s="1"/>
  <c r="BF527" i="1"/>
  <c r="BF520" i="1"/>
  <c r="BF514" i="1"/>
  <c r="BF508" i="1"/>
  <c r="BF500" i="1"/>
  <c r="BF466" i="1"/>
  <c r="BF452" i="1"/>
  <c r="BF392" i="1"/>
  <c r="BF372" i="1"/>
  <c r="BF366" i="1"/>
  <c r="BF340" i="1"/>
  <c r="BF320" i="1"/>
  <c r="BF295" i="1"/>
  <c r="S267" i="1"/>
  <c r="U267" i="1" s="1"/>
  <c r="BF183" i="1"/>
  <c r="BF157" i="1"/>
  <c r="E37" i="14"/>
  <c r="D42" i="14"/>
  <c r="F39" i="14" s="1"/>
  <c r="M40" i="14"/>
  <c r="M42" i="14"/>
  <c r="M41" i="14"/>
  <c r="M39" i="14"/>
  <c r="E41" i="14"/>
  <c r="E40" i="14"/>
  <c r="E39" i="14"/>
  <c r="K26" i="13"/>
  <c r="K27" i="13"/>
  <c r="E26" i="13"/>
  <c r="E28" i="13"/>
  <c r="E27" i="13"/>
  <c r="J25" i="11"/>
  <c r="I25" i="11"/>
  <c r="D24" i="11"/>
  <c r="D25" i="11"/>
  <c r="D26" i="11"/>
  <c r="D27" i="11"/>
  <c r="D23" i="11"/>
  <c r="H9" i="6"/>
  <c r="C18" i="6"/>
  <c r="J7" i="6"/>
  <c r="J8" i="6"/>
  <c r="J6" i="6"/>
  <c r="J9" i="6" s="1"/>
  <c r="K9" i="6" s="1"/>
  <c r="I7" i="6"/>
  <c r="K7" i="6" s="1"/>
  <c r="I8" i="6"/>
  <c r="I6" i="6"/>
  <c r="I9" i="6" s="1"/>
  <c r="G7" i="6"/>
  <c r="G8" i="6"/>
  <c r="G6" i="6"/>
  <c r="F34" i="3"/>
  <c r="F35" i="3"/>
  <c r="F36" i="3"/>
  <c r="F37" i="3"/>
  <c r="F38" i="3"/>
  <c r="F33" i="3"/>
  <c r="F5" i="3"/>
  <c r="G5" i="3"/>
  <c r="H5" i="3"/>
  <c r="I5" i="3"/>
  <c r="J5" i="3"/>
  <c r="E5" i="3"/>
  <c r="E19" i="2"/>
  <c r="K8" i="6"/>
  <c r="AU876" i="1" l="1"/>
  <c r="BB876" i="1"/>
  <c r="AU930" i="1"/>
  <c r="BB930" i="1"/>
  <c r="AU867" i="1"/>
  <c r="BB867" i="1"/>
  <c r="AU863" i="1"/>
  <c r="BB863" i="1"/>
  <c r="AU880" i="1"/>
  <c r="BB880" i="1"/>
  <c r="AU877" i="1"/>
  <c r="BB877" i="1"/>
  <c r="BM844" i="1"/>
  <c r="BB844" i="1"/>
  <c r="AU855" i="1"/>
  <c r="BB855" i="1"/>
  <c r="AU833" i="1"/>
  <c r="BB833" i="1"/>
  <c r="AU829" i="1"/>
  <c r="BB829" i="1"/>
  <c r="AU753" i="1"/>
  <c r="BB753" i="1"/>
  <c r="AU802" i="1"/>
  <c r="BB802" i="1"/>
  <c r="AU799" i="1"/>
  <c r="BB799" i="1"/>
  <c r="AU749" i="1"/>
  <c r="BB749" i="1"/>
  <c r="AU791" i="1"/>
  <c r="BB791" i="1"/>
  <c r="AU783" i="1"/>
  <c r="BB783" i="1"/>
  <c r="AU744" i="1"/>
  <c r="BB744" i="1"/>
  <c r="AU767" i="1"/>
  <c r="BB767" i="1"/>
  <c r="AU765" i="1"/>
  <c r="BB765" i="1"/>
  <c r="AU762" i="1"/>
  <c r="BB762" i="1"/>
  <c r="AU758" i="1"/>
  <c r="BB758" i="1"/>
  <c r="BM722" i="1"/>
  <c r="BB722" i="1"/>
  <c r="BM714" i="1"/>
  <c r="BB714" i="1"/>
  <c r="AU710" i="1"/>
  <c r="BB710" i="1"/>
  <c r="AU702" i="1"/>
  <c r="BB702" i="1"/>
  <c r="AU698" i="1"/>
  <c r="BB698" i="1"/>
  <c r="AU690" i="1"/>
  <c r="BB690" i="1"/>
  <c r="AU682" i="1"/>
  <c r="BB682" i="1"/>
  <c r="BM674" i="1"/>
  <c r="BB674" i="1"/>
  <c r="AU667" i="1"/>
  <c r="BB667" i="1"/>
  <c r="AU654" i="1"/>
  <c r="BB654" i="1"/>
  <c r="AU641" i="1"/>
  <c r="BB641" i="1"/>
  <c r="AU638" i="1"/>
  <c r="BB638" i="1"/>
  <c r="AU622" i="1"/>
  <c r="BB622" i="1"/>
  <c r="BM614" i="1"/>
  <c r="BB614" i="1"/>
  <c r="AU602" i="1"/>
  <c r="BB602" i="1"/>
  <c r="BM598" i="1"/>
  <c r="BB598" i="1"/>
  <c r="AU582" i="1"/>
  <c r="BB582" i="1"/>
  <c r="AU570" i="1"/>
  <c r="BB570" i="1"/>
  <c r="AU566" i="1"/>
  <c r="BB566" i="1"/>
  <c r="BM558" i="1"/>
  <c r="BB558" i="1"/>
  <c r="AU550" i="1"/>
  <c r="BB550" i="1"/>
  <c r="AU542" i="1"/>
  <c r="BB542" i="1"/>
  <c r="AU534" i="1"/>
  <c r="BB534" i="1"/>
  <c r="AU526" i="1"/>
  <c r="BB526" i="1"/>
  <c r="AU522" i="1"/>
  <c r="BB522" i="1"/>
  <c r="AU514" i="1"/>
  <c r="BB514" i="1"/>
  <c r="BM506" i="1"/>
  <c r="BB506" i="1"/>
  <c r="AU502" i="1"/>
  <c r="BB502" i="1"/>
  <c r="AU470" i="1"/>
  <c r="BB470" i="1"/>
  <c r="AU466" i="1"/>
  <c r="BB466" i="1"/>
  <c r="BM446" i="1"/>
  <c r="BB446" i="1"/>
  <c r="AU442" i="1"/>
  <c r="BB442" i="1"/>
  <c r="AU434" i="1"/>
  <c r="BB434" i="1"/>
  <c r="AU426" i="1"/>
  <c r="BB426" i="1"/>
  <c r="AU418" i="1"/>
  <c r="BB418" i="1"/>
  <c r="AU414" i="1"/>
  <c r="BB414" i="1"/>
  <c r="AU406" i="1"/>
  <c r="BB406" i="1"/>
  <c r="AU402" i="1"/>
  <c r="BB402" i="1"/>
  <c r="AU398" i="1"/>
  <c r="BB398" i="1"/>
  <c r="AU390" i="1"/>
  <c r="BB390" i="1"/>
  <c r="AU382" i="1"/>
  <c r="BB382" i="1"/>
  <c r="AU374" i="1"/>
  <c r="BB374" i="1"/>
  <c r="AU366" i="1"/>
  <c r="BB366" i="1"/>
  <c r="AU346" i="1"/>
  <c r="BB346" i="1"/>
  <c r="AU338" i="1"/>
  <c r="BB338" i="1"/>
  <c r="AU334" i="1"/>
  <c r="BB334" i="1"/>
  <c r="AU330" i="1"/>
  <c r="BB330" i="1"/>
  <c r="AU314" i="1"/>
  <c r="BB314" i="1"/>
  <c r="AU310" i="1"/>
  <c r="BB310" i="1"/>
  <c r="AU294" i="1"/>
  <c r="BB294" i="1"/>
  <c r="AU290" i="1"/>
  <c r="BB290" i="1"/>
  <c r="AU286" i="1"/>
  <c r="BB286" i="1"/>
  <c r="AU282" i="1"/>
  <c r="BB282" i="1"/>
  <c r="BM278" i="1"/>
  <c r="BB278" i="1"/>
  <c r="AU274" i="1"/>
  <c r="BB274" i="1"/>
  <c r="AU266" i="1"/>
  <c r="BB266" i="1"/>
  <c r="AU262" i="1"/>
  <c r="BB262" i="1"/>
  <c r="AU254" i="1"/>
  <c r="BB254" i="1"/>
  <c r="AU246" i="1"/>
  <c r="BB246" i="1"/>
  <c r="AU218" i="1"/>
  <c r="BB218" i="1"/>
  <c r="AU214" i="1"/>
  <c r="BB214" i="1"/>
  <c r="AU210" i="1"/>
  <c r="BB210" i="1"/>
  <c r="AU198" i="1"/>
  <c r="BB198" i="1"/>
  <c r="AU194" i="1"/>
  <c r="BB194" i="1"/>
  <c r="AU186" i="1"/>
  <c r="BB186" i="1"/>
  <c r="BM178" i="1"/>
  <c r="BB178" i="1"/>
  <c r="AU146" i="1"/>
  <c r="BB146" i="1"/>
  <c r="AU142" i="1"/>
  <c r="BB142" i="1"/>
  <c r="AU122" i="1"/>
  <c r="BB122" i="1"/>
  <c r="AU114" i="1"/>
  <c r="BB114" i="1"/>
  <c r="AU726" i="1"/>
  <c r="BB726" i="1"/>
  <c r="AU94" i="1"/>
  <c r="BB94" i="1"/>
  <c r="AU875" i="1"/>
  <c r="BB875" i="1"/>
  <c r="AU953" i="1"/>
  <c r="BB953" i="1"/>
  <c r="AU945" i="1"/>
  <c r="BB945" i="1"/>
  <c r="AU925" i="1"/>
  <c r="BB925" i="1"/>
  <c r="AU884" i="1"/>
  <c r="BB884" i="1"/>
  <c r="AU831" i="1"/>
  <c r="BB831" i="1"/>
  <c r="AU870" i="1"/>
  <c r="BB870" i="1"/>
  <c r="AU866" i="1"/>
  <c r="BB866" i="1"/>
  <c r="AU862" i="1"/>
  <c r="BB862" i="1"/>
  <c r="BM853" i="1"/>
  <c r="BN853" i="1" s="1"/>
  <c r="BO853" i="1" s="1"/>
  <c r="BC853" i="1" s="1"/>
  <c r="BB853" i="1"/>
  <c r="BM908" i="1"/>
  <c r="BN908" i="1" s="1"/>
  <c r="BO908" i="1" s="1"/>
  <c r="BB908" i="1"/>
  <c r="AU879" i="1"/>
  <c r="BB879" i="1"/>
  <c r="BM838" i="1"/>
  <c r="BB838" i="1"/>
  <c r="BM857" i="1"/>
  <c r="BB857" i="1"/>
  <c r="AU860" i="1"/>
  <c r="BB860" i="1"/>
  <c r="AU849" i="1"/>
  <c r="BB849" i="1"/>
  <c r="AU805" i="1"/>
  <c r="BB805" i="1"/>
  <c r="AU796" i="1"/>
  <c r="BB796" i="1"/>
  <c r="AU793" i="1"/>
  <c r="BB793" i="1"/>
  <c r="AU790" i="1"/>
  <c r="BB790" i="1"/>
  <c r="AU787" i="1"/>
  <c r="BB787" i="1"/>
  <c r="AU786" i="1"/>
  <c r="BB786" i="1"/>
  <c r="AU782" i="1"/>
  <c r="BB782" i="1"/>
  <c r="AU778" i="1"/>
  <c r="BB778" i="1"/>
  <c r="AU777" i="1"/>
  <c r="BB777" i="1"/>
  <c r="AU773" i="1"/>
  <c r="BB773" i="1"/>
  <c r="AU742" i="1"/>
  <c r="BB742" i="1"/>
  <c r="AU736" i="1"/>
  <c r="BB736" i="1"/>
  <c r="AU732" i="1"/>
  <c r="BB732" i="1"/>
  <c r="AU761" i="1"/>
  <c r="BB761" i="1"/>
  <c r="AU757" i="1"/>
  <c r="BB757" i="1"/>
  <c r="BM729" i="1"/>
  <c r="BB729" i="1"/>
  <c r="AU725" i="1"/>
  <c r="BB725" i="1"/>
  <c r="AU721" i="1"/>
  <c r="BB721" i="1"/>
  <c r="AU717" i="1"/>
  <c r="BB717" i="1"/>
  <c r="AU709" i="1"/>
  <c r="BB709" i="1"/>
  <c r="AU701" i="1"/>
  <c r="BB701" i="1"/>
  <c r="AU697" i="1"/>
  <c r="BB697" i="1"/>
  <c r="AU693" i="1"/>
  <c r="BB693" i="1"/>
  <c r="AU689" i="1"/>
  <c r="BB689" i="1"/>
  <c r="AU685" i="1"/>
  <c r="BB685" i="1"/>
  <c r="AU677" i="1"/>
  <c r="BB677" i="1"/>
  <c r="BM673" i="1"/>
  <c r="BB673" i="1"/>
  <c r="AU669" i="1"/>
  <c r="BB669" i="1"/>
  <c r="AU661" i="1"/>
  <c r="BB661" i="1"/>
  <c r="BM657" i="1"/>
  <c r="BB657" i="1"/>
  <c r="BM653" i="1"/>
  <c r="BB653" i="1"/>
  <c r="BM645" i="1"/>
  <c r="BB645" i="1"/>
  <c r="AU637" i="1"/>
  <c r="BB637" i="1"/>
  <c r="AU633" i="1"/>
  <c r="BB633" i="1"/>
  <c r="BM625" i="1"/>
  <c r="BB625" i="1"/>
  <c r="AU621" i="1"/>
  <c r="BB621" i="1"/>
  <c r="AU617" i="1"/>
  <c r="BB617" i="1"/>
  <c r="BM613" i="1"/>
  <c r="BB613" i="1"/>
  <c r="BM609" i="1"/>
  <c r="BB609" i="1"/>
  <c r="BM605" i="1"/>
  <c r="BB605" i="1"/>
  <c r="AU597" i="1"/>
  <c r="BB597" i="1"/>
  <c r="AU593" i="1"/>
  <c r="BB593" i="1"/>
  <c r="AU589" i="1"/>
  <c r="BB589" i="1"/>
  <c r="BM585" i="1"/>
  <c r="BB585" i="1"/>
  <c r="AU577" i="1"/>
  <c r="BB577" i="1"/>
  <c r="AU573" i="1"/>
  <c r="BB573" i="1"/>
  <c r="AU569" i="1"/>
  <c r="BB569" i="1"/>
  <c r="BM561" i="1"/>
  <c r="BB561" i="1"/>
  <c r="AU553" i="1"/>
  <c r="BB553" i="1"/>
  <c r="AU549" i="1"/>
  <c r="BB549" i="1"/>
  <c r="BM545" i="1"/>
  <c r="BB545" i="1"/>
  <c r="BM537" i="1"/>
  <c r="BB537" i="1"/>
  <c r="AU533" i="1"/>
  <c r="BB533" i="1"/>
  <c r="AU529" i="1"/>
  <c r="BB529" i="1"/>
  <c r="BM525" i="1"/>
  <c r="BB525" i="1"/>
  <c r="BM521" i="1"/>
  <c r="BB521" i="1"/>
  <c r="BM517" i="1"/>
  <c r="BB517" i="1"/>
  <c r="AU509" i="1"/>
  <c r="BB509" i="1"/>
  <c r="AU505" i="1"/>
  <c r="BB505" i="1"/>
  <c r="AU501" i="1"/>
  <c r="BB501" i="1"/>
  <c r="BM489" i="1"/>
  <c r="BB489" i="1"/>
  <c r="BM473" i="1"/>
  <c r="BB473" i="1"/>
  <c r="AU469" i="1"/>
  <c r="BB469" i="1"/>
  <c r="AU465" i="1"/>
  <c r="BB465" i="1"/>
  <c r="AU461" i="1"/>
  <c r="BB461" i="1"/>
  <c r="BM453" i="1"/>
  <c r="BB453" i="1"/>
  <c r="AU445" i="1"/>
  <c r="BB445" i="1"/>
  <c r="AU441" i="1"/>
  <c r="BB441" i="1"/>
  <c r="BM433" i="1"/>
  <c r="BB433" i="1"/>
  <c r="AU425" i="1"/>
  <c r="BB425" i="1"/>
  <c r="AU413" i="1"/>
  <c r="BB413" i="1"/>
  <c r="AU405" i="1"/>
  <c r="BB405" i="1"/>
  <c r="BM397" i="1"/>
  <c r="BB397" i="1"/>
  <c r="BM393" i="1"/>
  <c r="BB393" i="1"/>
  <c r="BM381" i="1"/>
  <c r="BB381" i="1"/>
  <c r="AU373" i="1"/>
  <c r="BB373" i="1"/>
  <c r="AU369" i="1"/>
  <c r="BB369" i="1"/>
  <c r="AU365" i="1"/>
  <c r="BB365" i="1"/>
  <c r="AU361" i="1"/>
  <c r="BB361" i="1"/>
  <c r="AU341" i="1"/>
  <c r="BB341" i="1"/>
  <c r="AU333" i="1"/>
  <c r="BB333" i="1"/>
  <c r="BM321" i="1"/>
  <c r="BB321" i="1"/>
  <c r="AU317" i="1"/>
  <c r="BB317" i="1"/>
  <c r="AU305" i="1"/>
  <c r="BB305" i="1"/>
  <c r="AU297" i="1"/>
  <c r="BB297" i="1"/>
  <c r="AU293" i="1"/>
  <c r="BB293" i="1"/>
  <c r="AU289" i="1"/>
  <c r="BB289" i="1"/>
  <c r="BM285" i="1"/>
  <c r="BB285" i="1"/>
  <c r="AU277" i="1"/>
  <c r="BB277" i="1"/>
  <c r="AU273" i="1"/>
  <c r="BB273" i="1"/>
  <c r="AU269" i="1"/>
  <c r="BB269" i="1"/>
  <c r="AU265" i="1"/>
  <c r="BB265" i="1"/>
  <c r="AU241" i="1"/>
  <c r="BB241" i="1"/>
  <c r="BM225" i="1"/>
  <c r="BB225" i="1"/>
  <c r="AU221" i="1"/>
  <c r="BB221" i="1"/>
  <c r="BM217" i="1"/>
  <c r="BN217" i="1" s="1"/>
  <c r="BO217" i="1" s="1"/>
  <c r="BB217" i="1"/>
  <c r="BM213" i="1"/>
  <c r="BB213" i="1"/>
  <c r="AU205" i="1"/>
  <c r="BB205" i="1"/>
  <c r="AU189" i="1"/>
  <c r="BB189" i="1"/>
  <c r="BM181" i="1"/>
  <c r="BB181" i="1"/>
  <c r="BM177" i="1"/>
  <c r="BB177" i="1"/>
  <c r="AU153" i="1"/>
  <c r="BB153" i="1"/>
  <c r="BF149" i="1"/>
  <c r="BB149" i="1"/>
  <c r="AU141" i="1"/>
  <c r="BB141" i="1"/>
  <c r="AU137" i="1"/>
  <c r="BB137" i="1"/>
  <c r="AU133" i="1"/>
  <c r="BB133" i="1"/>
  <c r="AU117" i="1"/>
  <c r="BB117" i="1"/>
  <c r="BA105" i="1"/>
  <c r="BC105" i="1" s="1"/>
  <c r="BD105" i="1" s="1"/>
  <c r="BB105" i="1"/>
  <c r="BA85" i="1"/>
  <c r="BC85" i="1" s="1"/>
  <c r="BG85" i="1" s="1"/>
  <c r="BB85" i="1"/>
  <c r="AU77" i="1"/>
  <c r="BB77" i="1"/>
  <c r="AU65" i="1"/>
  <c r="BB65" i="1"/>
  <c r="AU888" i="1"/>
  <c r="BB888" i="1"/>
  <c r="AU872" i="1"/>
  <c r="BB872" i="1"/>
  <c r="AU871" i="1"/>
  <c r="BB871" i="1"/>
  <c r="AU854" i="1"/>
  <c r="BB854" i="1"/>
  <c r="AU841" i="1"/>
  <c r="BB841" i="1"/>
  <c r="AU751" i="1"/>
  <c r="BB751" i="1"/>
  <c r="AU797" i="1"/>
  <c r="BB797" i="1"/>
  <c r="AU788" i="1"/>
  <c r="BB788" i="1"/>
  <c r="AU779" i="1"/>
  <c r="BB779" i="1"/>
  <c r="AU774" i="1"/>
  <c r="BB774" i="1"/>
  <c r="AU743" i="1"/>
  <c r="BB743" i="1"/>
  <c r="AU770" i="1"/>
  <c r="BB770" i="1"/>
  <c r="AU737" i="1"/>
  <c r="BB737" i="1"/>
  <c r="AU733" i="1"/>
  <c r="BB733" i="1"/>
  <c r="AU730" i="1"/>
  <c r="BB730" i="1"/>
  <c r="AU718" i="1"/>
  <c r="BB718" i="1"/>
  <c r="AU707" i="1"/>
  <c r="BB707" i="1"/>
  <c r="AU694" i="1"/>
  <c r="BB694" i="1"/>
  <c r="AU686" i="1"/>
  <c r="BB686" i="1"/>
  <c r="AU678" i="1"/>
  <c r="BB678" i="1"/>
  <c r="AU670" i="1"/>
  <c r="BB670" i="1"/>
  <c r="AU658" i="1"/>
  <c r="BB658" i="1"/>
  <c r="BM626" i="1"/>
  <c r="BB626" i="1"/>
  <c r="AU618" i="1"/>
  <c r="BB618" i="1"/>
  <c r="AU610" i="1"/>
  <c r="BB610" i="1"/>
  <c r="AU606" i="1"/>
  <c r="BB606" i="1"/>
  <c r="BM594" i="1"/>
  <c r="BB594" i="1"/>
  <c r="AU578" i="1"/>
  <c r="BB578" i="1"/>
  <c r="BM574" i="1"/>
  <c r="BB574" i="1"/>
  <c r="AU562" i="1"/>
  <c r="BB562" i="1"/>
  <c r="AU554" i="1"/>
  <c r="BB554" i="1"/>
  <c r="AU546" i="1"/>
  <c r="BB546" i="1"/>
  <c r="BM538" i="1"/>
  <c r="BB538" i="1"/>
  <c r="AU530" i="1"/>
  <c r="BB530" i="1"/>
  <c r="AU518" i="1"/>
  <c r="BB518" i="1"/>
  <c r="BM510" i="1"/>
  <c r="BB510" i="1"/>
  <c r="AU494" i="1"/>
  <c r="BB494" i="1"/>
  <c r="BM486" i="1"/>
  <c r="BB486" i="1"/>
  <c r="AU482" i="1"/>
  <c r="BB482" i="1"/>
  <c r="BM474" i="1"/>
  <c r="BB474" i="1"/>
  <c r="BM450" i="1"/>
  <c r="BB450" i="1"/>
  <c r="AU430" i="1"/>
  <c r="BB430" i="1"/>
  <c r="AU422" i="1"/>
  <c r="BB422" i="1"/>
  <c r="AU386" i="1"/>
  <c r="BB386" i="1"/>
  <c r="AU378" i="1"/>
  <c r="BB378" i="1"/>
  <c r="AU370" i="1"/>
  <c r="BB370" i="1"/>
  <c r="AU362" i="1"/>
  <c r="BB362" i="1"/>
  <c r="AU350" i="1"/>
  <c r="BB350" i="1"/>
  <c r="AU342" i="1"/>
  <c r="BB342" i="1"/>
  <c r="AU322" i="1"/>
  <c r="BB322" i="1"/>
  <c r="AU302" i="1"/>
  <c r="BB302" i="1"/>
  <c r="BM258" i="1"/>
  <c r="BB258" i="1"/>
  <c r="AU250" i="1"/>
  <c r="BB250" i="1"/>
  <c r="AU242" i="1"/>
  <c r="BB242" i="1"/>
  <c r="AU238" i="1"/>
  <c r="BB238" i="1"/>
  <c r="AU230" i="1"/>
  <c r="BB230" i="1"/>
  <c r="AU222" i="1"/>
  <c r="BB222" i="1"/>
  <c r="AU190" i="1"/>
  <c r="BB190" i="1"/>
  <c r="AU182" i="1"/>
  <c r="BB182" i="1"/>
  <c r="AU170" i="1"/>
  <c r="BB170" i="1"/>
  <c r="AU166" i="1"/>
  <c r="BB166" i="1"/>
  <c r="AU158" i="1"/>
  <c r="BB158" i="1"/>
  <c r="AU134" i="1"/>
  <c r="BB134" i="1"/>
  <c r="BA90" i="1"/>
  <c r="BC90" i="1" s="1"/>
  <c r="BD90" i="1" s="1"/>
  <c r="BB90" i="1"/>
  <c r="AU74" i="1"/>
  <c r="BB74" i="1"/>
  <c r="AU70" i="1"/>
  <c r="BB70" i="1"/>
  <c r="AU874" i="1"/>
  <c r="BB874" i="1"/>
  <c r="AU944" i="1"/>
  <c r="BB944" i="1"/>
  <c r="AU912" i="1"/>
  <c r="BB912" i="1"/>
  <c r="AU893" i="1"/>
  <c r="BB893" i="1"/>
  <c r="AU826" i="1"/>
  <c r="BB826" i="1"/>
  <c r="AU869" i="1"/>
  <c r="BB869" i="1"/>
  <c r="AU865" i="1"/>
  <c r="BB865" i="1"/>
  <c r="AU881" i="1"/>
  <c r="BB881" i="1"/>
  <c r="BM852" i="1"/>
  <c r="BN852" i="1" s="1"/>
  <c r="BO852" i="1" s="1"/>
  <c r="BC852" i="1" s="1"/>
  <c r="BB852" i="1"/>
  <c r="AU846" i="1"/>
  <c r="BB846" i="1"/>
  <c r="AU825" i="1"/>
  <c r="BB825" i="1"/>
  <c r="AU878" i="1"/>
  <c r="BB878" i="1"/>
  <c r="BM836" i="1"/>
  <c r="BB836" i="1"/>
  <c r="AU830" i="1"/>
  <c r="BB830" i="1"/>
  <c r="BM859" i="1"/>
  <c r="BB859" i="1"/>
  <c r="AU755" i="1"/>
  <c r="BB755" i="1"/>
  <c r="AU804" i="1"/>
  <c r="BB804" i="1"/>
  <c r="AU752" i="1"/>
  <c r="BB752" i="1"/>
  <c r="AU795" i="1"/>
  <c r="BB795" i="1"/>
  <c r="AU789" i="1"/>
  <c r="BB789" i="1"/>
  <c r="AU747" i="1"/>
  <c r="BB747" i="1"/>
  <c r="AU785" i="1"/>
  <c r="BB785" i="1"/>
  <c r="AU781" i="1"/>
  <c r="BB781" i="1"/>
  <c r="AU746" i="1"/>
  <c r="BB746" i="1"/>
  <c r="AU776" i="1"/>
  <c r="BB776" i="1"/>
  <c r="AU772" i="1"/>
  <c r="BB772" i="1"/>
  <c r="AU741" i="1"/>
  <c r="BB741" i="1"/>
  <c r="AU739" i="1"/>
  <c r="BB739" i="1"/>
  <c r="AU735" i="1"/>
  <c r="BB735" i="1"/>
  <c r="AU766" i="1"/>
  <c r="BB766" i="1"/>
  <c r="AU764" i="1"/>
  <c r="BB764" i="1"/>
  <c r="AU760" i="1"/>
  <c r="BB760" i="1"/>
  <c r="AU756" i="1"/>
  <c r="BB756" i="1"/>
  <c r="AU724" i="1"/>
  <c r="BB724" i="1"/>
  <c r="BM720" i="1"/>
  <c r="BB720" i="1"/>
  <c r="AU716" i="1"/>
  <c r="BB716" i="1"/>
  <c r="BM712" i="1"/>
  <c r="BB712" i="1"/>
  <c r="AU708" i="1"/>
  <c r="BB708" i="1"/>
  <c r="BM704" i="1"/>
  <c r="BB704" i="1"/>
  <c r="AU696" i="1"/>
  <c r="BB696" i="1"/>
  <c r="AU692" i="1"/>
  <c r="BB692" i="1"/>
  <c r="AU688" i="1"/>
  <c r="BB688" i="1"/>
  <c r="AU684" i="1"/>
  <c r="BB684" i="1"/>
  <c r="BM680" i="1"/>
  <c r="BB680" i="1"/>
  <c r="AU668" i="1"/>
  <c r="BB668" i="1"/>
  <c r="BM664" i="1"/>
  <c r="BB664" i="1"/>
  <c r="AU660" i="1"/>
  <c r="BB660" i="1"/>
  <c r="AU656" i="1"/>
  <c r="BB656" i="1"/>
  <c r="AU652" i="1"/>
  <c r="BB652" i="1"/>
  <c r="AU648" i="1"/>
  <c r="BB648" i="1"/>
  <c r="BM640" i="1"/>
  <c r="BB640" i="1"/>
  <c r="AU636" i="1"/>
  <c r="BB636" i="1"/>
  <c r="BM624" i="1"/>
  <c r="BB624" i="1"/>
  <c r="BM620" i="1"/>
  <c r="BB620" i="1"/>
  <c r="AU616" i="1"/>
  <c r="BB616" i="1"/>
  <c r="BM612" i="1"/>
  <c r="BB612" i="1"/>
  <c r="AU608" i="1"/>
  <c r="BB608" i="1"/>
  <c r="BM604" i="1"/>
  <c r="BB604" i="1"/>
  <c r="AU592" i="1"/>
  <c r="BB592" i="1"/>
  <c r="AU588" i="1"/>
  <c r="BB588" i="1"/>
  <c r="AU584" i="1"/>
  <c r="BB584" i="1"/>
  <c r="BM580" i="1"/>
  <c r="BB580" i="1"/>
  <c r="BM576" i="1"/>
  <c r="BB576" i="1"/>
  <c r="BM568" i="1"/>
  <c r="BB568" i="1"/>
  <c r="AU564" i="1"/>
  <c r="BB564" i="1"/>
  <c r="AU560" i="1"/>
  <c r="BB560" i="1"/>
  <c r="BM556" i="1"/>
  <c r="BB556" i="1"/>
  <c r="AU552" i="1"/>
  <c r="BB552" i="1"/>
  <c r="AU548" i="1"/>
  <c r="BB548" i="1"/>
  <c r="AU544" i="1"/>
  <c r="BB544" i="1"/>
  <c r="AU540" i="1"/>
  <c r="BB540" i="1"/>
  <c r="AU536" i="1"/>
  <c r="BB536" i="1"/>
  <c r="AU532" i="1"/>
  <c r="BB532" i="1"/>
  <c r="BM528" i="1"/>
  <c r="BB528" i="1"/>
  <c r="AU524" i="1"/>
  <c r="BB524" i="1"/>
  <c r="AU520" i="1"/>
  <c r="BB520" i="1"/>
  <c r="AU516" i="1"/>
  <c r="BB516" i="1"/>
  <c r="AU512" i="1"/>
  <c r="BB512" i="1"/>
  <c r="AU504" i="1"/>
  <c r="BB504" i="1"/>
  <c r="AU496" i="1"/>
  <c r="BB496" i="1"/>
  <c r="AU492" i="1"/>
  <c r="BB492" i="1"/>
  <c r="BM488" i="1"/>
  <c r="BB488" i="1"/>
  <c r="AU484" i="1"/>
  <c r="BB484" i="1"/>
  <c r="AU481" i="1"/>
  <c r="BB481" i="1"/>
  <c r="BM476" i="1"/>
  <c r="BB476" i="1"/>
  <c r="AU468" i="1"/>
  <c r="BB468" i="1"/>
  <c r="AU464" i="1"/>
  <c r="BB464" i="1"/>
  <c r="BM460" i="1"/>
  <c r="BB460" i="1"/>
  <c r="BM456" i="1"/>
  <c r="BB456" i="1"/>
  <c r="AU452" i="1"/>
  <c r="BB452" i="1"/>
  <c r="BM444" i="1"/>
  <c r="BB444" i="1"/>
  <c r="BM440" i="1"/>
  <c r="BB440" i="1"/>
  <c r="AU436" i="1"/>
  <c r="BB436" i="1"/>
  <c r="AU432" i="1"/>
  <c r="BB432" i="1"/>
  <c r="AU428" i="1"/>
  <c r="BB428" i="1"/>
  <c r="AU420" i="1"/>
  <c r="BB420" i="1"/>
  <c r="AU416" i="1"/>
  <c r="BB416" i="1"/>
  <c r="AU412" i="1"/>
  <c r="BB412" i="1"/>
  <c r="AU408" i="1"/>
  <c r="BB408" i="1"/>
  <c r="AU404" i="1"/>
  <c r="BB404" i="1"/>
  <c r="AU400" i="1"/>
  <c r="BB400" i="1"/>
  <c r="AU392" i="1"/>
  <c r="BB392" i="1"/>
  <c r="BM388" i="1"/>
  <c r="BB388" i="1"/>
  <c r="BM384" i="1"/>
  <c r="BB384" i="1"/>
  <c r="AU380" i="1"/>
  <c r="BB380" i="1"/>
  <c r="AU376" i="1"/>
  <c r="BB376" i="1"/>
  <c r="AU372" i="1"/>
  <c r="BB372" i="1"/>
  <c r="AU364" i="1"/>
  <c r="BB364" i="1"/>
  <c r="AU360" i="1"/>
  <c r="BB360" i="1"/>
  <c r="AU356" i="1"/>
  <c r="BB356" i="1"/>
  <c r="AU348" i="1"/>
  <c r="BB348" i="1"/>
  <c r="AU336" i="1"/>
  <c r="BB336" i="1"/>
  <c r="AU332" i="1"/>
  <c r="BB332" i="1"/>
  <c r="AU328" i="1"/>
  <c r="BB328" i="1"/>
  <c r="AU324" i="1"/>
  <c r="BB324" i="1"/>
  <c r="AU320" i="1"/>
  <c r="BB320" i="1"/>
  <c r="AU312" i="1"/>
  <c r="BB312" i="1"/>
  <c r="AU308" i="1"/>
  <c r="BB308" i="1"/>
  <c r="AU296" i="1"/>
  <c r="BB296" i="1"/>
  <c r="AU292" i="1"/>
  <c r="BB292" i="1"/>
  <c r="AU288" i="1"/>
  <c r="BB288" i="1"/>
  <c r="BM276" i="1"/>
  <c r="BB276" i="1"/>
  <c r="BM260" i="1"/>
  <c r="BB260" i="1"/>
  <c r="AU256" i="1"/>
  <c r="BB256" i="1"/>
  <c r="AU248" i="1"/>
  <c r="BB248" i="1"/>
  <c r="AU240" i="1"/>
  <c r="BB240" i="1"/>
  <c r="AU224" i="1"/>
  <c r="BB224" i="1"/>
  <c r="AU220" i="1"/>
  <c r="BB220" i="1"/>
  <c r="AU208" i="1"/>
  <c r="BB208" i="1"/>
  <c r="AU200" i="1"/>
  <c r="BB200" i="1"/>
  <c r="AU196" i="1"/>
  <c r="BB196" i="1"/>
  <c r="AU192" i="1"/>
  <c r="BB192" i="1"/>
  <c r="AU184" i="1"/>
  <c r="BB184" i="1"/>
  <c r="AU168" i="1"/>
  <c r="BB168" i="1"/>
  <c r="AU148" i="1"/>
  <c r="BB148" i="1"/>
  <c r="AU128" i="1"/>
  <c r="BB128" i="1"/>
  <c r="AU124" i="1"/>
  <c r="BB124" i="1"/>
  <c r="AU120" i="1"/>
  <c r="BB120" i="1"/>
  <c r="AU116" i="1"/>
  <c r="BB116" i="1"/>
  <c r="BA100" i="1"/>
  <c r="BC100" i="1" s="1"/>
  <c r="BB100" i="1"/>
  <c r="AU80" i="1"/>
  <c r="BB80" i="1"/>
  <c r="AU76" i="1"/>
  <c r="BB76" i="1"/>
  <c r="AU68" i="1"/>
  <c r="BB68" i="1"/>
  <c r="AU64" i="1"/>
  <c r="BB64" i="1"/>
  <c r="AU959" i="1"/>
  <c r="BB959" i="1"/>
  <c r="AU955" i="1"/>
  <c r="BB955" i="1"/>
  <c r="AU951" i="1"/>
  <c r="BB951" i="1"/>
  <c r="AU911" i="1"/>
  <c r="BB911" i="1"/>
  <c r="AU885" i="1"/>
  <c r="BB885" i="1"/>
  <c r="AU840" i="1"/>
  <c r="BB840" i="1"/>
  <c r="AU847" i="1"/>
  <c r="BB847" i="1"/>
  <c r="AU868" i="1"/>
  <c r="BB868" i="1"/>
  <c r="AU864" i="1"/>
  <c r="BB864" i="1"/>
  <c r="AU856" i="1"/>
  <c r="BB856" i="1"/>
  <c r="AU851" i="1"/>
  <c r="BB851" i="1"/>
  <c r="AU843" i="1"/>
  <c r="BB843" i="1"/>
  <c r="AU835" i="1"/>
  <c r="BB835" i="1"/>
  <c r="AU806" i="1"/>
  <c r="BB806" i="1"/>
  <c r="BM837" i="1"/>
  <c r="BB837" i="1"/>
  <c r="AU824" i="1"/>
  <c r="BB824" i="1"/>
  <c r="AU845" i="1"/>
  <c r="BB845" i="1"/>
  <c r="AU858" i="1"/>
  <c r="BB858" i="1"/>
  <c r="AU848" i="1"/>
  <c r="BB848" i="1"/>
  <c r="AU754" i="1"/>
  <c r="BB754" i="1"/>
  <c r="AU803" i="1"/>
  <c r="BB803" i="1"/>
  <c r="AU750" i="1"/>
  <c r="BB750" i="1"/>
  <c r="AU798" i="1"/>
  <c r="BB798" i="1"/>
  <c r="AU794" i="1"/>
  <c r="BB794" i="1"/>
  <c r="AU792" i="1"/>
  <c r="BB792" i="1"/>
  <c r="AU748" i="1"/>
  <c r="BB748" i="1"/>
  <c r="AU784" i="1"/>
  <c r="BB784" i="1"/>
  <c r="AU780" i="1"/>
  <c r="BB780" i="1"/>
  <c r="AU745" i="1"/>
  <c r="BB745" i="1"/>
  <c r="AU775" i="1"/>
  <c r="BB775" i="1"/>
  <c r="AU771" i="1"/>
  <c r="BB771" i="1"/>
  <c r="AU740" i="1"/>
  <c r="BB740" i="1"/>
  <c r="AU738" i="1"/>
  <c r="BB738" i="1"/>
  <c r="AU768" i="1"/>
  <c r="BB768" i="1"/>
  <c r="AU734" i="1"/>
  <c r="BB734" i="1"/>
  <c r="AU763" i="1"/>
  <c r="BB763" i="1"/>
  <c r="AU759" i="1"/>
  <c r="BB759" i="1"/>
  <c r="BM731" i="1"/>
  <c r="BB731" i="1"/>
  <c r="AU727" i="1"/>
  <c r="BB727" i="1"/>
  <c r="BM723" i="1"/>
  <c r="BB723" i="1"/>
  <c r="AU719" i="1"/>
  <c r="BB719" i="1"/>
  <c r="AU715" i="1"/>
  <c r="BB715" i="1"/>
  <c r="AU711" i="1"/>
  <c r="BB711" i="1"/>
  <c r="AU706" i="1"/>
  <c r="BB706" i="1"/>
  <c r="AU703" i="1"/>
  <c r="BB703" i="1"/>
  <c r="AU699" i="1"/>
  <c r="BB699" i="1"/>
  <c r="AU695" i="1"/>
  <c r="BB695" i="1"/>
  <c r="AU691" i="1"/>
  <c r="BB691" i="1"/>
  <c r="BM683" i="1"/>
  <c r="BB683" i="1"/>
  <c r="BM679" i="1"/>
  <c r="BB679" i="1"/>
  <c r="AU675" i="1"/>
  <c r="BB675" i="1"/>
  <c r="AU671" i="1"/>
  <c r="BB671" i="1"/>
  <c r="AU666" i="1"/>
  <c r="BB666" i="1"/>
  <c r="BM663" i="1"/>
  <c r="BB663" i="1"/>
  <c r="AU659" i="1"/>
  <c r="BB659" i="1"/>
  <c r="AU655" i="1"/>
  <c r="BB655" i="1"/>
  <c r="AU651" i="1"/>
  <c r="BB651" i="1"/>
  <c r="AU646" i="1"/>
  <c r="BB646" i="1"/>
  <c r="AU643" i="1"/>
  <c r="BB643" i="1"/>
  <c r="AU639" i="1"/>
  <c r="BB639" i="1"/>
  <c r="AU635" i="1"/>
  <c r="BB635" i="1"/>
  <c r="AU631" i="1"/>
  <c r="BB631" i="1"/>
  <c r="AU627" i="1"/>
  <c r="BB627" i="1"/>
  <c r="AU623" i="1"/>
  <c r="BB623" i="1"/>
  <c r="AU619" i="1"/>
  <c r="BB619" i="1"/>
  <c r="AU615" i="1"/>
  <c r="BB615" i="1"/>
  <c r="AU611" i="1"/>
  <c r="BB611" i="1"/>
  <c r="AU607" i="1"/>
  <c r="BB607" i="1"/>
  <c r="AU603" i="1"/>
  <c r="BB603" i="1"/>
  <c r="AU599" i="1"/>
  <c r="BB599" i="1"/>
  <c r="AU591" i="1"/>
  <c r="BB591" i="1"/>
  <c r="AU587" i="1"/>
  <c r="BB587" i="1"/>
  <c r="AU583" i="1"/>
  <c r="BB583" i="1"/>
  <c r="AU579" i="1"/>
  <c r="BB579" i="1"/>
  <c r="AU575" i="1"/>
  <c r="BB575" i="1"/>
  <c r="AU571" i="1"/>
  <c r="BB571" i="1"/>
  <c r="AU567" i="1"/>
  <c r="BB567" i="1"/>
  <c r="BM563" i="1"/>
  <c r="BB563" i="1"/>
  <c r="AU559" i="1"/>
  <c r="BB559" i="1"/>
  <c r="AU555" i="1"/>
  <c r="BB555" i="1"/>
  <c r="AU551" i="1"/>
  <c r="BB551" i="1"/>
  <c r="BM547" i="1"/>
  <c r="BB547" i="1"/>
  <c r="AU543" i="1"/>
  <c r="BB543" i="1"/>
  <c r="AU539" i="1"/>
  <c r="BB539" i="1"/>
  <c r="AU535" i="1"/>
  <c r="BB535" i="1"/>
  <c r="AU531" i="1"/>
  <c r="BB531" i="1"/>
  <c r="AU527" i="1"/>
  <c r="BB527" i="1"/>
  <c r="AU523" i="1"/>
  <c r="BB523" i="1"/>
  <c r="BM519" i="1"/>
  <c r="BB519" i="1"/>
  <c r="AU515" i="1"/>
  <c r="BB515" i="1"/>
  <c r="AU511" i="1"/>
  <c r="BB511" i="1"/>
  <c r="AU503" i="1"/>
  <c r="BB503" i="1"/>
  <c r="AU499" i="1"/>
  <c r="BB499" i="1"/>
  <c r="AU495" i="1"/>
  <c r="BB495" i="1"/>
  <c r="AU491" i="1"/>
  <c r="BB491" i="1"/>
  <c r="AU487" i="1"/>
  <c r="BB487" i="1"/>
  <c r="AU483" i="1"/>
  <c r="BB483" i="1"/>
  <c r="AU479" i="1"/>
  <c r="BB479" i="1"/>
  <c r="AU475" i="1"/>
  <c r="BB475" i="1"/>
  <c r="AU471" i="1"/>
  <c r="BB471" i="1"/>
  <c r="AU467" i="1"/>
  <c r="BB467" i="1"/>
  <c r="AU463" i="1"/>
  <c r="BB463" i="1"/>
  <c r="AU459" i="1"/>
  <c r="BB459" i="1"/>
  <c r="AU455" i="1"/>
  <c r="BB455" i="1"/>
  <c r="AU451" i="1"/>
  <c r="BB451" i="1"/>
  <c r="AU447" i="1"/>
  <c r="BB447" i="1"/>
  <c r="AU439" i="1"/>
  <c r="BB439" i="1"/>
  <c r="AU435" i="1"/>
  <c r="BB435" i="1"/>
  <c r="AU431" i="1"/>
  <c r="BB431" i="1"/>
  <c r="AU427" i="1"/>
  <c r="BB427" i="1"/>
  <c r="BM423" i="1"/>
  <c r="BB423" i="1"/>
  <c r="AU419" i="1"/>
  <c r="BB419" i="1"/>
  <c r="AU415" i="1"/>
  <c r="BB415" i="1"/>
  <c r="AU411" i="1"/>
  <c r="BB411" i="1"/>
  <c r="AU407" i="1"/>
  <c r="BB407" i="1"/>
  <c r="AU403" i="1"/>
  <c r="BB403" i="1"/>
  <c r="AU399" i="1"/>
  <c r="BB399" i="1"/>
  <c r="AU395" i="1"/>
  <c r="BB395" i="1"/>
  <c r="AU391" i="1"/>
  <c r="BB391" i="1"/>
  <c r="BM387" i="1"/>
  <c r="BB387" i="1"/>
  <c r="AU383" i="1"/>
  <c r="BB383" i="1"/>
  <c r="AU379" i="1"/>
  <c r="BB379" i="1"/>
  <c r="AU375" i="1"/>
  <c r="BB375" i="1"/>
  <c r="AU371" i="1"/>
  <c r="BB371" i="1"/>
  <c r="AU363" i="1"/>
  <c r="BB363" i="1"/>
  <c r="AU359" i="1"/>
  <c r="BB359" i="1"/>
  <c r="AU355" i="1"/>
  <c r="BB355" i="1"/>
  <c r="AU351" i="1"/>
  <c r="BB351" i="1"/>
  <c r="AU347" i="1"/>
  <c r="BB347" i="1"/>
  <c r="AU343" i="1"/>
  <c r="BB343" i="1"/>
  <c r="AU339" i="1"/>
  <c r="BB339" i="1"/>
  <c r="AU335" i="1"/>
  <c r="BB335" i="1"/>
  <c r="AU331" i="1"/>
  <c r="BB331" i="1"/>
  <c r="AU327" i="1"/>
  <c r="BB327" i="1"/>
  <c r="AU323" i="1"/>
  <c r="BB323" i="1"/>
  <c r="AU319" i="1"/>
  <c r="BB319" i="1"/>
  <c r="AU315" i="1"/>
  <c r="BB315" i="1"/>
  <c r="AU311" i="1"/>
  <c r="BB311" i="1"/>
  <c r="AU307" i="1"/>
  <c r="BB307" i="1"/>
  <c r="AU303" i="1"/>
  <c r="BB303" i="1"/>
  <c r="AU299" i="1"/>
  <c r="BB299" i="1"/>
  <c r="AU295" i="1"/>
  <c r="BB295" i="1"/>
  <c r="AU291" i="1"/>
  <c r="BB291" i="1"/>
  <c r="AU287" i="1"/>
  <c r="BB287" i="1"/>
  <c r="AU283" i="1"/>
  <c r="BB283" i="1"/>
  <c r="AU279" i="1"/>
  <c r="BB279" i="1"/>
  <c r="AU275" i="1"/>
  <c r="BB275" i="1"/>
  <c r="AU271" i="1"/>
  <c r="BB271" i="1"/>
  <c r="AU267" i="1"/>
  <c r="BB267" i="1"/>
  <c r="AU259" i="1"/>
  <c r="BB259" i="1"/>
  <c r="AU255" i="1"/>
  <c r="BB255" i="1"/>
  <c r="AU251" i="1"/>
  <c r="BB251" i="1"/>
  <c r="AU247" i="1"/>
  <c r="BB247" i="1"/>
  <c r="AU243" i="1"/>
  <c r="BB243" i="1"/>
  <c r="AU239" i="1"/>
  <c r="BB239" i="1"/>
  <c r="AU231" i="1"/>
  <c r="BB231" i="1"/>
  <c r="BM227" i="1"/>
  <c r="BB227" i="1"/>
  <c r="AU223" i="1"/>
  <c r="BB223" i="1"/>
  <c r="AU219" i="1"/>
  <c r="BB219" i="1"/>
  <c r="AU211" i="1"/>
  <c r="BB211" i="1"/>
  <c r="BM203" i="1"/>
  <c r="BB203" i="1"/>
  <c r="BM199" i="1"/>
  <c r="BB199" i="1"/>
  <c r="AU195" i="1"/>
  <c r="BB195" i="1"/>
  <c r="AU191" i="1"/>
  <c r="BB191" i="1"/>
  <c r="AU187" i="1"/>
  <c r="BB187" i="1"/>
  <c r="AU183" i="1"/>
  <c r="BB183" i="1"/>
  <c r="AU179" i="1"/>
  <c r="BB179" i="1"/>
  <c r="AU175" i="1"/>
  <c r="BB175" i="1"/>
  <c r="AU171" i="1"/>
  <c r="BB171" i="1"/>
  <c r="AU167" i="1"/>
  <c r="BB167" i="1"/>
  <c r="AU163" i="1"/>
  <c r="BB163" i="1"/>
  <c r="AU159" i="1"/>
  <c r="BB159" i="1"/>
  <c r="AU155" i="1"/>
  <c r="BB155" i="1"/>
  <c r="AU147" i="1"/>
  <c r="BB147" i="1"/>
  <c r="AU139" i="1"/>
  <c r="BB139" i="1"/>
  <c r="AU131" i="1"/>
  <c r="BB131" i="1"/>
  <c r="AU119" i="1"/>
  <c r="BB119" i="1"/>
  <c r="AU115" i="1"/>
  <c r="BB115" i="1"/>
  <c r="AU107" i="1"/>
  <c r="BB107" i="1"/>
  <c r="AU103" i="1"/>
  <c r="BB103" i="1"/>
  <c r="AU99" i="1"/>
  <c r="BB99" i="1"/>
  <c r="BA95" i="1"/>
  <c r="BC95" i="1" s="1"/>
  <c r="BD95" i="1" s="1"/>
  <c r="BB95" i="1"/>
  <c r="AU83" i="1"/>
  <c r="BB83" i="1"/>
  <c r="AU75" i="1"/>
  <c r="BB75" i="1"/>
  <c r="AU71" i="1"/>
  <c r="BB71" i="1"/>
  <c r="AU67" i="1"/>
  <c r="BB67" i="1"/>
  <c r="D28" i="11"/>
  <c r="G63" i="14"/>
  <c r="G64" i="14" s="1"/>
  <c r="G65" i="14" s="1"/>
  <c r="G66" i="14" s="1"/>
  <c r="G9" i="6"/>
  <c r="F41" i="14"/>
  <c r="BM340" i="1"/>
  <c r="BN340" i="1" s="1"/>
  <c r="BO340" i="1" s="1"/>
  <c r="BG340" i="1" s="1"/>
  <c r="BH340" i="1" s="1"/>
  <c r="BK340" i="1" s="1"/>
  <c r="BL340" i="1" s="1"/>
  <c r="BM960" i="1"/>
  <c r="BN960" i="1" s="1"/>
  <c r="BO960" i="1" s="1"/>
  <c r="BM961" i="1"/>
  <c r="BN961" i="1" s="1"/>
  <c r="BO961" i="1" s="1"/>
  <c r="BM514" i="1"/>
  <c r="BN514" i="1" s="1"/>
  <c r="BO514" i="1" s="1"/>
  <c r="BD514" i="1" s="1"/>
  <c r="BE514" i="1" s="1"/>
  <c r="BM707" i="1"/>
  <c r="BN707" i="1" s="1"/>
  <c r="BO707" i="1" s="1"/>
  <c r="BD707" i="1" s="1"/>
  <c r="BE707" i="1" s="1"/>
  <c r="AU956" i="1"/>
  <c r="BM956" i="1"/>
  <c r="BN956" i="1" s="1"/>
  <c r="BO956" i="1" s="1"/>
  <c r="AU823" i="1"/>
  <c r="BM823" i="1"/>
  <c r="BN823" i="1" s="1"/>
  <c r="BO823" i="1" s="1"/>
  <c r="AU815" i="1"/>
  <c r="BM815" i="1"/>
  <c r="BN815" i="1" s="1"/>
  <c r="BO815" i="1" s="1"/>
  <c r="BC815" i="1" s="1"/>
  <c r="AU647" i="1"/>
  <c r="BM647" i="1"/>
  <c r="BN647" i="1" s="1"/>
  <c r="BO647" i="1" s="1"/>
  <c r="BC647" i="1" s="1"/>
  <c r="AU946" i="1"/>
  <c r="BM946" i="1"/>
  <c r="BN946" i="1" s="1"/>
  <c r="BO946" i="1" s="1"/>
  <c r="AU907" i="1"/>
  <c r="BM907" i="1"/>
  <c r="BN907" i="1" s="1"/>
  <c r="BO907" i="1" s="1"/>
  <c r="AU822" i="1"/>
  <c r="BM822" i="1"/>
  <c r="BN822" i="1" s="1"/>
  <c r="BO822" i="1" s="1"/>
  <c r="AU819" i="1"/>
  <c r="BM819" i="1"/>
  <c r="BN819" i="1" s="1"/>
  <c r="BO819" i="1" s="1"/>
  <c r="BC819" i="1" s="1"/>
  <c r="AU813" i="1"/>
  <c r="BM813" i="1"/>
  <c r="BN813" i="1" s="1"/>
  <c r="BO813" i="1" s="1"/>
  <c r="BC813" i="1" s="1"/>
  <c r="AU810" i="1"/>
  <c r="BM810" i="1"/>
  <c r="BN810" i="1" s="1"/>
  <c r="BO810" i="1" s="1"/>
  <c r="BC810" i="1" s="1"/>
  <c r="AU809" i="1"/>
  <c r="BM809" i="1"/>
  <c r="BN809" i="1" s="1"/>
  <c r="BO809" i="1" s="1"/>
  <c r="BC809" i="1" s="1"/>
  <c r="AU705" i="1"/>
  <c r="BM705" i="1"/>
  <c r="BN705" i="1" s="1"/>
  <c r="BO705" i="1" s="1"/>
  <c r="BC705" i="1" s="1"/>
  <c r="AU477" i="1"/>
  <c r="BM477" i="1"/>
  <c r="BN477" i="1" s="1"/>
  <c r="BO477" i="1" s="1"/>
  <c r="BC477" i="1" s="1"/>
  <c r="AU257" i="1"/>
  <c r="BM257" i="1"/>
  <c r="BN257" i="1" s="1"/>
  <c r="BO257" i="1" s="1"/>
  <c r="BC257" i="1" s="1"/>
  <c r="AU173" i="1"/>
  <c r="BM173" i="1"/>
  <c r="BN173" i="1" s="1"/>
  <c r="BO173" i="1" s="1"/>
  <c r="BC173" i="1" s="1"/>
  <c r="AU957" i="1"/>
  <c r="BM957" i="1"/>
  <c r="BN957" i="1" s="1"/>
  <c r="BO957" i="1" s="1"/>
  <c r="AU952" i="1"/>
  <c r="BM952" i="1"/>
  <c r="BN952" i="1" s="1"/>
  <c r="BO952" i="1" s="1"/>
  <c r="AU941" i="1"/>
  <c r="BM941" i="1"/>
  <c r="BN941" i="1" s="1"/>
  <c r="BO941" i="1" s="1"/>
  <c r="AU820" i="1"/>
  <c r="BM820" i="1"/>
  <c r="BN820" i="1" s="1"/>
  <c r="BO820" i="1" s="1"/>
  <c r="BC820" i="1" s="1"/>
  <c r="AU818" i="1"/>
  <c r="BM818" i="1"/>
  <c r="BN818" i="1" s="1"/>
  <c r="BO818" i="1" s="1"/>
  <c r="BC818" i="1" s="1"/>
  <c r="AU817" i="1"/>
  <c r="BM817" i="1"/>
  <c r="BN817" i="1" s="1"/>
  <c r="BO817" i="1" s="1"/>
  <c r="BC817" i="1" s="1"/>
  <c r="AU812" i="1"/>
  <c r="BM812" i="1"/>
  <c r="BN812" i="1" s="1"/>
  <c r="BO812" i="1" s="1"/>
  <c r="BC812" i="1" s="1"/>
  <c r="AU808" i="1"/>
  <c r="BM808" i="1"/>
  <c r="BN808" i="1" s="1"/>
  <c r="BO808" i="1" s="1"/>
  <c r="BC808" i="1" s="1"/>
  <c r="AU304" i="1"/>
  <c r="BM304" i="1"/>
  <c r="BN304" i="1" s="1"/>
  <c r="BO304" i="1" s="1"/>
  <c r="BC304" i="1" s="1"/>
  <c r="AU300" i="1"/>
  <c r="BM300" i="1"/>
  <c r="BN300" i="1" s="1"/>
  <c r="BO300" i="1" s="1"/>
  <c r="BC300" i="1" s="1"/>
  <c r="AU284" i="1"/>
  <c r="BM284" i="1"/>
  <c r="BN284" i="1" s="1"/>
  <c r="BO284" i="1" s="1"/>
  <c r="BC284" i="1" s="1"/>
  <c r="AU252" i="1"/>
  <c r="BM252" i="1"/>
  <c r="BN252" i="1" s="1"/>
  <c r="BO252" i="1" s="1"/>
  <c r="BC252" i="1" s="1"/>
  <c r="AU216" i="1"/>
  <c r="BM216" i="1"/>
  <c r="BN216" i="1" s="1"/>
  <c r="BO216" i="1" s="1"/>
  <c r="BC216" i="1" s="1"/>
  <c r="AU958" i="1"/>
  <c r="BM958" i="1"/>
  <c r="BN958" i="1" s="1"/>
  <c r="BO958" i="1" s="1"/>
  <c r="AU950" i="1"/>
  <c r="BM950" i="1"/>
  <c r="BN950" i="1" s="1"/>
  <c r="BO950" i="1" s="1"/>
  <c r="AU948" i="1"/>
  <c r="BM948" i="1"/>
  <c r="BN948" i="1" s="1"/>
  <c r="BO948" i="1" s="1"/>
  <c r="AU910" i="1"/>
  <c r="BM910" i="1"/>
  <c r="BN910" i="1" s="1"/>
  <c r="BO910" i="1" s="1"/>
  <c r="AU811" i="1"/>
  <c r="BM811" i="1"/>
  <c r="BN811" i="1" s="1"/>
  <c r="BO811" i="1" s="1"/>
  <c r="BC811" i="1" s="1"/>
  <c r="AU358" i="1"/>
  <c r="BM358" i="1"/>
  <c r="BN358" i="1" s="1"/>
  <c r="BO358" i="1" s="1"/>
  <c r="AU226" i="1"/>
  <c r="BM226" i="1"/>
  <c r="BN226" i="1" s="1"/>
  <c r="BO226" i="1" s="1"/>
  <c r="BC226" i="1" s="1"/>
  <c r="AU954" i="1"/>
  <c r="BM954" i="1"/>
  <c r="BN954" i="1" s="1"/>
  <c r="BO954" i="1" s="1"/>
  <c r="AU949" i="1"/>
  <c r="BM949" i="1"/>
  <c r="BN949" i="1" s="1"/>
  <c r="BO949" i="1" s="1"/>
  <c r="BM872" i="1"/>
  <c r="BN872" i="1" s="1"/>
  <c r="BO872" i="1" s="1"/>
  <c r="AU873" i="1"/>
  <c r="BM873" i="1"/>
  <c r="BN873" i="1" s="1"/>
  <c r="BO873" i="1" s="1"/>
  <c r="AU909" i="1"/>
  <c r="BM909" i="1"/>
  <c r="BN909" i="1" s="1"/>
  <c r="BO909" i="1" s="1"/>
  <c r="AU821" i="1"/>
  <c r="BM821" i="1"/>
  <c r="BN821" i="1" s="1"/>
  <c r="BO821" i="1" s="1"/>
  <c r="BC821" i="1" s="1"/>
  <c r="AU816" i="1"/>
  <c r="BM816" i="1"/>
  <c r="BN816" i="1" s="1"/>
  <c r="BO816" i="1" s="1"/>
  <c r="BC816" i="1" s="1"/>
  <c r="AU814" i="1"/>
  <c r="BM814" i="1"/>
  <c r="BN814" i="1" s="1"/>
  <c r="BO814" i="1" s="1"/>
  <c r="BC814" i="1" s="1"/>
  <c r="AU807" i="1"/>
  <c r="BM807" i="1"/>
  <c r="BN807" i="1" s="1"/>
  <c r="BO807" i="1" s="1"/>
  <c r="BC807" i="1" s="1"/>
  <c r="AU207" i="1"/>
  <c r="BM207" i="1"/>
  <c r="BN207" i="1" s="1"/>
  <c r="BO207" i="1" s="1"/>
  <c r="BC207" i="1" s="1"/>
  <c r="BM546" i="1"/>
  <c r="BN546" i="1" s="1"/>
  <c r="BO546" i="1" s="1"/>
  <c r="BD546" i="1" s="1"/>
  <c r="BE546" i="1" s="1"/>
  <c r="BM338" i="1"/>
  <c r="BN338" i="1" s="1"/>
  <c r="BO338" i="1" s="1"/>
  <c r="BG338" i="1" s="1"/>
  <c r="BH338" i="1" s="1"/>
  <c r="BK338" i="1" s="1"/>
  <c r="BL338" i="1" s="1"/>
  <c r="F40" i="14"/>
  <c r="K6" i="6"/>
  <c r="BM713" i="1"/>
  <c r="BN713" i="1" s="1"/>
  <c r="BO713" i="1" s="1"/>
  <c r="BD713" i="1" s="1"/>
  <c r="BE713" i="1" s="1"/>
  <c r="BM494" i="1"/>
  <c r="BN494" i="1" s="1"/>
  <c r="BO494" i="1" s="1"/>
  <c r="BG494" i="1" s="1"/>
  <c r="BH494" i="1" s="1"/>
  <c r="BK494" i="1" s="1"/>
  <c r="BL494" i="1" s="1"/>
  <c r="BM503" i="1"/>
  <c r="BN503" i="1" s="1"/>
  <c r="BO503" i="1" s="1"/>
  <c r="BG503" i="1" s="1"/>
  <c r="BH503" i="1" s="1"/>
  <c r="BK503" i="1" s="1"/>
  <c r="BL503" i="1" s="1"/>
  <c r="BM402" i="1"/>
  <c r="BN402" i="1" s="1"/>
  <c r="BO402" i="1" s="1"/>
  <c r="BG402" i="1" s="1"/>
  <c r="BH402" i="1" s="1"/>
  <c r="BK402" i="1" s="1"/>
  <c r="BL402" i="1" s="1"/>
  <c r="BM710" i="1"/>
  <c r="BN710" i="1" s="1"/>
  <c r="BO710" i="1" s="1"/>
  <c r="BG710" i="1" s="1"/>
  <c r="BH710" i="1" s="1"/>
  <c r="BK710" i="1" s="1"/>
  <c r="BL710" i="1" s="1"/>
  <c r="BM342" i="1"/>
  <c r="BN342" i="1" s="1"/>
  <c r="BO342" i="1" s="1"/>
  <c r="BC342" i="1" s="1"/>
  <c r="BM406" i="1"/>
  <c r="BN406" i="1" s="1"/>
  <c r="BO406" i="1" s="1"/>
  <c r="BP406" i="1" s="1"/>
  <c r="BM606" i="1"/>
  <c r="BN606" i="1" s="1"/>
  <c r="BO606" i="1" s="1"/>
  <c r="BD606" i="1" s="1"/>
  <c r="BE606" i="1" s="1"/>
  <c r="BM414" i="1"/>
  <c r="BN414" i="1" s="1"/>
  <c r="BO414" i="1" s="1"/>
  <c r="BG414" i="1" s="1"/>
  <c r="BH414" i="1" s="1"/>
  <c r="BK414" i="1" s="1"/>
  <c r="BL414" i="1" s="1"/>
  <c r="BM481" i="1"/>
  <c r="BN481" i="1" s="1"/>
  <c r="BO481" i="1" s="1"/>
  <c r="BC481" i="1" s="1"/>
  <c r="BM366" i="1"/>
  <c r="BN366" i="1" s="1"/>
  <c r="BO366" i="1" s="1"/>
  <c r="BC366" i="1" s="1"/>
  <c r="BM520" i="1"/>
  <c r="BN520" i="1" s="1"/>
  <c r="BO520" i="1" s="1"/>
  <c r="BC520" i="1" s="1"/>
  <c r="BM650" i="1"/>
  <c r="BN650" i="1" s="1"/>
  <c r="BO650" i="1" s="1"/>
  <c r="BG650" i="1" s="1"/>
  <c r="BH650" i="1" s="1"/>
  <c r="BK650" i="1" s="1"/>
  <c r="BL650" i="1" s="1"/>
  <c r="BM695" i="1"/>
  <c r="BN695" i="1" s="1"/>
  <c r="BO695" i="1" s="1"/>
  <c r="BP695" i="1" s="1"/>
  <c r="BA849" i="1"/>
  <c r="BC849" i="1" s="1"/>
  <c r="BP849" i="1" s="1"/>
  <c r="BM512" i="1"/>
  <c r="BN512" i="1" s="1"/>
  <c r="BO512" i="1" s="1"/>
  <c r="BP512" i="1" s="1"/>
  <c r="BM241" i="1"/>
  <c r="BN241" i="1" s="1"/>
  <c r="BO241" i="1" s="1"/>
  <c r="BC241" i="1" s="1"/>
  <c r="BA489" i="1"/>
  <c r="AZ401" i="1"/>
  <c r="AZ281" i="1"/>
  <c r="AZ129" i="1"/>
  <c r="AY129" i="1" s="1"/>
  <c r="BM305" i="1"/>
  <c r="BN305" i="1" s="1"/>
  <c r="BO305" i="1" s="1"/>
  <c r="BC305" i="1" s="1"/>
  <c r="BM718" i="1"/>
  <c r="BN718" i="1" s="1"/>
  <c r="BO718" i="1" s="1"/>
  <c r="BG718" i="1" s="1"/>
  <c r="BH718" i="1" s="1"/>
  <c r="BK718" i="1" s="1"/>
  <c r="BL718" i="1" s="1"/>
  <c r="BM658" i="1"/>
  <c r="BN658" i="1" s="1"/>
  <c r="BO658" i="1" s="1"/>
  <c r="BD658" i="1" s="1"/>
  <c r="BE658" i="1" s="1"/>
  <c r="BM617" i="1"/>
  <c r="BN617" i="1" s="1"/>
  <c r="BO617" i="1" s="1"/>
  <c r="BG617" i="1" s="1"/>
  <c r="BH617" i="1" s="1"/>
  <c r="BK617" i="1" s="1"/>
  <c r="BL617" i="1" s="1"/>
  <c r="BM465" i="1"/>
  <c r="BN465" i="1" s="1"/>
  <c r="BO465" i="1" s="1"/>
  <c r="BG465" i="1" s="1"/>
  <c r="BH465" i="1" s="1"/>
  <c r="BK465" i="1" s="1"/>
  <c r="BL465" i="1" s="1"/>
  <c r="BM240" i="1"/>
  <c r="BN240" i="1" s="1"/>
  <c r="BO240" i="1" s="1"/>
  <c r="BC240" i="1" s="1"/>
  <c r="BM678" i="1"/>
  <c r="BN678" i="1" s="1"/>
  <c r="BO678" i="1" s="1"/>
  <c r="BC678" i="1" s="1"/>
  <c r="BM592" i="1"/>
  <c r="BN592" i="1" s="1"/>
  <c r="BO592" i="1" s="1"/>
  <c r="BP592" i="1" s="1"/>
  <c r="BM505" i="1"/>
  <c r="BN505" i="1" s="1"/>
  <c r="BO505" i="1" s="1"/>
  <c r="BD505" i="1" s="1"/>
  <c r="BE505" i="1" s="1"/>
  <c r="BM265" i="1"/>
  <c r="BN265" i="1" s="1"/>
  <c r="BO265" i="1" s="1"/>
  <c r="BI265" i="1" s="1"/>
  <c r="BM404" i="1"/>
  <c r="BN404" i="1" s="1"/>
  <c r="BO404" i="1" s="1"/>
  <c r="BD404" i="1" s="1"/>
  <c r="BE404" i="1" s="1"/>
  <c r="BM684" i="1"/>
  <c r="BN684" i="1" s="1"/>
  <c r="BO684" i="1" s="1"/>
  <c r="BD684" i="1" s="1"/>
  <c r="BE684" i="1" s="1"/>
  <c r="BM508" i="1"/>
  <c r="BN508" i="1" s="1"/>
  <c r="BO508" i="1" s="1"/>
  <c r="BG508" i="1" s="1"/>
  <c r="BH508" i="1" s="1"/>
  <c r="BK508" i="1" s="1"/>
  <c r="BL508" i="1" s="1"/>
  <c r="BM676" i="1"/>
  <c r="BN676" i="1" s="1"/>
  <c r="BO676" i="1" s="1"/>
  <c r="BG676" i="1" s="1"/>
  <c r="BH676" i="1" s="1"/>
  <c r="BK676" i="1" s="1"/>
  <c r="BL676" i="1" s="1"/>
  <c r="BM501" i="1"/>
  <c r="BN501" i="1" s="1"/>
  <c r="BO501" i="1" s="1"/>
  <c r="BD501" i="1" s="1"/>
  <c r="BE501" i="1" s="1"/>
  <c r="BM587" i="1"/>
  <c r="BN587" i="1" s="1"/>
  <c r="BO587" i="1" s="1"/>
  <c r="BG587" i="1" s="1"/>
  <c r="BH587" i="1" s="1"/>
  <c r="BK587" i="1" s="1"/>
  <c r="BL587" i="1" s="1"/>
  <c r="BM509" i="1"/>
  <c r="BN509" i="1" s="1"/>
  <c r="BO509" i="1" s="1"/>
  <c r="BD509" i="1" s="1"/>
  <c r="BE509" i="1" s="1"/>
  <c r="BM669" i="1"/>
  <c r="BN669" i="1" s="1"/>
  <c r="BO669" i="1" s="1"/>
  <c r="BP669" i="1" s="1"/>
  <c r="BM236" i="1"/>
  <c r="BN236" i="1" s="1"/>
  <c r="BO236" i="1" s="1"/>
  <c r="BG236" i="1" s="1"/>
  <c r="BH236" i="1" s="1"/>
  <c r="BK236" i="1" s="1"/>
  <c r="BL236" i="1" s="1"/>
  <c r="BM706" i="1"/>
  <c r="BN706" i="1" s="1"/>
  <c r="BO706" i="1" s="1"/>
  <c r="BP706" i="1" s="1"/>
  <c r="BM403" i="1"/>
  <c r="BN403" i="1" s="1"/>
  <c r="BO403" i="1" s="1"/>
  <c r="BG403" i="1" s="1"/>
  <c r="BH403" i="1" s="1"/>
  <c r="BK403" i="1" s="1"/>
  <c r="BL403" i="1" s="1"/>
  <c r="BM744" i="1"/>
  <c r="BN744" i="1" s="1"/>
  <c r="BO744" i="1" s="1"/>
  <c r="BC744" i="1" s="1"/>
  <c r="BM372" i="1"/>
  <c r="BN372" i="1" s="1"/>
  <c r="BO372" i="1" s="1"/>
  <c r="BD372" i="1" s="1"/>
  <c r="BE372" i="1" s="1"/>
  <c r="BM500" i="1"/>
  <c r="BN500" i="1" s="1"/>
  <c r="BO500" i="1" s="1"/>
  <c r="BD500" i="1" s="1"/>
  <c r="BE500" i="1" s="1"/>
  <c r="BM373" i="1"/>
  <c r="BN373" i="1" s="1"/>
  <c r="BO373" i="1" s="1"/>
  <c r="BP373" i="1" s="1"/>
  <c r="BM708" i="1"/>
  <c r="BN708" i="1" s="1"/>
  <c r="BO708" i="1" s="1"/>
  <c r="BC708" i="1" s="1"/>
  <c r="BG217" i="1"/>
  <c r="BH217" i="1" s="1"/>
  <c r="BP217" i="1"/>
  <c r="BP481" i="1"/>
  <c r="BE872" i="1"/>
  <c r="BM643" i="1"/>
  <c r="BN643" i="1" s="1"/>
  <c r="BO643" i="1" s="1"/>
  <c r="BP643" i="1" s="1"/>
  <c r="BC414" i="1"/>
  <c r="BG560" i="1"/>
  <c r="BH560" i="1" s="1"/>
  <c r="BK560" i="1" s="1"/>
  <c r="BL560" i="1" s="1"/>
  <c r="BD560" i="1"/>
  <c r="BE560" i="1" s="1"/>
  <c r="BP560" i="1"/>
  <c r="BP338" i="1"/>
  <c r="BP628" i="1"/>
  <c r="BG628" i="1"/>
  <c r="BH628" i="1" s="1"/>
  <c r="BK628" i="1" s="1"/>
  <c r="BL628" i="1" s="1"/>
  <c r="BD628" i="1"/>
  <c r="BE628" i="1" s="1"/>
  <c r="BG687" i="1"/>
  <c r="BH687" i="1" s="1"/>
  <c r="BK687" i="1" s="1"/>
  <c r="BL687" i="1" s="1"/>
  <c r="BD687" i="1"/>
  <c r="BE687" i="1" s="1"/>
  <c r="BP687" i="1"/>
  <c r="BG564" i="1"/>
  <c r="BH564" i="1" s="1"/>
  <c r="BK564" i="1" s="1"/>
  <c r="BL564" i="1" s="1"/>
  <c r="BD564" i="1"/>
  <c r="BE564" i="1" s="1"/>
  <c r="BC564" i="1"/>
  <c r="BP564" i="1"/>
  <c r="BG646" i="1"/>
  <c r="BH646" i="1" s="1"/>
  <c r="BK646" i="1" s="1"/>
  <c r="BL646" i="1" s="1"/>
  <c r="BD646" i="1"/>
  <c r="BE646" i="1" s="1"/>
  <c r="BP646" i="1"/>
  <c r="BG591" i="1"/>
  <c r="BH591" i="1" s="1"/>
  <c r="BK591" i="1" s="1"/>
  <c r="BL591" i="1" s="1"/>
  <c r="BD591" i="1"/>
  <c r="BE591" i="1" s="1"/>
  <c r="BP591" i="1"/>
  <c r="BD416" i="1"/>
  <c r="BE416" i="1" s="1"/>
  <c r="BC416" i="1"/>
  <c r="BP416" i="1"/>
  <c r="BG416" i="1"/>
  <c r="BH416" i="1" s="1"/>
  <c r="BK416" i="1" s="1"/>
  <c r="BL416" i="1" s="1"/>
  <c r="BD672" i="1"/>
  <c r="BE672" i="1" s="1"/>
  <c r="BP672" i="1"/>
  <c r="BG672" i="1"/>
  <c r="BH672" i="1" s="1"/>
  <c r="BK672" i="1" s="1"/>
  <c r="BL672" i="1" s="1"/>
  <c r="BM290" i="1"/>
  <c r="BN290" i="1" s="1"/>
  <c r="BO290" i="1" s="1"/>
  <c r="BG290" i="1" s="1"/>
  <c r="BH290" i="1" s="1"/>
  <c r="BM242" i="1"/>
  <c r="BN242" i="1" s="1"/>
  <c r="BO242" i="1" s="1"/>
  <c r="BP242" i="1" s="1"/>
  <c r="BM863" i="1"/>
  <c r="BN863" i="1" s="1"/>
  <c r="BO863" i="1" s="1"/>
  <c r="BC863" i="1" s="1"/>
  <c r="BM733" i="1"/>
  <c r="BN733" i="1" s="1"/>
  <c r="BO733" i="1" s="1"/>
  <c r="BC733" i="1" s="1"/>
  <c r="BM746" i="1"/>
  <c r="BN746" i="1" s="1"/>
  <c r="BO746" i="1" s="1"/>
  <c r="BD746" i="1" s="1"/>
  <c r="BE746" i="1" s="1"/>
  <c r="BM864" i="1"/>
  <c r="BN864" i="1" s="1"/>
  <c r="BO864" i="1" s="1"/>
  <c r="BG864" i="1" s="1"/>
  <c r="BH864" i="1" s="1"/>
  <c r="BK864" i="1" s="1"/>
  <c r="BL864" i="1" s="1"/>
  <c r="BM739" i="1"/>
  <c r="BN739" i="1" s="1"/>
  <c r="BO739" i="1" s="1"/>
  <c r="BG739" i="1" s="1"/>
  <c r="BH739" i="1" s="1"/>
  <c r="BK739" i="1" s="1"/>
  <c r="BL739" i="1" s="1"/>
  <c r="BM750" i="1"/>
  <c r="BN750" i="1" s="1"/>
  <c r="BO750" i="1" s="1"/>
  <c r="BC750" i="1" s="1"/>
  <c r="BM846" i="1"/>
  <c r="BN846" i="1" s="1"/>
  <c r="BO846" i="1" s="1"/>
  <c r="BG846" i="1" s="1"/>
  <c r="BH846" i="1" s="1"/>
  <c r="BK846" i="1" s="1"/>
  <c r="BL846" i="1" s="1"/>
  <c r="BM847" i="1"/>
  <c r="BN847" i="1" s="1"/>
  <c r="BO847" i="1" s="1"/>
  <c r="BG847" i="1" s="1"/>
  <c r="BH847" i="1" s="1"/>
  <c r="BK847" i="1" s="1"/>
  <c r="BL847" i="1" s="1"/>
  <c r="BM324" i="1"/>
  <c r="BN324" i="1" s="1"/>
  <c r="BO324" i="1" s="1"/>
  <c r="BP324" i="1" s="1"/>
  <c r="BM754" i="1"/>
  <c r="BN754" i="1" s="1"/>
  <c r="BO754" i="1" s="1"/>
  <c r="BD754" i="1" s="1"/>
  <c r="BE754" i="1" s="1"/>
  <c r="BM748" i="1"/>
  <c r="BN748" i="1" s="1"/>
  <c r="BO748" i="1" s="1"/>
  <c r="BC748" i="1" s="1"/>
  <c r="BM871" i="1"/>
  <c r="BN871" i="1" s="1"/>
  <c r="BO871" i="1" s="1"/>
  <c r="BC871" i="1" s="1"/>
  <c r="BM752" i="1"/>
  <c r="BN752" i="1" s="1"/>
  <c r="BO752" i="1" s="1"/>
  <c r="BC752" i="1" s="1"/>
  <c r="BM737" i="1"/>
  <c r="BN737" i="1" s="1"/>
  <c r="BO737" i="1" s="1"/>
  <c r="BC737" i="1" s="1"/>
  <c r="BM735" i="1"/>
  <c r="BN735" i="1" s="1"/>
  <c r="BO735" i="1" s="1"/>
  <c r="BP735" i="1" s="1"/>
  <c r="BM835" i="1"/>
  <c r="BN835" i="1" s="1"/>
  <c r="BO835" i="1" s="1"/>
  <c r="BG835" i="1" s="1"/>
  <c r="BH835" i="1" s="1"/>
  <c r="BK835" i="1" s="1"/>
  <c r="BL835" i="1" s="1"/>
  <c r="BM843" i="1"/>
  <c r="BN843" i="1" s="1"/>
  <c r="BO843" i="1" s="1"/>
  <c r="BC843" i="1" s="1"/>
  <c r="BM875" i="1"/>
  <c r="BN875" i="1" s="1"/>
  <c r="BO875" i="1" s="1"/>
  <c r="BC875" i="1" s="1"/>
  <c r="BM736" i="1"/>
  <c r="BN736" i="1" s="1"/>
  <c r="BO736" i="1" s="1"/>
  <c r="BC736" i="1" s="1"/>
  <c r="BM741" i="1"/>
  <c r="BN741" i="1" s="1"/>
  <c r="BO741" i="1" s="1"/>
  <c r="BC741" i="1" s="1"/>
  <c r="BM743" i="1"/>
  <c r="BN743" i="1" s="1"/>
  <c r="BO743" i="1" s="1"/>
  <c r="BM747" i="1"/>
  <c r="BN747" i="1" s="1"/>
  <c r="BO747" i="1" s="1"/>
  <c r="BM751" i="1"/>
  <c r="BN751" i="1" s="1"/>
  <c r="BO751" i="1" s="1"/>
  <c r="BD751" i="1" s="1"/>
  <c r="BE751" i="1" s="1"/>
  <c r="BM841" i="1"/>
  <c r="BN841" i="1" s="1"/>
  <c r="BO841" i="1" s="1"/>
  <c r="BC841" i="1" s="1"/>
  <c r="BM862" i="1"/>
  <c r="BN862" i="1" s="1"/>
  <c r="BO862" i="1" s="1"/>
  <c r="BC862" i="1" s="1"/>
  <c r="BM866" i="1"/>
  <c r="BN866" i="1" s="1"/>
  <c r="BO866" i="1" s="1"/>
  <c r="BC866" i="1" s="1"/>
  <c r="BM870" i="1"/>
  <c r="BN870" i="1" s="1"/>
  <c r="BO870" i="1" s="1"/>
  <c r="BC870" i="1" s="1"/>
  <c r="BM831" i="1"/>
  <c r="BN831" i="1" s="1"/>
  <c r="BO831" i="1" s="1"/>
  <c r="BC831" i="1" s="1"/>
  <c r="BM874" i="1"/>
  <c r="BN874" i="1" s="1"/>
  <c r="BO874" i="1" s="1"/>
  <c r="BC874" i="1" s="1"/>
  <c r="BD217" i="1"/>
  <c r="BE217" i="1" s="1"/>
  <c r="BM854" i="1"/>
  <c r="BN854" i="1" s="1"/>
  <c r="BO854" i="1" s="1"/>
  <c r="BE854" i="1" s="1"/>
  <c r="BM867" i="1"/>
  <c r="BN867" i="1" s="1"/>
  <c r="BO867" i="1" s="1"/>
  <c r="BC867" i="1" s="1"/>
  <c r="BM840" i="1"/>
  <c r="BN840" i="1" s="1"/>
  <c r="BO840" i="1" s="1"/>
  <c r="BC840" i="1" s="1"/>
  <c r="AZ525" i="1"/>
  <c r="BM742" i="1"/>
  <c r="BN742" i="1" s="1"/>
  <c r="BO742" i="1" s="1"/>
  <c r="BM868" i="1"/>
  <c r="BN868" i="1" s="1"/>
  <c r="BO868" i="1" s="1"/>
  <c r="BE868" i="1" s="1"/>
  <c r="BM734" i="1"/>
  <c r="BN734" i="1" s="1"/>
  <c r="BO734" i="1" s="1"/>
  <c r="BM738" i="1"/>
  <c r="BN738" i="1" s="1"/>
  <c r="BO738" i="1" s="1"/>
  <c r="BM740" i="1"/>
  <c r="BN740" i="1" s="1"/>
  <c r="BO740" i="1" s="1"/>
  <c r="BC740" i="1" s="1"/>
  <c r="BM745" i="1"/>
  <c r="BN745" i="1" s="1"/>
  <c r="BO745" i="1" s="1"/>
  <c r="BC745" i="1" s="1"/>
  <c r="BM749" i="1"/>
  <c r="BN749" i="1" s="1"/>
  <c r="BO749" i="1" s="1"/>
  <c r="BC749" i="1" s="1"/>
  <c r="BM753" i="1"/>
  <c r="BN753" i="1" s="1"/>
  <c r="BO753" i="1" s="1"/>
  <c r="BC753" i="1" s="1"/>
  <c r="BM755" i="1"/>
  <c r="BN755" i="1" s="1"/>
  <c r="BO755" i="1" s="1"/>
  <c r="BM825" i="1"/>
  <c r="BN825" i="1" s="1"/>
  <c r="BO825" i="1" s="1"/>
  <c r="BC825" i="1" s="1"/>
  <c r="BM851" i="1"/>
  <c r="BN851" i="1" s="1"/>
  <c r="BO851" i="1" s="1"/>
  <c r="BC851" i="1" s="1"/>
  <c r="BM856" i="1"/>
  <c r="BN856" i="1" s="1"/>
  <c r="BO856" i="1" s="1"/>
  <c r="BC856" i="1" s="1"/>
  <c r="BM865" i="1"/>
  <c r="BN865" i="1" s="1"/>
  <c r="BO865" i="1" s="1"/>
  <c r="BC865" i="1" s="1"/>
  <c r="BM869" i="1"/>
  <c r="BN869" i="1" s="1"/>
  <c r="BO869" i="1" s="1"/>
  <c r="BC869" i="1" s="1"/>
  <c r="BM826" i="1"/>
  <c r="BN826" i="1" s="1"/>
  <c r="BO826" i="1" s="1"/>
  <c r="BC826" i="1" s="1"/>
  <c r="BM876" i="1"/>
  <c r="BN876" i="1" s="1"/>
  <c r="BO876" i="1" s="1"/>
  <c r="BE876" i="1" s="1"/>
  <c r="BM732" i="1"/>
  <c r="BN732" i="1" s="1"/>
  <c r="BO732" i="1" s="1"/>
  <c r="BI217" i="1"/>
  <c r="BC217" i="1"/>
  <c r="BP853" i="1"/>
  <c r="BE853" i="1"/>
  <c r="BG853" i="1"/>
  <c r="BH853" i="1" s="1"/>
  <c r="BK853" i="1" s="1"/>
  <c r="BL853" i="1" s="1"/>
  <c r="BE852" i="1"/>
  <c r="BP852" i="1"/>
  <c r="BG852" i="1"/>
  <c r="BH852" i="1" s="1"/>
  <c r="BK852" i="1" s="1"/>
  <c r="BL852" i="1" s="1"/>
  <c r="AZ325" i="1"/>
  <c r="AZ213" i="1"/>
  <c r="AZ433" i="1"/>
  <c r="AZ353" i="1"/>
  <c r="BA329" i="1"/>
  <c r="AZ105" i="1"/>
  <c r="AZ598" i="1"/>
  <c r="BM582" i="1"/>
  <c r="BN582" i="1" s="1"/>
  <c r="BO582" i="1" s="1"/>
  <c r="AZ578" i="1"/>
  <c r="AZ574" i="1"/>
  <c r="BA645" i="1"/>
  <c r="AZ908" i="1"/>
  <c r="BA537" i="1"/>
  <c r="BD91" i="1"/>
  <c r="BM589" i="1"/>
  <c r="BN589" i="1" s="1"/>
  <c r="BO589" i="1" s="1"/>
  <c r="BC589" i="1" s="1"/>
  <c r="BA77" i="1"/>
  <c r="BC77" i="1" s="1"/>
  <c r="BF77" i="1" s="1"/>
  <c r="BM619" i="1"/>
  <c r="BN619" i="1" s="1"/>
  <c r="BO619" i="1" s="1"/>
  <c r="BA607" i="1"/>
  <c r="BA571" i="1"/>
  <c r="BM567" i="1"/>
  <c r="BN567" i="1" s="1"/>
  <c r="BO567" i="1" s="1"/>
  <c r="BM631" i="1"/>
  <c r="BN631" i="1" s="1"/>
  <c r="BO631" i="1" s="1"/>
  <c r="BP235" i="1"/>
  <c r="BM511" i="1"/>
  <c r="BN511" i="1" s="1"/>
  <c r="BO511" i="1" s="1"/>
  <c r="AU731" i="1"/>
  <c r="BM211" i="1"/>
  <c r="BN211" i="1" s="1"/>
  <c r="BO211" i="1" s="1"/>
  <c r="BM539" i="1"/>
  <c r="BN539" i="1" s="1"/>
  <c r="BO539" i="1" s="1"/>
  <c r="AU547" i="1"/>
  <c r="BM223" i="1"/>
  <c r="BN223" i="1" s="1"/>
  <c r="BO223" i="1" s="1"/>
  <c r="AU203" i="1"/>
  <c r="BM447" i="1"/>
  <c r="BN447" i="1" s="1"/>
  <c r="BO447" i="1" s="1"/>
  <c r="BA107" i="1"/>
  <c r="BC107" i="1" s="1"/>
  <c r="BG107" i="1" s="1"/>
  <c r="BA713" i="1"/>
  <c r="BM681" i="1"/>
  <c r="BN681" i="1" s="1"/>
  <c r="BO681" i="1" s="1"/>
  <c r="BC681" i="1" s="1"/>
  <c r="BA117" i="1"/>
  <c r="BC117" i="1" s="1"/>
  <c r="BF117" i="1" s="1"/>
  <c r="AZ64" i="1"/>
  <c r="AZ68" i="1"/>
  <c r="AZ72" i="1"/>
  <c r="AZ76" i="1"/>
  <c r="AY76" i="1" s="1"/>
  <c r="AZ81" i="1"/>
  <c r="AZ121" i="1"/>
  <c r="AZ132" i="1"/>
  <c r="AZ153" i="1"/>
  <c r="BA229" i="1"/>
  <c r="BM320" i="1"/>
  <c r="BN320" i="1" s="1"/>
  <c r="BO320" i="1" s="1"/>
  <c r="BC320" i="1" s="1"/>
  <c r="BM392" i="1"/>
  <c r="BN392" i="1" s="1"/>
  <c r="BO392" i="1" s="1"/>
  <c r="BC392" i="1" s="1"/>
  <c r="BA548" i="1"/>
  <c r="AU105" i="1"/>
  <c r="BA499" i="1"/>
  <c r="BA487" i="1"/>
  <c r="AZ411" i="1"/>
  <c r="BM331" i="1"/>
  <c r="BN331" i="1" s="1"/>
  <c r="BO331" i="1" s="1"/>
  <c r="BM327" i="1"/>
  <c r="BN327" i="1" s="1"/>
  <c r="BO327" i="1" s="1"/>
  <c r="AZ283" i="1"/>
  <c r="BA275" i="1"/>
  <c r="BA255" i="1"/>
  <c r="BA243" i="1"/>
  <c r="BM163" i="1"/>
  <c r="BN163" i="1" s="1"/>
  <c r="BO163" i="1" s="1"/>
  <c r="BM155" i="1"/>
  <c r="BN155" i="1" s="1"/>
  <c r="BO155" i="1" s="1"/>
  <c r="AZ83" i="1"/>
  <c r="AU683" i="1"/>
  <c r="AU649" i="1"/>
  <c r="BM179" i="1"/>
  <c r="BN179" i="1" s="1"/>
  <c r="BO179" i="1" s="1"/>
  <c r="BM824" i="1"/>
  <c r="BN824" i="1" s="1"/>
  <c r="BO824" i="1" s="1"/>
  <c r="AZ601" i="1"/>
  <c r="BA628" i="1"/>
  <c r="BA70" i="1"/>
  <c r="BC70" i="1" s="1"/>
  <c r="BD70" i="1" s="1"/>
  <c r="AU723" i="1"/>
  <c r="AU258" i="1"/>
  <c r="AU199" i="1"/>
  <c r="AU95" i="1"/>
  <c r="BM378" i="1"/>
  <c r="BN378" i="1" s="1"/>
  <c r="BO378" i="1" s="1"/>
  <c r="BC378" i="1" s="1"/>
  <c r="BM550" i="1"/>
  <c r="BN550" i="1" s="1"/>
  <c r="BO550" i="1" s="1"/>
  <c r="BA482" i="1"/>
  <c r="AZ438" i="1"/>
  <c r="BM394" i="1"/>
  <c r="BN394" i="1" s="1"/>
  <c r="BO394" i="1" s="1"/>
  <c r="BC394" i="1" s="1"/>
  <c r="BA378" i="1"/>
  <c r="BA350" i="1"/>
  <c r="AZ322" i="1"/>
  <c r="BM234" i="1"/>
  <c r="BN234" i="1" s="1"/>
  <c r="BO234" i="1" s="1"/>
  <c r="BM202" i="1"/>
  <c r="BN202" i="1" s="1"/>
  <c r="BO202" i="1" s="1"/>
  <c r="AZ126" i="1"/>
  <c r="AY126" i="1" s="1"/>
  <c r="AZ122" i="1"/>
  <c r="AZ595" i="1"/>
  <c r="AZ840" i="1"/>
  <c r="AZ856" i="1"/>
  <c r="BM855" i="1"/>
  <c r="BN855" i="1" s="1"/>
  <c r="BO855" i="1" s="1"/>
  <c r="BM666" i="1"/>
  <c r="BN666" i="1" s="1"/>
  <c r="BO666" i="1" s="1"/>
  <c r="AZ342" i="1"/>
  <c r="AU519" i="1"/>
  <c r="AU423" i="1"/>
  <c r="AU278" i="1"/>
  <c r="BM727" i="1"/>
  <c r="BN727" i="1" s="1"/>
  <c r="BO727" i="1" s="1"/>
  <c r="BM571" i="1"/>
  <c r="BN571" i="1" s="1"/>
  <c r="BO571" i="1" s="1"/>
  <c r="BM715" i="1"/>
  <c r="BN715" i="1" s="1"/>
  <c r="BO715" i="1" s="1"/>
  <c r="AZ91" i="1"/>
  <c r="AY91" i="1" s="1"/>
  <c r="AZ127" i="1"/>
  <c r="AY127" i="1" s="1"/>
  <c r="AZ215" i="1"/>
  <c r="AY215" i="1" s="1"/>
  <c r="BM295" i="1"/>
  <c r="BN295" i="1" s="1"/>
  <c r="BO295" i="1" s="1"/>
  <c r="AZ363" i="1"/>
  <c r="BA551" i="1"/>
  <c r="AZ835" i="1"/>
  <c r="BA727" i="1"/>
  <c r="BA726" i="1"/>
  <c r="BA679" i="1"/>
  <c r="AZ710" i="1"/>
  <c r="BA662" i="1"/>
  <c r="AZ654" i="1"/>
  <c r="BM487" i="1"/>
  <c r="BN487" i="1" s="1"/>
  <c r="BO487" i="1" s="1"/>
  <c r="AU722" i="1"/>
  <c r="AU227" i="1"/>
  <c r="BM654" i="1"/>
  <c r="BN654" i="1" s="1"/>
  <c r="BO654" i="1" s="1"/>
  <c r="BA506" i="1"/>
  <c r="BM314" i="1"/>
  <c r="BN314" i="1" s="1"/>
  <c r="BO314" i="1" s="1"/>
  <c r="AZ278" i="1"/>
  <c r="AU662" i="1"/>
  <c r="BM662" i="1"/>
  <c r="BN662" i="1" s="1"/>
  <c r="BO662" i="1" s="1"/>
  <c r="BM630" i="1"/>
  <c r="BN630" i="1" s="1"/>
  <c r="BO630" i="1" s="1"/>
  <c r="AU630" i="1"/>
  <c r="AU586" i="1"/>
  <c r="BM586" i="1"/>
  <c r="BN586" i="1" s="1"/>
  <c r="BO586" i="1" s="1"/>
  <c r="AU478" i="1"/>
  <c r="BM478" i="1"/>
  <c r="BN478" i="1" s="1"/>
  <c r="BO478" i="1" s="1"/>
  <c r="AU458" i="1"/>
  <c r="BM458" i="1"/>
  <c r="BN458" i="1" s="1"/>
  <c r="BO458" i="1" s="1"/>
  <c r="BM410" i="1"/>
  <c r="BN410" i="1" s="1"/>
  <c r="BO410" i="1" s="1"/>
  <c r="AU410" i="1"/>
  <c r="AU162" i="1"/>
  <c r="BM595" i="1"/>
  <c r="BN595" i="1" s="1"/>
  <c r="BO595" i="1" s="1"/>
  <c r="AU595" i="1"/>
  <c r="BM507" i="1"/>
  <c r="BN507" i="1" s="1"/>
  <c r="BO507" i="1" s="1"/>
  <c r="BC507" i="1" s="1"/>
  <c r="AU507" i="1"/>
  <c r="BM443" i="1"/>
  <c r="BN443" i="1" s="1"/>
  <c r="BO443" i="1" s="1"/>
  <c r="AU443" i="1"/>
  <c r="BM362" i="1"/>
  <c r="BN362" i="1" s="1"/>
  <c r="BO362" i="1" s="1"/>
  <c r="BC362" i="1" s="1"/>
  <c r="BM418" i="1"/>
  <c r="BN418" i="1" s="1"/>
  <c r="BO418" i="1" s="1"/>
  <c r="AZ78" i="1"/>
  <c r="AY78" i="1" s="1"/>
  <c r="AZ82" i="1"/>
  <c r="AY82" i="1" s="1"/>
  <c r="BA142" i="1"/>
  <c r="BA250" i="1"/>
  <c r="AU714" i="1"/>
  <c r="AU674" i="1"/>
  <c r="BM570" i="1"/>
  <c r="BN570" i="1" s="1"/>
  <c r="BO570" i="1" s="1"/>
  <c r="BM627" i="1"/>
  <c r="BN627" i="1" s="1"/>
  <c r="BO627" i="1" s="1"/>
  <c r="BM583" i="1"/>
  <c r="BN583" i="1" s="1"/>
  <c r="BO583" i="1" s="1"/>
  <c r="BM615" i="1"/>
  <c r="BN615" i="1" s="1"/>
  <c r="BO615" i="1" s="1"/>
  <c r="BM543" i="1"/>
  <c r="BN543" i="1" s="1"/>
  <c r="BO543" i="1" s="1"/>
  <c r="AZ90" i="1"/>
  <c r="AZ103" i="1"/>
  <c r="BM183" i="1"/>
  <c r="BN183" i="1" s="1"/>
  <c r="BO183" i="1" s="1"/>
  <c r="AZ347" i="1"/>
  <c r="AZ359" i="1"/>
  <c r="BA379" i="1"/>
  <c r="AZ430" i="1"/>
  <c r="BM466" i="1"/>
  <c r="BN466" i="1" s="1"/>
  <c r="BO466" i="1" s="1"/>
  <c r="AZ514" i="1"/>
  <c r="AZ590" i="1"/>
  <c r="AZ646" i="1"/>
  <c r="BM659" i="1"/>
  <c r="BN659" i="1" s="1"/>
  <c r="BO659" i="1" s="1"/>
  <c r="BA843" i="1"/>
  <c r="BM861" i="1"/>
  <c r="BN861" i="1" s="1"/>
  <c r="BO861" i="1" s="1"/>
  <c r="AZ824" i="1"/>
  <c r="AZ730" i="1"/>
  <c r="AZ706" i="1"/>
  <c r="AZ678" i="1"/>
  <c r="BM638" i="1"/>
  <c r="BN638" i="1" s="1"/>
  <c r="BO638" i="1" s="1"/>
  <c r="AZ626" i="1"/>
  <c r="AZ623" i="1"/>
  <c r="AZ538" i="1"/>
  <c r="BA534" i="1"/>
  <c r="AZ531" i="1"/>
  <c r="BM518" i="1"/>
  <c r="BN518" i="1" s="1"/>
  <c r="BO518" i="1" s="1"/>
  <c r="AZ511" i="1"/>
  <c r="BM462" i="1"/>
  <c r="BN462" i="1" s="1"/>
  <c r="BO462" i="1" s="1"/>
  <c r="BA450" i="1"/>
  <c r="AZ446" i="1"/>
  <c r="AZ419" i="1"/>
  <c r="BM415" i="1"/>
  <c r="BN415" i="1" s="1"/>
  <c r="BO415" i="1" s="1"/>
  <c r="AZ406" i="1"/>
  <c r="AZ383" i="1"/>
  <c r="AZ371" i="1"/>
  <c r="BA362" i="1"/>
  <c r="AZ358" i="1"/>
  <c r="AZ338" i="1"/>
  <c r="BM311" i="1"/>
  <c r="BN311" i="1" s="1"/>
  <c r="BO311" i="1" s="1"/>
  <c r="AZ307" i="1"/>
  <c r="BA286" i="1"/>
  <c r="BM271" i="1"/>
  <c r="BN271" i="1" s="1"/>
  <c r="BO271" i="1" s="1"/>
  <c r="AZ262" i="1"/>
  <c r="AZ258" i="1"/>
  <c r="BM251" i="1"/>
  <c r="BN251" i="1" s="1"/>
  <c r="BO251" i="1" s="1"/>
  <c r="BM231" i="1"/>
  <c r="BN231" i="1" s="1"/>
  <c r="BO231" i="1" s="1"/>
  <c r="BA199" i="1"/>
  <c r="BM194" i="1"/>
  <c r="BN194" i="1" s="1"/>
  <c r="BO194" i="1" s="1"/>
  <c r="BA187" i="1"/>
  <c r="BM159" i="1"/>
  <c r="BN159" i="1" s="1"/>
  <c r="BO159" i="1" s="1"/>
  <c r="AZ151" i="1"/>
  <c r="BM146" i="1"/>
  <c r="BN146" i="1" s="1"/>
  <c r="BO146" i="1" s="1"/>
  <c r="AZ119" i="1"/>
  <c r="AZ115" i="1"/>
  <c r="AZ111" i="1"/>
  <c r="AY111" i="1" s="1"/>
  <c r="AZ98" i="1"/>
  <c r="AZ94" i="1"/>
  <c r="AZ87" i="1"/>
  <c r="AY87" i="1" s="1"/>
  <c r="BA83" i="1"/>
  <c r="BC83" i="1" s="1"/>
  <c r="BF83" i="1" s="1"/>
  <c r="AU687" i="1"/>
  <c r="AU626" i="1"/>
  <c r="AU574" i="1"/>
  <c r="AU450" i="1"/>
  <c r="AU387" i="1"/>
  <c r="AU90" i="1"/>
  <c r="BM247" i="1"/>
  <c r="BN247" i="1" s="1"/>
  <c r="BO247" i="1" s="1"/>
  <c r="BM579" i="1"/>
  <c r="BN579" i="1" s="1"/>
  <c r="BO579" i="1" s="1"/>
  <c r="BM607" i="1"/>
  <c r="BN607" i="1" s="1"/>
  <c r="BO607" i="1" s="1"/>
  <c r="BM534" i="1"/>
  <c r="BN534" i="1" s="1"/>
  <c r="BO534" i="1" s="1"/>
  <c r="BM726" i="1"/>
  <c r="BN726" i="1" s="1"/>
  <c r="BO726" i="1" s="1"/>
  <c r="BC726" i="1" s="1"/>
  <c r="AZ67" i="1"/>
  <c r="AY67" i="1" s="1"/>
  <c r="AZ71" i="1"/>
  <c r="AY71" i="1" s="1"/>
  <c r="AZ75" i="1"/>
  <c r="AZ86" i="1"/>
  <c r="AY86" i="1" s="1"/>
  <c r="AZ99" i="1"/>
  <c r="AZ110" i="1"/>
  <c r="AY110" i="1" s="1"/>
  <c r="AZ131" i="1"/>
  <c r="BA182" i="1"/>
  <c r="BA375" i="1"/>
  <c r="BA498" i="1"/>
  <c r="BM527" i="1"/>
  <c r="BN527" i="1" s="1"/>
  <c r="BO527" i="1" s="1"/>
  <c r="BA695" i="1"/>
  <c r="AZ854" i="1"/>
  <c r="AZ845" i="1"/>
  <c r="AZ827" i="1"/>
  <c r="AZ837" i="1"/>
  <c r="AZ848" i="1"/>
  <c r="BM832" i="1"/>
  <c r="BN832" i="1" s="1"/>
  <c r="BO832" i="1" s="1"/>
  <c r="AZ731" i="1"/>
  <c r="BA683" i="1"/>
  <c r="BA674" i="1"/>
  <c r="BA630" i="1"/>
  <c r="AZ647" i="1"/>
  <c r="BA570" i="1"/>
  <c r="AZ566" i="1"/>
  <c r="BA550" i="1"/>
  <c r="BA539" i="1"/>
  <c r="BM535" i="1"/>
  <c r="BN535" i="1" s="1"/>
  <c r="BO535" i="1" s="1"/>
  <c r="AZ526" i="1"/>
  <c r="AZ463" i="1"/>
  <c r="BA447" i="1"/>
  <c r="BM434" i="1"/>
  <c r="BN434" i="1" s="1"/>
  <c r="BO434" i="1" s="1"/>
  <c r="AZ410" i="1"/>
  <c r="BM330" i="1"/>
  <c r="BN330" i="1" s="1"/>
  <c r="BO330" i="1" s="1"/>
  <c r="BC330" i="1" s="1"/>
  <c r="AZ326" i="1"/>
  <c r="BA303" i="1"/>
  <c r="BA287" i="1"/>
  <c r="BM282" i="1"/>
  <c r="BN282" i="1" s="1"/>
  <c r="BO282" i="1" s="1"/>
  <c r="BM263" i="1"/>
  <c r="BN263" i="1" s="1"/>
  <c r="BO263" i="1" s="1"/>
  <c r="BA218" i="1"/>
  <c r="AZ195" i="1"/>
  <c r="BA179" i="1"/>
  <c r="BM167" i="1"/>
  <c r="BN167" i="1" s="1"/>
  <c r="BO167" i="1" s="1"/>
  <c r="BA147" i="1"/>
  <c r="BA134" i="1"/>
  <c r="AZ107" i="1"/>
  <c r="AZ95" i="1"/>
  <c r="AY95" i="1" s="1"/>
  <c r="AU563" i="1"/>
  <c r="AU178" i="1"/>
  <c r="AZ66" i="1"/>
  <c r="AZ70" i="1"/>
  <c r="AY70" i="1" s="1"/>
  <c r="AZ74" i="1"/>
  <c r="AZ79" i="1"/>
  <c r="AY79" i="1" s="1"/>
  <c r="AZ106" i="1"/>
  <c r="AZ130" i="1"/>
  <c r="AZ135" i="1"/>
  <c r="AY135" i="1" s="1"/>
  <c r="AZ143" i="1"/>
  <c r="BA354" i="1"/>
  <c r="AZ649" i="1"/>
  <c r="AZ667" i="1"/>
  <c r="AZ707" i="1"/>
  <c r="AZ847" i="1"/>
  <c r="AZ833" i="1"/>
  <c r="BA722" i="1"/>
  <c r="AZ714" i="1"/>
  <c r="BA663" i="1"/>
  <c r="AZ641" i="1"/>
  <c r="BA638" i="1"/>
  <c r="AZ614" i="1"/>
  <c r="BA583" i="1"/>
  <c r="BA579" i="1"/>
  <c r="BA563" i="1"/>
  <c r="AZ558" i="1"/>
  <c r="BM542" i="1"/>
  <c r="BN542" i="1" s="1"/>
  <c r="BO542" i="1" s="1"/>
  <c r="BA530" i="1"/>
  <c r="AZ510" i="1"/>
  <c r="BA483" i="1"/>
  <c r="AZ474" i="1"/>
  <c r="AZ458" i="1"/>
  <c r="BM439" i="1"/>
  <c r="BN439" i="1" s="1"/>
  <c r="BO439" i="1" s="1"/>
  <c r="AZ423" i="1"/>
  <c r="BA399" i="1"/>
  <c r="AZ395" i="1"/>
  <c r="AZ386" i="1"/>
  <c r="BM351" i="1"/>
  <c r="BN351" i="1" s="1"/>
  <c r="BO351" i="1" s="1"/>
  <c r="BA346" i="1"/>
  <c r="AZ343" i="1"/>
  <c r="AZ335" i="1"/>
  <c r="AZ323" i="1"/>
  <c r="BA319" i="1"/>
  <c r="BA315" i="1"/>
  <c r="AZ310" i="1"/>
  <c r="AZ306" i="1"/>
  <c r="BM299" i="1"/>
  <c r="BN299" i="1" s="1"/>
  <c r="BO299" i="1" s="1"/>
  <c r="BM291" i="1"/>
  <c r="BN291" i="1" s="1"/>
  <c r="BO291" i="1" s="1"/>
  <c r="AZ222" i="1"/>
  <c r="AZ203" i="1"/>
  <c r="BM198" i="1"/>
  <c r="BN198" i="1" s="1"/>
  <c r="BO198" i="1" s="1"/>
  <c r="BC198" i="1" s="1"/>
  <c r="BM190" i="1"/>
  <c r="BN190" i="1" s="1"/>
  <c r="BO190" i="1" s="1"/>
  <c r="BM186" i="1"/>
  <c r="BN186" i="1" s="1"/>
  <c r="BO186" i="1" s="1"/>
  <c r="BM170" i="1"/>
  <c r="BN170" i="1" s="1"/>
  <c r="BO170" i="1" s="1"/>
  <c r="BC170" i="1" s="1"/>
  <c r="BA158" i="1"/>
  <c r="BM150" i="1"/>
  <c r="BN150" i="1" s="1"/>
  <c r="BO150" i="1" s="1"/>
  <c r="AZ123" i="1"/>
  <c r="AY123" i="1" s="1"/>
  <c r="AZ118" i="1"/>
  <c r="AZ114" i="1"/>
  <c r="AZ102" i="1"/>
  <c r="AY102" i="1" s="1"/>
  <c r="BP263" i="1"/>
  <c r="BM834" i="1"/>
  <c r="BN834" i="1" s="1"/>
  <c r="BO834" i="1" s="1"/>
  <c r="AU672" i="1"/>
  <c r="BA860" i="1"/>
  <c r="BM828" i="1"/>
  <c r="BN828" i="1" s="1"/>
  <c r="BO828" i="1" s="1"/>
  <c r="AZ681" i="1"/>
  <c r="BA673" i="1"/>
  <c r="AZ653" i="1"/>
  <c r="AZ616" i="1"/>
  <c r="BA605" i="1"/>
  <c r="BA585" i="1"/>
  <c r="BA581" i="1"/>
  <c r="AZ577" i="1"/>
  <c r="AU384" i="1"/>
  <c r="AU149" i="1"/>
  <c r="AU85" i="1"/>
  <c r="BM648" i="1"/>
  <c r="BN648" i="1" s="1"/>
  <c r="BO648" i="1" s="1"/>
  <c r="BC648" i="1" s="1"/>
  <c r="AZ830" i="1"/>
  <c r="AZ728" i="1"/>
  <c r="BM220" i="1"/>
  <c r="BN220" i="1" s="1"/>
  <c r="BO220" i="1" s="1"/>
  <c r="BC220" i="1" s="1"/>
  <c r="BM441" i="1"/>
  <c r="BN441" i="1" s="1"/>
  <c r="BO441" i="1" s="1"/>
  <c r="BC441" i="1" s="1"/>
  <c r="BM360" i="1"/>
  <c r="BN360" i="1" s="1"/>
  <c r="BO360" i="1" s="1"/>
  <c r="BC360" i="1" s="1"/>
  <c r="AZ657" i="1"/>
  <c r="BA561" i="1"/>
  <c r="BA557" i="1"/>
  <c r="BA545" i="1"/>
  <c r="BA541" i="1"/>
  <c r="AZ536" i="1"/>
  <c r="AZ493" i="1"/>
  <c r="BA488" i="1"/>
  <c r="AZ468" i="1"/>
  <c r="BA449" i="1"/>
  <c r="BA444" i="1"/>
  <c r="AZ432" i="1"/>
  <c r="BA408" i="1"/>
  <c r="BM389" i="1"/>
  <c r="BN389" i="1" s="1"/>
  <c r="BO389" i="1" s="1"/>
  <c r="BC389" i="1" s="1"/>
  <c r="AZ381" i="1"/>
  <c r="BM369" i="1"/>
  <c r="BN369" i="1" s="1"/>
  <c r="BO369" i="1" s="1"/>
  <c r="BC369" i="1" s="1"/>
  <c r="BM328" i="1"/>
  <c r="BN328" i="1" s="1"/>
  <c r="BO328" i="1" s="1"/>
  <c r="BC328" i="1" s="1"/>
  <c r="BA285" i="1"/>
  <c r="BM280" i="1"/>
  <c r="BN280" i="1" s="1"/>
  <c r="BO280" i="1" s="1"/>
  <c r="BC280" i="1" s="1"/>
  <c r="AZ296" i="1"/>
  <c r="AZ268" i="1"/>
  <c r="AZ261" i="1"/>
  <c r="BM256" i="1"/>
  <c r="BN256" i="1" s="1"/>
  <c r="BO256" i="1" s="1"/>
  <c r="AZ245" i="1"/>
  <c r="AZ228" i="1"/>
  <c r="BA212" i="1"/>
  <c r="BA208" i="1"/>
  <c r="AZ181" i="1"/>
  <c r="AZ177" i="1"/>
  <c r="BM164" i="1"/>
  <c r="BN164" i="1" s="1"/>
  <c r="BO164" i="1" s="1"/>
  <c r="BC164" i="1" s="1"/>
  <c r="AZ145" i="1"/>
  <c r="BM137" i="1"/>
  <c r="AZ128" i="1"/>
  <c r="AZ109" i="1"/>
  <c r="AZ97" i="1"/>
  <c r="AY97" i="1" s="1"/>
  <c r="AZ92" i="1"/>
  <c r="AZ85" i="1"/>
  <c r="AY85" i="1" s="1"/>
  <c r="AU604" i="1"/>
  <c r="AU537" i="1"/>
  <c r="AU225" i="1"/>
  <c r="AZ160" i="1"/>
  <c r="AZ340" i="1"/>
  <c r="AZ826" i="1"/>
  <c r="AZ859" i="1"/>
  <c r="AZ720" i="1"/>
  <c r="AZ576" i="1"/>
  <c r="AZ592" i="1"/>
  <c r="BA496" i="1"/>
  <c r="BA348" i="1"/>
  <c r="AZ336" i="1"/>
  <c r="BA276" i="1"/>
  <c r="BA172" i="1"/>
  <c r="AZ124" i="1"/>
  <c r="BM660" i="1"/>
  <c r="BN660" i="1" s="1"/>
  <c r="BO660" i="1" s="1"/>
  <c r="BC660" i="1" s="1"/>
  <c r="BM584" i="1"/>
  <c r="BN584" i="1" s="1"/>
  <c r="BO584" i="1" s="1"/>
  <c r="BC584" i="1" s="1"/>
  <c r="BM830" i="1"/>
  <c r="BN830" i="1" s="1"/>
  <c r="BO830" i="1" s="1"/>
  <c r="BM688" i="1"/>
  <c r="BN688" i="1" s="1"/>
  <c r="BO688" i="1" s="1"/>
  <c r="BC688" i="1" s="1"/>
  <c r="AZ84" i="1"/>
  <c r="AZ93" i="1"/>
  <c r="BM157" i="1"/>
  <c r="BN157" i="1" s="1"/>
  <c r="BO157" i="1" s="1"/>
  <c r="AZ617" i="1"/>
  <c r="BA632" i="1"/>
  <c r="BA700" i="1"/>
  <c r="AZ831" i="1"/>
  <c r="BA853" i="1"/>
  <c r="BA839" i="1"/>
  <c r="AZ688" i="1"/>
  <c r="AZ656" i="1"/>
  <c r="AZ669" i="1"/>
  <c r="AZ620" i="1"/>
  <c r="BA589" i="1"/>
  <c r="BA568" i="1"/>
  <c r="BA565" i="1"/>
  <c r="AZ549" i="1"/>
  <c r="AZ513" i="1"/>
  <c r="AZ505" i="1"/>
  <c r="AZ497" i="1"/>
  <c r="BA480" i="1"/>
  <c r="BA472" i="1"/>
  <c r="AZ481" i="1"/>
  <c r="AZ456" i="1"/>
  <c r="BM425" i="1"/>
  <c r="BN425" i="1" s="1"/>
  <c r="BO425" i="1" s="1"/>
  <c r="BA421" i="1"/>
  <c r="BA405" i="1"/>
  <c r="AZ384" i="1"/>
  <c r="BA365" i="1"/>
  <c r="BM356" i="1"/>
  <c r="BN356" i="1" s="1"/>
  <c r="BO356" i="1" s="1"/>
  <c r="BM349" i="1"/>
  <c r="BN349" i="1" s="1"/>
  <c r="BO349" i="1" s="1"/>
  <c r="BC349" i="1" s="1"/>
  <c r="AZ321" i="1"/>
  <c r="BA312" i="1"/>
  <c r="BA297" i="1"/>
  <c r="AZ277" i="1"/>
  <c r="AZ272" i="1"/>
  <c r="AZ253" i="1"/>
  <c r="AZ265" i="1"/>
  <c r="AZ237" i="1"/>
  <c r="BM233" i="1"/>
  <c r="BN233" i="1" s="1"/>
  <c r="BO233" i="1" s="1"/>
  <c r="AZ225" i="1"/>
  <c r="AZ205" i="1"/>
  <c r="BA200" i="1"/>
  <c r="AZ188" i="1"/>
  <c r="BM184" i="1"/>
  <c r="BN184" i="1" s="1"/>
  <c r="BO184" i="1" s="1"/>
  <c r="BC184" i="1" s="1"/>
  <c r="BM161" i="1"/>
  <c r="BN161" i="1" s="1"/>
  <c r="BO161" i="1" s="1"/>
  <c r="AZ140" i="1"/>
  <c r="AZ125" i="1"/>
  <c r="AZ120" i="1"/>
  <c r="AZ116" i="1"/>
  <c r="AZ112" i="1"/>
  <c r="AZ100" i="1"/>
  <c r="AY100" i="1" s="1"/>
  <c r="AZ88" i="1"/>
  <c r="AZ77" i="1"/>
  <c r="BA64" i="1"/>
  <c r="BC64" i="1" s="1"/>
  <c r="BF64" i="1" s="1"/>
  <c r="AU624" i="1"/>
  <c r="AU100" i="1"/>
  <c r="AZ80" i="1"/>
  <c r="AZ244" i="1"/>
  <c r="AZ836" i="1"/>
  <c r="AZ708" i="1"/>
  <c r="AZ648" i="1"/>
  <c r="BA640" i="1"/>
  <c r="BA624" i="1"/>
  <c r="BA424" i="1"/>
  <c r="BA396" i="1"/>
  <c r="BM316" i="1"/>
  <c r="BN316" i="1" s="1"/>
  <c r="BO316" i="1" s="1"/>
  <c r="AZ204" i="1"/>
  <c r="AZ65" i="1"/>
  <c r="AZ69" i="1"/>
  <c r="AZ73" i="1"/>
  <c r="AZ104" i="1"/>
  <c r="AZ156" i="1"/>
  <c r="AZ333" i="1"/>
  <c r="AZ352" i="1"/>
  <c r="BA380" i="1"/>
  <c r="BM452" i="1"/>
  <c r="BN452" i="1" s="1"/>
  <c r="BO452" i="1" s="1"/>
  <c r="BA476" i="1"/>
  <c r="AZ604" i="1"/>
  <c r="BA629" i="1"/>
  <c r="AZ676" i="1"/>
  <c r="BM850" i="1"/>
  <c r="BN850" i="1" s="1"/>
  <c r="BO850" i="1" s="1"/>
  <c r="AZ907" i="1"/>
  <c r="AZ825" i="1"/>
  <c r="AZ729" i="1"/>
  <c r="BM717" i="1"/>
  <c r="BN717" i="1" s="1"/>
  <c r="BO717" i="1" s="1"/>
  <c r="BC717" i="1" s="1"/>
  <c r="BA704" i="1"/>
  <c r="AZ680" i="1"/>
  <c r="AZ705" i="1"/>
  <c r="AZ665" i="1"/>
  <c r="AZ664" i="1"/>
  <c r="AZ684" i="1"/>
  <c r="AZ642" i="1"/>
  <c r="AZ613" i="1"/>
  <c r="BM600" i="1"/>
  <c r="BN600" i="1" s="1"/>
  <c r="BO600" i="1" s="1"/>
  <c r="BM596" i="1"/>
  <c r="BN596" i="1" s="1"/>
  <c r="BO596" i="1" s="1"/>
  <c r="BC596" i="1" s="1"/>
  <c r="BA580" i="1"/>
  <c r="BM572" i="1"/>
  <c r="BN572" i="1" s="1"/>
  <c r="BO572" i="1" s="1"/>
  <c r="BC572" i="1" s="1"/>
  <c r="BA556" i="1"/>
  <c r="AZ544" i="1"/>
  <c r="AZ533" i="1"/>
  <c r="AZ528" i="1"/>
  <c r="BA521" i="1"/>
  <c r="BM516" i="1"/>
  <c r="BN516" i="1" s="1"/>
  <c r="BO516" i="1" s="1"/>
  <c r="BC516" i="1" s="1"/>
  <c r="BM492" i="1"/>
  <c r="BN492" i="1" s="1"/>
  <c r="BO492" i="1" s="1"/>
  <c r="BA460" i="1"/>
  <c r="BM457" i="1"/>
  <c r="BN457" i="1" s="1"/>
  <c r="BO457" i="1" s="1"/>
  <c r="BC457" i="1" s="1"/>
  <c r="AZ448" i="1"/>
  <c r="AZ429" i="1"/>
  <c r="BM417" i="1"/>
  <c r="BN417" i="1" s="1"/>
  <c r="BO417" i="1" s="1"/>
  <c r="AZ397" i="1"/>
  <c r="AZ388" i="1"/>
  <c r="BM385" i="1"/>
  <c r="BN385" i="1" s="1"/>
  <c r="BO385" i="1" s="1"/>
  <c r="BC385" i="1" s="1"/>
  <c r="AZ368" i="1"/>
  <c r="BM357" i="1"/>
  <c r="BN357" i="1" s="1"/>
  <c r="BO357" i="1" s="1"/>
  <c r="BA345" i="1"/>
  <c r="BM341" i="1"/>
  <c r="BN341" i="1" s="1"/>
  <c r="BO341" i="1" s="1"/>
  <c r="BC341" i="1" s="1"/>
  <c r="BA309" i="1"/>
  <c r="AZ288" i="1"/>
  <c r="BA264" i="1"/>
  <c r="BA260" i="1"/>
  <c r="AZ220" i="1"/>
  <c r="BM197" i="1"/>
  <c r="BN197" i="1" s="1"/>
  <c r="BO197" i="1" s="1"/>
  <c r="BM189" i="1"/>
  <c r="BN189" i="1" s="1"/>
  <c r="BO189" i="1" s="1"/>
  <c r="BC189" i="1" s="1"/>
  <c r="BM185" i="1"/>
  <c r="BN185" i="1" s="1"/>
  <c r="BO185" i="1" s="1"/>
  <c r="BM180" i="1"/>
  <c r="BN180" i="1" s="1"/>
  <c r="BO180" i="1" s="1"/>
  <c r="BM176" i="1"/>
  <c r="BN176" i="1" s="1"/>
  <c r="BO176" i="1" s="1"/>
  <c r="BM169" i="1"/>
  <c r="BN169" i="1" s="1"/>
  <c r="BO169" i="1" s="1"/>
  <c r="BC169" i="1" s="1"/>
  <c r="BM148" i="1"/>
  <c r="BN148" i="1" s="1"/>
  <c r="BO148" i="1" s="1"/>
  <c r="AZ144" i="1"/>
  <c r="BM136" i="1"/>
  <c r="BN136" i="1" s="1"/>
  <c r="BO136" i="1" s="1"/>
  <c r="AZ117" i="1"/>
  <c r="AZ113" i="1"/>
  <c r="AZ108" i="1"/>
  <c r="AZ101" i="1"/>
  <c r="AZ96" i="1"/>
  <c r="AZ89" i="1"/>
  <c r="BA120" i="1"/>
  <c r="BC120" i="1" s="1"/>
  <c r="BD120" i="1" s="1"/>
  <c r="AU79" i="1"/>
  <c r="BA171" i="1"/>
  <c r="BC171" i="1" s="1"/>
  <c r="BG171" i="1" s="1"/>
  <c r="BA119" i="1"/>
  <c r="BC119" i="1" s="1"/>
  <c r="BD119" i="1" s="1"/>
  <c r="AU111" i="1"/>
  <c r="BN547" i="1"/>
  <c r="BO547" i="1" s="1"/>
  <c r="BN519" i="1"/>
  <c r="BO519" i="1" s="1"/>
  <c r="BN199" i="1"/>
  <c r="BO199" i="1" s="1"/>
  <c r="BN563" i="1"/>
  <c r="BO563" i="1" s="1"/>
  <c r="BA131" i="1"/>
  <c r="BC131" i="1" s="1"/>
  <c r="BA827" i="1"/>
  <c r="AU143" i="1"/>
  <c r="AU123" i="1"/>
  <c r="AU91" i="1"/>
  <c r="BN227" i="1"/>
  <c r="BO227" i="1" s="1"/>
  <c r="BN203" i="1"/>
  <c r="BO203" i="1" s="1"/>
  <c r="BA99" i="1"/>
  <c r="BC99" i="1" s="1"/>
  <c r="BD99" i="1" s="1"/>
  <c r="AU263" i="1"/>
  <c r="AU127" i="1"/>
  <c r="BA558" i="1"/>
  <c r="BA75" i="1"/>
  <c r="BC75" i="1" s="1"/>
  <c r="BD75" i="1" s="1"/>
  <c r="BA115" i="1"/>
  <c r="BC115" i="1" s="1"/>
  <c r="BD115" i="1" s="1"/>
  <c r="BA155" i="1"/>
  <c r="BC155" i="1" s="1"/>
  <c r="BG155" i="1" s="1"/>
  <c r="AU135" i="1"/>
  <c r="AZ159" i="1"/>
  <c r="BF71" i="1"/>
  <c r="BA103" i="1"/>
  <c r="BC103" i="1" s="1"/>
  <c r="BD103" i="1" s="1"/>
  <c r="AU367" i="1"/>
  <c r="AU151" i="1"/>
  <c r="BN387" i="1"/>
  <c r="BO387" i="1" s="1"/>
  <c r="BN178" i="1"/>
  <c r="BO178" i="1" s="1"/>
  <c r="BN423" i="1"/>
  <c r="BO423" i="1" s="1"/>
  <c r="BA74" i="1"/>
  <c r="BC74" i="1" s="1"/>
  <c r="BD74" i="1" s="1"/>
  <c r="BA139" i="1"/>
  <c r="BC139" i="1" s="1"/>
  <c r="BD139" i="1" s="1"/>
  <c r="AU235" i="1"/>
  <c r="AU215" i="1"/>
  <c r="AU87" i="1"/>
  <c r="AZ607" i="1"/>
  <c r="BA654" i="1"/>
  <c r="AZ424" i="1"/>
  <c r="AZ861" i="1"/>
  <c r="BA657" i="1"/>
  <c r="AU86" i="1"/>
  <c r="BA837" i="1"/>
  <c r="AZ421" i="1"/>
  <c r="BA525" i="1"/>
  <c r="AZ489" i="1"/>
  <c r="BF419" i="1"/>
  <c r="BM419" i="1" s="1"/>
  <c r="BN419" i="1" s="1"/>
  <c r="BO419" i="1" s="1"/>
  <c r="BA353" i="1"/>
  <c r="AZ348" i="1"/>
  <c r="BA681" i="1"/>
  <c r="AZ197" i="1"/>
  <c r="BA220" i="1"/>
  <c r="BD367" i="1"/>
  <c r="BF156" i="1"/>
  <c r="BM156" i="1" s="1"/>
  <c r="BN156" i="1" s="1"/>
  <c r="BO156" i="1" s="1"/>
  <c r="BC156" i="1" s="1"/>
  <c r="AZ499" i="1"/>
  <c r="BF548" i="1"/>
  <c r="BM548" i="1" s="1"/>
  <c r="BN548" i="1" s="1"/>
  <c r="BO548" i="1" s="1"/>
  <c r="AZ260" i="1"/>
  <c r="AZ679" i="1"/>
  <c r="AZ314" i="1"/>
  <c r="BF429" i="1"/>
  <c r="BM429" i="1" s="1"/>
  <c r="BN429" i="1" s="1"/>
  <c r="BO429" i="1" s="1"/>
  <c r="BF335" i="1"/>
  <c r="BM335" i="1" s="1"/>
  <c r="BN335" i="1" s="1"/>
  <c r="BO335" i="1" s="1"/>
  <c r="BA861" i="1"/>
  <c r="AZ855" i="1"/>
  <c r="AZ327" i="1"/>
  <c r="AZ542" i="1"/>
  <c r="BA598" i="1"/>
  <c r="BA314" i="1"/>
  <c r="AZ243" i="1"/>
  <c r="BF187" i="1"/>
  <c r="BM187" i="1" s="1"/>
  <c r="BN187" i="1" s="1"/>
  <c r="BO187" i="1" s="1"/>
  <c r="BA576" i="1"/>
  <c r="AZ530" i="1"/>
  <c r="BA511" i="1"/>
  <c r="AZ202" i="1"/>
  <c r="BA648" i="1"/>
  <c r="BA327" i="1"/>
  <c r="AZ148" i="1"/>
  <c r="BD102" i="1"/>
  <c r="BF144" i="1"/>
  <c r="BM144" i="1" s="1"/>
  <c r="BN144" i="1" s="1"/>
  <c r="BO144" i="1" s="1"/>
  <c r="BA148" i="1"/>
  <c r="BF143" i="1"/>
  <c r="BM143" i="1" s="1"/>
  <c r="BN143" i="1" s="1"/>
  <c r="BO143" i="1" s="1"/>
  <c r="BF526" i="1"/>
  <c r="BM526" i="1" s="1"/>
  <c r="BN526" i="1" s="1"/>
  <c r="BO526" i="1" s="1"/>
  <c r="BC526" i="1" s="1"/>
  <c r="BA410" i="1"/>
  <c r="BF102" i="1"/>
  <c r="AZ650" i="1"/>
  <c r="AZ303" i="1"/>
  <c r="BA520" i="1"/>
  <c r="BF243" i="1"/>
  <c r="BM243" i="1" s="1"/>
  <c r="BN243" i="1" s="1"/>
  <c r="BO243" i="1" s="1"/>
  <c r="BG110" i="1"/>
  <c r="BF287" i="1"/>
  <c r="BM287" i="1" s="1"/>
  <c r="BN287" i="1" s="1"/>
  <c r="BO287" i="1" s="1"/>
  <c r="BA604" i="1"/>
  <c r="BA225" i="1"/>
  <c r="AZ263" i="1"/>
  <c r="AY263" i="1" s="1"/>
  <c r="AU118" i="1"/>
  <c r="BF110" i="1"/>
  <c r="BA439" i="1"/>
  <c r="AZ488" i="1"/>
  <c r="AZ179" i="1"/>
  <c r="BF472" i="1"/>
  <c r="BM472" i="1" s="1"/>
  <c r="BN472" i="1" s="1"/>
  <c r="BO472" i="1" s="1"/>
  <c r="BC472" i="1" s="1"/>
  <c r="BF375" i="1"/>
  <c r="BM375" i="1" s="1"/>
  <c r="BN375" i="1" s="1"/>
  <c r="BO375" i="1" s="1"/>
  <c r="BA386" i="1"/>
  <c r="BA381" i="1"/>
  <c r="BF85" i="1"/>
  <c r="BF160" i="1"/>
  <c r="BM160" i="1" s="1"/>
  <c r="BN160" i="1" s="1"/>
  <c r="BO160" i="1" s="1"/>
  <c r="BF303" i="1"/>
  <c r="BM303" i="1" s="1"/>
  <c r="BN303" i="1" s="1"/>
  <c r="BO303" i="1" s="1"/>
  <c r="BF468" i="1"/>
  <c r="BM468" i="1" s="1"/>
  <c r="BN468" i="1" s="1"/>
  <c r="BO468" i="1" s="1"/>
  <c r="BC468" i="1" s="1"/>
  <c r="AZ415" i="1"/>
  <c r="BF296" i="1"/>
  <c r="BM296" i="1" s="1"/>
  <c r="BN296" i="1" s="1"/>
  <c r="BO296" i="1" s="1"/>
  <c r="BC296" i="1" s="1"/>
  <c r="AZ444" i="1"/>
  <c r="AZ541" i="1"/>
  <c r="BA181" i="1"/>
  <c r="BA855" i="1"/>
  <c r="AZ663" i="1"/>
  <c r="BA326" i="1"/>
  <c r="AZ704" i="1"/>
  <c r="AZ375" i="1"/>
  <c r="BN278" i="1"/>
  <c r="BO278" i="1" s="1"/>
  <c r="BF421" i="1"/>
  <c r="BM421" i="1" s="1"/>
  <c r="BN421" i="1" s="1"/>
  <c r="BO421" i="1" s="1"/>
  <c r="BC421" i="1" s="1"/>
  <c r="BF424" i="1"/>
  <c r="BM424" i="1" s="1"/>
  <c r="BN424" i="1" s="1"/>
  <c r="BO424" i="1" s="1"/>
  <c r="BC424" i="1" s="1"/>
  <c r="BA94" i="1"/>
  <c r="BC94" i="1" s="1"/>
  <c r="BD94" i="1" s="1"/>
  <c r="BA146" i="1"/>
  <c r="BC146" i="1" s="1"/>
  <c r="BG146" i="1" s="1"/>
  <c r="AU126" i="1"/>
  <c r="BA650" i="1"/>
  <c r="BF386" i="1"/>
  <c r="BM386" i="1" s="1"/>
  <c r="BN386" i="1" s="1"/>
  <c r="BO386" i="1" s="1"/>
  <c r="BA321" i="1"/>
  <c r="BA676" i="1"/>
  <c r="AZ472" i="1"/>
  <c r="AZ256" i="1"/>
  <c r="BF346" i="1"/>
  <c r="BM346" i="1" s="1"/>
  <c r="BN346" i="1" s="1"/>
  <c r="BO346" i="1" s="1"/>
  <c r="BC346" i="1" s="1"/>
  <c r="AZ487" i="1"/>
  <c r="AZ385" i="1"/>
  <c r="BA856" i="1"/>
  <c r="AZ548" i="1"/>
  <c r="BN729" i="1"/>
  <c r="BO729" i="1" s="1"/>
  <c r="BN213" i="1"/>
  <c r="BO213" i="1" s="1"/>
  <c r="BA343" i="1"/>
  <c r="BF860" i="1"/>
  <c r="BM860" i="1" s="1"/>
  <c r="BN860" i="1" s="1"/>
  <c r="BO860" i="1" s="1"/>
  <c r="AZ568" i="1"/>
  <c r="BA316" i="1"/>
  <c r="AZ187" i="1"/>
  <c r="AZ534" i="1"/>
  <c r="AZ380" i="1"/>
  <c r="BF353" i="1"/>
  <c r="BM353" i="1" s="1"/>
  <c r="BN353" i="1" s="1"/>
  <c r="BO353" i="1" s="1"/>
  <c r="BC353" i="1" s="1"/>
  <c r="BA124" i="1"/>
  <c r="BC124" i="1" s="1"/>
  <c r="BF124" i="1" s="1"/>
  <c r="BF343" i="1"/>
  <c r="BM343" i="1" s="1"/>
  <c r="BN343" i="1" s="1"/>
  <c r="BO343" i="1" s="1"/>
  <c r="BA468" i="1"/>
  <c r="BA516" i="1"/>
  <c r="BD151" i="1"/>
  <c r="BA458" i="1"/>
  <c r="BF306" i="1"/>
  <c r="BM306" i="1" s="1"/>
  <c r="BN306" i="1" s="1"/>
  <c r="BO306" i="1" s="1"/>
  <c r="AZ713" i="1"/>
  <c r="BA296" i="1"/>
  <c r="BN609" i="1"/>
  <c r="BO609" i="1" s="1"/>
  <c r="AZ229" i="1"/>
  <c r="BA707" i="1"/>
  <c r="BA369" i="1"/>
  <c r="BF380" i="1"/>
  <c r="BM380" i="1" s="1"/>
  <c r="BN380" i="1" s="1"/>
  <c r="BO380" i="1" s="1"/>
  <c r="BC380" i="1" s="1"/>
  <c r="BF336" i="1"/>
  <c r="BM336" i="1" s="1"/>
  <c r="BN336" i="1" s="1"/>
  <c r="BO336" i="1" s="1"/>
  <c r="BA335" i="1"/>
  <c r="BA351" i="1"/>
  <c r="AZ482" i="1"/>
  <c r="BA848" i="1"/>
  <c r="BC848" i="1" s="1"/>
  <c r="AZ506" i="1"/>
  <c r="BF827" i="1"/>
  <c r="BM827" i="1" s="1"/>
  <c r="BN827" i="1" s="1"/>
  <c r="BO827" i="1" s="1"/>
  <c r="BG95" i="1"/>
  <c r="BA307" i="1"/>
  <c r="BA397" i="1"/>
  <c r="AZ860" i="1"/>
  <c r="AZ329" i="1"/>
  <c r="AZ287" i="1"/>
  <c r="BF642" i="1"/>
  <c r="BM642" i="1" s="1"/>
  <c r="BN642" i="1" s="1"/>
  <c r="BO642" i="1" s="1"/>
  <c r="AZ408" i="1"/>
  <c r="BF536" i="1"/>
  <c r="BM536" i="1" s="1"/>
  <c r="BN536" i="1" s="1"/>
  <c r="BO536" i="1" s="1"/>
  <c r="AZ394" i="1"/>
  <c r="AZ167" i="1"/>
  <c r="BA177" i="1"/>
  <c r="AZ832" i="1"/>
  <c r="BA159" i="1"/>
  <c r="AZ164" i="1"/>
  <c r="BF348" i="1"/>
  <c r="BM348" i="1" s="1"/>
  <c r="BN348" i="1" s="1"/>
  <c r="BO348" i="1" s="1"/>
  <c r="BC348" i="1" s="1"/>
  <c r="BA538" i="1"/>
  <c r="BA729" i="1"/>
  <c r="AZ369" i="1"/>
  <c r="BN624" i="1"/>
  <c r="BO624" i="1" s="1"/>
  <c r="BA116" i="1"/>
  <c r="BC116" i="1" s="1"/>
  <c r="BA616" i="1"/>
  <c r="BC616" i="1" s="1"/>
  <c r="BP616" i="1" s="1"/>
  <c r="AZ718" i="1"/>
  <c r="BA718" i="1"/>
  <c r="BD263" i="1"/>
  <c r="AZ158" i="1"/>
  <c r="BA256" i="1"/>
  <c r="BA283" i="1"/>
  <c r="BF228" i="1"/>
  <c r="BM228" i="1" s="1"/>
  <c r="BN228" i="1" s="1"/>
  <c r="BO228" i="1" s="1"/>
  <c r="BC228" i="1" s="1"/>
  <c r="AZ480" i="1"/>
  <c r="AZ185" i="1"/>
  <c r="AZ545" i="1"/>
  <c r="AZ572" i="1"/>
  <c r="BA169" i="1"/>
  <c r="BA828" i="1"/>
  <c r="AZ828" i="1"/>
  <c r="BA401" i="1"/>
  <c r="AZ561" i="1"/>
  <c r="BF401" i="1"/>
  <c r="BM401" i="1" s="1"/>
  <c r="BN401" i="1" s="1"/>
  <c r="BO401" i="1" s="1"/>
  <c r="BC401" i="1" s="1"/>
  <c r="BG263" i="1"/>
  <c r="BG143" i="1"/>
  <c r="BF135" i="1"/>
  <c r="BM135" i="1" s="1"/>
  <c r="BN135" i="1" s="1"/>
  <c r="BO135" i="1" s="1"/>
  <c r="BP367" i="1"/>
  <c r="AZ630" i="1"/>
  <c r="BA542" i="1"/>
  <c r="BA456" i="1"/>
  <c r="BA222" i="1"/>
  <c r="AZ462" i="1"/>
  <c r="BF667" i="1"/>
  <c r="BM667" i="1" s="1"/>
  <c r="BN667" i="1" s="1"/>
  <c r="BO667" i="1" s="1"/>
  <c r="BC667" i="1" s="1"/>
  <c r="BA714" i="1"/>
  <c r="BF288" i="1"/>
  <c r="BM288" i="1" s="1"/>
  <c r="BN288" i="1" s="1"/>
  <c r="BO288" i="1" s="1"/>
  <c r="BF480" i="1"/>
  <c r="BM480" i="1" s="1"/>
  <c r="BN480" i="1" s="1"/>
  <c r="BO480" i="1" s="1"/>
  <c r="BC480" i="1" s="1"/>
  <c r="BA185" i="1"/>
  <c r="BF408" i="1"/>
  <c r="BM408" i="1" s="1"/>
  <c r="BN408" i="1" s="1"/>
  <c r="BO408" i="1" s="1"/>
  <c r="BC408" i="1" s="1"/>
  <c r="BF541" i="1"/>
  <c r="BM541" i="1" s="1"/>
  <c r="BN541" i="1" s="1"/>
  <c r="BO541" i="1" s="1"/>
  <c r="BC541" i="1" s="1"/>
  <c r="BA423" i="1"/>
  <c r="BA295" i="1"/>
  <c r="AZ186" i="1"/>
  <c r="BA357" i="1"/>
  <c r="AZ170" i="1"/>
  <c r="AZ570" i="1"/>
  <c r="AZ492" i="1"/>
  <c r="BA492" i="1"/>
  <c r="AZ199" i="1"/>
  <c r="BA680" i="1"/>
  <c r="AZ346" i="1"/>
  <c r="BA535" i="1"/>
  <c r="BA493" i="1"/>
  <c r="AZ309" i="1"/>
  <c r="BN723" i="1"/>
  <c r="BO723" i="1" s="1"/>
  <c r="BF848" i="1"/>
  <c r="BM848" i="1" s="1"/>
  <c r="BN848" i="1" s="1"/>
  <c r="BO848" i="1" s="1"/>
  <c r="AZ539" i="1"/>
  <c r="BN453" i="1"/>
  <c r="BO453" i="1" s="1"/>
  <c r="BA497" i="1"/>
  <c r="AZ567" i="1"/>
  <c r="BA462" i="1"/>
  <c r="BA825" i="1"/>
  <c r="BF158" i="1"/>
  <c r="BM158" i="1" s="1"/>
  <c r="BN158" i="1" s="1"/>
  <c r="BO158" i="1" s="1"/>
  <c r="BC158" i="1" s="1"/>
  <c r="BA567" i="1"/>
  <c r="BF283" i="1"/>
  <c r="BM283" i="1" s="1"/>
  <c r="BN283" i="1" s="1"/>
  <c r="BO283" i="1" s="1"/>
  <c r="AZ405" i="1"/>
  <c r="BA415" i="1"/>
  <c r="BF140" i="1"/>
  <c r="BM140" i="1" s="1"/>
  <c r="BN140" i="1" s="1"/>
  <c r="BO140" i="1" s="1"/>
  <c r="AZ150" i="1"/>
  <c r="BF79" i="1"/>
  <c r="AZ557" i="1"/>
  <c r="BA322" i="1"/>
  <c r="BA261" i="1"/>
  <c r="AZ169" i="1"/>
  <c r="BA653" i="1"/>
  <c r="BA572" i="1"/>
  <c r="BA528" i="1"/>
  <c r="BA278" i="1"/>
  <c r="BA342" i="1"/>
  <c r="AZ450" i="1"/>
  <c r="BA717" i="1"/>
  <c r="AZ579" i="1"/>
  <c r="BF557" i="1"/>
  <c r="BM557" i="1" s="1"/>
  <c r="BN557" i="1" s="1"/>
  <c r="BO557" i="1" s="1"/>
  <c r="BC557" i="1" s="1"/>
  <c r="BF448" i="1"/>
  <c r="BM448" i="1" s="1"/>
  <c r="BN448" i="1" s="1"/>
  <c r="BO448" i="1" s="1"/>
  <c r="AZ295" i="1"/>
  <c r="BF322" i="1"/>
  <c r="BM322" i="1" s="1"/>
  <c r="BN322" i="1" s="1"/>
  <c r="BO322" i="1" s="1"/>
  <c r="BF261" i="1"/>
  <c r="BM261" i="1" s="1"/>
  <c r="BN261" i="1" s="1"/>
  <c r="BO261" i="1" s="1"/>
  <c r="BC261" i="1" s="1"/>
  <c r="BN614" i="1"/>
  <c r="BO614" i="1" s="1"/>
  <c r="BA239" i="1"/>
  <c r="BF239" i="1"/>
  <c r="BM239" i="1" s="1"/>
  <c r="BN239" i="1" s="1"/>
  <c r="BO239" i="1" s="1"/>
  <c r="AZ239" i="1"/>
  <c r="BD126" i="1"/>
  <c r="BG126" i="1"/>
  <c r="BF126" i="1"/>
  <c r="BA500" i="1"/>
  <c r="BA377" i="1"/>
  <c r="BF377" i="1"/>
  <c r="BM377" i="1" s="1"/>
  <c r="BN377" i="1" s="1"/>
  <c r="BO377" i="1" s="1"/>
  <c r="BC377" i="1" s="1"/>
  <c r="BF209" i="1"/>
  <c r="BM209" i="1" s="1"/>
  <c r="BN209" i="1" s="1"/>
  <c r="BO209" i="1" s="1"/>
  <c r="AZ209" i="1"/>
  <c r="AY209" i="1" s="1"/>
  <c r="AZ217" i="1"/>
  <c r="BA409" i="1"/>
  <c r="BF409" i="1"/>
  <c r="BM409" i="1" s="1"/>
  <c r="BN409" i="1" s="1"/>
  <c r="BO409" i="1" s="1"/>
  <c r="BC409" i="1" s="1"/>
  <c r="AZ328" i="1"/>
  <c r="BA328" i="1"/>
  <c r="BA301" i="1"/>
  <c r="AZ301" i="1"/>
  <c r="BF301" i="1"/>
  <c r="BM301" i="1" s="1"/>
  <c r="BN301" i="1" s="1"/>
  <c r="BO301" i="1" s="1"/>
  <c r="BC301" i="1" s="1"/>
  <c r="AZ178" i="1"/>
  <c r="BA178" i="1"/>
  <c r="AZ154" i="1"/>
  <c r="BF154" i="1"/>
  <c r="BM154" i="1" s="1"/>
  <c r="BN154" i="1" s="1"/>
  <c r="BO154" i="1" s="1"/>
  <c r="BG87" i="1"/>
  <c r="BD87" i="1"/>
  <c r="BD135" i="1"/>
  <c r="BG135" i="1"/>
  <c r="BP135" i="1"/>
  <c r="AU844" i="1"/>
  <c r="BN844" i="1"/>
  <c r="BO844" i="1" s="1"/>
  <c r="BA515" i="1"/>
  <c r="BF515" i="1"/>
  <c r="BM515" i="1" s="1"/>
  <c r="BN515" i="1" s="1"/>
  <c r="BO515" i="1" s="1"/>
  <c r="BF590" i="1"/>
  <c r="BM590" i="1" s="1"/>
  <c r="BN590" i="1" s="1"/>
  <c r="BO590" i="1" s="1"/>
  <c r="BA590" i="1"/>
  <c r="BA625" i="1"/>
  <c r="AZ625" i="1"/>
  <c r="BF577" i="1"/>
  <c r="BM577" i="1" s="1"/>
  <c r="BN577" i="1" s="1"/>
  <c r="BO577" i="1" s="1"/>
  <c r="BA577" i="1"/>
  <c r="BF565" i="1"/>
  <c r="BM565" i="1" s="1"/>
  <c r="BN565" i="1" s="1"/>
  <c r="BO565" i="1" s="1"/>
  <c r="BC565" i="1" s="1"/>
  <c r="AZ565" i="1"/>
  <c r="AZ519" i="1"/>
  <c r="BA519" i="1"/>
  <c r="BF513" i="1"/>
  <c r="BM513" i="1" s="1"/>
  <c r="BN513" i="1" s="1"/>
  <c r="BO513" i="1" s="1"/>
  <c r="BC513" i="1" s="1"/>
  <c r="BA513" i="1"/>
  <c r="BA490" i="1"/>
  <c r="AZ490" i="1"/>
  <c r="BF490" i="1"/>
  <c r="BM490" i="1" s="1"/>
  <c r="BN490" i="1" s="1"/>
  <c r="BO490" i="1" s="1"/>
  <c r="AZ467" i="1"/>
  <c r="BF467" i="1"/>
  <c r="BM467" i="1" s="1"/>
  <c r="BN467" i="1" s="1"/>
  <c r="BO467" i="1" s="1"/>
  <c r="BA440" i="1"/>
  <c r="AZ440" i="1"/>
  <c r="BF411" i="1"/>
  <c r="BM411" i="1" s="1"/>
  <c r="BN411" i="1" s="1"/>
  <c r="BO411" i="1" s="1"/>
  <c r="BA411" i="1"/>
  <c r="AZ396" i="1"/>
  <c r="BF396" i="1"/>
  <c r="BM396" i="1" s="1"/>
  <c r="BN396" i="1" s="1"/>
  <c r="BO396" i="1" s="1"/>
  <c r="BC396" i="1" s="1"/>
  <c r="BA391" i="1"/>
  <c r="BF391" i="1"/>
  <c r="BM391" i="1" s="1"/>
  <c r="BN391" i="1" s="1"/>
  <c r="BO391" i="1" s="1"/>
  <c r="BF235" i="1"/>
  <c r="BM235" i="1" s="1"/>
  <c r="BN235" i="1" s="1"/>
  <c r="BO235" i="1" s="1"/>
  <c r="AZ235" i="1"/>
  <c r="AY235" i="1" s="1"/>
  <c r="BA195" i="1"/>
  <c r="BF195" i="1"/>
  <c r="BM195" i="1" s="1"/>
  <c r="BN195" i="1" s="1"/>
  <c r="BO195" i="1" s="1"/>
  <c r="AZ163" i="1"/>
  <c r="BA163" i="1"/>
  <c r="BD100" i="1"/>
  <c r="BG100" i="1"/>
  <c r="BN585" i="1"/>
  <c r="BO585" i="1" s="1"/>
  <c r="AZ377" i="1"/>
  <c r="BA231" i="1"/>
  <c r="BA834" i="1"/>
  <c r="AZ537" i="1"/>
  <c r="BA306" i="1"/>
  <c r="BA656" i="1"/>
  <c r="AZ231" i="1"/>
  <c r="AZ500" i="1"/>
  <c r="AZ251" i="1"/>
  <c r="BN714" i="1"/>
  <c r="BO714" i="1" s="1"/>
  <c r="BN450" i="1"/>
  <c r="BO450" i="1" s="1"/>
  <c r="BA122" i="1"/>
  <c r="BC122" i="1" s="1"/>
  <c r="BD122" i="1" s="1"/>
  <c r="BA114" i="1"/>
  <c r="BC114" i="1" s="1"/>
  <c r="BF114" i="1" s="1"/>
  <c r="BA166" i="1"/>
  <c r="BC166" i="1" s="1"/>
  <c r="BG166" i="1" s="1"/>
  <c r="AU102" i="1"/>
  <c r="BF193" i="1"/>
  <c r="BM193" i="1" s="1"/>
  <c r="BN193" i="1" s="1"/>
  <c r="BO193" i="1" s="1"/>
  <c r="AZ193" i="1"/>
  <c r="BA441" i="1"/>
  <c r="AZ441" i="1"/>
  <c r="AZ425" i="1"/>
  <c r="BA425" i="1"/>
  <c r="BP318" i="1"/>
  <c r="BD318" i="1"/>
  <c r="AZ841" i="1"/>
  <c r="BA841" i="1"/>
  <c r="AU538" i="1"/>
  <c r="BN538" i="1"/>
  <c r="BO538" i="1" s="1"/>
  <c r="AU306" i="1"/>
  <c r="BA234" i="1"/>
  <c r="BC234" i="1" s="1"/>
  <c r="AU234" i="1"/>
  <c r="BA202" i="1"/>
  <c r="BC202" i="1" s="1"/>
  <c r="AU202" i="1"/>
  <c r="BA130" i="1"/>
  <c r="BC130" i="1" s="1"/>
  <c r="BD130" i="1" s="1"/>
  <c r="AU130" i="1"/>
  <c r="BA106" i="1"/>
  <c r="BC106" i="1" s="1"/>
  <c r="BD106" i="1" s="1"/>
  <c r="AU106" i="1"/>
  <c r="BA98" i="1"/>
  <c r="BC98" i="1" s="1"/>
  <c r="BF98" i="1" s="1"/>
  <c r="AU98" i="1"/>
  <c r="AU82" i="1"/>
  <c r="AU66" i="1"/>
  <c r="BA66" i="1"/>
  <c r="BC66" i="1" s="1"/>
  <c r="BG66" i="1" s="1"/>
  <c r="BA426" i="1"/>
  <c r="AZ426" i="1"/>
  <c r="BF426" i="1"/>
  <c r="BM426" i="1" s="1"/>
  <c r="BN426" i="1" s="1"/>
  <c r="BO426" i="1" s="1"/>
  <c r="AZ852" i="1"/>
  <c r="BA852" i="1"/>
  <c r="AZ857" i="1"/>
  <c r="BA857" i="1"/>
  <c r="AZ547" i="1"/>
  <c r="BA547" i="1"/>
  <c r="AZ496" i="1"/>
  <c r="BF496" i="1"/>
  <c r="BM496" i="1" s="1"/>
  <c r="BN496" i="1" s="1"/>
  <c r="BO496" i="1" s="1"/>
  <c r="BC496" i="1" s="1"/>
  <c r="BA463" i="1"/>
  <c r="BF463" i="1"/>
  <c r="BM463" i="1" s="1"/>
  <c r="BN463" i="1" s="1"/>
  <c r="BO463" i="1" s="1"/>
  <c r="AZ399" i="1"/>
  <c r="BF399" i="1"/>
  <c r="BM399" i="1" s="1"/>
  <c r="BN399" i="1" s="1"/>
  <c r="BO399" i="1" s="1"/>
  <c r="BF297" i="1"/>
  <c r="BM297" i="1" s="1"/>
  <c r="BN297" i="1" s="1"/>
  <c r="BO297" i="1" s="1"/>
  <c r="BC297" i="1" s="1"/>
  <c r="AZ297" i="1"/>
  <c r="AZ282" i="1"/>
  <c r="BA282" i="1"/>
  <c r="AZ184" i="1"/>
  <c r="BA184" i="1"/>
  <c r="BD111" i="1"/>
  <c r="BF111" i="1"/>
  <c r="BF91" i="1"/>
  <c r="BF151" i="1"/>
  <c r="BM151" i="1" s="1"/>
  <c r="BN151" i="1" s="1"/>
  <c r="BO151" i="1" s="1"/>
  <c r="BF350" i="1"/>
  <c r="BM350" i="1" s="1"/>
  <c r="BN350" i="1" s="1"/>
  <c r="BO350" i="1" s="1"/>
  <c r="BA251" i="1"/>
  <c r="AZ834" i="1"/>
  <c r="AZ683" i="1"/>
  <c r="AZ645" i="1"/>
  <c r="BA258" i="1"/>
  <c r="BA626" i="1"/>
  <c r="BN258" i="1"/>
  <c r="BO258" i="1" s="1"/>
  <c r="AZ589" i="1"/>
  <c r="AZ535" i="1"/>
  <c r="BA186" i="1"/>
  <c r="BC186" i="1" s="1"/>
  <c r="BD186" i="1" s="1"/>
  <c r="AU206" i="1"/>
  <c r="AU110" i="1"/>
  <c r="AU78" i="1"/>
  <c r="BN626" i="1"/>
  <c r="BO626" i="1" s="1"/>
  <c r="BA526" i="1"/>
  <c r="BA664" i="1"/>
  <c r="BA271" i="1"/>
  <c r="AZ556" i="1"/>
  <c r="BA824" i="1"/>
  <c r="BA429" i="1"/>
  <c r="BA288" i="1"/>
  <c r="BA419" i="1"/>
  <c r="BA536" i="1"/>
  <c r="AZ351" i="1"/>
  <c r="AZ582" i="1"/>
  <c r="AZ357" i="1"/>
  <c r="AZ146" i="1"/>
  <c r="BA164" i="1"/>
  <c r="BA731" i="1"/>
  <c r="AZ271" i="1"/>
  <c r="BA582" i="1"/>
  <c r="AZ717" i="1"/>
  <c r="BA531" i="1"/>
  <c r="BA388" i="1"/>
  <c r="BA140" i="1"/>
  <c r="AZ372" i="1"/>
  <c r="BA372" i="1"/>
  <c r="BF398" i="1"/>
  <c r="BM398" i="1" s="1"/>
  <c r="BN398" i="1" s="1"/>
  <c r="BO398" i="1" s="1"/>
  <c r="BA398" i="1"/>
  <c r="AZ398" i="1"/>
  <c r="AZ829" i="1"/>
  <c r="BF829" i="1"/>
  <c r="BM829" i="1" s="1"/>
  <c r="BN829" i="1" s="1"/>
  <c r="BO829" i="1" s="1"/>
  <c r="BA829" i="1"/>
  <c r="AZ166" i="1"/>
  <c r="BF166" i="1"/>
  <c r="BM166" i="1" s="1"/>
  <c r="BN166" i="1" s="1"/>
  <c r="BO166" i="1" s="1"/>
  <c r="AZ192" i="1"/>
  <c r="BA192" i="1"/>
  <c r="BF192" i="1"/>
  <c r="BM192" i="1" s="1"/>
  <c r="BN192" i="1" s="1"/>
  <c r="BO192" i="1" s="1"/>
  <c r="BC192" i="1" s="1"/>
  <c r="AZ606" i="1"/>
  <c r="BA606" i="1"/>
  <c r="BA658" i="1"/>
  <c r="AZ658" i="1"/>
  <c r="BP832" i="1"/>
  <c r="BD832" i="1"/>
  <c r="BG832" i="1"/>
  <c r="AZ612" i="1"/>
  <c r="BA612" i="1"/>
  <c r="AZ370" i="1"/>
  <c r="BA370" i="1"/>
  <c r="BF370" i="1"/>
  <c r="BM370" i="1" s="1"/>
  <c r="BN370" i="1" s="1"/>
  <c r="BO370" i="1" s="1"/>
  <c r="BA451" i="1"/>
  <c r="BF451" i="1"/>
  <c r="BM451" i="1" s="1"/>
  <c r="BN451" i="1" s="1"/>
  <c r="BO451" i="1" s="1"/>
  <c r="AZ451" i="1"/>
  <c r="BF504" i="1"/>
  <c r="BM504" i="1" s="1"/>
  <c r="BN504" i="1" s="1"/>
  <c r="BO504" i="1" s="1"/>
  <c r="BA504" i="1"/>
  <c r="AZ504" i="1"/>
  <c r="BF435" i="1"/>
  <c r="BM435" i="1" s="1"/>
  <c r="BN435" i="1" s="1"/>
  <c r="BO435" i="1" s="1"/>
  <c r="AZ435" i="1"/>
  <c r="BA435" i="1"/>
  <c r="BA615" i="1"/>
  <c r="AZ615" i="1"/>
  <c r="BA599" i="1"/>
  <c r="AZ599" i="1"/>
  <c r="BF599" i="1"/>
  <c r="BM599" i="1" s="1"/>
  <c r="BN599" i="1" s="1"/>
  <c r="BO599" i="1" s="1"/>
  <c r="BA555" i="1"/>
  <c r="AZ555" i="1"/>
  <c r="BA502" i="1"/>
  <c r="BF502" i="1"/>
  <c r="BM502" i="1" s="1"/>
  <c r="BN502" i="1" s="1"/>
  <c r="BO502" i="1" s="1"/>
  <c r="AZ299" i="1"/>
  <c r="BA299" i="1"/>
  <c r="BF191" i="1"/>
  <c r="BM191" i="1" s="1"/>
  <c r="BN191" i="1" s="1"/>
  <c r="BO191" i="1" s="1"/>
  <c r="BA191" i="1"/>
  <c r="AZ313" i="1"/>
  <c r="BA313" i="1"/>
  <c r="AZ838" i="1"/>
  <c r="BA838" i="1"/>
  <c r="BC838" i="1" s="1"/>
  <c r="BF849" i="1"/>
  <c r="BM849" i="1" s="1"/>
  <c r="BN849" i="1" s="1"/>
  <c r="BO849" i="1" s="1"/>
  <c r="AZ849" i="1"/>
  <c r="BF730" i="1"/>
  <c r="BM730" i="1" s="1"/>
  <c r="BN730" i="1" s="1"/>
  <c r="BO730" i="1" s="1"/>
  <c r="BA730" i="1"/>
  <c r="AZ660" i="1"/>
  <c r="BA660" i="1"/>
  <c r="AU679" i="1"/>
  <c r="BN679" i="1"/>
  <c r="BO679" i="1" s="1"/>
  <c r="BF632" i="1"/>
  <c r="BM632" i="1" s="1"/>
  <c r="BN632" i="1" s="1"/>
  <c r="BO632" i="1" s="1"/>
  <c r="BC632" i="1" s="1"/>
  <c r="AZ632" i="1"/>
  <c r="BF693" i="1"/>
  <c r="BM693" i="1" s="1"/>
  <c r="BN693" i="1" s="1"/>
  <c r="BO693" i="1" s="1"/>
  <c r="BC693" i="1" s="1"/>
  <c r="AZ693" i="1"/>
  <c r="BA693" i="1"/>
  <c r="BA845" i="1"/>
  <c r="BC845" i="1" s="1"/>
  <c r="BD845" i="1" s="1"/>
  <c r="BE845" i="1" s="1"/>
  <c r="BF845" i="1"/>
  <c r="BM845" i="1" s="1"/>
  <c r="BN845" i="1" s="1"/>
  <c r="BO845" i="1" s="1"/>
  <c r="BF728" i="1"/>
  <c r="BM728" i="1" s="1"/>
  <c r="BN728" i="1" s="1"/>
  <c r="BO728" i="1" s="1"/>
  <c r="BA728" i="1"/>
  <c r="BA715" i="1"/>
  <c r="AZ715" i="1"/>
  <c r="AZ518" i="1"/>
  <c r="BA518" i="1"/>
  <c r="AZ457" i="1"/>
  <c r="BA457" i="1"/>
  <c r="BF344" i="1"/>
  <c r="BM344" i="1" s="1"/>
  <c r="BN344" i="1" s="1"/>
  <c r="BO344" i="1" s="1"/>
  <c r="BC344" i="1" s="1"/>
  <c r="AZ344" i="1"/>
  <c r="BA344" i="1"/>
  <c r="BF339" i="1"/>
  <c r="BM339" i="1" s="1"/>
  <c r="BN339" i="1" s="1"/>
  <c r="BO339" i="1" s="1"/>
  <c r="AZ339" i="1"/>
  <c r="BA310" i="1"/>
  <c r="BF310" i="1"/>
  <c r="BM310" i="1" s="1"/>
  <c r="BN310" i="1" s="1"/>
  <c r="BO310" i="1" s="1"/>
  <c r="AZ211" i="1"/>
  <c r="BA211" i="1"/>
  <c r="BF649" i="1"/>
  <c r="BM649" i="1" s="1"/>
  <c r="BN649" i="1" s="1"/>
  <c r="BO649" i="1" s="1"/>
  <c r="AZ850" i="1"/>
  <c r="AZ585" i="1"/>
  <c r="BF531" i="1"/>
  <c r="BM531" i="1" s="1"/>
  <c r="BN531" i="1" s="1"/>
  <c r="BO531" i="1" s="1"/>
  <c r="BF493" i="1"/>
  <c r="BM493" i="1" s="1"/>
  <c r="BN493" i="1" s="1"/>
  <c r="BO493" i="1" s="1"/>
  <c r="BC493" i="1" s="1"/>
  <c r="AZ439" i="1"/>
  <c r="BA433" i="1"/>
  <c r="AZ409" i="1"/>
  <c r="BA394" i="1"/>
  <c r="AZ378" i="1"/>
  <c r="BF326" i="1"/>
  <c r="BM326" i="1" s="1"/>
  <c r="BN326" i="1" s="1"/>
  <c r="BO326" i="1" s="1"/>
  <c r="BC326" i="1" s="1"/>
  <c r="AZ311" i="1"/>
  <c r="BF268" i="1"/>
  <c r="BM268" i="1" s="1"/>
  <c r="BN268" i="1" s="1"/>
  <c r="BO268" i="1" s="1"/>
  <c r="BC268" i="1" s="1"/>
  <c r="AU453" i="1"/>
  <c r="AZ695" i="1"/>
  <c r="AZ350" i="1"/>
  <c r="AZ580" i="1"/>
  <c r="BA156" i="1"/>
  <c r="AZ161" i="1"/>
  <c r="AZ726" i="1"/>
  <c r="BF329" i="1"/>
  <c r="BM329" i="1" s="1"/>
  <c r="BN329" i="1" s="1"/>
  <c r="BO329" i="1" s="1"/>
  <c r="BC329" i="1" s="1"/>
  <c r="BA850" i="1"/>
  <c r="BF172" i="1"/>
  <c r="BM172" i="1" s="1"/>
  <c r="BN172" i="1" s="1"/>
  <c r="BO172" i="1" s="1"/>
  <c r="BC172" i="1" s="1"/>
  <c r="AZ571" i="1"/>
  <c r="AZ362" i="1"/>
  <c r="AZ276" i="1"/>
  <c r="BA203" i="1"/>
  <c r="AZ673" i="1"/>
  <c r="BN225" i="1"/>
  <c r="BO225" i="1" s="1"/>
  <c r="AZ466" i="1"/>
  <c r="AZ727" i="1"/>
  <c r="BA720" i="1"/>
  <c r="BA688" i="1"/>
  <c r="BN663" i="1"/>
  <c r="BO663" i="1" s="1"/>
  <c r="BF95" i="1"/>
  <c r="BF215" i="1"/>
  <c r="BM215" i="1" s="1"/>
  <c r="BN215" i="1" s="1"/>
  <c r="BO215" i="1" s="1"/>
  <c r="AZ551" i="1"/>
  <c r="AZ189" i="1"/>
  <c r="AZ233" i="1"/>
  <c r="BA641" i="1"/>
  <c r="BF365" i="1"/>
  <c r="BM365" i="1" s="1"/>
  <c r="BN365" i="1" s="1"/>
  <c r="BO365" i="1" s="1"/>
  <c r="BC365" i="1" s="1"/>
  <c r="BA574" i="1"/>
  <c r="BA333" i="1"/>
  <c r="BA331" i="1"/>
  <c r="BA833" i="1"/>
  <c r="BC833" i="1" s="1"/>
  <c r="BD833" i="1" s="1"/>
  <c r="BE833" i="1" s="1"/>
  <c r="BA189" i="1"/>
  <c r="BA336" i="1"/>
  <c r="BA847" i="1"/>
  <c r="AZ354" i="1"/>
  <c r="BF87" i="1"/>
  <c r="BA620" i="1"/>
  <c r="AZ285" i="1"/>
  <c r="BA170" i="1"/>
  <c r="BA268" i="1"/>
  <c r="AZ391" i="1"/>
  <c r="AZ316" i="1"/>
  <c r="BA596" i="1"/>
  <c r="AZ136" i="1"/>
  <c r="BF309" i="1"/>
  <c r="BM309" i="1" s="1"/>
  <c r="BN309" i="1" s="1"/>
  <c r="BO309" i="1" s="1"/>
  <c r="BC309" i="1" s="1"/>
  <c r="BF499" i="1"/>
  <c r="BM499" i="1" s="1"/>
  <c r="BN499" i="1" s="1"/>
  <c r="BO499" i="1" s="1"/>
  <c r="BF656" i="1"/>
  <c r="BM656" i="1" s="1"/>
  <c r="BN656" i="1" s="1"/>
  <c r="BO656" i="1" s="1"/>
  <c r="AZ255" i="1"/>
  <c r="AZ638" i="1"/>
  <c r="BA385" i="1"/>
  <c r="AZ155" i="1"/>
  <c r="AY155" i="1" s="1"/>
  <c r="AZ172" i="1"/>
  <c r="BF482" i="1"/>
  <c r="BM482" i="1" s="1"/>
  <c r="BN482" i="1" s="1"/>
  <c r="BO482" i="1" s="1"/>
  <c r="AZ563" i="1"/>
  <c r="BA600" i="1"/>
  <c r="BA510" i="1"/>
  <c r="BA466" i="1"/>
  <c r="BA908" i="1"/>
  <c r="BC908" i="1" s="1"/>
  <c r="BG908" i="1" s="1"/>
  <c r="BH908" i="1" s="1"/>
  <c r="BA474" i="1"/>
  <c r="AZ662" i="1"/>
  <c r="AZ234" i="1"/>
  <c r="AZ516" i="1"/>
  <c r="AZ583" i="1"/>
  <c r="AZ291" i="1"/>
  <c r="AZ600" i="1"/>
  <c r="BF313" i="1"/>
  <c r="BM313" i="1" s="1"/>
  <c r="BN313" i="1" s="1"/>
  <c r="BO313" i="1" s="1"/>
  <c r="AZ674" i="1"/>
  <c r="AZ640" i="1"/>
  <c r="BA446" i="1"/>
  <c r="AZ365" i="1"/>
  <c r="BF307" i="1"/>
  <c r="BM307" i="1" s="1"/>
  <c r="BN307" i="1" s="1"/>
  <c r="BO307" i="1" s="1"/>
  <c r="BF188" i="1"/>
  <c r="BM188" i="1" s="1"/>
  <c r="BN188" i="1" s="1"/>
  <c r="BO188" i="1" s="1"/>
  <c r="BN683" i="1"/>
  <c r="BO683" i="1" s="1"/>
  <c r="AU663" i="1"/>
  <c r="AU614" i="1"/>
  <c r="BF232" i="1"/>
  <c r="BM232" i="1" s="1"/>
  <c r="BN232" i="1" s="1"/>
  <c r="BO232" i="1" s="1"/>
  <c r="BC232" i="1" s="1"/>
  <c r="AZ232" i="1"/>
  <c r="BA302" i="1"/>
  <c r="BF302" i="1"/>
  <c r="BM302" i="1" s="1"/>
  <c r="BN302" i="1" s="1"/>
  <c r="BO302" i="1" s="1"/>
  <c r="AZ846" i="1"/>
  <c r="BA846" i="1"/>
  <c r="AZ666" i="1"/>
  <c r="BA666" i="1"/>
  <c r="BA549" i="1"/>
  <c r="BF549" i="1"/>
  <c r="BM549" i="1" s="1"/>
  <c r="BN549" i="1" s="1"/>
  <c r="BO549" i="1" s="1"/>
  <c r="BF483" i="1"/>
  <c r="BM483" i="1" s="1"/>
  <c r="BN483" i="1" s="1"/>
  <c r="BO483" i="1" s="1"/>
  <c r="AZ483" i="1"/>
  <c r="BF212" i="1"/>
  <c r="BM212" i="1" s="1"/>
  <c r="BN212" i="1" s="1"/>
  <c r="BO212" i="1" s="1"/>
  <c r="BC212" i="1" s="1"/>
  <c r="AZ212" i="1"/>
  <c r="BF141" i="1"/>
  <c r="BM141" i="1" s="1"/>
  <c r="BN141" i="1" s="1"/>
  <c r="BO141" i="1" s="1"/>
  <c r="AZ141" i="1"/>
  <c r="BF551" i="1"/>
  <c r="BM551" i="1" s="1"/>
  <c r="BN551" i="1" s="1"/>
  <c r="BO551" i="1" s="1"/>
  <c r="BF641" i="1"/>
  <c r="BM641" i="1" s="1"/>
  <c r="BN641" i="1" s="1"/>
  <c r="BO641" i="1" s="1"/>
  <c r="BC641" i="1" s="1"/>
  <c r="AZ447" i="1"/>
  <c r="BF354" i="1"/>
  <c r="BM354" i="1" s="1"/>
  <c r="BN354" i="1" s="1"/>
  <c r="BO354" i="1" s="1"/>
  <c r="BF616" i="1"/>
  <c r="BM616" i="1" s="1"/>
  <c r="BN616" i="1" s="1"/>
  <c r="BO616" i="1" s="1"/>
  <c r="AZ349" i="1"/>
  <c r="AZ460" i="1"/>
  <c r="BF152" i="1"/>
  <c r="BM152" i="1" s="1"/>
  <c r="BN152" i="1" s="1"/>
  <c r="BO152" i="1" s="1"/>
  <c r="BC152" i="1" s="1"/>
  <c r="BA152" i="1"/>
  <c r="BA340" i="1"/>
  <c r="BA417" i="1"/>
  <c r="AZ417" i="1"/>
  <c r="BA305" i="1"/>
  <c r="AZ305" i="1"/>
  <c r="BF272" i="1"/>
  <c r="BM272" i="1" s="1"/>
  <c r="BN272" i="1" s="1"/>
  <c r="BO272" i="1" s="1"/>
  <c r="BC272" i="1" s="1"/>
  <c r="BA272" i="1"/>
  <c r="BA237" i="1"/>
  <c r="BF237" i="1"/>
  <c r="BM237" i="1" s="1"/>
  <c r="BN237" i="1" s="1"/>
  <c r="BO237" i="1" s="1"/>
  <c r="AZ246" i="1"/>
  <c r="BA246" i="1"/>
  <c r="AZ387" i="1"/>
  <c r="BA387" i="1"/>
  <c r="AZ330" i="1"/>
  <c r="BA330" i="1"/>
  <c r="BF312" i="1"/>
  <c r="BM312" i="1" s="1"/>
  <c r="BN312" i="1" s="1"/>
  <c r="BO312" i="1" s="1"/>
  <c r="BC312" i="1" s="1"/>
  <c r="AZ312" i="1"/>
  <c r="BA245" i="1"/>
  <c r="BF245" i="1"/>
  <c r="BM245" i="1" s="1"/>
  <c r="BN245" i="1" s="1"/>
  <c r="BO245" i="1" s="1"/>
  <c r="BC245" i="1" s="1"/>
  <c r="BA198" i="1"/>
  <c r="AZ198" i="1"/>
  <c r="BF134" i="1"/>
  <c r="BM134" i="1" s="1"/>
  <c r="BN134" i="1" s="1"/>
  <c r="BO134" i="1" s="1"/>
  <c r="AZ134" i="1"/>
  <c r="AU837" i="1"/>
  <c r="BN837" i="1"/>
  <c r="BO837" i="1" s="1"/>
  <c r="BF100" i="1"/>
  <c r="BA467" i="1"/>
  <c r="BD85" i="1"/>
  <c r="AZ180" i="1"/>
  <c r="AZ515" i="1"/>
  <c r="BA311" i="1"/>
  <c r="BA349" i="1"/>
  <c r="AZ331" i="1"/>
  <c r="AZ498" i="1"/>
  <c r="BA244" i="1"/>
  <c r="BF222" i="1"/>
  <c r="BM222" i="1" s="1"/>
  <c r="BN222" i="1" s="1"/>
  <c r="BO222" i="1" s="1"/>
  <c r="BF405" i="1"/>
  <c r="BM405" i="1" s="1"/>
  <c r="BN405" i="1" s="1"/>
  <c r="BO405" i="1" s="1"/>
  <c r="BC405" i="1" s="1"/>
  <c r="AZ302" i="1"/>
  <c r="AZ502" i="1"/>
  <c r="AZ596" i="1"/>
  <c r="BA277" i="1"/>
  <c r="BA907" i="1"/>
  <c r="BC907" i="1" s="1"/>
  <c r="BG907" i="1" s="1"/>
  <c r="BH907" i="1" s="1"/>
  <c r="BA232" i="1"/>
  <c r="BF229" i="1"/>
  <c r="BM229" i="1" s="1"/>
  <c r="BN229" i="1" s="1"/>
  <c r="BO229" i="1" s="1"/>
  <c r="BC229" i="1" s="1"/>
  <c r="BA384" i="1"/>
  <c r="BA213" i="1"/>
  <c r="AZ550" i="1"/>
  <c r="BA649" i="1"/>
  <c r="AZ722" i="1"/>
  <c r="BF530" i="1"/>
  <c r="BM530" i="1" s="1"/>
  <c r="BN530" i="1" s="1"/>
  <c r="BO530" i="1" s="1"/>
  <c r="AZ521" i="1"/>
  <c r="BF255" i="1"/>
  <c r="BM255" i="1" s="1"/>
  <c r="BN255" i="1" s="1"/>
  <c r="BO255" i="1" s="1"/>
  <c r="BN731" i="1"/>
  <c r="BO731" i="1" s="1"/>
  <c r="BN574" i="1"/>
  <c r="BO574" i="1" s="1"/>
  <c r="BN558" i="1"/>
  <c r="BO558" i="1" s="1"/>
  <c r="BC558" i="1" s="1"/>
  <c r="BF337" i="1"/>
  <c r="BM337" i="1" s="1"/>
  <c r="BN337" i="1" s="1"/>
  <c r="BO337" i="1" s="1"/>
  <c r="BC337" i="1" s="1"/>
  <c r="BA337" i="1"/>
  <c r="AZ337" i="1"/>
  <c r="BF355" i="1"/>
  <c r="BM355" i="1" s="1"/>
  <c r="BN355" i="1" s="1"/>
  <c r="BO355" i="1" s="1"/>
  <c r="AZ355" i="1"/>
  <c r="BA355" i="1"/>
  <c r="BF479" i="1"/>
  <c r="BM479" i="1" s="1"/>
  <c r="BN479" i="1" s="1"/>
  <c r="BO479" i="1" s="1"/>
  <c r="BA479" i="1"/>
  <c r="AZ479" i="1"/>
  <c r="AZ560" i="1"/>
  <c r="BA560" i="1"/>
  <c r="AZ627" i="1"/>
  <c r="BA627" i="1"/>
  <c r="AZ609" i="1"/>
  <c r="BA609" i="1"/>
  <c r="AZ584" i="1"/>
  <c r="BA584" i="1"/>
  <c r="BA443" i="1"/>
  <c r="AZ443" i="1"/>
  <c r="AZ133" i="1"/>
  <c r="BF133" i="1"/>
  <c r="BM133" i="1" s="1"/>
  <c r="BN133" i="1" s="1"/>
  <c r="BA133" i="1"/>
  <c r="BF171" i="1"/>
  <c r="BM171" i="1" s="1"/>
  <c r="BN171" i="1" s="1"/>
  <c r="BO171" i="1" s="1"/>
  <c r="AZ171" i="1"/>
  <c r="AY171" i="1" s="1"/>
  <c r="BF254" i="1"/>
  <c r="BM254" i="1" s="1"/>
  <c r="BN254" i="1" s="1"/>
  <c r="BO254" i="1" s="1"/>
  <c r="BA254" i="1"/>
  <c r="AZ254" i="1"/>
  <c r="BF359" i="1"/>
  <c r="BM359" i="1" s="1"/>
  <c r="BN359" i="1" s="1"/>
  <c r="BO359" i="1" s="1"/>
  <c r="BC359" i="1" s="1"/>
  <c r="BA359" i="1"/>
  <c r="AZ431" i="1"/>
  <c r="BA431" i="1"/>
  <c r="AZ445" i="1"/>
  <c r="BA445" i="1"/>
  <c r="BF445" i="1"/>
  <c r="BM445" i="1" s="1"/>
  <c r="BN445" i="1" s="1"/>
  <c r="BO445" i="1" s="1"/>
  <c r="BC445" i="1" s="1"/>
  <c r="AZ858" i="1"/>
  <c r="BA858" i="1"/>
  <c r="BA661" i="1"/>
  <c r="AZ661" i="1"/>
  <c r="BF644" i="1"/>
  <c r="BM644" i="1" s="1"/>
  <c r="BN644" i="1" s="1"/>
  <c r="BO644" i="1" s="1"/>
  <c r="BC644" i="1" s="1"/>
  <c r="AZ644" i="1"/>
  <c r="BA644" i="1"/>
  <c r="AZ418" i="1"/>
  <c r="BA418" i="1"/>
  <c r="BF317" i="1"/>
  <c r="BM317" i="1" s="1"/>
  <c r="BN317" i="1" s="1"/>
  <c r="BO317" i="1" s="1"/>
  <c r="AZ317" i="1"/>
  <c r="BF210" i="1"/>
  <c r="BM210" i="1" s="1"/>
  <c r="BN210" i="1" s="1"/>
  <c r="BO210" i="1" s="1"/>
  <c r="AZ210" i="1"/>
  <c r="BF224" i="1"/>
  <c r="BM224" i="1" s="1"/>
  <c r="BN224" i="1" s="1"/>
  <c r="BO224" i="1" s="1"/>
  <c r="BC224" i="1" s="1"/>
  <c r="AZ224" i="1"/>
  <c r="BA224" i="1"/>
  <c r="AZ250" i="1"/>
  <c r="BF250" i="1"/>
  <c r="BM250" i="1" s="1"/>
  <c r="BN250" i="1" s="1"/>
  <c r="BO250" i="1" s="1"/>
  <c r="BC250" i="1" s="1"/>
  <c r="BA352" i="1"/>
  <c r="BF352" i="1"/>
  <c r="BM352" i="1" s="1"/>
  <c r="BN352" i="1" s="1"/>
  <c r="BO352" i="1" s="1"/>
  <c r="BC352" i="1" s="1"/>
  <c r="AZ366" i="1"/>
  <c r="BA366" i="1"/>
  <c r="BF374" i="1"/>
  <c r="BM374" i="1" s="1"/>
  <c r="BN374" i="1" s="1"/>
  <c r="BO374" i="1" s="1"/>
  <c r="AZ374" i="1"/>
  <c r="BA374" i="1"/>
  <c r="AZ407" i="1"/>
  <c r="BA407" i="1"/>
  <c r="BF407" i="1"/>
  <c r="BM407" i="1" s="1"/>
  <c r="BN407" i="1" s="1"/>
  <c r="BO407" i="1" s="1"/>
  <c r="AZ594" i="1"/>
  <c r="BA594" i="1"/>
  <c r="BA659" i="1"/>
  <c r="AZ659" i="1"/>
  <c r="AZ631" i="1"/>
  <c r="BA631" i="1"/>
  <c r="BA586" i="1"/>
  <c r="AZ586" i="1"/>
  <c r="BF578" i="1"/>
  <c r="BM578" i="1" s="1"/>
  <c r="BN578" i="1" s="1"/>
  <c r="BO578" i="1" s="1"/>
  <c r="BA578" i="1"/>
  <c r="BF533" i="1"/>
  <c r="BM533" i="1" s="1"/>
  <c r="BN533" i="1" s="1"/>
  <c r="BO533" i="1" s="1"/>
  <c r="BC533" i="1" s="1"/>
  <c r="BA533" i="1"/>
  <c r="BF459" i="1"/>
  <c r="BM459" i="1" s="1"/>
  <c r="BN459" i="1" s="1"/>
  <c r="BO459" i="1" s="1"/>
  <c r="BA459" i="1"/>
  <c r="AZ459" i="1"/>
  <c r="BF449" i="1"/>
  <c r="BM449" i="1" s="1"/>
  <c r="BN449" i="1" s="1"/>
  <c r="BO449" i="1" s="1"/>
  <c r="BC449" i="1" s="1"/>
  <c r="AZ449" i="1"/>
  <c r="BF432" i="1"/>
  <c r="BM432" i="1" s="1"/>
  <c r="BN432" i="1" s="1"/>
  <c r="BO432" i="1" s="1"/>
  <c r="BA432" i="1"/>
  <c r="BF371" i="1"/>
  <c r="BM371" i="1" s="1"/>
  <c r="BN371" i="1" s="1"/>
  <c r="BO371" i="1" s="1"/>
  <c r="BA371" i="1"/>
  <c r="BF319" i="1"/>
  <c r="BM319" i="1" s="1"/>
  <c r="BN319" i="1" s="1"/>
  <c r="BO319" i="1" s="1"/>
  <c r="BC319" i="1" s="1"/>
  <c r="AZ319" i="1"/>
  <c r="BA298" i="1"/>
  <c r="AZ298" i="1"/>
  <c r="BF298" i="1"/>
  <c r="BM298" i="1" s="1"/>
  <c r="BN298" i="1" s="1"/>
  <c r="BO298" i="1" s="1"/>
  <c r="AZ247" i="1"/>
  <c r="BA247" i="1"/>
  <c r="BF218" i="1"/>
  <c r="BM218" i="1" s="1"/>
  <c r="BN218" i="1" s="1"/>
  <c r="BO218" i="1" s="1"/>
  <c r="AZ218" i="1"/>
  <c r="AZ147" i="1"/>
  <c r="BF147" i="1"/>
  <c r="BM147" i="1" s="1"/>
  <c r="BN147" i="1" s="1"/>
  <c r="BO147" i="1" s="1"/>
  <c r="BF379" i="1"/>
  <c r="BM379" i="1" s="1"/>
  <c r="BN379" i="1" s="1"/>
  <c r="BO379" i="1" s="1"/>
  <c r="AZ843" i="1"/>
  <c r="BA317" i="1"/>
  <c r="BF333" i="1"/>
  <c r="BM333" i="1" s="1"/>
  <c r="BN333" i="1" s="1"/>
  <c r="BO333" i="1" s="1"/>
  <c r="BA859" i="1"/>
  <c r="AZ624" i="1"/>
  <c r="BA210" i="1"/>
  <c r="AZ190" i="1"/>
  <c r="BA175" i="1"/>
  <c r="BF175" i="1"/>
  <c r="BM175" i="1" s="1"/>
  <c r="BN175" i="1" s="1"/>
  <c r="BO175" i="1" s="1"/>
  <c r="BF201" i="1"/>
  <c r="BM201" i="1" s="1"/>
  <c r="BN201" i="1" s="1"/>
  <c r="BO201" i="1" s="1"/>
  <c r="AZ201" i="1"/>
  <c r="AY201" i="1" s="1"/>
  <c r="AZ508" i="1"/>
  <c r="BA508" i="1"/>
  <c r="AZ687" i="1"/>
  <c r="BA687" i="1"/>
  <c r="BA341" i="1"/>
  <c r="AZ341" i="1"/>
  <c r="BF294" i="1"/>
  <c r="BM294" i="1" s="1"/>
  <c r="BN294" i="1" s="1"/>
  <c r="BO294" i="1" s="1"/>
  <c r="BC294" i="1" s="1"/>
  <c r="BA294" i="1"/>
  <c r="AZ294" i="1"/>
  <c r="AZ174" i="1"/>
  <c r="BF174" i="1"/>
  <c r="BM174" i="1" s="1"/>
  <c r="BN174" i="1" s="1"/>
  <c r="BO174" i="1" s="1"/>
  <c r="BD67" i="1"/>
  <c r="BF67" i="1"/>
  <c r="BF139" i="1"/>
  <c r="BM139" i="1" s="1"/>
  <c r="BN139" i="1" s="1"/>
  <c r="BO139" i="1" s="1"/>
  <c r="AZ139" i="1"/>
  <c r="BF382" i="1"/>
  <c r="BM382" i="1" s="1"/>
  <c r="BN382" i="1" s="1"/>
  <c r="BO382" i="1" s="1"/>
  <c r="BC382" i="1" s="1"/>
  <c r="BA382" i="1"/>
  <c r="BA723" i="1"/>
  <c r="AZ723" i="1"/>
  <c r="AZ412" i="1"/>
  <c r="BF412" i="1"/>
  <c r="BM412" i="1" s="1"/>
  <c r="BN412" i="1" s="1"/>
  <c r="BO412" i="1" s="1"/>
  <c r="BC412" i="1" s="1"/>
  <c r="BA412" i="1"/>
  <c r="BA360" i="1"/>
  <c r="AZ360" i="1"/>
  <c r="AZ227" i="1"/>
  <c r="BA227" i="1"/>
  <c r="BD127" i="1"/>
  <c r="BF127" i="1"/>
  <c r="AZ392" i="1"/>
  <c r="BA392" i="1"/>
  <c r="BF454" i="1"/>
  <c r="BM454" i="1" s="1"/>
  <c r="BN454" i="1" s="1"/>
  <c r="BO454" i="1" s="1"/>
  <c r="BA454" i="1"/>
  <c r="AZ454" i="1"/>
  <c r="BF601" i="1"/>
  <c r="BM601" i="1" s="1"/>
  <c r="BN601" i="1" s="1"/>
  <c r="BO601" i="1" s="1"/>
  <c r="BC601" i="1" s="1"/>
  <c r="BA601" i="1"/>
  <c r="BA617" i="1"/>
  <c r="AZ643" i="1"/>
  <c r="BA643" i="1"/>
  <c r="AZ672" i="1"/>
  <c r="BA672" i="1"/>
  <c r="BF581" i="1"/>
  <c r="BM581" i="1" s="1"/>
  <c r="BN581" i="1" s="1"/>
  <c r="BO581" i="1" s="1"/>
  <c r="AZ581" i="1"/>
  <c r="BA566" i="1"/>
  <c r="BF566" i="1"/>
  <c r="BM566" i="1" s="1"/>
  <c r="BN566" i="1" s="1"/>
  <c r="BO566" i="1" s="1"/>
  <c r="BF544" i="1"/>
  <c r="BM544" i="1" s="1"/>
  <c r="BN544" i="1" s="1"/>
  <c r="BO544" i="1" s="1"/>
  <c r="BC544" i="1" s="1"/>
  <c r="BA544" i="1"/>
  <c r="BA473" i="1"/>
  <c r="AZ473" i="1"/>
  <c r="BA461" i="1"/>
  <c r="BF461" i="1"/>
  <c r="BM461" i="1" s="1"/>
  <c r="BN461" i="1" s="1"/>
  <c r="BO461" i="1" s="1"/>
  <c r="BC461" i="1" s="1"/>
  <c r="AZ461" i="1"/>
  <c r="AZ434" i="1"/>
  <c r="BA434" i="1"/>
  <c r="BA393" i="1"/>
  <c r="AZ393" i="1"/>
  <c r="BA325" i="1"/>
  <c r="BF325" i="1"/>
  <c r="BM325" i="1" s="1"/>
  <c r="BN325" i="1" s="1"/>
  <c r="BO325" i="1" s="1"/>
  <c r="BC325" i="1" s="1"/>
  <c r="BA308" i="1"/>
  <c r="BF308" i="1"/>
  <c r="BM308" i="1" s="1"/>
  <c r="BN308" i="1" s="1"/>
  <c r="BO308" i="1" s="1"/>
  <c r="AZ308" i="1"/>
  <c r="BF253" i="1"/>
  <c r="BM253" i="1" s="1"/>
  <c r="BN253" i="1" s="1"/>
  <c r="BO253" i="1" s="1"/>
  <c r="BC253" i="1" s="1"/>
  <c r="BA253" i="1"/>
  <c r="AZ223" i="1"/>
  <c r="BA223" i="1"/>
  <c r="BF206" i="1"/>
  <c r="BM206" i="1" s="1"/>
  <c r="BN206" i="1" s="1"/>
  <c r="BO206" i="1" s="1"/>
  <c r="AZ206" i="1"/>
  <c r="AY206" i="1" s="1"/>
  <c r="BA165" i="1"/>
  <c r="BF165" i="1"/>
  <c r="BM165" i="1" s="1"/>
  <c r="BN165" i="1" s="1"/>
  <c r="BO165" i="1" s="1"/>
  <c r="AZ165" i="1"/>
  <c r="AZ191" i="1"/>
  <c r="AZ175" i="1"/>
  <c r="AZ379" i="1"/>
  <c r="AZ382" i="1"/>
  <c r="AZ452" i="1"/>
  <c r="BG67" i="1"/>
  <c r="BF858" i="1"/>
  <c r="BM858" i="1" s="1"/>
  <c r="BN858" i="1" s="1"/>
  <c r="BO858" i="1" s="1"/>
  <c r="BC560" i="1"/>
  <c r="BF661" i="1"/>
  <c r="BM661" i="1" s="1"/>
  <c r="BN661" i="1" s="1"/>
  <c r="BO661" i="1" s="1"/>
  <c r="BC661" i="1" s="1"/>
  <c r="BF431" i="1"/>
  <c r="BM431" i="1" s="1"/>
  <c r="BN431" i="1" s="1"/>
  <c r="BO431" i="1" s="1"/>
  <c r="BC431" i="1" s="1"/>
  <c r="BA153" i="1"/>
  <c r="BF153" i="1"/>
  <c r="BM153" i="1" s="1"/>
  <c r="BN153" i="1" s="1"/>
  <c r="BO153" i="1" s="1"/>
  <c r="BF367" i="1"/>
  <c r="BM367" i="1" s="1"/>
  <c r="BN367" i="1" s="1"/>
  <c r="BO367" i="1" s="1"/>
  <c r="AZ367" i="1"/>
  <c r="BA712" i="1"/>
  <c r="AZ712" i="1"/>
  <c r="BF554" i="1"/>
  <c r="BM554" i="1" s="1"/>
  <c r="BN554" i="1" s="1"/>
  <c r="BO554" i="1" s="1"/>
  <c r="BC554" i="1" s="1"/>
  <c r="BA554" i="1"/>
  <c r="AZ471" i="1"/>
  <c r="BA471" i="1"/>
  <c r="BF368" i="1"/>
  <c r="BM368" i="1" s="1"/>
  <c r="BN368" i="1" s="1"/>
  <c r="BO368" i="1" s="1"/>
  <c r="BC368" i="1" s="1"/>
  <c r="BA368" i="1"/>
  <c r="BA280" i="1"/>
  <c r="AZ280" i="1"/>
  <c r="AU561" i="1"/>
  <c r="BN561" i="1"/>
  <c r="BO561" i="1" s="1"/>
  <c r="AU409" i="1"/>
  <c r="AU385" i="1"/>
  <c r="AU337" i="1"/>
  <c r="AU237" i="1"/>
  <c r="AU165" i="1"/>
  <c r="BA73" i="1"/>
  <c r="BC73" i="1" s="1"/>
  <c r="AU73" i="1"/>
  <c r="AZ453" i="1"/>
  <c r="BA453" i="1"/>
  <c r="BF610" i="1"/>
  <c r="BM610" i="1" s="1"/>
  <c r="BN610" i="1" s="1"/>
  <c r="BO610" i="1" s="1"/>
  <c r="BA610" i="1"/>
  <c r="AZ610" i="1"/>
  <c r="BF700" i="1"/>
  <c r="BM700" i="1" s="1"/>
  <c r="BN700" i="1" s="1"/>
  <c r="BO700" i="1" s="1"/>
  <c r="BC700" i="1" s="1"/>
  <c r="AZ700" i="1"/>
  <c r="AZ851" i="1"/>
  <c r="BA851" i="1"/>
  <c r="BF839" i="1"/>
  <c r="BM839" i="1" s="1"/>
  <c r="BN839" i="1" s="1"/>
  <c r="BO839" i="1" s="1"/>
  <c r="AZ839" i="1"/>
  <c r="AZ486" i="1"/>
  <c r="BA486" i="1"/>
  <c r="BF383" i="1"/>
  <c r="BM383" i="1" s="1"/>
  <c r="BN383" i="1" s="1"/>
  <c r="BO383" i="1" s="1"/>
  <c r="BC383" i="1" s="1"/>
  <c r="BA383" i="1"/>
  <c r="BF323" i="1"/>
  <c r="BM323" i="1" s="1"/>
  <c r="BN323" i="1" s="1"/>
  <c r="BO323" i="1" s="1"/>
  <c r="BC323" i="1" s="1"/>
  <c r="BA323" i="1"/>
  <c r="BF286" i="1"/>
  <c r="BM286" i="1" s="1"/>
  <c r="BN286" i="1" s="1"/>
  <c r="BO286" i="1" s="1"/>
  <c r="AZ286" i="1"/>
  <c r="BF281" i="1"/>
  <c r="BM281" i="1" s="1"/>
  <c r="BN281" i="1" s="1"/>
  <c r="BO281" i="1" s="1"/>
  <c r="BC281" i="1" s="1"/>
  <c r="BA281" i="1"/>
  <c r="BA259" i="1"/>
  <c r="BF259" i="1"/>
  <c r="BM259" i="1" s="1"/>
  <c r="BN259" i="1" s="1"/>
  <c r="BO259" i="1" s="1"/>
  <c r="BF208" i="1"/>
  <c r="BM208" i="1" s="1"/>
  <c r="BN208" i="1" s="1"/>
  <c r="BO208" i="1" s="1"/>
  <c r="AZ208" i="1"/>
  <c r="AZ137" i="1"/>
  <c r="BA137" i="1"/>
  <c r="BF90" i="1"/>
  <c r="BG90" i="1"/>
  <c r="BF105" i="1"/>
  <c r="BG105" i="1"/>
  <c r="AU861" i="1"/>
  <c r="AU832" i="1"/>
  <c r="AU506" i="1"/>
  <c r="BN506" i="1"/>
  <c r="BO506" i="1" s="1"/>
  <c r="AU490" i="1"/>
  <c r="AU474" i="1"/>
  <c r="BN474" i="1"/>
  <c r="BO474" i="1" s="1"/>
  <c r="BC474" i="1" s="1"/>
  <c r="AU394" i="1"/>
  <c r="AU354" i="1"/>
  <c r="BF623" i="1"/>
  <c r="BM623" i="1" s="1"/>
  <c r="BN623" i="1" s="1"/>
  <c r="BO623" i="1" s="1"/>
  <c r="BC623" i="1" s="1"/>
  <c r="BF498" i="1"/>
  <c r="BM498" i="1" s="1"/>
  <c r="BN498" i="1" s="1"/>
  <c r="BO498" i="1" s="1"/>
  <c r="BC498" i="1" s="1"/>
  <c r="AZ628" i="1"/>
  <c r="BA320" i="1"/>
  <c r="BF275" i="1"/>
  <c r="BM275" i="1" s="1"/>
  <c r="BN275" i="1" s="1"/>
  <c r="BO275" i="1" s="1"/>
  <c r="AZ853" i="1"/>
  <c r="BF471" i="1"/>
  <c r="BM471" i="1" s="1"/>
  <c r="BN471" i="1" s="1"/>
  <c r="BO471" i="1" s="1"/>
  <c r="BC471" i="1" s="1"/>
  <c r="BN537" i="1"/>
  <c r="BO537" i="1" s="1"/>
  <c r="AZ476" i="1"/>
  <c r="BF345" i="1"/>
  <c r="BM345" i="1" s="1"/>
  <c r="BN345" i="1" s="1"/>
  <c r="BO345" i="1" s="1"/>
  <c r="BC345" i="1" s="1"/>
  <c r="BF277" i="1"/>
  <c r="BM277" i="1" s="1"/>
  <c r="BN277" i="1" s="1"/>
  <c r="BO277" i="1" s="1"/>
  <c r="BC277" i="1" s="1"/>
  <c r="AZ275" i="1"/>
  <c r="BA204" i="1"/>
  <c r="AU585" i="1"/>
  <c r="AU513" i="1"/>
  <c r="AU197" i="1"/>
  <c r="BF363" i="1"/>
  <c r="BM363" i="1" s="1"/>
  <c r="BN363" i="1" s="1"/>
  <c r="BO363" i="1" s="1"/>
  <c r="BA363" i="1"/>
  <c r="BA517" i="1"/>
  <c r="AZ517" i="1"/>
  <c r="BA485" i="1"/>
  <c r="BF485" i="1"/>
  <c r="BM485" i="1" s="1"/>
  <c r="BN485" i="1" s="1"/>
  <c r="BO485" i="1" s="1"/>
  <c r="BC485" i="1" s="1"/>
  <c r="BF438" i="1"/>
  <c r="BM438" i="1" s="1"/>
  <c r="BN438" i="1" s="1"/>
  <c r="BO438" i="1" s="1"/>
  <c r="BC438" i="1" s="1"/>
  <c r="BA438" i="1"/>
  <c r="BF315" i="1"/>
  <c r="BM315" i="1" s="1"/>
  <c r="BN315" i="1" s="1"/>
  <c r="BO315" i="1" s="1"/>
  <c r="AZ315" i="1"/>
  <c r="AZ194" i="1"/>
  <c r="BA194" i="1"/>
  <c r="BA145" i="1"/>
  <c r="BF145" i="1"/>
  <c r="BM145" i="1" s="1"/>
  <c r="BD206" i="1"/>
  <c r="BG206" i="1"/>
  <c r="AU713" i="1"/>
  <c r="BN645" i="1"/>
  <c r="BO645" i="1" s="1"/>
  <c r="AU645" i="1"/>
  <c r="AU605" i="1"/>
  <c r="BN605" i="1"/>
  <c r="BO605" i="1" s="1"/>
  <c r="AU581" i="1"/>
  <c r="AU429" i="1"/>
  <c r="AU357" i="1"/>
  <c r="AU177" i="1"/>
  <c r="BN177" i="1"/>
  <c r="BO177" i="1" s="1"/>
  <c r="BF274" i="1"/>
  <c r="BM274" i="1" s="1"/>
  <c r="BN274" i="1" s="1"/>
  <c r="BO274" i="1" s="1"/>
  <c r="AZ274" i="1"/>
  <c r="BA274" i="1"/>
  <c r="AZ507" i="1"/>
  <c r="BA507" i="1"/>
  <c r="BF639" i="1"/>
  <c r="BM639" i="1" s="1"/>
  <c r="BN639" i="1" s="1"/>
  <c r="BO639" i="1" s="1"/>
  <c r="BA639" i="1"/>
  <c r="AZ639" i="1"/>
  <c r="AZ619" i="1"/>
  <c r="BA619" i="1"/>
  <c r="BF559" i="1"/>
  <c r="BM559" i="1" s="1"/>
  <c r="BN559" i="1" s="1"/>
  <c r="BO559" i="1" s="1"/>
  <c r="BC559" i="1" s="1"/>
  <c r="AZ559" i="1"/>
  <c r="BF523" i="1"/>
  <c r="BM523" i="1" s="1"/>
  <c r="BN523" i="1" s="1"/>
  <c r="BO523" i="1" s="1"/>
  <c r="BA523" i="1"/>
  <c r="AZ523" i="1"/>
  <c r="AZ356" i="1"/>
  <c r="BA356" i="1"/>
  <c r="BN598" i="1"/>
  <c r="BO598" i="1" s="1"/>
  <c r="BC598" i="1" s="1"/>
  <c r="AU598" i="1"/>
  <c r="AU594" i="1"/>
  <c r="BN594" i="1"/>
  <c r="BO594" i="1" s="1"/>
  <c r="AU590" i="1"/>
  <c r="AU510" i="1"/>
  <c r="BN510" i="1"/>
  <c r="BO510" i="1" s="1"/>
  <c r="BC510" i="1" s="1"/>
  <c r="AU462" i="1"/>
  <c r="AU454" i="1"/>
  <c r="AU446" i="1"/>
  <c r="BN446" i="1"/>
  <c r="BO446" i="1" s="1"/>
  <c r="BA390" i="1"/>
  <c r="BF390" i="1"/>
  <c r="BM390" i="1" s="1"/>
  <c r="BN390" i="1" s="1"/>
  <c r="BO390" i="1" s="1"/>
  <c r="AZ390" i="1"/>
  <c r="BF430" i="1"/>
  <c r="BM430" i="1" s="1"/>
  <c r="BN430" i="1" s="1"/>
  <c r="BO430" i="1" s="1"/>
  <c r="BA430" i="1"/>
  <c r="BA514" i="1"/>
  <c r="BA527" i="1"/>
  <c r="AZ527" i="1"/>
  <c r="AZ591" i="1"/>
  <c r="BA591" i="1"/>
  <c r="BF629" i="1"/>
  <c r="BM629" i="1" s="1"/>
  <c r="BN629" i="1" s="1"/>
  <c r="BO629" i="1" s="1"/>
  <c r="BC629" i="1" s="1"/>
  <c r="AZ629" i="1"/>
  <c r="BF842" i="1"/>
  <c r="BM842" i="1" s="1"/>
  <c r="BN842" i="1" s="1"/>
  <c r="BO842" i="1" s="1"/>
  <c r="AZ842" i="1"/>
  <c r="BF665" i="1"/>
  <c r="BM665" i="1" s="1"/>
  <c r="BN665" i="1" s="1"/>
  <c r="BO665" i="1" s="1"/>
  <c r="BC665" i="1" s="1"/>
  <c r="BA665" i="1"/>
  <c r="BA543" i="1"/>
  <c r="AZ543" i="1"/>
  <c r="BA505" i="1"/>
  <c r="AZ478" i="1"/>
  <c r="BA478" i="1"/>
  <c r="BF395" i="1"/>
  <c r="BM395" i="1" s="1"/>
  <c r="BN395" i="1" s="1"/>
  <c r="BO395" i="1" s="1"/>
  <c r="BA395" i="1"/>
  <c r="BF249" i="1"/>
  <c r="BM249" i="1" s="1"/>
  <c r="BN249" i="1" s="1"/>
  <c r="BO249" i="1" s="1"/>
  <c r="BC249" i="1" s="1"/>
  <c r="BA249" i="1"/>
  <c r="AZ249" i="1"/>
  <c r="AZ236" i="1"/>
  <c r="BA236" i="1"/>
  <c r="BF205" i="1"/>
  <c r="BM205" i="1" s="1"/>
  <c r="BN205" i="1" s="1"/>
  <c r="BO205" i="1" s="1"/>
  <c r="BC205" i="1" s="1"/>
  <c r="BA205" i="1"/>
  <c r="BF138" i="1"/>
  <c r="BM138" i="1" s="1"/>
  <c r="BN138" i="1" s="1"/>
  <c r="BO138" i="1" s="1"/>
  <c r="AZ138" i="1"/>
  <c r="BP143" i="1"/>
  <c r="BA623" i="1"/>
  <c r="AZ520" i="1"/>
  <c r="AZ157" i="1"/>
  <c r="AY157" i="1" s="1"/>
  <c r="BF204" i="1"/>
  <c r="BM204" i="1" s="1"/>
  <c r="BN204" i="1" s="1"/>
  <c r="BO204" i="1" s="1"/>
  <c r="BC204" i="1" s="1"/>
  <c r="BA389" i="1"/>
  <c r="AZ320" i="1"/>
  <c r="BA836" i="1"/>
  <c r="BA614" i="1"/>
  <c r="AZ605" i="1"/>
  <c r="BN722" i="1"/>
  <c r="BO722" i="1" s="1"/>
  <c r="BN674" i="1"/>
  <c r="BO674" i="1" s="1"/>
  <c r="BC674" i="1" s="1"/>
  <c r="BN486" i="1"/>
  <c r="BO486" i="1" s="1"/>
  <c r="BF497" i="1"/>
  <c r="BM497" i="1" s="1"/>
  <c r="BN497" i="1" s="1"/>
  <c r="BO497" i="1" s="1"/>
  <c r="BC497" i="1" s="1"/>
  <c r="BA228" i="1"/>
  <c r="BA291" i="1"/>
  <c r="BA613" i="1"/>
  <c r="BF833" i="1"/>
  <c r="BM833" i="1" s="1"/>
  <c r="BN833" i="1" s="1"/>
  <c r="BO833" i="1" s="1"/>
  <c r="BF244" i="1"/>
  <c r="BM244" i="1" s="1"/>
  <c r="BN244" i="1" s="1"/>
  <c r="BO244" i="1" s="1"/>
  <c r="BC244" i="1" s="1"/>
  <c r="AZ485" i="1"/>
  <c r="BA667" i="1"/>
  <c r="AZ142" i="1"/>
  <c r="BP206" i="1"/>
  <c r="BA197" i="1"/>
  <c r="BA339" i="1"/>
  <c r="AZ345" i="1"/>
  <c r="BA347" i="1"/>
  <c r="BF200" i="1"/>
  <c r="BM200" i="1" s="1"/>
  <c r="BN200" i="1" s="1"/>
  <c r="BO200" i="1" s="1"/>
  <c r="BC200" i="1" s="1"/>
  <c r="AZ152" i="1"/>
  <c r="BA183" i="1"/>
  <c r="BA167" i="1"/>
  <c r="AZ554" i="1"/>
  <c r="BA559" i="1"/>
  <c r="AZ183" i="1"/>
  <c r="BA646" i="1"/>
  <c r="AZ389" i="1"/>
  <c r="BA830" i="1"/>
  <c r="BA854" i="1"/>
  <c r="BF142" i="1"/>
  <c r="BM142" i="1" s="1"/>
  <c r="BN142" i="1" s="1"/>
  <c r="BO142" i="1" s="1"/>
  <c r="BF246" i="1"/>
  <c r="BM246" i="1" s="1"/>
  <c r="BN246" i="1" s="1"/>
  <c r="BO246" i="1" s="1"/>
  <c r="BC246" i="1" s="1"/>
  <c r="BF347" i="1"/>
  <c r="BM347" i="1" s="1"/>
  <c r="BN347" i="1" s="1"/>
  <c r="BO347" i="1" s="1"/>
  <c r="BC347" i="1" s="1"/>
  <c r="BA595" i="1"/>
  <c r="BF555" i="1"/>
  <c r="BM555" i="1" s="1"/>
  <c r="BN555" i="1" s="1"/>
  <c r="BO555" i="1" s="1"/>
  <c r="BC555" i="1" s="1"/>
  <c r="BA448" i="1"/>
  <c r="AZ259" i="1"/>
  <c r="AZ200" i="1"/>
  <c r="AZ176" i="1"/>
  <c r="AU600" i="1"/>
  <c r="AU558" i="1"/>
  <c r="AU498" i="1"/>
  <c r="AU486" i="1"/>
  <c r="AU438" i="1"/>
  <c r="AU853" i="1"/>
  <c r="AU326" i="1"/>
  <c r="BA190" i="1"/>
  <c r="BC190" i="1" s="1"/>
  <c r="BD190" i="1" s="1"/>
  <c r="AU174" i="1"/>
  <c r="BA174" i="1"/>
  <c r="BC174" i="1" s="1"/>
  <c r="BG174" i="1" s="1"/>
  <c r="AU154" i="1"/>
  <c r="BA154" i="1"/>
  <c r="BC154" i="1" s="1"/>
  <c r="BA150" i="1"/>
  <c r="BC150" i="1" s="1"/>
  <c r="BP150" i="1" s="1"/>
  <c r="AU150" i="1"/>
  <c r="AU138" i="1"/>
  <c r="BA138" i="1"/>
  <c r="BC138" i="1" s="1"/>
  <c r="BF182" i="1"/>
  <c r="BM182" i="1" s="1"/>
  <c r="BN182" i="1" s="1"/>
  <c r="BO182" i="1" s="1"/>
  <c r="AZ182" i="1"/>
  <c r="AZ844" i="1"/>
  <c r="BA844" i="1"/>
  <c r="BC844" i="1" s="1"/>
  <c r="AZ691" i="1"/>
  <c r="BF691" i="1"/>
  <c r="BM691" i="1" s="1"/>
  <c r="BN691" i="1" s="1"/>
  <c r="BO691" i="1" s="1"/>
  <c r="BA691" i="1"/>
  <c r="BF318" i="1"/>
  <c r="BM318" i="1" s="1"/>
  <c r="BN318" i="1" s="1"/>
  <c r="BO318" i="1" s="1"/>
  <c r="AZ318" i="1"/>
  <c r="BF264" i="1"/>
  <c r="BM264" i="1" s="1"/>
  <c r="BN264" i="1" s="1"/>
  <c r="BO264" i="1" s="1"/>
  <c r="AZ264" i="1"/>
  <c r="BA262" i="1"/>
  <c r="BF262" i="1"/>
  <c r="BM262" i="1" s="1"/>
  <c r="BN262" i="1" s="1"/>
  <c r="BO262" i="1" s="1"/>
  <c r="BD235" i="1"/>
  <c r="BG235" i="1"/>
  <c r="AU298" i="1"/>
  <c r="AU318" i="1"/>
  <c r="BN712" i="1"/>
  <c r="BO712" i="1" s="1"/>
  <c r="BN680" i="1"/>
  <c r="BO680" i="1" s="1"/>
  <c r="BC680" i="1" s="1"/>
  <c r="BN456" i="1"/>
  <c r="BO456" i="1" s="1"/>
  <c r="BP157" i="1"/>
  <c r="BD157" i="1"/>
  <c r="BG157" i="1"/>
  <c r="BD201" i="1"/>
  <c r="BP201" i="1"/>
  <c r="BG201" i="1"/>
  <c r="BF129" i="1"/>
  <c r="BD129" i="1"/>
  <c r="BG129" i="1"/>
  <c r="BD97" i="1"/>
  <c r="BF97" i="1"/>
  <c r="BG97" i="1"/>
  <c r="BD209" i="1"/>
  <c r="BG209" i="1"/>
  <c r="BP209" i="1"/>
  <c r="AU852" i="1"/>
  <c r="AU836" i="1"/>
  <c r="BN836" i="1"/>
  <c r="BO836" i="1" s="1"/>
  <c r="AU859" i="1"/>
  <c r="BN859" i="1"/>
  <c r="BO859" i="1" s="1"/>
  <c r="AU839" i="1"/>
  <c r="AU834" i="1"/>
  <c r="AU720" i="1"/>
  <c r="BN720" i="1"/>
  <c r="BO720" i="1" s="1"/>
  <c r="BC720" i="1" s="1"/>
  <c r="AU704" i="1"/>
  <c r="BN704" i="1"/>
  <c r="BO704" i="1" s="1"/>
  <c r="BC704" i="1" s="1"/>
  <c r="AU700" i="1"/>
  <c r="AU676" i="1"/>
  <c r="AU664" i="1"/>
  <c r="BN664" i="1"/>
  <c r="BO664" i="1" s="1"/>
  <c r="BC664" i="1" s="1"/>
  <c r="AU644" i="1"/>
  <c r="AU640" i="1"/>
  <c r="BN640" i="1"/>
  <c r="BO640" i="1" s="1"/>
  <c r="BC640" i="1" s="1"/>
  <c r="AU632" i="1"/>
  <c r="AU628" i="1"/>
  <c r="BC628" i="1"/>
  <c r="BN620" i="1"/>
  <c r="BO620" i="1" s="1"/>
  <c r="BC620" i="1" s="1"/>
  <c r="AU620" i="1"/>
  <c r="AU612" i="1"/>
  <c r="BN612" i="1"/>
  <c r="BO612" i="1" s="1"/>
  <c r="BC612" i="1" s="1"/>
  <c r="AU601" i="1"/>
  <c r="AU596" i="1"/>
  <c r="BN580" i="1"/>
  <c r="BO580" i="1" s="1"/>
  <c r="BC580" i="1" s="1"/>
  <c r="AU580" i="1"/>
  <c r="AU576" i="1"/>
  <c r="BN576" i="1"/>
  <c r="BO576" i="1" s="1"/>
  <c r="BC576" i="1" s="1"/>
  <c r="AU572" i="1"/>
  <c r="BN568" i="1"/>
  <c r="BO568" i="1" s="1"/>
  <c r="BC568" i="1" s="1"/>
  <c r="AU568" i="1"/>
  <c r="AU556" i="1"/>
  <c r="BN556" i="1"/>
  <c r="BO556" i="1" s="1"/>
  <c r="BC556" i="1" s="1"/>
  <c r="AU528" i="1"/>
  <c r="BN528" i="1"/>
  <c r="BO528" i="1" s="1"/>
  <c r="BC528" i="1" s="1"/>
  <c r="AU508" i="1"/>
  <c r="BN488" i="1"/>
  <c r="BO488" i="1" s="1"/>
  <c r="BC488" i="1" s="1"/>
  <c r="AU488" i="1"/>
  <c r="AU476" i="1"/>
  <c r="BN476" i="1"/>
  <c r="BO476" i="1" s="1"/>
  <c r="BC476" i="1" s="1"/>
  <c r="AU472" i="1"/>
  <c r="AU460" i="1"/>
  <c r="BN460" i="1"/>
  <c r="BO460" i="1" s="1"/>
  <c r="BC460" i="1" s="1"/>
  <c r="AU444" i="1"/>
  <c r="BN444" i="1"/>
  <c r="BO444" i="1" s="1"/>
  <c r="BC444" i="1" s="1"/>
  <c r="BN440" i="1"/>
  <c r="BO440" i="1" s="1"/>
  <c r="BC440" i="1" s="1"/>
  <c r="AU440" i="1"/>
  <c r="AU424" i="1"/>
  <c r="AU396" i="1"/>
  <c r="AU388" i="1"/>
  <c r="BN388" i="1"/>
  <c r="BO388" i="1" s="1"/>
  <c r="BC388" i="1" s="1"/>
  <c r="AU368" i="1"/>
  <c r="AU344" i="1"/>
  <c r="AU340" i="1"/>
  <c r="AU280" i="1"/>
  <c r="AU276" i="1"/>
  <c r="BN276" i="1"/>
  <c r="BO276" i="1" s="1"/>
  <c r="BC276" i="1" s="1"/>
  <c r="AU268" i="1"/>
  <c r="AU260" i="1"/>
  <c r="BN260" i="1"/>
  <c r="BO260" i="1" s="1"/>
  <c r="BC260" i="1" s="1"/>
  <c r="AU244" i="1"/>
  <c r="AU236" i="1"/>
  <c r="AU232" i="1"/>
  <c r="AU228" i="1"/>
  <c r="AU212" i="1"/>
  <c r="AU204" i="1"/>
  <c r="AU188" i="1"/>
  <c r="AU180" i="1"/>
  <c r="BA180" i="1"/>
  <c r="BC180" i="1" s="1"/>
  <c r="AU176" i="1"/>
  <c r="BA176" i="1"/>
  <c r="BC176" i="1" s="1"/>
  <c r="AU172" i="1"/>
  <c r="AU164" i="1"/>
  <c r="AU160" i="1"/>
  <c r="BA160" i="1"/>
  <c r="BC160" i="1" s="1"/>
  <c r="AU156" i="1"/>
  <c r="AU152" i="1"/>
  <c r="BA144" i="1"/>
  <c r="BC144" i="1" s="1"/>
  <c r="AU144" i="1"/>
  <c r="AU140" i="1"/>
  <c r="AU132" i="1"/>
  <c r="BA132" i="1"/>
  <c r="BC132" i="1" s="1"/>
  <c r="AU112" i="1"/>
  <c r="BA112" i="1"/>
  <c r="BC112" i="1" s="1"/>
  <c r="AU108" i="1"/>
  <c r="BA108" i="1"/>
  <c r="BC108" i="1" s="1"/>
  <c r="AU104" i="1"/>
  <c r="BA104" i="1"/>
  <c r="BC104" i="1" s="1"/>
  <c r="AU96" i="1"/>
  <c r="BA96" i="1"/>
  <c r="BC96" i="1" s="1"/>
  <c r="AU92" i="1"/>
  <c r="BA92" i="1"/>
  <c r="BC92" i="1" s="1"/>
  <c r="AU88" i="1"/>
  <c r="BA88" i="1"/>
  <c r="BC88" i="1" s="1"/>
  <c r="AU84" i="1"/>
  <c r="BA84" i="1"/>
  <c r="BC84" i="1" s="1"/>
  <c r="AU72" i="1"/>
  <c r="BA72" i="1"/>
  <c r="BC72" i="1" s="1"/>
  <c r="AU908" i="1"/>
  <c r="BN838" i="1"/>
  <c r="BO838" i="1" s="1"/>
  <c r="AU838" i="1"/>
  <c r="AU857" i="1"/>
  <c r="BN857" i="1"/>
  <c r="BO857" i="1" s="1"/>
  <c r="AU828" i="1"/>
  <c r="AU842" i="1"/>
  <c r="BA842" i="1"/>
  <c r="AU681" i="1"/>
  <c r="AU673" i="1"/>
  <c r="BN673" i="1"/>
  <c r="BO673" i="1" s="1"/>
  <c r="BC673" i="1" s="1"/>
  <c r="AU665" i="1"/>
  <c r="AU657" i="1"/>
  <c r="BN657" i="1"/>
  <c r="BO657" i="1" s="1"/>
  <c r="BC657" i="1" s="1"/>
  <c r="AU653" i="1"/>
  <c r="BN653" i="1"/>
  <c r="BO653" i="1" s="1"/>
  <c r="BC653" i="1" s="1"/>
  <c r="AU650" i="1"/>
  <c r="BA642" i="1"/>
  <c r="BC642" i="1" s="1"/>
  <c r="AU642" i="1"/>
  <c r="AU629" i="1"/>
  <c r="AU625" i="1"/>
  <c r="BN625" i="1"/>
  <c r="BO625" i="1" s="1"/>
  <c r="BC625" i="1" s="1"/>
  <c r="AU613" i="1"/>
  <c r="BN613" i="1"/>
  <c r="BO613" i="1" s="1"/>
  <c r="BC613" i="1" s="1"/>
  <c r="AU565" i="1"/>
  <c r="AU557" i="1"/>
  <c r="AU545" i="1"/>
  <c r="BN545" i="1"/>
  <c r="BO545" i="1" s="1"/>
  <c r="BC545" i="1" s="1"/>
  <c r="AU541" i="1"/>
  <c r="BN525" i="1"/>
  <c r="BO525" i="1" s="1"/>
  <c r="BC525" i="1" s="1"/>
  <c r="AU525" i="1"/>
  <c r="AU521" i="1"/>
  <c r="BN521" i="1"/>
  <c r="BO521" i="1" s="1"/>
  <c r="BC521" i="1" s="1"/>
  <c r="AU517" i="1"/>
  <c r="BN517" i="1"/>
  <c r="BO517" i="1" s="1"/>
  <c r="BC517" i="1" s="1"/>
  <c r="AU497" i="1"/>
  <c r="AU493" i="1"/>
  <c r="AU489" i="1"/>
  <c r="BN489" i="1"/>
  <c r="BO489" i="1" s="1"/>
  <c r="BC489" i="1" s="1"/>
  <c r="AU485" i="1"/>
  <c r="AU480" i="1"/>
  <c r="AU473" i="1"/>
  <c r="BN473" i="1"/>
  <c r="BO473" i="1" s="1"/>
  <c r="BC473" i="1" s="1"/>
  <c r="AU457" i="1"/>
  <c r="AU433" i="1"/>
  <c r="BN433" i="1"/>
  <c r="BO433" i="1" s="1"/>
  <c r="BC433" i="1" s="1"/>
  <c r="AU421" i="1"/>
  <c r="AU401" i="1"/>
  <c r="AU397" i="1"/>
  <c r="BN397" i="1"/>
  <c r="BO397" i="1" s="1"/>
  <c r="BC397" i="1" s="1"/>
  <c r="BN393" i="1"/>
  <c r="BO393" i="1" s="1"/>
  <c r="BC393" i="1" s="1"/>
  <c r="AU393" i="1"/>
  <c r="AU389" i="1"/>
  <c r="AU381" i="1"/>
  <c r="BN381" i="1"/>
  <c r="BO381" i="1" s="1"/>
  <c r="BC381" i="1" s="1"/>
  <c r="AU377" i="1"/>
  <c r="AU353" i="1"/>
  <c r="AU349" i="1"/>
  <c r="AU345" i="1"/>
  <c r="AU329" i="1"/>
  <c r="AU325" i="1"/>
  <c r="BN321" i="1"/>
  <c r="BO321" i="1" s="1"/>
  <c r="BC321" i="1" s="1"/>
  <c r="AU321" i="1"/>
  <c r="AU309" i="1"/>
  <c r="AU301" i="1"/>
  <c r="BN285" i="1"/>
  <c r="BO285" i="1" s="1"/>
  <c r="BC285" i="1" s="1"/>
  <c r="AU285" i="1"/>
  <c r="AU281" i="1"/>
  <c r="AU261" i="1"/>
  <c r="AU253" i="1"/>
  <c r="AU245" i="1"/>
  <c r="AU233" i="1"/>
  <c r="BA233" i="1"/>
  <c r="BC233" i="1" s="1"/>
  <c r="AU229" i="1"/>
  <c r="AU209" i="1"/>
  <c r="BA193" i="1"/>
  <c r="BC193" i="1" s="1"/>
  <c r="AU193" i="1"/>
  <c r="AU181" i="1"/>
  <c r="BN181" i="1"/>
  <c r="BO181" i="1" s="1"/>
  <c r="BC181" i="1" s="1"/>
  <c r="AU169" i="1"/>
  <c r="BA161" i="1"/>
  <c r="BC161" i="1" s="1"/>
  <c r="AU161" i="1"/>
  <c r="AU157" i="1"/>
  <c r="AU145" i="1"/>
  <c r="AU125" i="1"/>
  <c r="BA125" i="1"/>
  <c r="BC125" i="1" s="1"/>
  <c r="BA121" i="1"/>
  <c r="BC121" i="1" s="1"/>
  <c r="AU121" i="1"/>
  <c r="AU113" i="1"/>
  <c r="BA113" i="1"/>
  <c r="BC113" i="1" s="1"/>
  <c r="BA109" i="1"/>
  <c r="BC109" i="1" s="1"/>
  <c r="AU109" i="1"/>
  <c r="AU101" i="1"/>
  <c r="BA101" i="1"/>
  <c r="BC101" i="1" s="1"/>
  <c r="BA93" i="1"/>
  <c r="BC93" i="1" s="1"/>
  <c r="AU93" i="1"/>
  <c r="AU89" i="1"/>
  <c r="BA89" i="1"/>
  <c r="BC89" i="1" s="1"/>
  <c r="BA81" i="1"/>
  <c r="BC81" i="1" s="1"/>
  <c r="AU81" i="1"/>
  <c r="AU69" i="1"/>
  <c r="BA69" i="1"/>
  <c r="BC69" i="1" s="1"/>
  <c r="BD78" i="1"/>
  <c r="BG78" i="1"/>
  <c r="BF123" i="1"/>
  <c r="BG123" i="1"/>
  <c r="BD123" i="1"/>
  <c r="BF118" i="1"/>
  <c r="BA80" i="1"/>
  <c r="BC80" i="1" s="1"/>
  <c r="BA128" i="1"/>
  <c r="BC128" i="1" s="1"/>
  <c r="BD118" i="1"/>
  <c r="BA188" i="1"/>
  <c r="BC188" i="1" s="1"/>
  <c r="AU728" i="1"/>
  <c r="AU448" i="1"/>
  <c r="AU456" i="1"/>
  <c r="AU316" i="1"/>
  <c r="AU136" i="1"/>
  <c r="BP215" i="1"/>
  <c r="BN604" i="1"/>
  <c r="BO604" i="1" s="1"/>
  <c r="BC604" i="1" s="1"/>
  <c r="BA65" i="1"/>
  <c r="BC65" i="1" s="1"/>
  <c r="BA141" i="1"/>
  <c r="BC141" i="1" s="1"/>
  <c r="AU712" i="1"/>
  <c r="AU609" i="1"/>
  <c r="AU500" i="1"/>
  <c r="AU352" i="1"/>
  <c r="AU313" i="1"/>
  <c r="AU264" i="1"/>
  <c r="AU272" i="1"/>
  <c r="AU417" i="1"/>
  <c r="AU249" i="1"/>
  <c r="AU97" i="1"/>
  <c r="AU850" i="1"/>
  <c r="BF78" i="1"/>
  <c r="BG215" i="1"/>
  <c r="BP151" i="1"/>
  <c r="BN384" i="1"/>
  <c r="BO384" i="1" s="1"/>
  <c r="BC384" i="1" s="1"/>
  <c r="BA68" i="1"/>
  <c r="BC68" i="1" s="1"/>
  <c r="BA452" i="1"/>
  <c r="BC452" i="1" s="1"/>
  <c r="AU217" i="1"/>
  <c r="AU729" i="1"/>
  <c r="AU680" i="1"/>
  <c r="AU449" i="1"/>
  <c r="AU213" i="1"/>
  <c r="AU185" i="1"/>
  <c r="AU201" i="1"/>
  <c r="AU129" i="1"/>
  <c r="BG86" i="1"/>
  <c r="BF86" i="1"/>
  <c r="BD79" i="1"/>
  <c r="BD340" i="1" l="1"/>
  <c r="BE340" i="1" s="1"/>
  <c r="AY139" i="1"/>
  <c r="BG514" i="1"/>
  <c r="BH514" i="1" s="1"/>
  <c r="BK514" i="1" s="1"/>
  <c r="BL514" i="1" s="1"/>
  <c r="BD338" i="1"/>
  <c r="BE338" i="1" s="1"/>
  <c r="BP514" i="1"/>
  <c r="BD695" i="1"/>
  <c r="BE695" i="1" s="1"/>
  <c r="BC338" i="1"/>
  <c r="BC340" i="1"/>
  <c r="BP340" i="1"/>
  <c r="BK907" i="1"/>
  <c r="BG707" i="1"/>
  <c r="BH707" i="1" s="1"/>
  <c r="BK707" i="1" s="1"/>
  <c r="BL707" i="1" s="1"/>
  <c r="BC265" i="1"/>
  <c r="BP707" i="1"/>
  <c r="BD610" i="1"/>
  <c r="BE610" i="1" s="1"/>
  <c r="BC610" i="1"/>
  <c r="BP504" i="1"/>
  <c r="BC504" i="1"/>
  <c r="BG538" i="1"/>
  <c r="BH538" i="1" s="1"/>
  <c r="BK538" i="1" s="1"/>
  <c r="BL538" i="1" s="1"/>
  <c r="BC538" i="1"/>
  <c r="BD624" i="1"/>
  <c r="BE624" i="1" s="1"/>
  <c r="BC624" i="1"/>
  <c r="BP425" i="1"/>
  <c r="BC425" i="1"/>
  <c r="BP466" i="1"/>
  <c r="BC466" i="1"/>
  <c r="BD295" i="1"/>
  <c r="BE295" i="1" s="1"/>
  <c r="BC295" i="1"/>
  <c r="BP566" i="1"/>
  <c r="BC566" i="1"/>
  <c r="BP407" i="1"/>
  <c r="BC407" i="1"/>
  <c r="BP354" i="1"/>
  <c r="BC354" i="1"/>
  <c r="BP649" i="1"/>
  <c r="BC649" i="1"/>
  <c r="BG463" i="1"/>
  <c r="BH463" i="1" s="1"/>
  <c r="BC463" i="1"/>
  <c r="BP411" i="1"/>
  <c r="BC411" i="1"/>
  <c r="BP515" i="1"/>
  <c r="BC515" i="1"/>
  <c r="BG448" i="1"/>
  <c r="BH448" i="1" s="1"/>
  <c r="BC448" i="1"/>
  <c r="BG519" i="1"/>
  <c r="BH519" i="1" s="1"/>
  <c r="BK519" i="1" s="1"/>
  <c r="BL519" i="1" s="1"/>
  <c r="BC519" i="1"/>
  <c r="AY117" i="1"/>
  <c r="BG299" i="1"/>
  <c r="BH299" i="1" s="1"/>
  <c r="BC299" i="1"/>
  <c r="BG638" i="1"/>
  <c r="BH638" i="1" s="1"/>
  <c r="BC638" i="1"/>
  <c r="BG211" i="1"/>
  <c r="BH211" i="1" s="1"/>
  <c r="BC211" i="1"/>
  <c r="BG619" i="1"/>
  <c r="BH619" i="1" s="1"/>
  <c r="BK619" i="1" s="1"/>
  <c r="BL619" i="1" s="1"/>
  <c r="BC619" i="1"/>
  <c r="BD241" i="1"/>
  <c r="BE241" i="1" s="1"/>
  <c r="BG659" i="1"/>
  <c r="BH659" i="1" s="1"/>
  <c r="BC659" i="1"/>
  <c r="BP478" i="1"/>
  <c r="BC478" i="1"/>
  <c r="BI605" i="1"/>
  <c r="BC605" i="1"/>
  <c r="BD237" i="1"/>
  <c r="BE237" i="1" s="1"/>
  <c r="BC237" i="1"/>
  <c r="BG531" i="1"/>
  <c r="BH531" i="1" s="1"/>
  <c r="BK531" i="1" s="1"/>
  <c r="BL531" i="1" s="1"/>
  <c r="BC531" i="1"/>
  <c r="BI626" i="1"/>
  <c r="BC626" i="1"/>
  <c r="BD335" i="1"/>
  <c r="BE335" i="1" s="1"/>
  <c r="BC335" i="1"/>
  <c r="BG197" i="1"/>
  <c r="BH197" i="1" s="1"/>
  <c r="BC197" i="1"/>
  <c r="BG351" i="1"/>
  <c r="BH351" i="1" s="1"/>
  <c r="BC351" i="1"/>
  <c r="BG579" i="1"/>
  <c r="BH579" i="1" s="1"/>
  <c r="BC579" i="1"/>
  <c r="BP550" i="1"/>
  <c r="BC550" i="1"/>
  <c r="BG581" i="1"/>
  <c r="BH581" i="1" s="1"/>
  <c r="BC581" i="1"/>
  <c r="BP551" i="1"/>
  <c r="BC551" i="1"/>
  <c r="BD590" i="1"/>
  <c r="BE590" i="1" s="1"/>
  <c r="BC590" i="1"/>
  <c r="BP492" i="1"/>
  <c r="BC492" i="1"/>
  <c r="BG390" i="1"/>
  <c r="BH390" i="1" s="1"/>
  <c r="BC390" i="1"/>
  <c r="BD639" i="1"/>
  <c r="BE639" i="1" s="1"/>
  <c r="BC639" i="1"/>
  <c r="BP298" i="1"/>
  <c r="BC298" i="1"/>
  <c r="BP549" i="1"/>
  <c r="BC549" i="1"/>
  <c r="BG683" i="1"/>
  <c r="BH683" i="1" s="1"/>
  <c r="BC683" i="1"/>
  <c r="AY234" i="1"/>
  <c r="BD482" i="1"/>
  <c r="BE482" i="1" s="1"/>
  <c r="BC482" i="1"/>
  <c r="BG339" i="1"/>
  <c r="BH339" i="1" s="1"/>
  <c r="BC339" i="1"/>
  <c r="BG399" i="1"/>
  <c r="BH399" i="1" s="1"/>
  <c r="BK399" i="1" s="1"/>
  <c r="BL399" i="1" s="1"/>
  <c r="BC399" i="1"/>
  <c r="BG426" i="1"/>
  <c r="BH426" i="1" s="1"/>
  <c r="BK426" i="1" s="1"/>
  <c r="BL426" i="1" s="1"/>
  <c r="BC426" i="1"/>
  <c r="BD536" i="1"/>
  <c r="BE536" i="1" s="1"/>
  <c r="BC536" i="1"/>
  <c r="BD609" i="1"/>
  <c r="BE609" i="1" s="1"/>
  <c r="BC609" i="1"/>
  <c r="BP417" i="1"/>
  <c r="BC417" i="1"/>
  <c r="BP356" i="1"/>
  <c r="BC356" i="1"/>
  <c r="BD535" i="1"/>
  <c r="BE535" i="1" s="1"/>
  <c r="BC535" i="1"/>
  <c r="BP231" i="1"/>
  <c r="BC231" i="1"/>
  <c r="BG627" i="1"/>
  <c r="BH627" i="1" s="1"/>
  <c r="BC627" i="1"/>
  <c r="BC546" i="1"/>
  <c r="BD170" i="1"/>
  <c r="BE170" i="1" s="1"/>
  <c r="BD669" i="1"/>
  <c r="BE669" i="1" s="1"/>
  <c r="BG500" i="1"/>
  <c r="BH500" i="1" s="1"/>
  <c r="BK500" i="1" s="1"/>
  <c r="BL500" i="1" s="1"/>
  <c r="BC684" i="1"/>
  <c r="BC617" i="1"/>
  <c r="BD592" i="1"/>
  <c r="BE592" i="1" s="1"/>
  <c r="BG546" i="1"/>
  <c r="BH546" i="1" s="1"/>
  <c r="BK546" i="1" s="1"/>
  <c r="BL546" i="1" s="1"/>
  <c r="BP241" i="1"/>
  <c r="BD617" i="1"/>
  <c r="BE617" i="1" s="1"/>
  <c r="BP546" i="1"/>
  <c r="BD265" i="1"/>
  <c r="BE265" i="1" s="1"/>
  <c r="BD240" i="1"/>
  <c r="BE240" i="1" s="1"/>
  <c r="BP617" i="1"/>
  <c r="BD718" i="1"/>
  <c r="BE718" i="1" s="1"/>
  <c r="BD414" i="1"/>
  <c r="BE414" i="1" s="1"/>
  <c r="BD649" i="1"/>
  <c r="BE649" i="1" s="1"/>
  <c r="BG649" i="1"/>
  <c r="BH649" i="1" s="1"/>
  <c r="BN145" i="1"/>
  <c r="BO145" i="1" s="1"/>
  <c r="BC145" i="1" s="1"/>
  <c r="BN137" i="1"/>
  <c r="BO137" i="1" s="1"/>
  <c r="BC137" i="1" s="1"/>
  <c r="BC140" i="1"/>
  <c r="BG708" i="1"/>
  <c r="BH708" i="1" s="1"/>
  <c r="BK708" i="1" s="1"/>
  <c r="BL708" i="1" s="1"/>
  <c r="BC406" i="1"/>
  <c r="BD708" i="1"/>
  <c r="BE708" i="1" s="1"/>
  <c r="AY176" i="1"/>
  <c r="AY146" i="1"/>
  <c r="BH146" i="1" s="1"/>
  <c r="BK146" i="1" s="1"/>
  <c r="BL146" i="1" s="1"/>
  <c r="AY107" i="1"/>
  <c r="BH107" i="1" s="1"/>
  <c r="BG265" i="1"/>
  <c r="BH265" i="1" s="1"/>
  <c r="BD406" i="1"/>
  <c r="BE406" i="1" s="1"/>
  <c r="AY233" i="1"/>
  <c r="AY161" i="1"/>
  <c r="AY77" i="1"/>
  <c r="BI77" i="1" s="1"/>
  <c r="AY103" i="1"/>
  <c r="BE103" i="1" s="1"/>
  <c r="BP265" i="1"/>
  <c r="BC669" i="1"/>
  <c r="BP718" i="1"/>
  <c r="AY367" i="1"/>
  <c r="BH367" i="1" s="1"/>
  <c r="BK367" i="1" s="1"/>
  <c r="BL367" i="1" s="1"/>
  <c r="AY141" i="1"/>
  <c r="AY96" i="1"/>
  <c r="AY104" i="1"/>
  <c r="AY125" i="1"/>
  <c r="AY188" i="1"/>
  <c r="AY124" i="1"/>
  <c r="AY160" i="1"/>
  <c r="AY128" i="1"/>
  <c r="AY130" i="1"/>
  <c r="AY131" i="1"/>
  <c r="AY75" i="1"/>
  <c r="BE75" i="1" s="1"/>
  <c r="AY94" i="1"/>
  <c r="AY119" i="1"/>
  <c r="BE119" i="1" s="1"/>
  <c r="AY83" i="1"/>
  <c r="AY81" i="1"/>
  <c r="AY190" i="1"/>
  <c r="AY452" i="1"/>
  <c r="AY180" i="1"/>
  <c r="AY193" i="1"/>
  <c r="AY186" i="1"/>
  <c r="AY202" i="1"/>
  <c r="AY101" i="1"/>
  <c r="AY73" i="1"/>
  <c r="AY112" i="1"/>
  <c r="AY92" i="1"/>
  <c r="AY114" i="1"/>
  <c r="AY106" i="1"/>
  <c r="BE106" i="1" s="1"/>
  <c r="AY66" i="1"/>
  <c r="BH66" i="1" s="1"/>
  <c r="BK66" i="1" s="1"/>
  <c r="BL66" i="1" s="1"/>
  <c r="AY98" i="1"/>
  <c r="AY122" i="1"/>
  <c r="BE122" i="1" s="1"/>
  <c r="AY105" i="1"/>
  <c r="BI105" i="1" s="1"/>
  <c r="AY174" i="1"/>
  <c r="AY154" i="1"/>
  <c r="AY108" i="1"/>
  <c r="AY144" i="1"/>
  <c r="AY69" i="1"/>
  <c r="AY80" i="1"/>
  <c r="AY116" i="1"/>
  <c r="AY93" i="1"/>
  <c r="AY118" i="1"/>
  <c r="BH118" i="1" s="1"/>
  <c r="BK118" i="1" s="1"/>
  <c r="BL118" i="1" s="1"/>
  <c r="AY143" i="1"/>
  <c r="BI143" i="1" s="1"/>
  <c r="AY99" i="1"/>
  <c r="BE99" i="1" s="1"/>
  <c r="AY151" i="1"/>
  <c r="BH151" i="1" s="1"/>
  <c r="BK151" i="1" s="1"/>
  <c r="BL151" i="1" s="1"/>
  <c r="AY132" i="1"/>
  <c r="AY72" i="1"/>
  <c r="AY318" i="1"/>
  <c r="BH318" i="1" s="1"/>
  <c r="BK318" i="1" s="1"/>
  <c r="BL318" i="1" s="1"/>
  <c r="AY138" i="1"/>
  <c r="AY166" i="1"/>
  <c r="BH166" i="1" s="1"/>
  <c r="AY150" i="1"/>
  <c r="AY89" i="1"/>
  <c r="AY113" i="1"/>
  <c r="AY642" i="1"/>
  <c r="AY65" i="1"/>
  <c r="AY88" i="1"/>
  <c r="AY120" i="1"/>
  <c r="BE120" i="1" s="1"/>
  <c r="AY84" i="1"/>
  <c r="AY109" i="1"/>
  <c r="AY616" i="1"/>
  <c r="AY74" i="1"/>
  <c r="BI74" i="1" s="1"/>
  <c r="AY115" i="1"/>
  <c r="BE115" i="1" s="1"/>
  <c r="AY90" i="1"/>
  <c r="BE90" i="1" s="1"/>
  <c r="AY121" i="1"/>
  <c r="AY68" i="1"/>
  <c r="BG509" i="1"/>
  <c r="BH509" i="1" s="1"/>
  <c r="BK509" i="1" s="1"/>
  <c r="BL509" i="1" s="1"/>
  <c r="BP733" i="1"/>
  <c r="BP708" i="1"/>
  <c r="BG406" i="1"/>
  <c r="BH406" i="1" s="1"/>
  <c r="BK406" i="1" s="1"/>
  <c r="BL406" i="1" s="1"/>
  <c r="BG669" i="1"/>
  <c r="BH669" i="1" s="1"/>
  <c r="BK669" i="1" s="1"/>
  <c r="BL669" i="1" s="1"/>
  <c r="BD366" i="1"/>
  <c r="BE366" i="1" s="1"/>
  <c r="BC512" i="1"/>
  <c r="BG606" i="1"/>
  <c r="BH606" i="1" s="1"/>
  <c r="BK606" i="1" s="1"/>
  <c r="BL606" i="1" s="1"/>
  <c r="BG372" i="1"/>
  <c r="BH372" i="1" s="1"/>
  <c r="BK372" i="1" s="1"/>
  <c r="BL372" i="1" s="1"/>
  <c r="BG754" i="1"/>
  <c r="BH754" i="1" s="1"/>
  <c r="BK754" i="1" s="1"/>
  <c r="BL754" i="1" s="1"/>
  <c r="BD520" i="1"/>
  <c r="BE520" i="1" s="1"/>
  <c r="BC372" i="1"/>
  <c r="BG658" i="1"/>
  <c r="BH658" i="1" s="1"/>
  <c r="BK658" i="1" s="1"/>
  <c r="BL658" i="1" s="1"/>
  <c r="BG512" i="1"/>
  <c r="BH512" i="1" s="1"/>
  <c r="BK512" i="1" s="1"/>
  <c r="BL512" i="1" s="1"/>
  <c r="BP606" i="1"/>
  <c r="BP505" i="1"/>
  <c r="BP658" i="1"/>
  <c r="BP520" i="1"/>
  <c r="BC847" i="1"/>
  <c r="BD512" i="1"/>
  <c r="BE512" i="1" s="1"/>
  <c r="BG342" i="1"/>
  <c r="BH342" i="1" s="1"/>
  <c r="BK342" i="1" s="1"/>
  <c r="BL342" i="1" s="1"/>
  <c r="BD643" i="1"/>
  <c r="BE643" i="1" s="1"/>
  <c r="BC505" i="1"/>
  <c r="BD373" i="1"/>
  <c r="BE373" i="1" s="1"/>
  <c r="BG505" i="1"/>
  <c r="BH505" i="1" s="1"/>
  <c r="BK505" i="1" s="1"/>
  <c r="BL505" i="1" s="1"/>
  <c r="BG713" i="1"/>
  <c r="BH713" i="1" s="1"/>
  <c r="BK713" i="1" s="1"/>
  <c r="BL713" i="1" s="1"/>
  <c r="BG867" i="1"/>
  <c r="BH867" i="1" s="1"/>
  <c r="BK867" i="1" s="1"/>
  <c r="BL867" i="1" s="1"/>
  <c r="BG241" i="1"/>
  <c r="BH241" i="1" s="1"/>
  <c r="BK241" i="1" s="1"/>
  <c r="BL241" i="1" s="1"/>
  <c r="BG706" i="1"/>
  <c r="BH706" i="1" s="1"/>
  <c r="BK706" i="1" s="1"/>
  <c r="BL706" i="1" s="1"/>
  <c r="BP650" i="1"/>
  <c r="BG695" i="1"/>
  <c r="BH695" i="1" s="1"/>
  <c r="BK695" i="1" s="1"/>
  <c r="BL695" i="1" s="1"/>
  <c r="BD342" i="1"/>
  <c r="BE342" i="1" s="1"/>
  <c r="BC509" i="1"/>
  <c r="BP500" i="1"/>
  <c r="BP713" i="1"/>
  <c r="BG643" i="1"/>
  <c r="BH643" i="1" s="1"/>
  <c r="BK643" i="1" s="1"/>
  <c r="BL643" i="1" s="1"/>
  <c r="BP414" i="1"/>
  <c r="BC373" i="1"/>
  <c r="BG373" i="1"/>
  <c r="BH373" i="1" s="1"/>
  <c r="BK373" i="1" s="1"/>
  <c r="BL373" i="1" s="1"/>
  <c r="BP342" i="1"/>
  <c r="BP509" i="1"/>
  <c r="BC650" i="1"/>
  <c r="BD242" i="1"/>
  <c r="BE242" i="1" s="1"/>
  <c r="BC592" i="1"/>
  <c r="BD706" i="1"/>
  <c r="BE706" i="1" s="1"/>
  <c r="BD650" i="1"/>
  <c r="BE650" i="1" s="1"/>
  <c r="BD587" i="1"/>
  <c r="BE587" i="1" s="1"/>
  <c r="BP236" i="1"/>
  <c r="BG520" i="1"/>
  <c r="BH520" i="1" s="1"/>
  <c r="BK520" i="1" s="1"/>
  <c r="BL520" i="1" s="1"/>
  <c r="BP872" i="1"/>
  <c r="BD744" i="1"/>
  <c r="BE744" i="1" s="1"/>
  <c r="BP744" i="1"/>
  <c r="BG481" i="1"/>
  <c r="BH481" i="1" s="1"/>
  <c r="BK481" i="1" s="1"/>
  <c r="BL481" i="1" s="1"/>
  <c r="BG366" i="1"/>
  <c r="BH366" i="1" s="1"/>
  <c r="BK366" i="1" s="1"/>
  <c r="BL366" i="1" s="1"/>
  <c r="BP465" i="1"/>
  <c r="BD503" i="1"/>
  <c r="BE503" i="1" s="1"/>
  <c r="BG744" i="1"/>
  <c r="BH744" i="1" s="1"/>
  <c r="BK744" i="1" s="1"/>
  <c r="BL744" i="1" s="1"/>
  <c r="BP587" i="1"/>
  <c r="BC494" i="1"/>
  <c r="BC402" i="1"/>
  <c r="BC465" i="1"/>
  <c r="BP710" i="1"/>
  <c r="BD678" i="1"/>
  <c r="BE678" i="1" s="1"/>
  <c r="BG501" i="1"/>
  <c r="BH501" i="1" s="1"/>
  <c r="BK501" i="1" s="1"/>
  <c r="BL501" i="1" s="1"/>
  <c r="BC503" i="1"/>
  <c r="BC508" i="1"/>
  <c r="BP366" i="1"/>
  <c r="BP240" i="1"/>
  <c r="BG592" i="1"/>
  <c r="BH592" i="1" s="1"/>
  <c r="BK592" i="1" s="1"/>
  <c r="BL592" i="1" s="1"/>
  <c r="BC587" i="1"/>
  <c r="BD494" i="1"/>
  <c r="BE494" i="1" s="1"/>
  <c r="BD402" i="1"/>
  <c r="BE402" i="1" s="1"/>
  <c r="BD465" i="1"/>
  <c r="BE465" i="1" s="1"/>
  <c r="BC710" i="1"/>
  <c r="BP678" i="1"/>
  <c r="BP503" i="1"/>
  <c r="BG240" i="1"/>
  <c r="BH240" i="1" s="1"/>
  <c r="BK240" i="1" s="1"/>
  <c r="BL240" i="1" s="1"/>
  <c r="BD481" i="1"/>
  <c r="BE481" i="1" s="1"/>
  <c r="BP494" i="1"/>
  <c r="BP402" i="1"/>
  <c r="BD710" i="1"/>
  <c r="BE710" i="1" s="1"/>
  <c r="BP372" i="1"/>
  <c r="BG678" i="1"/>
  <c r="BH678" i="1" s="1"/>
  <c r="BK678" i="1" s="1"/>
  <c r="BL678" i="1" s="1"/>
  <c r="BD236" i="1"/>
  <c r="BE236" i="1" s="1"/>
  <c r="BC403" i="1"/>
  <c r="BG404" i="1"/>
  <c r="BH404" i="1" s="1"/>
  <c r="BK404" i="1" s="1"/>
  <c r="BL404" i="1" s="1"/>
  <c r="BD874" i="1"/>
  <c r="BE874" i="1" s="1"/>
  <c r="BP746" i="1"/>
  <c r="BP403" i="1"/>
  <c r="BC404" i="1"/>
  <c r="BC236" i="1"/>
  <c r="BD748" i="1"/>
  <c r="BE748" i="1" s="1"/>
  <c r="BP856" i="1"/>
  <c r="BC706" i="1"/>
  <c r="BD508" i="1"/>
  <c r="BE508" i="1" s="1"/>
  <c r="BD403" i="1"/>
  <c r="BE403" i="1" s="1"/>
  <c r="BP676" i="1"/>
  <c r="BP501" i="1"/>
  <c r="BP404" i="1"/>
  <c r="BC676" i="1"/>
  <c r="BG856" i="1"/>
  <c r="BH856" i="1" s="1"/>
  <c r="BK856" i="1" s="1"/>
  <c r="BL856" i="1" s="1"/>
  <c r="BP508" i="1"/>
  <c r="BD676" i="1"/>
  <c r="BE676" i="1" s="1"/>
  <c r="BC501" i="1"/>
  <c r="BG684" i="1"/>
  <c r="BH684" i="1" s="1"/>
  <c r="BK684" i="1" s="1"/>
  <c r="BL684" i="1" s="1"/>
  <c r="BP684" i="1"/>
  <c r="BG873" i="1"/>
  <c r="BH873" i="1" s="1"/>
  <c r="BK873" i="1" s="1"/>
  <c r="BL873" i="1" s="1"/>
  <c r="BP748" i="1"/>
  <c r="BP843" i="1"/>
  <c r="BG748" i="1"/>
  <c r="BH748" i="1" s="1"/>
  <c r="BK748" i="1" s="1"/>
  <c r="BL748" i="1" s="1"/>
  <c r="BG741" i="1"/>
  <c r="BH741" i="1" s="1"/>
  <c r="BK741" i="1" s="1"/>
  <c r="BL741" i="1" s="1"/>
  <c r="BE862" i="1"/>
  <c r="BC746" i="1"/>
  <c r="BG872" i="1"/>
  <c r="BH872" i="1" s="1"/>
  <c r="BK872" i="1" s="1"/>
  <c r="BL872" i="1" s="1"/>
  <c r="BP865" i="1"/>
  <c r="BP754" i="1"/>
  <c r="BP753" i="1"/>
  <c r="BP741" i="1"/>
  <c r="BP862" i="1"/>
  <c r="BC754" i="1"/>
  <c r="BG746" i="1"/>
  <c r="BH746" i="1" s="1"/>
  <c r="BK746" i="1" s="1"/>
  <c r="BL746" i="1" s="1"/>
  <c r="BD733" i="1"/>
  <c r="BE733" i="1" s="1"/>
  <c r="BP749" i="1"/>
  <c r="BG733" i="1"/>
  <c r="BH733" i="1" s="1"/>
  <c r="BK733" i="1" s="1"/>
  <c r="BL733" i="1" s="1"/>
  <c r="BE825" i="1"/>
  <c r="BP867" i="1"/>
  <c r="BE867" i="1"/>
  <c r="BD736" i="1"/>
  <c r="BE736" i="1" s="1"/>
  <c r="BG749" i="1"/>
  <c r="BH749" i="1" s="1"/>
  <c r="BK749" i="1" s="1"/>
  <c r="BL749" i="1" s="1"/>
  <c r="BD840" i="1"/>
  <c r="BE840" i="1" s="1"/>
  <c r="BD324" i="1"/>
  <c r="BE324" i="1" s="1"/>
  <c r="BC242" i="1"/>
  <c r="BP736" i="1"/>
  <c r="BE846" i="1"/>
  <c r="BP875" i="1"/>
  <c r="BI324" i="1"/>
  <c r="BG242" i="1"/>
  <c r="BH242" i="1" s="1"/>
  <c r="BK242" i="1" s="1"/>
  <c r="BL242" i="1" s="1"/>
  <c r="BP835" i="1"/>
  <c r="BD290" i="1"/>
  <c r="BE290" i="1" s="1"/>
  <c r="BE843" i="1"/>
  <c r="BG736" i="1"/>
  <c r="BH736" i="1" s="1"/>
  <c r="BK736" i="1" s="1"/>
  <c r="BL736" i="1" s="1"/>
  <c r="BG875" i="1"/>
  <c r="BH875" i="1" s="1"/>
  <c r="BK875" i="1" s="1"/>
  <c r="BL875" i="1" s="1"/>
  <c r="BD863" i="1"/>
  <c r="BE863" i="1" s="1"/>
  <c r="BG324" i="1"/>
  <c r="BH324" i="1" s="1"/>
  <c r="BP846" i="1"/>
  <c r="BC290" i="1"/>
  <c r="BG865" i="1"/>
  <c r="BH865" i="1" s="1"/>
  <c r="BK865" i="1" s="1"/>
  <c r="BL865" i="1" s="1"/>
  <c r="BE869" i="1"/>
  <c r="BE847" i="1"/>
  <c r="BP863" i="1"/>
  <c r="BC324" i="1"/>
  <c r="BP847" i="1"/>
  <c r="BP290" i="1"/>
  <c r="BD737" i="1"/>
  <c r="BE737" i="1" s="1"/>
  <c r="BP737" i="1"/>
  <c r="BE865" i="1"/>
  <c r="BG863" i="1"/>
  <c r="BH863" i="1" s="1"/>
  <c r="BK863" i="1" s="1"/>
  <c r="BL863" i="1" s="1"/>
  <c r="BC735" i="1"/>
  <c r="BD752" i="1"/>
  <c r="BE752" i="1" s="1"/>
  <c r="BP752" i="1"/>
  <c r="BG825" i="1"/>
  <c r="BH825" i="1" s="1"/>
  <c r="BK825" i="1" s="1"/>
  <c r="BL825" i="1" s="1"/>
  <c r="BD875" i="1"/>
  <c r="BE875" i="1" s="1"/>
  <c r="BP871" i="1"/>
  <c r="BP864" i="1"/>
  <c r="BG752" i="1"/>
  <c r="BH752" i="1" s="1"/>
  <c r="BK752" i="1" s="1"/>
  <c r="BL752" i="1" s="1"/>
  <c r="BE851" i="1"/>
  <c r="BG862" i="1"/>
  <c r="BH862" i="1" s="1"/>
  <c r="BK862" i="1" s="1"/>
  <c r="BL862" i="1" s="1"/>
  <c r="BE841" i="1"/>
  <c r="BG871" i="1"/>
  <c r="BH871" i="1" s="1"/>
  <c r="BK871" i="1" s="1"/>
  <c r="BL871" i="1" s="1"/>
  <c r="BD750" i="1"/>
  <c r="BE750" i="1" s="1"/>
  <c r="BD739" i="1"/>
  <c r="BE739" i="1" s="1"/>
  <c r="BP750" i="1"/>
  <c r="BD740" i="1"/>
  <c r="BE740" i="1" s="1"/>
  <c r="BP851" i="1"/>
  <c r="BE866" i="1"/>
  <c r="BP841" i="1"/>
  <c r="BE871" i="1"/>
  <c r="BC835" i="1"/>
  <c r="BG735" i="1"/>
  <c r="BH735" i="1" s="1"/>
  <c r="BK735" i="1" s="1"/>
  <c r="BL735" i="1" s="1"/>
  <c r="BC864" i="1"/>
  <c r="BG750" i="1"/>
  <c r="BH750" i="1" s="1"/>
  <c r="BK750" i="1" s="1"/>
  <c r="BL750" i="1" s="1"/>
  <c r="BP740" i="1"/>
  <c r="BD835" i="1"/>
  <c r="BE835" i="1" s="1"/>
  <c r="BG851" i="1"/>
  <c r="BH851" i="1" s="1"/>
  <c r="BK851" i="1" s="1"/>
  <c r="BL851" i="1" s="1"/>
  <c r="BP866" i="1"/>
  <c r="BG841" i="1"/>
  <c r="BH841" i="1" s="1"/>
  <c r="BK841" i="1" s="1"/>
  <c r="BL841" i="1" s="1"/>
  <c r="BP840" i="1"/>
  <c r="BC739" i="1"/>
  <c r="BP739" i="1"/>
  <c r="BD735" i="1"/>
  <c r="BE735" i="1" s="1"/>
  <c r="BP825" i="1"/>
  <c r="BG737" i="1"/>
  <c r="BH737" i="1" s="1"/>
  <c r="BK737" i="1" s="1"/>
  <c r="BL737" i="1" s="1"/>
  <c r="BG740" i="1"/>
  <c r="BH740" i="1" s="1"/>
  <c r="BK740" i="1" s="1"/>
  <c r="BL740" i="1" s="1"/>
  <c r="BD741" i="1"/>
  <c r="BE741" i="1" s="1"/>
  <c r="BE864" i="1"/>
  <c r="BE856" i="1"/>
  <c r="BG866" i="1"/>
  <c r="BH866" i="1" s="1"/>
  <c r="BK866" i="1" s="1"/>
  <c r="BL866" i="1" s="1"/>
  <c r="BG840" i="1"/>
  <c r="BH840" i="1" s="1"/>
  <c r="BK840" i="1" s="1"/>
  <c r="BL840" i="1" s="1"/>
  <c r="BG843" i="1"/>
  <c r="BH843" i="1" s="1"/>
  <c r="BK843" i="1" s="1"/>
  <c r="BL843" i="1" s="1"/>
  <c r="BC846" i="1"/>
  <c r="BD859" i="1"/>
  <c r="BE859" i="1" s="1"/>
  <c r="BC859" i="1"/>
  <c r="BP859" i="1" s="1"/>
  <c r="BG363" i="1"/>
  <c r="BH363" i="1" s="1"/>
  <c r="BK363" i="1" s="1"/>
  <c r="BL363" i="1" s="1"/>
  <c r="BC363" i="1"/>
  <c r="BG561" i="1"/>
  <c r="BH561" i="1" s="1"/>
  <c r="BC561" i="1"/>
  <c r="BD459" i="1"/>
  <c r="BE459" i="1" s="1"/>
  <c r="BC459" i="1"/>
  <c r="BP728" i="1"/>
  <c r="BC728" i="1"/>
  <c r="BD502" i="1"/>
  <c r="BE502" i="1" s="1"/>
  <c r="BC502" i="1"/>
  <c r="BP577" i="1"/>
  <c r="BC577" i="1"/>
  <c r="BG343" i="1"/>
  <c r="BH343" i="1" s="1"/>
  <c r="BC343" i="1"/>
  <c r="BC830" i="1"/>
  <c r="BP830" i="1" s="1"/>
  <c r="BD830" i="1"/>
  <c r="BE830" i="1" s="1"/>
  <c r="BD167" i="1"/>
  <c r="BE167" i="1" s="1"/>
  <c r="BC167" i="1"/>
  <c r="BC591" i="1"/>
  <c r="BP666" i="1"/>
  <c r="BC666" i="1"/>
  <c r="BG743" i="1"/>
  <c r="BH743" i="1" s="1"/>
  <c r="BK743" i="1" s="1"/>
  <c r="BL743" i="1" s="1"/>
  <c r="BC743" i="1"/>
  <c r="BP743" i="1"/>
  <c r="BI182" i="1"/>
  <c r="BC182" i="1"/>
  <c r="BO133" i="1"/>
  <c r="BC133" i="1" s="1"/>
  <c r="BG255" i="1"/>
  <c r="BH255" i="1" s="1"/>
  <c r="BK255" i="1" s="1"/>
  <c r="BL255" i="1" s="1"/>
  <c r="BC255" i="1"/>
  <c r="BD163" i="1"/>
  <c r="BE163" i="1" s="1"/>
  <c r="BC163" i="1"/>
  <c r="BI614" i="1"/>
  <c r="BC614" i="1"/>
  <c r="BD387" i="1"/>
  <c r="BE387" i="1" s="1"/>
  <c r="BC387" i="1"/>
  <c r="BP586" i="1"/>
  <c r="BC586" i="1"/>
  <c r="BP539" i="1"/>
  <c r="BC539" i="1"/>
  <c r="BP274" i="1"/>
  <c r="BC274" i="1"/>
  <c r="BP147" i="1"/>
  <c r="BC147" i="1"/>
  <c r="BD479" i="1"/>
  <c r="BE479" i="1" s="1"/>
  <c r="BC479" i="1"/>
  <c r="BG663" i="1"/>
  <c r="BH663" i="1" s="1"/>
  <c r="BC663" i="1"/>
  <c r="BD191" i="1"/>
  <c r="BE191" i="1" s="1"/>
  <c r="BC191" i="1"/>
  <c r="BD829" i="1"/>
  <c r="BC829" i="1"/>
  <c r="BP829" i="1" s="1"/>
  <c r="BP283" i="1"/>
  <c r="BC283" i="1"/>
  <c r="BD827" i="1"/>
  <c r="BC827" i="1"/>
  <c r="BG827" i="1" s="1"/>
  <c r="BI203" i="1"/>
  <c r="BC203" i="1"/>
  <c r="BC718" i="1"/>
  <c r="BD314" i="1"/>
  <c r="BE314" i="1" s="1"/>
  <c r="BC314" i="1"/>
  <c r="BD331" i="1"/>
  <c r="BE331" i="1" s="1"/>
  <c r="BC331" i="1"/>
  <c r="BG567" i="1"/>
  <c r="BH567" i="1" s="1"/>
  <c r="BC567" i="1"/>
  <c r="BP456" i="1"/>
  <c r="BC456" i="1"/>
  <c r="BP722" i="1"/>
  <c r="BC722" i="1"/>
  <c r="BC842" i="1"/>
  <c r="BP842" i="1" s="1"/>
  <c r="BD842" i="1"/>
  <c r="BC514" i="1"/>
  <c r="BI275" i="1"/>
  <c r="BC275" i="1"/>
  <c r="BG308" i="1"/>
  <c r="BH308" i="1" s="1"/>
  <c r="BC308" i="1"/>
  <c r="BD379" i="1"/>
  <c r="BE379" i="1" s="1"/>
  <c r="BC379" i="1"/>
  <c r="BD578" i="1"/>
  <c r="BE578" i="1" s="1"/>
  <c r="BC578" i="1"/>
  <c r="BP599" i="1"/>
  <c r="BC599" i="1"/>
  <c r="BG391" i="1"/>
  <c r="BH391" i="1" s="1"/>
  <c r="BC391" i="1"/>
  <c r="BP467" i="1"/>
  <c r="BC467" i="1"/>
  <c r="BD239" i="1"/>
  <c r="BE239" i="1" s="1"/>
  <c r="BC239" i="1"/>
  <c r="BG453" i="1"/>
  <c r="BH453" i="1" s="1"/>
  <c r="BC453" i="1"/>
  <c r="BC672" i="1"/>
  <c r="BD423" i="1"/>
  <c r="BE423" i="1" s="1"/>
  <c r="BC423" i="1"/>
  <c r="BC687" i="1"/>
  <c r="BG563" i="1"/>
  <c r="BH563" i="1" s="1"/>
  <c r="BK563" i="1" s="1"/>
  <c r="BL563" i="1" s="1"/>
  <c r="BC563" i="1"/>
  <c r="BD850" i="1"/>
  <c r="BE850" i="1" s="1"/>
  <c r="BC850" i="1"/>
  <c r="BP850" i="1" s="1"/>
  <c r="BD311" i="1"/>
  <c r="BE311" i="1" s="1"/>
  <c r="BC311" i="1"/>
  <c r="BC861" i="1"/>
  <c r="BG861" i="1" s="1"/>
  <c r="BH861" i="1" s="1"/>
  <c r="BK861" i="1" s="1"/>
  <c r="BL861" i="1" s="1"/>
  <c r="BD861" i="1"/>
  <c r="BE861" i="1" s="1"/>
  <c r="BP583" i="1"/>
  <c r="BC583" i="1"/>
  <c r="BC695" i="1"/>
  <c r="BD327" i="1"/>
  <c r="BE327" i="1" s="1"/>
  <c r="BC327" i="1"/>
  <c r="BP223" i="1"/>
  <c r="BC223" i="1"/>
  <c r="BG631" i="1"/>
  <c r="BH631" i="1" s="1"/>
  <c r="BC631" i="1"/>
  <c r="BG868" i="1"/>
  <c r="BH868" i="1" s="1"/>
  <c r="BK868" i="1" s="1"/>
  <c r="BL868" i="1" s="1"/>
  <c r="BP868" i="1"/>
  <c r="BC868" i="1"/>
  <c r="BG854" i="1"/>
  <c r="BH854" i="1" s="1"/>
  <c r="BK854" i="1" s="1"/>
  <c r="BL854" i="1" s="1"/>
  <c r="BP854" i="1"/>
  <c r="BC854" i="1"/>
  <c r="BG869" i="1"/>
  <c r="BH869" i="1" s="1"/>
  <c r="BK869" i="1" s="1"/>
  <c r="BL869" i="1" s="1"/>
  <c r="BE870" i="1"/>
  <c r="BP870" i="1"/>
  <c r="BD743" i="1"/>
  <c r="BE743" i="1" s="1"/>
  <c r="BD745" i="1"/>
  <c r="BE745" i="1" s="1"/>
  <c r="BP826" i="1"/>
  <c r="BG870" i="1"/>
  <c r="BH870" i="1" s="1"/>
  <c r="BK870" i="1" s="1"/>
  <c r="BL870" i="1" s="1"/>
  <c r="BP315" i="1"/>
  <c r="BC315" i="1"/>
  <c r="BG218" i="1"/>
  <c r="BH218" i="1" s="1"/>
  <c r="BK218" i="1" s="1"/>
  <c r="BL218" i="1" s="1"/>
  <c r="BC218" i="1"/>
  <c r="BP450" i="1"/>
  <c r="BC450" i="1"/>
  <c r="BC860" i="1"/>
  <c r="BG860" i="1" s="1"/>
  <c r="BH860" i="1" s="1"/>
  <c r="BK860" i="1" s="1"/>
  <c r="BL860" i="1" s="1"/>
  <c r="BD860" i="1"/>
  <c r="BE860" i="1" s="1"/>
  <c r="BD542" i="1"/>
  <c r="BE542" i="1" s="1"/>
  <c r="BC542" i="1"/>
  <c r="BC713" i="1"/>
  <c r="BP286" i="1"/>
  <c r="BC286" i="1"/>
  <c r="BP222" i="1"/>
  <c r="BC222" i="1"/>
  <c r="BD547" i="1"/>
  <c r="BE547" i="1" s="1"/>
  <c r="BC547" i="1"/>
  <c r="BC658" i="1"/>
  <c r="BG183" i="1"/>
  <c r="BH183" i="1" s="1"/>
  <c r="BC183" i="1"/>
  <c r="BP506" i="1"/>
  <c r="BC506" i="1"/>
  <c r="BI153" i="1"/>
  <c r="BC153" i="1"/>
  <c r="BP210" i="1"/>
  <c r="BC210" i="1"/>
  <c r="BG731" i="1"/>
  <c r="BH731" i="1" s="1"/>
  <c r="BK731" i="1" s="1"/>
  <c r="BL731" i="1" s="1"/>
  <c r="BC731" i="1"/>
  <c r="BG386" i="1"/>
  <c r="BH386" i="1" s="1"/>
  <c r="BK386" i="1" s="1"/>
  <c r="BL386" i="1" s="1"/>
  <c r="BC386" i="1"/>
  <c r="BD429" i="1"/>
  <c r="BE429" i="1" s="1"/>
  <c r="BC429" i="1"/>
  <c r="BD607" i="1"/>
  <c r="BE607" i="1" s="1"/>
  <c r="BC607" i="1"/>
  <c r="BI570" i="1"/>
  <c r="BC570" i="1"/>
  <c r="BG747" i="1"/>
  <c r="BH747" i="1" s="1"/>
  <c r="BK747" i="1" s="1"/>
  <c r="BL747" i="1" s="1"/>
  <c r="BC747" i="1"/>
  <c r="BD747" i="1"/>
  <c r="BE747" i="1" s="1"/>
  <c r="BP747" i="1"/>
  <c r="BD574" i="1"/>
  <c r="BE574" i="1" s="1"/>
  <c r="BC574" i="1"/>
  <c r="BG730" i="1"/>
  <c r="BH730" i="1" s="1"/>
  <c r="BK730" i="1" s="1"/>
  <c r="BL730" i="1" s="1"/>
  <c r="BC730" i="1"/>
  <c r="BC606" i="1"/>
  <c r="BP278" i="1"/>
  <c r="BC278" i="1"/>
  <c r="BD187" i="1"/>
  <c r="BE187" i="1" s="1"/>
  <c r="BC187" i="1"/>
  <c r="BG178" i="1"/>
  <c r="BH178" i="1" s="1"/>
  <c r="BC178" i="1"/>
  <c r="BP199" i="1"/>
  <c r="BC199" i="1"/>
  <c r="BC834" i="1"/>
  <c r="BG834" i="1" s="1"/>
  <c r="BH834" i="1" s="1"/>
  <c r="BK834" i="1" s="1"/>
  <c r="BL834" i="1" s="1"/>
  <c r="BD834" i="1"/>
  <c r="BE834" i="1" s="1"/>
  <c r="BP595" i="1"/>
  <c r="BC595" i="1"/>
  <c r="BG755" i="1"/>
  <c r="BH755" i="1" s="1"/>
  <c r="BK755" i="1" s="1"/>
  <c r="BL755" i="1" s="1"/>
  <c r="BC755" i="1"/>
  <c r="BP755" i="1"/>
  <c r="BD262" i="1"/>
  <c r="BE262" i="1" s="1"/>
  <c r="BC262" i="1"/>
  <c r="BC858" i="1"/>
  <c r="BG858" i="1" s="1"/>
  <c r="BH858" i="1" s="1"/>
  <c r="BK858" i="1" s="1"/>
  <c r="BL858" i="1" s="1"/>
  <c r="BD858" i="1"/>
  <c r="BE858" i="1" s="1"/>
  <c r="BG165" i="1"/>
  <c r="BH165" i="1" s="1"/>
  <c r="BC165" i="1"/>
  <c r="BD175" i="1"/>
  <c r="BE175" i="1" s="1"/>
  <c r="BC175" i="1"/>
  <c r="BP432" i="1"/>
  <c r="BC432" i="1"/>
  <c r="BP254" i="1"/>
  <c r="BC254" i="1"/>
  <c r="BC837" i="1"/>
  <c r="BG837" i="1" s="1"/>
  <c r="BH837" i="1" s="1"/>
  <c r="BK837" i="1" s="1"/>
  <c r="BL837" i="1" s="1"/>
  <c r="BD837" i="1"/>
  <c r="BE837" i="1" s="1"/>
  <c r="BD483" i="1"/>
  <c r="BE483" i="1" s="1"/>
  <c r="BC483" i="1"/>
  <c r="BG499" i="1"/>
  <c r="BH499" i="1" s="1"/>
  <c r="BC499" i="1"/>
  <c r="BD435" i="1"/>
  <c r="BE435" i="1" s="1"/>
  <c r="BC435" i="1"/>
  <c r="BG585" i="1"/>
  <c r="BH585" i="1" s="1"/>
  <c r="BK585" i="1" s="1"/>
  <c r="BL585" i="1" s="1"/>
  <c r="BC585" i="1"/>
  <c r="BG336" i="1"/>
  <c r="BH336" i="1" s="1"/>
  <c r="BC336" i="1"/>
  <c r="BG306" i="1"/>
  <c r="BH306" i="1" s="1"/>
  <c r="BC306" i="1"/>
  <c r="BG729" i="1"/>
  <c r="BH729" i="1" s="1"/>
  <c r="BK729" i="1" s="1"/>
  <c r="BL729" i="1" s="1"/>
  <c r="BC729" i="1"/>
  <c r="BG243" i="1"/>
  <c r="BH243" i="1" s="1"/>
  <c r="BK243" i="1" s="1"/>
  <c r="BL243" i="1" s="1"/>
  <c r="BC243" i="1"/>
  <c r="BG419" i="1"/>
  <c r="BH419" i="1" s="1"/>
  <c r="BK419" i="1" s="1"/>
  <c r="BL419" i="1" s="1"/>
  <c r="BC419" i="1"/>
  <c r="BG291" i="1"/>
  <c r="BH291" i="1" s="1"/>
  <c r="BK291" i="1" s="1"/>
  <c r="BL291" i="1" s="1"/>
  <c r="BC291" i="1"/>
  <c r="BC136" i="1"/>
  <c r="BP357" i="1"/>
  <c r="BC357" i="1"/>
  <c r="BP316" i="1"/>
  <c r="BC316" i="1"/>
  <c r="BG434" i="1"/>
  <c r="BH434" i="1" s="1"/>
  <c r="BC434" i="1"/>
  <c r="BP194" i="1"/>
  <c r="BC194" i="1"/>
  <c r="BP415" i="1"/>
  <c r="BC415" i="1"/>
  <c r="BD615" i="1"/>
  <c r="BE615" i="1" s="1"/>
  <c r="BC615" i="1"/>
  <c r="BP727" i="1"/>
  <c r="BC727" i="1"/>
  <c r="BC646" i="1"/>
  <c r="BD734" i="1"/>
  <c r="BE734" i="1" s="1"/>
  <c r="BP734" i="1"/>
  <c r="BC734" i="1"/>
  <c r="BG734" i="1"/>
  <c r="BH734" i="1" s="1"/>
  <c r="BK734" i="1" s="1"/>
  <c r="BL734" i="1" s="1"/>
  <c r="BD826" i="1"/>
  <c r="BE826" i="1" s="1"/>
  <c r="BG874" i="1"/>
  <c r="BH874" i="1" s="1"/>
  <c r="BK874" i="1" s="1"/>
  <c r="BL874" i="1" s="1"/>
  <c r="BD755" i="1"/>
  <c r="BE755" i="1" s="1"/>
  <c r="BG745" i="1"/>
  <c r="BH745" i="1" s="1"/>
  <c r="BK745" i="1" s="1"/>
  <c r="BL745" i="1" s="1"/>
  <c r="BG826" i="1"/>
  <c r="BH826" i="1" s="1"/>
  <c r="BK826" i="1" s="1"/>
  <c r="BL826" i="1" s="1"/>
  <c r="BD831" i="1"/>
  <c r="BE831" i="1" s="1"/>
  <c r="BD142" i="1"/>
  <c r="BE142" i="1" s="1"/>
  <c r="BC142" i="1"/>
  <c r="BG317" i="1"/>
  <c r="BH317" i="1" s="1"/>
  <c r="BC317" i="1"/>
  <c r="BG350" i="1"/>
  <c r="BH350" i="1" s="1"/>
  <c r="BC350" i="1"/>
  <c r="BG195" i="1"/>
  <c r="BH195" i="1" s="1"/>
  <c r="BK195" i="1" s="1"/>
  <c r="BL195" i="1" s="1"/>
  <c r="BC195" i="1"/>
  <c r="BD715" i="1"/>
  <c r="BE715" i="1" s="1"/>
  <c r="BC715" i="1"/>
  <c r="BC732" i="1"/>
  <c r="BG732" i="1"/>
  <c r="BH732" i="1" s="1"/>
  <c r="BK732" i="1" s="1"/>
  <c r="BL732" i="1" s="1"/>
  <c r="BP732" i="1"/>
  <c r="BG313" i="1"/>
  <c r="BH313" i="1" s="1"/>
  <c r="BK313" i="1" s="1"/>
  <c r="BL313" i="1" s="1"/>
  <c r="BC313" i="1"/>
  <c r="BD654" i="1"/>
  <c r="BE654" i="1" s="1"/>
  <c r="BC654" i="1"/>
  <c r="BD712" i="1"/>
  <c r="BE712" i="1" s="1"/>
  <c r="BC712" i="1"/>
  <c r="BG430" i="1"/>
  <c r="BH430" i="1" s="1"/>
  <c r="BC430" i="1"/>
  <c r="BG645" i="1"/>
  <c r="BH645" i="1" s="1"/>
  <c r="BC645" i="1"/>
  <c r="BD490" i="1"/>
  <c r="BE490" i="1" s="1"/>
  <c r="BC490" i="1"/>
  <c r="BC500" i="1"/>
  <c r="BG148" i="1"/>
  <c r="BH148" i="1" s="1"/>
  <c r="BC148" i="1"/>
  <c r="BG282" i="1"/>
  <c r="BH282" i="1" s="1"/>
  <c r="BK282" i="1" s="1"/>
  <c r="BL282" i="1" s="1"/>
  <c r="BC282" i="1"/>
  <c r="BD534" i="1"/>
  <c r="BE534" i="1" s="1"/>
  <c r="BC534" i="1"/>
  <c r="BG751" i="1"/>
  <c r="BH751" i="1" s="1"/>
  <c r="BK751" i="1" s="1"/>
  <c r="BL751" i="1" s="1"/>
  <c r="BC751" i="1"/>
  <c r="BP751" i="1"/>
  <c r="BD857" i="1"/>
  <c r="BE857" i="1" s="1"/>
  <c r="BC857" i="1"/>
  <c r="BG857" i="1" s="1"/>
  <c r="BH857" i="1" s="1"/>
  <c r="BK857" i="1" s="1"/>
  <c r="BL857" i="1" s="1"/>
  <c r="BC836" i="1"/>
  <c r="BG836" i="1" s="1"/>
  <c r="BH836" i="1" s="1"/>
  <c r="BD836" i="1"/>
  <c r="BE836" i="1" s="1"/>
  <c r="BG691" i="1"/>
  <c r="BH691" i="1" s="1"/>
  <c r="BK691" i="1" s="1"/>
  <c r="BL691" i="1" s="1"/>
  <c r="BC691" i="1"/>
  <c r="BD486" i="1"/>
  <c r="BE486" i="1" s="1"/>
  <c r="BC486" i="1"/>
  <c r="BG395" i="1"/>
  <c r="BH395" i="1" s="1"/>
  <c r="BC395" i="1"/>
  <c r="BD446" i="1"/>
  <c r="BE446" i="1" s="1"/>
  <c r="BC446" i="1"/>
  <c r="BP259" i="1"/>
  <c r="BC259" i="1"/>
  <c r="BG374" i="1"/>
  <c r="BH374" i="1" s="1"/>
  <c r="BC374" i="1"/>
  <c r="BP302" i="1"/>
  <c r="BC302" i="1"/>
  <c r="BD307" i="1"/>
  <c r="BE307" i="1" s="1"/>
  <c r="BC307" i="1"/>
  <c r="BG656" i="1"/>
  <c r="BH656" i="1" s="1"/>
  <c r="BC656" i="1"/>
  <c r="BG225" i="1"/>
  <c r="BH225" i="1" s="1"/>
  <c r="BC225" i="1"/>
  <c r="BG310" i="1"/>
  <c r="BH310" i="1" s="1"/>
  <c r="BC310" i="1"/>
  <c r="BD370" i="1"/>
  <c r="BE370" i="1" s="1"/>
  <c r="BC370" i="1"/>
  <c r="BP288" i="1"/>
  <c r="BC288" i="1"/>
  <c r="BG213" i="1"/>
  <c r="BH213" i="1" s="1"/>
  <c r="BC213" i="1"/>
  <c r="BC707" i="1"/>
  <c r="BG548" i="1"/>
  <c r="BH548" i="1" s="1"/>
  <c r="BK548" i="1" s="1"/>
  <c r="BL548" i="1" s="1"/>
  <c r="BC548" i="1"/>
  <c r="BC828" i="1"/>
  <c r="BP828" i="1" s="1"/>
  <c r="BD828" i="1"/>
  <c r="BE828" i="1" s="1"/>
  <c r="BD439" i="1"/>
  <c r="BE439" i="1" s="1"/>
  <c r="BC439" i="1"/>
  <c r="BI543" i="1"/>
  <c r="BC543" i="1"/>
  <c r="BD458" i="1"/>
  <c r="BE458" i="1" s="1"/>
  <c r="BC458" i="1"/>
  <c r="BI662" i="1"/>
  <c r="BC662" i="1"/>
  <c r="BI487" i="1"/>
  <c r="BC487" i="1"/>
  <c r="BC643" i="1"/>
  <c r="BG179" i="1"/>
  <c r="BH179" i="1" s="1"/>
  <c r="BC179" i="1"/>
  <c r="BP447" i="1"/>
  <c r="BC447" i="1"/>
  <c r="BG876" i="1"/>
  <c r="BH876" i="1" s="1"/>
  <c r="BK876" i="1" s="1"/>
  <c r="BL876" i="1" s="1"/>
  <c r="BP876" i="1"/>
  <c r="BC876" i="1"/>
  <c r="BD738" i="1"/>
  <c r="BE738" i="1" s="1"/>
  <c r="BC738" i="1"/>
  <c r="BP738" i="1"/>
  <c r="BG738" i="1"/>
  <c r="BH738" i="1" s="1"/>
  <c r="BK738" i="1" s="1"/>
  <c r="BL738" i="1" s="1"/>
  <c r="BD732" i="1"/>
  <c r="BE732" i="1" s="1"/>
  <c r="BD753" i="1"/>
  <c r="BE753" i="1" s="1"/>
  <c r="BP745" i="1"/>
  <c r="BE873" i="1"/>
  <c r="BP831" i="1"/>
  <c r="BG355" i="1"/>
  <c r="BH355" i="1" s="1"/>
  <c r="BC355" i="1"/>
  <c r="BG679" i="1"/>
  <c r="BH679" i="1" s="1"/>
  <c r="BC679" i="1"/>
  <c r="BG451" i="1"/>
  <c r="BH451" i="1" s="1"/>
  <c r="BK451" i="1" s="1"/>
  <c r="BL451" i="1" s="1"/>
  <c r="BC451" i="1"/>
  <c r="BP322" i="1"/>
  <c r="BC322" i="1"/>
  <c r="BI839" i="1"/>
  <c r="BC839" i="1"/>
  <c r="BG839" i="1" s="1"/>
  <c r="BH839" i="1" s="1"/>
  <c r="BD839" i="1"/>
  <c r="BE839" i="1" s="1"/>
  <c r="BP723" i="1"/>
  <c r="BC723" i="1"/>
  <c r="BD375" i="1"/>
  <c r="BE375" i="1" s="1"/>
  <c r="BC375" i="1"/>
  <c r="BD600" i="1"/>
  <c r="BE600" i="1" s="1"/>
  <c r="BC600" i="1"/>
  <c r="BP462" i="1"/>
  <c r="BC462" i="1"/>
  <c r="BD742" i="1"/>
  <c r="BE742" i="1" s="1"/>
  <c r="BG742" i="1"/>
  <c r="BH742" i="1" s="1"/>
  <c r="BK742" i="1" s="1"/>
  <c r="BL742" i="1" s="1"/>
  <c r="BP742" i="1"/>
  <c r="BC742" i="1"/>
  <c r="BP264" i="1"/>
  <c r="BC264" i="1"/>
  <c r="BD177" i="1"/>
  <c r="BE177" i="1" s="1"/>
  <c r="BC177" i="1"/>
  <c r="BD134" i="1"/>
  <c r="BE134" i="1" s="1"/>
  <c r="BC134" i="1"/>
  <c r="BD227" i="1"/>
  <c r="BE227" i="1" s="1"/>
  <c r="BC227" i="1"/>
  <c r="BP251" i="1"/>
  <c r="BC251" i="1"/>
  <c r="BG418" i="1"/>
  <c r="BH418" i="1" s="1"/>
  <c r="BC418" i="1"/>
  <c r="BD594" i="1"/>
  <c r="BE594" i="1" s="1"/>
  <c r="BC594" i="1"/>
  <c r="BD523" i="1"/>
  <c r="BE523" i="1" s="1"/>
  <c r="BC523" i="1"/>
  <c r="BG537" i="1"/>
  <c r="BH537" i="1" s="1"/>
  <c r="BK537" i="1" s="1"/>
  <c r="BL537" i="1" s="1"/>
  <c r="BC537" i="1"/>
  <c r="BD208" i="1"/>
  <c r="BE208" i="1" s="1"/>
  <c r="BC208" i="1"/>
  <c r="BI454" i="1"/>
  <c r="BC454" i="1"/>
  <c r="BI333" i="1"/>
  <c r="BC333" i="1"/>
  <c r="BP371" i="1"/>
  <c r="BC371" i="1"/>
  <c r="BI530" i="1"/>
  <c r="BC530" i="1"/>
  <c r="BG398" i="1"/>
  <c r="BH398" i="1" s="1"/>
  <c r="BC398" i="1"/>
  <c r="BD258" i="1"/>
  <c r="BE258" i="1" s="1"/>
  <c r="BC258" i="1"/>
  <c r="BD714" i="1"/>
  <c r="BE714" i="1" s="1"/>
  <c r="BC714" i="1"/>
  <c r="BD303" i="1"/>
  <c r="BE303" i="1" s="1"/>
  <c r="BC303" i="1"/>
  <c r="BG287" i="1"/>
  <c r="BH287" i="1" s="1"/>
  <c r="BC287" i="1"/>
  <c r="BG185" i="1"/>
  <c r="BH185" i="1" s="1"/>
  <c r="BK185" i="1" s="1"/>
  <c r="BL185" i="1" s="1"/>
  <c r="BC185" i="1"/>
  <c r="BD256" i="1"/>
  <c r="BE256" i="1" s="1"/>
  <c r="BC256" i="1"/>
  <c r="BI527" i="1"/>
  <c r="BC527" i="1"/>
  <c r="BG247" i="1"/>
  <c r="BH247" i="1" s="1"/>
  <c r="BC247" i="1"/>
  <c r="BG159" i="1"/>
  <c r="BH159" i="1" s="1"/>
  <c r="BC159" i="1"/>
  <c r="BD271" i="1"/>
  <c r="BE271" i="1" s="1"/>
  <c r="BC271" i="1"/>
  <c r="BP518" i="1"/>
  <c r="BC518" i="1"/>
  <c r="BP443" i="1"/>
  <c r="BC443" i="1"/>
  <c r="BI410" i="1"/>
  <c r="BC410" i="1"/>
  <c r="BG630" i="1"/>
  <c r="BH630" i="1" s="1"/>
  <c r="BK630" i="1" s="1"/>
  <c r="BL630" i="1" s="1"/>
  <c r="BC630" i="1"/>
  <c r="BP571" i="1"/>
  <c r="BC571" i="1"/>
  <c r="BD855" i="1"/>
  <c r="BE855" i="1" s="1"/>
  <c r="BC855" i="1"/>
  <c r="BP855" i="1" s="1"/>
  <c r="BI824" i="1"/>
  <c r="BC824" i="1"/>
  <c r="BP824" i="1" s="1"/>
  <c r="BD824" i="1"/>
  <c r="BE824" i="1" s="1"/>
  <c r="BP511" i="1"/>
  <c r="BC511" i="1"/>
  <c r="BG582" i="1"/>
  <c r="BH582" i="1" s="1"/>
  <c r="BK582" i="1" s="1"/>
  <c r="BL582" i="1" s="1"/>
  <c r="BC582" i="1"/>
  <c r="BP869" i="1"/>
  <c r="BP874" i="1"/>
  <c r="BG753" i="1"/>
  <c r="BH753" i="1" s="1"/>
  <c r="BK753" i="1" s="1"/>
  <c r="BL753" i="1" s="1"/>
  <c r="BD749" i="1"/>
  <c r="BE749" i="1" s="1"/>
  <c r="BP873" i="1"/>
  <c r="BG831" i="1"/>
  <c r="BH831" i="1" s="1"/>
  <c r="BK831" i="1" s="1"/>
  <c r="BL831" i="1" s="1"/>
  <c r="BH86" i="1"/>
  <c r="BE78" i="1"/>
  <c r="BH91" i="1"/>
  <c r="BE85" i="1"/>
  <c r="BE82" i="1"/>
  <c r="BE130" i="1"/>
  <c r="BH111" i="1"/>
  <c r="BK111" i="1" s="1"/>
  <c r="BL111" i="1" s="1"/>
  <c r="BE94" i="1"/>
  <c r="BI102" i="1"/>
  <c r="BI127" i="1"/>
  <c r="BD77" i="1"/>
  <c r="BG77" i="1"/>
  <c r="BD64" i="1"/>
  <c r="BD83" i="1"/>
  <c r="BF70" i="1"/>
  <c r="BD107" i="1"/>
  <c r="BG117" i="1"/>
  <c r="BF107" i="1"/>
  <c r="BD117" i="1"/>
  <c r="BE70" i="1"/>
  <c r="BG70" i="1"/>
  <c r="BH171" i="1"/>
  <c r="BK171" i="1" s="1"/>
  <c r="BL171" i="1" s="1"/>
  <c r="BG120" i="1"/>
  <c r="BG83" i="1"/>
  <c r="BF120" i="1"/>
  <c r="BG64" i="1"/>
  <c r="AY64" i="1"/>
  <c r="BP247" i="1"/>
  <c r="BG595" i="1"/>
  <c r="BH595" i="1" s="1"/>
  <c r="BP183" i="1"/>
  <c r="BP171" i="1"/>
  <c r="BP659" i="1"/>
  <c r="BD171" i="1"/>
  <c r="BP163" i="1"/>
  <c r="BP519" i="1"/>
  <c r="BI539" i="1"/>
  <c r="BD155" i="1"/>
  <c r="BP439" i="1"/>
  <c r="BG251" i="1"/>
  <c r="BH251" i="1" s="1"/>
  <c r="BK251" i="1" s="1"/>
  <c r="BL251" i="1" s="1"/>
  <c r="BD183" i="1"/>
  <c r="BE183" i="1" s="1"/>
  <c r="BG487" i="1"/>
  <c r="BH487" i="1" s="1"/>
  <c r="BG115" i="1"/>
  <c r="BG131" i="1"/>
  <c r="BD415" i="1"/>
  <c r="BE415" i="1" s="1"/>
  <c r="BD563" i="1"/>
  <c r="BE563" i="1" s="1"/>
  <c r="BD131" i="1"/>
  <c r="BP548" i="1"/>
  <c r="BP631" i="1"/>
  <c r="BD451" i="1"/>
  <c r="BE451" i="1" s="1"/>
  <c r="BD351" i="1"/>
  <c r="BE351" i="1" s="1"/>
  <c r="BG535" i="1"/>
  <c r="BH535" i="1" s="1"/>
  <c r="BK535" i="1" s="1"/>
  <c r="BL535" i="1" s="1"/>
  <c r="BP423" i="1"/>
  <c r="BD571" i="1"/>
  <c r="BE571" i="1" s="1"/>
  <c r="BG311" i="1"/>
  <c r="BH311" i="1" s="1"/>
  <c r="BK311" i="1" s="1"/>
  <c r="BL311" i="1" s="1"/>
  <c r="BG119" i="1"/>
  <c r="BP351" i="1"/>
  <c r="BG571" i="1"/>
  <c r="BH571" i="1" s="1"/>
  <c r="BK571" i="1" s="1"/>
  <c r="BL571" i="1" s="1"/>
  <c r="BD211" i="1"/>
  <c r="BE211" i="1" s="1"/>
  <c r="BP211" i="1"/>
  <c r="BI423" i="1"/>
  <c r="BP535" i="1"/>
  <c r="BG415" i="1"/>
  <c r="BH415" i="1" s="1"/>
  <c r="BK415" i="1" s="1"/>
  <c r="BL415" i="1" s="1"/>
  <c r="BI247" i="1"/>
  <c r="BG223" i="1"/>
  <c r="BH223" i="1" s="1"/>
  <c r="BD487" i="1"/>
  <c r="BE487" i="1" s="1"/>
  <c r="BD231" i="1"/>
  <c r="BE231" i="1" s="1"/>
  <c r="BF119" i="1"/>
  <c r="BD595" i="1"/>
  <c r="BE595" i="1" s="1"/>
  <c r="BI595" i="1"/>
  <c r="BG423" i="1"/>
  <c r="BH423" i="1" s="1"/>
  <c r="BP487" i="1"/>
  <c r="BD443" i="1"/>
  <c r="BE443" i="1" s="1"/>
  <c r="BD247" i="1"/>
  <c r="BE247" i="1" s="1"/>
  <c r="BF75" i="1"/>
  <c r="BG75" i="1"/>
  <c r="BG227" i="1"/>
  <c r="BH227" i="1" s="1"/>
  <c r="BK227" i="1" s="1"/>
  <c r="BL227" i="1" s="1"/>
  <c r="BG443" i="1"/>
  <c r="BH443" i="1" s="1"/>
  <c r="BI443" i="1"/>
  <c r="BF99" i="1"/>
  <c r="BG99" i="1"/>
  <c r="BP227" i="1"/>
  <c r="BG331" i="1"/>
  <c r="BH331" i="1" s="1"/>
  <c r="BD583" i="1"/>
  <c r="BE583" i="1" s="1"/>
  <c r="BP311" i="1"/>
  <c r="BD251" i="1"/>
  <c r="BE251" i="1" s="1"/>
  <c r="BG74" i="1"/>
  <c r="BD519" i="1"/>
  <c r="BE519" i="1" s="1"/>
  <c r="BG327" i="1"/>
  <c r="BH327" i="1" s="1"/>
  <c r="BK327" i="1" s="1"/>
  <c r="BL327" i="1" s="1"/>
  <c r="BD447" i="1"/>
  <c r="BE447" i="1" s="1"/>
  <c r="BP387" i="1"/>
  <c r="BG103" i="1"/>
  <c r="BP159" i="1"/>
  <c r="BP563" i="1"/>
  <c r="BF131" i="1"/>
  <c r="BD527" i="1"/>
  <c r="BE527" i="1" s="1"/>
  <c r="BI223" i="1"/>
  <c r="BG539" i="1"/>
  <c r="BH539" i="1" s="1"/>
  <c r="BD178" i="1"/>
  <c r="BE178" i="1" s="1"/>
  <c r="BD203" i="1"/>
  <c r="BE203" i="1" s="1"/>
  <c r="BG295" i="1"/>
  <c r="BH295" i="1" s="1"/>
  <c r="BP547" i="1"/>
  <c r="BI179" i="1"/>
  <c r="BP271" i="1"/>
  <c r="BF103" i="1"/>
  <c r="BD223" i="1"/>
  <c r="BE223" i="1" s="1"/>
  <c r="BI666" i="1"/>
  <c r="BP256" i="1"/>
  <c r="BG527" i="1"/>
  <c r="BH527" i="1" s="1"/>
  <c r="BG511" i="1"/>
  <c r="BH511" i="1" s="1"/>
  <c r="BG439" i="1"/>
  <c r="BH439" i="1" s="1"/>
  <c r="BG543" i="1"/>
  <c r="BH543" i="1" s="1"/>
  <c r="BD579" i="1"/>
  <c r="BE579" i="1" s="1"/>
  <c r="BI178" i="1"/>
  <c r="BG203" i="1"/>
  <c r="BH203" i="1" s="1"/>
  <c r="BD159" i="1"/>
  <c r="BE159" i="1" s="1"/>
  <c r="BP178" i="1"/>
  <c r="BD291" i="1"/>
  <c r="BE291" i="1" s="1"/>
  <c r="BP295" i="1"/>
  <c r="BF115" i="1"/>
  <c r="BD511" i="1"/>
  <c r="BE511" i="1" s="1"/>
  <c r="BD631" i="1"/>
  <c r="BE631" i="1" s="1"/>
  <c r="BD666" i="1"/>
  <c r="BE666" i="1" s="1"/>
  <c r="BG199" i="1"/>
  <c r="BH199" i="1" s="1"/>
  <c r="BK199" i="1" s="1"/>
  <c r="BL199" i="1" s="1"/>
  <c r="BG666" i="1"/>
  <c r="BH666" i="1" s="1"/>
  <c r="BD199" i="1"/>
  <c r="BE199" i="1" s="1"/>
  <c r="BI163" i="1"/>
  <c r="BD543" i="1"/>
  <c r="BE543" i="1" s="1"/>
  <c r="BI295" i="1"/>
  <c r="BP579" i="1"/>
  <c r="BP179" i="1"/>
  <c r="BD659" i="1"/>
  <c r="BE659" i="1" s="1"/>
  <c r="BP527" i="1"/>
  <c r="BD539" i="1"/>
  <c r="BE539" i="1" s="1"/>
  <c r="BI631" i="1"/>
  <c r="BE139" i="1"/>
  <c r="BI231" i="1"/>
  <c r="BP155" i="1"/>
  <c r="BP327" i="1"/>
  <c r="BG231" i="1"/>
  <c r="BH231" i="1" s="1"/>
  <c r="BD567" i="1"/>
  <c r="BE567" i="1" s="1"/>
  <c r="BP567" i="1"/>
  <c r="BG139" i="1"/>
  <c r="BD179" i="1"/>
  <c r="BE179" i="1" s="1"/>
  <c r="BG550" i="1"/>
  <c r="BH550" i="1" s="1"/>
  <c r="BK550" i="1" s="1"/>
  <c r="BL550" i="1" s="1"/>
  <c r="BP543" i="1"/>
  <c r="BP167" i="1"/>
  <c r="BD419" i="1"/>
  <c r="BE419" i="1" s="1"/>
  <c r="BG271" i="1"/>
  <c r="BH271" i="1" s="1"/>
  <c r="BK271" i="1" s="1"/>
  <c r="BL271" i="1" s="1"/>
  <c r="BP139" i="1"/>
  <c r="BP291" i="1"/>
  <c r="BG547" i="1"/>
  <c r="BH547" i="1" s="1"/>
  <c r="BG163" i="1"/>
  <c r="BH163" i="1" s="1"/>
  <c r="BG256" i="1"/>
  <c r="BH256" i="1" s="1"/>
  <c r="BD283" i="1"/>
  <c r="BE283" i="1" s="1"/>
  <c r="BD586" i="1"/>
  <c r="BE586" i="1" s="1"/>
  <c r="BP203" i="1"/>
  <c r="BG167" i="1"/>
  <c r="BH167" i="1" s="1"/>
  <c r="BD582" i="1"/>
  <c r="BE582" i="1" s="1"/>
  <c r="BG447" i="1"/>
  <c r="BH447" i="1" s="1"/>
  <c r="BK447" i="1" s="1"/>
  <c r="BL447" i="1" s="1"/>
  <c r="BD299" i="1"/>
  <c r="BE299" i="1" s="1"/>
  <c r="BG583" i="1"/>
  <c r="BH583" i="1" s="1"/>
  <c r="BI387" i="1"/>
  <c r="BF74" i="1"/>
  <c r="BF116" i="1"/>
  <c r="BG387" i="1"/>
  <c r="BH387" i="1" s="1"/>
  <c r="BG71" i="1"/>
  <c r="BP331" i="1"/>
  <c r="BP299" i="1"/>
  <c r="BP363" i="1"/>
  <c r="BE71" i="1"/>
  <c r="BI723" i="1"/>
  <c r="BI256" i="1"/>
  <c r="BG478" i="1"/>
  <c r="BH478" i="1" s="1"/>
  <c r="BK478" i="1" s="1"/>
  <c r="BL478" i="1" s="1"/>
  <c r="BG356" i="1"/>
  <c r="BH356" i="1" s="1"/>
  <c r="BK356" i="1" s="1"/>
  <c r="BL356" i="1" s="1"/>
  <c r="BG523" i="1"/>
  <c r="BH523" i="1" s="1"/>
  <c r="BG411" i="1"/>
  <c r="BH411" i="1" s="1"/>
  <c r="BD425" i="1"/>
  <c r="BE425" i="1" s="1"/>
  <c r="BP582" i="1"/>
  <c r="BG116" i="1"/>
  <c r="BH110" i="1"/>
  <c r="BP148" i="1"/>
  <c r="BP419" i="1"/>
  <c r="BD456" i="1"/>
  <c r="BE456" i="1" s="1"/>
  <c r="BD282" i="1"/>
  <c r="BE282" i="1" s="1"/>
  <c r="BG187" i="1"/>
  <c r="BH187" i="1" s="1"/>
  <c r="BK187" i="1" s="1"/>
  <c r="BL187" i="1" s="1"/>
  <c r="BP370" i="1"/>
  <c r="BE263" i="1"/>
  <c r="BD343" i="1"/>
  <c r="BE343" i="1" s="1"/>
  <c r="BG609" i="1"/>
  <c r="BH609" i="1" s="1"/>
  <c r="BK609" i="1" s="1"/>
  <c r="BL609" i="1" s="1"/>
  <c r="BG723" i="1"/>
  <c r="BH723" i="1" s="1"/>
  <c r="BD548" i="1"/>
  <c r="BE548" i="1" s="1"/>
  <c r="BD478" i="1"/>
  <c r="BE478" i="1" s="1"/>
  <c r="BD518" i="1"/>
  <c r="BE518" i="1" s="1"/>
  <c r="BD550" i="1"/>
  <c r="BE550" i="1" s="1"/>
  <c r="BP410" i="1"/>
  <c r="BD729" i="1"/>
  <c r="BE729" i="1" s="1"/>
  <c r="BD243" i="1"/>
  <c r="BE243" i="1" s="1"/>
  <c r="BG536" i="1"/>
  <c r="BH536" i="1" s="1"/>
  <c r="BP609" i="1"/>
  <c r="BD638" i="1"/>
  <c r="BE638" i="1" s="1"/>
  <c r="BD356" i="1"/>
  <c r="BE356" i="1" s="1"/>
  <c r="BI434" i="1"/>
  <c r="BH95" i="1"/>
  <c r="BK95" i="1" s="1"/>
  <c r="BL95" i="1" s="1"/>
  <c r="BP343" i="1"/>
  <c r="BD148" i="1"/>
  <c r="BE148" i="1" s="1"/>
  <c r="BG254" i="1"/>
  <c r="BH254" i="1" s="1"/>
  <c r="BP239" i="1"/>
  <c r="BD723" i="1"/>
  <c r="BE723" i="1" s="1"/>
  <c r="BP243" i="1"/>
  <c r="BD566" i="1"/>
  <c r="BE566" i="1" s="1"/>
  <c r="BD288" i="1"/>
  <c r="BE288" i="1" s="1"/>
  <c r="BG283" i="1"/>
  <c r="BH283" i="1" s="1"/>
  <c r="BG566" i="1"/>
  <c r="BH566" i="1" s="1"/>
  <c r="BK566" i="1" s="1"/>
  <c r="BL566" i="1" s="1"/>
  <c r="BP624" i="1"/>
  <c r="BG370" i="1"/>
  <c r="BH370" i="1" s="1"/>
  <c r="BD278" i="1"/>
  <c r="BE278" i="1" s="1"/>
  <c r="BI435" i="1"/>
  <c r="BP434" i="1"/>
  <c r="BP391" i="1"/>
  <c r="BD434" i="1"/>
  <c r="BE434" i="1" s="1"/>
  <c r="BI656" i="1"/>
  <c r="BP335" i="1"/>
  <c r="BG504" i="1"/>
  <c r="BH504" i="1" s="1"/>
  <c r="BK504" i="1" s="1"/>
  <c r="BL504" i="1" s="1"/>
  <c r="BP282" i="1"/>
  <c r="BG467" i="1"/>
  <c r="BH467" i="1" s="1"/>
  <c r="BK467" i="1" s="1"/>
  <c r="BL467" i="1" s="1"/>
  <c r="BG712" i="1"/>
  <c r="BH712" i="1" s="1"/>
  <c r="BP638" i="1"/>
  <c r="BP654" i="1"/>
  <c r="BF94" i="1"/>
  <c r="BG335" i="1"/>
  <c r="BH335" i="1" s="1"/>
  <c r="BK335" i="1" s="1"/>
  <c r="BL335" i="1" s="1"/>
  <c r="BP187" i="1"/>
  <c r="BP195" i="1"/>
  <c r="BP213" i="1"/>
  <c r="BP626" i="1"/>
  <c r="BD426" i="1"/>
  <c r="BE426" i="1" s="1"/>
  <c r="BP630" i="1"/>
  <c r="BD467" i="1"/>
  <c r="BE467" i="1" s="1"/>
  <c r="BG303" i="1"/>
  <c r="BH303" i="1" s="1"/>
  <c r="BK303" i="1" s="1"/>
  <c r="BL303" i="1" s="1"/>
  <c r="BD124" i="1"/>
  <c r="BP731" i="1"/>
  <c r="BP537" i="1"/>
  <c r="BD663" i="1"/>
  <c r="BE663" i="1" s="1"/>
  <c r="BD630" i="1"/>
  <c r="BE630" i="1" s="1"/>
  <c r="BD526" i="1"/>
  <c r="BE526" i="1" s="1"/>
  <c r="BP526" i="1"/>
  <c r="BG526" i="1"/>
  <c r="BH526" i="1" s="1"/>
  <c r="BK526" i="1" s="1"/>
  <c r="BL526" i="1" s="1"/>
  <c r="BP502" i="1"/>
  <c r="BP287" i="1"/>
  <c r="BG616" i="1"/>
  <c r="BD537" i="1"/>
  <c r="BE537" i="1" s="1"/>
  <c r="BG578" i="1"/>
  <c r="BH578" i="1" s="1"/>
  <c r="BP379" i="1"/>
  <c r="BD287" i="1"/>
  <c r="BE287" i="1" s="1"/>
  <c r="BD614" i="1"/>
  <c r="BE614" i="1" s="1"/>
  <c r="BD453" i="1"/>
  <c r="BE453" i="1" s="1"/>
  <c r="BG94" i="1"/>
  <c r="BD551" i="1"/>
  <c r="BE551" i="1" s="1"/>
  <c r="BG607" i="1"/>
  <c r="BH607" i="1" s="1"/>
  <c r="BK607" i="1" s="1"/>
  <c r="BL607" i="1" s="1"/>
  <c r="BP303" i="1"/>
  <c r="BD363" i="1"/>
  <c r="BE363" i="1" s="1"/>
  <c r="BG432" i="1"/>
  <c r="BH432" i="1" s="1"/>
  <c r="BK432" i="1" s="1"/>
  <c r="BL432" i="1" s="1"/>
  <c r="BD619" i="1"/>
  <c r="BE619" i="1" s="1"/>
  <c r="BG278" i="1"/>
  <c r="BH278" i="1" s="1"/>
  <c r="BK278" i="1" s="1"/>
  <c r="BL278" i="1" s="1"/>
  <c r="BD202" i="1"/>
  <c r="BP255" i="1"/>
  <c r="BE135" i="1"/>
  <c r="BP272" i="1"/>
  <c r="BD272" i="1"/>
  <c r="BE272" i="1" s="1"/>
  <c r="BG518" i="1"/>
  <c r="BH518" i="1" s="1"/>
  <c r="BK518" i="1" s="1"/>
  <c r="BL518" i="1" s="1"/>
  <c r="BG275" i="1"/>
  <c r="BH275" i="1" s="1"/>
  <c r="BP627" i="1"/>
  <c r="BG624" i="1"/>
  <c r="BH624" i="1" s="1"/>
  <c r="BG190" i="1"/>
  <c r="BG186" i="1"/>
  <c r="BP463" i="1"/>
  <c r="BD136" i="1"/>
  <c r="BE136" i="1" s="1"/>
  <c r="BI343" i="1"/>
  <c r="BD627" i="1"/>
  <c r="BE627" i="1" s="1"/>
  <c r="BP333" i="1"/>
  <c r="BD731" i="1"/>
  <c r="BE731" i="1" s="1"/>
  <c r="BG375" i="1"/>
  <c r="BH375" i="1" s="1"/>
  <c r="BG407" i="1"/>
  <c r="BH407" i="1" s="1"/>
  <c r="BK407" i="1" s="1"/>
  <c r="BL407" i="1" s="1"/>
  <c r="BP146" i="1"/>
  <c r="BG492" i="1"/>
  <c r="BH492" i="1" s="1"/>
  <c r="BK492" i="1" s="1"/>
  <c r="BL492" i="1" s="1"/>
  <c r="BI624" i="1"/>
  <c r="BG446" i="1"/>
  <c r="BH446" i="1" s="1"/>
  <c r="BG288" i="1"/>
  <c r="BH288" i="1" s="1"/>
  <c r="BD195" i="1"/>
  <c r="BE195" i="1" s="1"/>
  <c r="BI283" i="1"/>
  <c r="BG417" i="1"/>
  <c r="BH417" i="1" s="1"/>
  <c r="BK417" i="1" s="1"/>
  <c r="BL417" i="1" s="1"/>
  <c r="BD116" i="1"/>
  <c r="BD538" i="1"/>
  <c r="BE538" i="1" s="1"/>
  <c r="BD66" i="1"/>
  <c r="BP186" i="1"/>
  <c r="BG202" i="1"/>
  <c r="BD730" i="1"/>
  <c r="BE730" i="1" s="1"/>
  <c r="BI314" i="1"/>
  <c r="BP570" i="1"/>
  <c r="BG302" i="1"/>
  <c r="BH302" i="1" s="1"/>
  <c r="BK302" i="1" s="1"/>
  <c r="BL302" i="1" s="1"/>
  <c r="BG122" i="1"/>
  <c r="BP136" i="1"/>
  <c r="BE126" i="1"/>
  <c r="BP375" i="1"/>
  <c r="BD492" i="1"/>
  <c r="BE492" i="1" s="1"/>
  <c r="BF66" i="1"/>
  <c r="BP729" i="1"/>
  <c r="BG450" i="1"/>
  <c r="BH450" i="1" s="1"/>
  <c r="BD463" i="1"/>
  <c r="BE463" i="1" s="1"/>
  <c r="BP536" i="1"/>
  <c r="BI463" i="1"/>
  <c r="BI391" i="1"/>
  <c r="BH123" i="1"/>
  <c r="BK123" i="1" s="1"/>
  <c r="BL123" i="1" s="1"/>
  <c r="BD146" i="1"/>
  <c r="BD391" i="1"/>
  <c r="BE391" i="1" s="1"/>
  <c r="BD197" i="1"/>
  <c r="BE197" i="1" s="1"/>
  <c r="BD417" i="1"/>
  <c r="BE417" i="1" s="1"/>
  <c r="BD339" i="1"/>
  <c r="BE339" i="1" s="1"/>
  <c r="BD225" i="1"/>
  <c r="BE225" i="1" s="1"/>
  <c r="BD317" i="1"/>
  <c r="BE317" i="1" s="1"/>
  <c r="BG379" i="1"/>
  <c r="BH379" i="1" s="1"/>
  <c r="BP538" i="1"/>
  <c r="BG314" i="1"/>
  <c r="BH314" i="1" s="1"/>
  <c r="BP134" i="1"/>
  <c r="BP202" i="1"/>
  <c r="BG134" i="1"/>
  <c r="BH134" i="1" s="1"/>
  <c r="BD570" i="1"/>
  <c r="BE570" i="1" s="1"/>
  <c r="BE95" i="1"/>
  <c r="BH100" i="1"/>
  <c r="BF122" i="1"/>
  <c r="BG409" i="1"/>
  <c r="BH409" i="1" s="1"/>
  <c r="BD409" i="1"/>
  <c r="BE409" i="1" s="1"/>
  <c r="BP409" i="1"/>
  <c r="BI409" i="1"/>
  <c r="BP848" i="1"/>
  <c r="BG848" i="1"/>
  <c r="BH848" i="1" s="1"/>
  <c r="BK848" i="1" s="1"/>
  <c r="BL848" i="1" s="1"/>
  <c r="BD346" i="1"/>
  <c r="BE346" i="1" s="1"/>
  <c r="BG346" i="1"/>
  <c r="BH346" i="1" s="1"/>
  <c r="BK346" i="1" s="1"/>
  <c r="BL346" i="1" s="1"/>
  <c r="BP346" i="1"/>
  <c r="BG614" i="1"/>
  <c r="BH614" i="1" s="1"/>
  <c r="BD194" i="1"/>
  <c r="BE194" i="1" s="1"/>
  <c r="BD616" i="1"/>
  <c r="BP197" i="1"/>
  <c r="BH206" i="1"/>
  <c r="BK206" i="1" s="1"/>
  <c r="BL206" i="1" s="1"/>
  <c r="BP614" i="1"/>
  <c r="BG722" i="1"/>
  <c r="BH722" i="1" s="1"/>
  <c r="BK722" i="1" s="1"/>
  <c r="BL722" i="1" s="1"/>
  <c r="BG272" i="1"/>
  <c r="BH272" i="1" s="1"/>
  <c r="BP336" i="1"/>
  <c r="BP679" i="1"/>
  <c r="BG714" i="1"/>
  <c r="BH714" i="1" s="1"/>
  <c r="BK714" i="1" s="1"/>
  <c r="BL714" i="1" s="1"/>
  <c r="BD350" i="1"/>
  <c r="BE350" i="1" s="1"/>
  <c r="BG124" i="1"/>
  <c r="BP486" i="1"/>
  <c r="BD599" i="1"/>
  <c r="BE599" i="1" s="1"/>
  <c r="BE97" i="1"/>
  <c r="BP453" i="1"/>
  <c r="BD213" i="1"/>
  <c r="BE213" i="1" s="1"/>
  <c r="BP615" i="1"/>
  <c r="BP619" i="1"/>
  <c r="BD322" i="1"/>
  <c r="BE322" i="1" s="1"/>
  <c r="BP607" i="1"/>
  <c r="BD679" i="1"/>
  <c r="BE679" i="1" s="1"/>
  <c r="BP578" i="1"/>
  <c r="BG322" i="1"/>
  <c r="BH322" i="1" s="1"/>
  <c r="BK322" i="1" s="1"/>
  <c r="BL322" i="1" s="1"/>
  <c r="BD683" i="1"/>
  <c r="BE683" i="1" s="1"/>
  <c r="BD254" i="1"/>
  <c r="BE254" i="1" s="1"/>
  <c r="BI213" i="1"/>
  <c r="BD336" i="1"/>
  <c r="BE336" i="1" s="1"/>
  <c r="BP258" i="1"/>
  <c r="BG286" i="1"/>
  <c r="BH286" i="1" s="1"/>
  <c r="BK286" i="1" s="1"/>
  <c r="BL286" i="1" s="1"/>
  <c r="BE110" i="1"/>
  <c r="BD466" i="1"/>
  <c r="BE466" i="1" s="1"/>
  <c r="BD626" i="1"/>
  <c r="BE626" i="1" s="1"/>
  <c r="BD399" i="1"/>
  <c r="BE399" i="1" s="1"/>
  <c r="BG158" i="1"/>
  <c r="BH158" i="1" s="1"/>
  <c r="BP158" i="1"/>
  <c r="BD158" i="1"/>
  <c r="BE158" i="1" s="1"/>
  <c r="BI158" i="1"/>
  <c r="BP667" i="1"/>
  <c r="BG667" i="1"/>
  <c r="BH667" i="1" s="1"/>
  <c r="BH135" i="1"/>
  <c r="BK135" i="1" s="1"/>
  <c r="BL135" i="1" s="1"/>
  <c r="BD114" i="1"/>
  <c r="BP165" i="1"/>
  <c r="BI254" i="1"/>
  <c r="BP314" i="1"/>
  <c r="BE100" i="1"/>
  <c r="BG615" i="1"/>
  <c r="BH615" i="1" s="1"/>
  <c r="BP306" i="1"/>
  <c r="BI615" i="1"/>
  <c r="BI315" i="1"/>
  <c r="BE123" i="1"/>
  <c r="BD166" i="1"/>
  <c r="BG114" i="1"/>
  <c r="BP170" i="1"/>
  <c r="BI627" i="1"/>
  <c r="BP448" i="1"/>
  <c r="BG191" i="1"/>
  <c r="BH191" i="1" s="1"/>
  <c r="BG600" i="1"/>
  <c r="BH600" i="1" s="1"/>
  <c r="BP712" i="1"/>
  <c r="BD432" i="1"/>
  <c r="BE432" i="1" s="1"/>
  <c r="BE235" i="1"/>
  <c r="BD656" i="1"/>
  <c r="BE656" i="1" s="1"/>
  <c r="BP350" i="1"/>
  <c r="BP715" i="1"/>
  <c r="BP714" i="1"/>
  <c r="BG849" i="1"/>
  <c r="BH849" i="1" s="1"/>
  <c r="BK849" i="1" s="1"/>
  <c r="BL849" i="1" s="1"/>
  <c r="BP435" i="1"/>
  <c r="BD306" i="1"/>
  <c r="BE306" i="1" s="1"/>
  <c r="BG170" i="1"/>
  <c r="BH170" i="1" s="1"/>
  <c r="BE832" i="1"/>
  <c r="BD849" i="1"/>
  <c r="BE849" i="1" s="1"/>
  <c r="BD315" i="1"/>
  <c r="BE315" i="1" s="1"/>
  <c r="BI306" i="1"/>
  <c r="BG715" i="1"/>
  <c r="BH715" i="1" s="1"/>
  <c r="BK715" i="1" s="1"/>
  <c r="BL715" i="1" s="1"/>
  <c r="BG142" i="1"/>
  <c r="BH142" i="1" s="1"/>
  <c r="BP451" i="1"/>
  <c r="BG316" i="1"/>
  <c r="BH316" i="1" s="1"/>
  <c r="BG315" i="1"/>
  <c r="BH315" i="1" s="1"/>
  <c r="BD310" i="1"/>
  <c r="BE310" i="1" s="1"/>
  <c r="BI534" i="1"/>
  <c r="BD515" i="1"/>
  <c r="BE515" i="1" s="1"/>
  <c r="BI316" i="1"/>
  <c r="BI506" i="1"/>
  <c r="BI600" i="1"/>
  <c r="BD430" i="1"/>
  <c r="BE430" i="1" s="1"/>
  <c r="BE206" i="1"/>
  <c r="BD255" i="1"/>
  <c r="BE255" i="1" s="1"/>
  <c r="BD445" i="1"/>
  <c r="BE445" i="1" s="1"/>
  <c r="BP445" i="1"/>
  <c r="BG445" i="1"/>
  <c r="BH445" i="1" s="1"/>
  <c r="BG326" i="1"/>
  <c r="BH326" i="1" s="1"/>
  <c r="BP326" i="1"/>
  <c r="BG250" i="1"/>
  <c r="BH250" i="1" s="1"/>
  <c r="BI250" i="1"/>
  <c r="BG654" i="1"/>
  <c r="BH654" i="1" s="1"/>
  <c r="BI654" i="1"/>
  <c r="BG106" i="1"/>
  <c r="BF106" i="1"/>
  <c r="BD418" i="1"/>
  <c r="BE418" i="1" s="1"/>
  <c r="BG194" i="1"/>
  <c r="BH194" i="1" s="1"/>
  <c r="BK194" i="1" s="1"/>
  <c r="BL194" i="1" s="1"/>
  <c r="BP166" i="1"/>
  <c r="BP426" i="1"/>
  <c r="BG727" i="1"/>
  <c r="BH727" i="1" s="1"/>
  <c r="BK727" i="1" s="1"/>
  <c r="BL727" i="1" s="1"/>
  <c r="BG466" i="1"/>
  <c r="BH466" i="1" s="1"/>
  <c r="BK466" i="1" s="1"/>
  <c r="BL466" i="1" s="1"/>
  <c r="BP523" i="1"/>
  <c r="BP398" i="1"/>
  <c r="BP585" i="1"/>
  <c r="BP339" i="1"/>
  <c r="BH235" i="1"/>
  <c r="BF130" i="1"/>
  <c r="BD727" i="1"/>
  <c r="BE727" i="1" s="1"/>
  <c r="BI418" i="1"/>
  <c r="BG551" i="1"/>
  <c r="BH551" i="1" s="1"/>
  <c r="BG479" i="1"/>
  <c r="BH479" i="1" s="1"/>
  <c r="BD848" i="1"/>
  <c r="BE848" i="1" s="1"/>
  <c r="BI395" i="1"/>
  <c r="BD357" i="1"/>
  <c r="BE357" i="1" s="1"/>
  <c r="BG662" i="1"/>
  <c r="BH662" i="1" s="1"/>
  <c r="BP446" i="1"/>
  <c r="BG490" i="1"/>
  <c r="BH490" i="1" s="1"/>
  <c r="BK490" i="1" s="1"/>
  <c r="BL490" i="1" s="1"/>
  <c r="BD398" i="1"/>
  <c r="BE398" i="1" s="1"/>
  <c r="BD411" i="1"/>
  <c r="BE411" i="1" s="1"/>
  <c r="BD585" i="1"/>
  <c r="BE585" i="1" s="1"/>
  <c r="BP430" i="1"/>
  <c r="BG542" i="1"/>
  <c r="BH542" i="1" s="1"/>
  <c r="BK542" i="1" s="1"/>
  <c r="BL542" i="1" s="1"/>
  <c r="BI578" i="1"/>
  <c r="BP317" i="1"/>
  <c r="BI712" i="1"/>
  <c r="BG577" i="1"/>
  <c r="BH577" i="1" s="1"/>
  <c r="BI379" i="1"/>
  <c r="BD450" i="1"/>
  <c r="BE450" i="1" s="1"/>
  <c r="BP483" i="1"/>
  <c r="BG570" i="1"/>
  <c r="BH570" i="1" s="1"/>
  <c r="BG574" i="1"/>
  <c r="BH574" i="1" s="1"/>
  <c r="BG435" i="1"/>
  <c r="BH435" i="1" s="1"/>
  <c r="BP399" i="1"/>
  <c r="BH126" i="1"/>
  <c r="BK126" i="1" s="1"/>
  <c r="BL126" i="1" s="1"/>
  <c r="BP234" i="1"/>
  <c r="BG234" i="1"/>
  <c r="BD234" i="1"/>
  <c r="BG82" i="1"/>
  <c r="BF82" i="1"/>
  <c r="BP683" i="1"/>
  <c r="BD395" i="1"/>
  <c r="BE395" i="1" s="1"/>
  <c r="BG357" i="1"/>
  <c r="BH357" i="1" s="1"/>
  <c r="BI258" i="1"/>
  <c r="BI430" i="1"/>
  <c r="BP542" i="1"/>
  <c r="BG130" i="1"/>
  <c r="BG98" i="1"/>
  <c r="BG626" i="1"/>
  <c r="BH626" i="1" s="1"/>
  <c r="BI134" i="1"/>
  <c r="BI683" i="1"/>
  <c r="BG175" i="1"/>
  <c r="BH175" i="1" s="1"/>
  <c r="BG639" i="1"/>
  <c r="BH639" i="1" s="1"/>
  <c r="BK639" i="1" s="1"/>
  <c r="BL639" i="1" s="1"/>
  <c r="BP395" i="1"/>
  <c r="BG258" i="1"/>
  <c r="BH258" i="1" s="1"/>
  <c r="BP639" i="1"/>
  <c r="BP574" i="1"/>
  <c r="BG239" i="1"/>
  <c r="BH239" i="1" s="1"/>
  <c r="BK239" i="1" s="1"/>
  <c r="BL239" i="1" s="1"/>
  <c r="BP479" i="1"/>
  <c r="BG515" i="1"/>
  <c r="BH515" i="1" s="1"/>
  <c r="BK515" i="1" s="1"/>
  <c r="BL515" i="1" s="1"/>
  <c r="BI175" i="1"/>
  <c r="BP530" i="1"/>
  <c r="BP645" i="1"/>
  <c r="BD298" i="1"/>
  <c r="BE298" i="1" s="1"/>
  <c r="BP610" i="1"/>
  <c r="BG728" i="1"/>
  <c r="BH728" i="1" s="1"/>
  <c r="BK728" i="1" s="1"/>
  <c r="BL728" i="1" s="1"/>
  <c r="BI577" i="1"/>
  <c r="BD98" i="1"/>
  <c r="BP418" i="1"/>
  <c r="BH832" i="1"/>
  <c r="BE87" i="1"/>
  <c r="BD498" i="1"/>
  <c r="BE498" i="1" s="1"/>
  <c r="BP498" i="1"/>
  <c r="BG498" i="1"/>
  <c r="BH498" i="1" s="1"/>
  <c r="BG558" i="1"/>
  <c r="BH558" i="1" s="1"/>
  <c r="BP558" i="1"/>
  <c r="BD558" i="1"/>
  <c r="BE558" i="1" s="1"/>
  <c r="BG845" i="1"/>
  <c r="BH845" i="1" s="1"/>
  <c r="BK845" i="1" s="1"/>
  <c r="BL845" i="1" s="1"/>
  <c r="BP845" i="1"/>
  <c r="BP663" i="1"/>
  <c r="BI663" i="1"/>
  <c r="BD316" i="1"/>
  <c r="BE316" i="1" s="1"/>
  <c r="BD667" i="1"/>
  <c r="BE667" i="1" s="1"/>
  <c r="BG530" i="1"/>
  <c r="BH530" i="1" s="1"/>
  <c r="BD333" i="1"/>
  <c r="BE333" i="1" s="1"/>
  <c r="BG502" i="1"/>
  <c r="BH502" i="1" s="1"/>
  <c r="BD222" i="1"/>
  <c r="BE222" i="1" s="1"/>
  <c r="BG222" i="1"/>
  <c r="BH222" i="1" s="1"/>
  <c r="BK222" i="1" s="1"/>
  <c r="BL222" i="1" s="1"/>
  <c r="BE829" i="1"/>
  <c r="BP175" i="1"/>
  <c r="BD407" i="1"/>
  <c r="BE407" i="1" s="1"/>
  <c r="BP185" i="1"/>
  <c r="BD530" i="1"/>
  <c r="BE530" i="1" s="1"/>
  <c r="BI499" i="1"/>
  <c r="BG262" i="1"/>
  <c r="BH262" i="1" s="1"/>
  <c r="BK262" i="1" s="1"/>
  <c r="BL262" i="1" s="1"/>
  <c r="BI272" i="1"/>
  <c r="BG486" i="1"/>
  <c r="BH486" i="1" s="1"/>
  <c r="BP490" i="1"/>
  <c r="BI191" i="1"/>
  <c r="BG599" i="1"/>
  <c r="BH599" i="1" s="1"/>
  <c r="BK599" i="1" s="1"/>
  <c r="BL599" i="1" s="1"/>
  <c r="BP225" i="1"/>
  <c r="BG425" i="1"/>
  <c r="BH425" i="1" s="1"/>
  <c r="BK425" i="1" s="1"/>
  <c r="BL425" i="1" s="1"/>
  <c r="BP308" i="1"/>
  <c r="BD728" i="1"/>
  <c r="BE728" i="1" s="1"/>
  <c r="BG259" i="1"/>
  <c r="BH259" i="1" s="1"/>
  <c r="BI558" i="1"/>
  <c r="BH90" i="1"/>
  <c r="BK90" i="1" s="1"/>
  <c r="BL90" i="1" s="1"/>
  <c r="BP310" i="1"/>
  <c r="BG833" i="1"/>
  <c r="BH833" i="1" s="1"/>
  <c r="BK833" i="1" s="1"/>
  <c r="BL833" i="1" s="1"/>
  <c r="BP730" i="1"/>
  <c r="BP656" i="1"/>
  <c r="BD302" i="1"/>
  <c r="BE302" i="1" s="1"/>
  <c r="BD410" i="1"/>
  <c r="BE410" i="1" s="1"/>
  <c r="BG410" i="1"/>
  <c r="BH410" i="1" s="1"/>
  <c r="BG586" i="1"/>
  <c r="BH586" i="1" s="1"/>
  <c r="BI586" i="1"/>
  <c r="BG483" i="1"/>
  <c r="BH483" i="1" s="1"/>
  <c r="BI483" i="1"/>
  <c r="BG307" i="1"/>
  <c r="BH307" i="1" s="1"/>
  <c r="BP307" i="1"/>
  <c r="BP482" i="1"/>
  <c r="BG482" i="1"/>
  <c r="BH482" i="1" s="1"/>
  <c r="BK482" i="1" s="1"/>
  <c r="BL482" i="1" s="1"/>
  <c r="BD531" i="1"/>
  <c r="BE531" i="1" s="1"/>
  <c r="BP531" i="1"/>
  <c r="BG333" i="1"/>
  <c r="BH333" i="1" s="1"/>
  <c r="BP191" i="1"/>
  <c r="BG610" i="1"/>
  <c r="BH610" i="1" s="1"/>
  <c r="BK610" i="1" s="1"/>
  <c r="BL610" i="1" s="1"/>
  <c r="BD308" i="1"/>
  <c r="BE308" i="1" s="1"/>
  <c r="BH263" i="1"/>
  <c r="BD259" i="1"/>
  <c r="BE259" i="1" s="1"/>
  <c r="BD722" i="1"/>
  <c r="BE722" i="1" s="1"/>
  <c r="BD561" i="1"/>
  <c r="BE561" i="1" s="1"/>
  <c r="BD165" i="1"/>
  <c r="BE165" i="1" s="1"/>
  <c r="BD182" i="1"/>
  <c r="BE182" i="1" s="1"/>
  <c r="BD499" i="1"/>
  <c r="BE499" i="1" s="1"/>
  <c r="BP561" i="1"/>
  <c r="BD185" i="1"/>
  <c r="BE185" i="1" s="1"/>
  <c r="BP499" i="1"/>
  <c r="BP262" i="1"/>
  <c r="BE209" i="1"/>
  <c r="BD645" i="1"/>
  <c r="BE645" i="1" s="1"/>
  <c r="BP833" i="1"/>
  <c r="BH201" i="1"/>
  <c r="BK201" i="1" s="1"/>
  <c r="BL201" i="1" s="1"/>
  <c r="BH87" i="1"/>
  <c r="BK87" i="1" s="1"/>
  <c r="BL87" i="1" s="1"/>
  <c r="BG449" i="1"/>
  <c r="BH449" i="1" s="1"/>
  <c r="BI449" i="1"/>
  <c r="BP449" i="1"/>
  <c r="BD449" i="1"/>
  <c r="BE449" i="1" s="1"/>
  <c r="BP246" i="1"/>
  <c r="BD246" i="1"/>
  <c r="BE246" i="1" s="1"/>
  <c r="BG246" i="1"/>
  <c r="BH246" i="1" s="1"/>
  <c r="BK246" i="1" s="1"/>
  <c r="BL246" i="1" s="1"/>
  <c r="BP554" i="1"/>
  <c r="BG554" i="1"/>
  <c r="BH554" i="1" s="1"/>
  <c r="BK554" i="1" s="1"/>
  <c r="BL554" i="1" s="1"/>
  <c r="BD554" i="1"/>
  <c r="BE554" i="1" s="1"/>
  <c r="BD249" i="1"/>
  <c r="BE249" i="1" s="1"/>
  <c r="BP249" i="1"/>
  <c r="BG249" i="1"/>
  <c r="BH249" i="1" s="1"/>
  <c r="BG352" i="1"/>
  <c r="BH352" i="1" s="1"/>
  <c r="BK352" i="1" s="1"/>
  <c r="BL352" i="1" s="1"/>
  <c r="BD352" i="1"/>
  <c r="BE352" i="1" s="1"/>
  <c r="BP352" i="1"/>
  <c r="BP337" i="1"/>
  <c r="BD337" i="1"/>
  <c r="BE337" i="1" s="1"/>
  <c r="BG337" i="1"/>
  <c r="BH337" i="1" s="1"/>
  <c r="BI264" i="1"/>
  <c r="BD264" i="1"/>
  <c r="BE264" i="1" s="1"/>
  <c r="BP680" i="1"/>
  <c r="BD680" i="1"/>
  <c r="BE680" i="1" s="1"/>
  <c r="BP844" i="1"/>
  <c r="BG844" i="1"/>
  <c r="BH844" i="1" s="1"/>
  <c r="BK844" i="1" s="1"/>
  <c r="BL844" i="1" s="1"/>
  <c r="BD844" i="1"/>
  <c r="BE844" i="1" s="1"/>
  <c r="BG438" i="1"/>
  <c r="BH438" i="1" s="1"/>
  <c r="BD438" i="1"/>
  <c r="BE438" i="1" s="1"/>
  <c r="BP438" i="1"/>
  <c r="BI438" i="1"/>
  <c r="BI510" i="1"/>
  <c r="BD510" i="1"/>
  <c r="BE510" i="1" s="1"/>
  <c r="BP510" i="1"/>
  <c r="BG510" i="1"/>
  <c r="BH510" i="1" s="1"/>
  <c r="BI559" i="1"/>
  <c r="BG559" i="1"/>
  <c r="BH559" i="1" s="1"/>
  <c r="BP559" i="1"/>
  <c r="BD726" i="1"/>
  <c r="BE726" i="1" s="1"/>
  <c r="BG726" i="1"/>
  <c r="BH726" i="1" s="1"/>
  <c r="BK726" i="1" s="1"/>
  <c r="BL726" i="1" s="1"/>
  <c r="BP726" i="1"/>
  <c r="BP205" i="1"/>
  <c r="BG205" i="1"/>
  <c r="BH205" i="1" s="1"/>
  <c r="BK205" i="1" s="1"/>
  <c r="BL205" i="1" s="1"/>
  <c r="BD205" i="1"/>
  <c r="BE205" i="1" s="1"/>
  <c r="BD474" i="1"/>
  <c r="BE474" i="1" s="1"/>
  <c r="BG474" i="1"/>
  <c r="BH474" i="1" s="1"/>
  <c r="BK474" i="1" s="1"/>
  <c r="BL474" i="1" s="1"/>
  <c r="BP474" i="1"/>
  <c r="BG385" i="1"/>
  <c r="BH385" i="1" s="1"/>
  <c r="BP385" i="1"/>
  <c r="BP641" i="1"/>
  <c r="BG641" i="1"/>
  <c r="BH641" i="1" s="1"/>
  <c r="BK641" i="1" s="1"/>
  <c r="BL641" i="1" s="1"/>
  <c r="BD374" i="1"/>
  <c r="BE374" i="1" s="1"/>
  <c r="BP374" i="1"/>
  <c r="BI507" i="1"/>
  <c r="BP507" i="1"/>
  <c r="BG507" i="1"/>
  <c r="BH507" i="1" s="1"/>
  <c r="BD507" i="1"/>
  <c r="BE507" i="1" s="1"/>
  <c r="BD150" i="1"/>
  <c r="BG150" i="1"/>
  <c r="BP378" i="1"/>
  <c r="BD378" i="1"/>
  <c r="BE378" i="1" s="1"/>
  <c r="BG378" i="1"/>
  <c r="BH378" i="1" s="1"/>
  <c r="BP362" i="1"/>
  <c r="BD362" i="1"/>
  <c r="BE362" i="1" s="1"/>
  <c r="BG362" i="1"/>
  <c r="BH362" i="1" s="1"/>
  <c r="BD471" i="1"/>
  <c r="BE471" i="1" s="1"/>
  <c r="BP471" i="1"/>
  <c r="BG471" i="1"/>
  <c r="BH471" i="1" s="1"/>
  <c r="BK471" i="1" s="1"/>
  <c r="BL471" i="1" s="1"/>
  <c r="BD838" i="1"/>
  <c r="BE838" i="1" s="1"/>
  <c r="BP838" i="1"/>
  <c r="BG838" i="1"/>
  <c r="BH838" i="1" s="1"/>
  <c r="BK838" i="1" s="1"/>
  <c r="BL838" i="1" s="1"/>
  <c r="BD383" i="1"/>
  <c r="BE383" i="1" s="1"/>
  <c r="BG383" i="1"/>
  <c r="BH383" i="1" s="1"/>
  <c r="BK383" i="1" s="1"/>
  <c r="BL383" i="1" s="1"/>
  <c r="BP383" i="1"/>
  <c r="BG237" i="1"/>
  <c r="BH237" i="1" s="1"/>
  <c r="BK237" i="1" s="1"/>
  <c r="BL237" i="1" s="1"/>
  <c r="BP237" i="1"/>
  <c r="BG382" i="1"/>
  <c r="BH382" i="1" s="1"/>
  <c r="BK382" i="1" s="1"/>
  <c r="BL382" i="1" s="1"/>
  <c r="BD382" i="1"/>
  <c r="BE382" i="1" s="1"/>
  <c r="BP382" i="1"/>
  <c r="BD147" i="1"/>
  <c r="BE147" i="1" s="1"/>
  <c r="BG147" i="1"/>
  <c r="BH147" i="1" s="1"/>
  <c r="BI147" i="1"/>
  <c r="BG371" i="1"/>
  <c r="BH371" i="1" s="1"/>
  <c r="BK371" i="1" s="1"/>
  <c r="BL371" i="1" s="1"/>
  <c r="BD371" i="1"/>
  <c r="BE371" i="1" s="1"/>
  <c r="BG359" i="1"/>
  <c r="BH359" i="1" s="1"/>
  <c r="BD359" i="1"/>
  <c r="BE359" i="1" s="1"/>
  <c r="BP359" i="1"/>
  <c r="BP691" i="1"/>
  <c r="BD691" i="1"/>
  <c r="BE691" i="1" s="1"/>
  <c r="BG198" i="1"/>
  <c r="BH198" i="1" s="1"/>
  <c r="BK198" i="1" s="1"/>
  <c r="BL198" i="1" s="1"/>
  <c r="BP198" i="1"/>
  <c r="BD198" i="1"/>
  <c r="BE198" i="1" s="1"/>
  <c r="BP250" i="1"/>
  <c r="BD250" i="1"/>
  <c r="BE250" i="1" s="1"/>
  <c r="BP534" i="1"/>
  <c r="BG534" i="1"/>
  <c r="BH534" i="1" s="1"/>
  <c r="BD462" i="1"/>
  <c r="BE462" i="1" s="1"/>
  <c r="BG462" i="1"/>
  <c r="BH462" i="1" s="1"/>
  <c r="BK462" i="1" s="1"/>
  <c r="BL462" i="1" s="1"/>
  <c r="BG594" i="1"/>
  <c r="BH594" i="1" s="1"/>
  <c r="BP594" i="1"/>
  <c r="BI274" i="1"/>
  <c r="BD274" i="1"/>
  <c r="BE274" i="1" s="1"/>
  <c r="BG274" i="1"/>
  <c r="BH274" i="1" s="1"/>
  <c r="BD581" i="1"/>
  <c r="BE581" i="1" s="1"/>
  <c r="BP581" i="1"/>
  <c r="BI581" i="1"/>
  <c r="BD330" i="1"/>
  <c r="BE330" i="1" s="1"/>
  <c r="BG330" i="1"/>
  <c r="BH330" i="1" s="1"/>
  <c r="BP330" i="1"/>
  <c r="BD513" i="1"/>
  <c r="BE513" i="1" s="1"/>
  <c r="BP513" i="1"/>
  <c r="BG513" i="1"/>
  <c r="BH513" i="1" s="1"/>
  <c r="BK513" i="1" s="1"/>
  <c r="BL513" i="1" s="1"/>
  <c r="BP394" i="1"/>
  <c r="BG394" i="1"/>
  <c r="BH394" i="1" s="1"/>
  <c r="BD394" i="1"/>
  <c r="BE394" i="1" s="1"/>
  <c r="BD218" i="1"/>
  <c r="BE218" i="1" s="1"/>
  <c r="BP218" i="1"/>
  <c r="BG459" i="1"/>
  <c r="BH459" i="1" s="1"/>
  <c r="BK459" i="1" s="1"/>
  <c r="BL459" i="1" s="1"/>
  <c r="BP459" i="1"/>
  <c r="BD210" i="1"/>
  <c r="BE210" i="1" s="1"/>
  <c r="BG210" i="1"/>
  <c r="BH210" i="1" s="1"/>
  <c r="BK210" i="1" s="1"/>
  <c r="BL210" i="1" s="1"/>
  <c r="BG590" i="1"/>
  <c r="BH590" i="1" s="1"/>
  <c r="BK590" i="1" s="1"/>
  <c r="BL590" i="1" s="1"/>
  <c r="BP177" i="1"/>
  <c r="BD506" i="1"/>
  <c r="BE506" i="1" s="1"/>
  <c r="BD313" i="1"/>
  <c r="BE313" i="1" s="1"/>
  <c r="BD662" i="1"/>
  <c r="BE662" i="1" s="1"/>
  <c r="BD605" i="1"/>
  <c r="BE605" i="1" s="1"/>
  <c r="BD326" i="1"/>
  <c r="BE326" i="1" s="1"/>
  <c r="BP662" i="1"/>
  <c r="BP182" i="1"/>
  <c r="BP605" i="1"/>
  <c r="BD385" i="1"/>
  <c r="BE385" i="1" s="1"/>
  <c r="BD641" i="1"/>
  <c r="BE641" i="1" s="1"/>
  <c r="BP454" i="1"/>
  <c r="BG454" i="1"/>
  <c r="BH454" i="1" s="1"/>
  <c r="BD174" i="1"/>
  <c r="BI326" i="1"/>
  <c r="BG177" i="1"/>
  <c r="BH177" i="1" s="1"/>
  <c r="BI448" i="1"/>
  <c r="BG549" i="1"/>
  <c r="BH549" i="1" s="1"/>
  <c r="BK549" i="1" s="1"/>
  <c r="BL549" i="1" s="1"/>
  <c r="BG506" i="1"/>
  <c r="BH506" i="1" s="1"/>
  <c r="BG429" i="1"/>
  <c r="BH429" i="1" s="1"/>
  <c r="BD286" i="1"/>
  <c r="BE286" i="1" s="1"/>
  <c r="BH129" i="1"/>
  <c r="BI197" i="1"/>
  <c r="BP313" i="1"/>
  <c r="BP600" i="1"/>
  <c r="BI645" i="1"/>
  <c r="BG298" i="1"/>
  <c r="BH298" i="1" s="1"/>
  <c r="BK298" i="1" s="1"/>
  <c r="BL298" i="1" s="1"/>
  <c r="BP190" i="1"/>
  <c r="BD577" i="1"/>
  <c r="BE577" i="1" s="1"/>
  <c r="BG138" i="1"/>
  <c r="BD138" i="1"/>
  <c r="BP138" i="1"/>
  <c r="BG154" i="1"/>
  <c r="BP154" i="1"/>
  <c r="BD154" i="1"/>
  <c r="BD555" i="1"/>
  <c r="BE555" i="1" s="1"/>
  <c r="BP555" i="1"/>
  <c r="BG555" i="1"/>
  <c r="BH555" i="1" s="1"/>
  <c r="BK555" i="1" s="1"/>
  <c r="BL555" i="1" s="1"/>
  <c r="BD386" i="1"/>
  <c r="BE386" i="1" s="1"/>
  <c r="BP386" i="1"/>
  <c r="BD73" i="1"/>
  <c r="BG73" i="1"/>
  <c r="BF73" i="1"/>
  <c r="BD294" i="1"/>
  <c r="BE294" i="1" s="1"/>
  <c r="BP294" i="1"/>
  <c r="BG294" i="1"/>
  <c r="BH294" i="1" s="1"/>
  <c r="BP347" i="1"/>
  <c r="BG347" i="1"/>
  <c r="BH347" i="1" s="1"/>
  <c r="BK347" i="1" s="1"/>
  <c r="BL347" i="1" s="1"/>
  <c r="BD347" i="1"/>
  <c r="BE347" i="1" s="1"/>
  <c r="BG456" i="1"/>
  <c r="BH456" i="1" s="1"/>
  <c r="BI456" i="1"/>
  <c r="BI142" i="1"/>
  <c r="BP142" i="1"/>
  <c r="BP674" i="1"/>
  <c r="BG674" i="1"/>
  <c r="BH674" i="1" s="1"/>
  <c r="BD674" i="1"/>
  <c r="BE674" i="1" s="1"/>
  <c r="BG153" i="1"/>
  <c r="BH153" i="1" s="1"/>
  <c r="BP153" i="1"/>
  <c r="BD153" i="1"/>
  <c r="BE153" i="1" s="1"/>
  <c r="BG717" i="1"/>
  <c r="BH717" i="1" s="1"/>
  <c r="BK717" i="1" s="1"/>
  <c r="BL717" i="1" s="1"/>
  <c r="BD717" i="1"/>
  <c r="BE717" i="1" s="1"/>
  <c r="BP717" i="1"/>
  <c r="BP598" i="1"/>
  <c r="BI598" i="1"/>
  <c r="BG598" i="1"/>
  <c r="BH598" i="1" s="1"/>
  <c r="BD598" i="1"/>
  <c r="BE598" i="1" s="1"/>
  <c r="BG458" i="1"/>
  <c r="BH458" i="1" s="1"/>
  <c r="BP458" i="1"/>
  <c r="BP275" i="1"/>
  <c r="BD275" i="1"/>
  <c r="BE275" i="1" s="1"/>
  <c r="BP623" i="1"/>
  <c r="BG623" i="1"/>
  <c r="BH623" i="1" s="1"/>
  <c r="BK623" i="1" s="1"/>
  <c r="BL623" i="1" s="1"/>
  <c r="BD623" i="1"/>
  <c r="BE623" i="1" s="1"/>
  <c r="BG354" i="1"/>
  <c r="BH354" i="1" s="1"/>
  <c r="BK354" i="1" s="1"/>
  <c r="BL354" i="1" s="1"/>
  <c r="BD354" i="1"/>
  <c r="BE354" i="1" s="1"/>
  <c r="BG208" i="1"/>
  <c r="BH208" i="1" s="1"/>
  <c r="BP208" i="1"/>
  <c r="BP323" i="1"/>
  <c r="BI323" i="1"/>
  <c r="BD323" i="1"/>
  <c r="BE323" i="1" s="1"/>
  <c r="BG323" i="1"/>
  <c r="BH323" i="1" s="1"/>
  <c r="BG431" i="1"/>
  <c r="BH431" i="1" s="1"/>
  <c r="BD431" i="1"/>
  <c r="BE431" i="1" s="1"/>
  <c r="BP431" i="1"/>
  <c r="BP319" i="1"/>
  <c r="BG319" i="1"/>
  <c r="BH319" i="1" s="1"/>
  <c r="BD319" i="1"/>
  <c r="BE319" i="1" s="1"/>
  <c r="BI319" i="1"/>
  <c r="BD355" i="1"/>
  <c r="BE355" i="1" s="1"/>
  <c r="BP355" i="1"/>
  <c r="BD559" i="1"/>
  <c r="BE559" i="1" s="1"/>
  <c r="BG680" i="1"/>
  <c r="BH680" i="1" s="1"/>
  <c r="BI177" i="1"/>
  <c r="BP429" i="1"/>
  <c r="BE79" i="1"/>
  <c r="BG182" i="1"/>
  <c r="BH182" i="1" s="1"/>
  <c r="BD454" i="1"/>
  <c r="BE454" i="1" s="1"/>
  <c r="BP590" i="1"/>
  <c r="BG264" i="1"/>
  <c r="BH264" i="1" s="1"/>
  <c r="BG605" i="1"/>
  <c r="BH605" i="1" s="1"/>
  <c r="BD390" i="1"/>
  <c r="BE390" i="1" s="1"/>
  <c r="BD504" i="1"/>
  <c r="BE504" i="1" s="1"/>
  <c r="BP390" i="1"/>
  <c r="BD549" i="1"/>
  <c r="BE549" i="1" s="1"/>
  <c r="BP174" i="1"/>
  <c r="BD448" i="1"/>
  <c r="BE448" i="1" s="1"/>
  <c r="BH174" i="1"/>
  <c r="BK174" i="1" s="1"/>
  <c r="BL174" i="1" s="1"/>
  <c r="BG441" i="1"/>
  <c r="BH441" i="1" s="1"/>
  <c r="BP441" i="1"/>
  <c r="BD441" i="1"/>
  <c r="BE441" i="1" s="1"/>
  <c r="BP189" i="1"/>
  <c r="BG189" i="1"/>
  <c r="BH189" i="1" s="1"/>
  <c r="BK189" i="1" s="1"/>
  <c r="BL189" i="1" s="1"/>
  <c r="BD189" i="1"/>
  <c r="BE189" i="1" s="1"/>
  <c r="BG341" i="1"/>
  <c r="BH341" i="1" s="1"/>
  <c r="BK341" i="1" s="1"/>
  <c r="BL341" i="1" s="1"/>
  <c r="BD341" i="1"/>
  <c r="BE341" i="1" s="1"/>
  <c r="BP341" i="1"/>
  <c r="BD141" i="1"/>
  <c r="BG141" i="1"/>
  <c r="BP141" i="1"/>
  <c r="BD604" i="1"/>
  <c r="BE604" i="1" s="1"/>
  <c r="BP604" i="1"/>
  <c r="BG604" i="1"/>
  <c r="BH604" i="1" s="1"/>
  <c r="BK604" i="1" s="1"/>
  <c r="BL604" i="1" s="1"/>
  <c r="BP348" i="1"/>
  <c r="BG348" i="1"/>
  <c r="BH348" i="1" s="1"/>
  <c r="BD348" i="1"/>
  <c r="BE348" i="1" s="1"/>
  <c r="BG693" i="1"/>
  <c r="BH693" i="1" s="1"/>
  <c r="BK693" i="1" s="1"/>
  <c r="BL693" i="1" s="1"/>
  <c r="BD693" i="1"/>
  <c r="BE693" i="1" s="1"/>
  <c r="BP693" i="1"/>
  <c r="BI365" i="1"/>
  <c r="BD365" i="1"/>
  <c r="BE365" i="1" s="1"/>
  <c r="BP365" i="1"/>
  <c r="BG365" i="1"/>
  <c r="BH365" i="1" s="1"/>
  <c r="BP584" i="1"/>
  <c r="BD584" i="1"/>
  <c r="BE584" i="1" s="1"/>
  <c r="BG584" i="1"/>
  <c r="BH584" i="1" s="1"/>
  <c r="BG660" i="1"/>
  <c r="BH660" i="1" s="1"/>
  <c r="BK660" i="1" s="1"/>
  <c r="BL660" i="1" s="1"/>
  <c r="BP660" i="1"/>
  <c r="BD660" i="1"/>
  <c r="BE660" i="1" s="1"/>
  <c r="BP320" i="1"/>
  <c r="BG320" i="1"/>
  <c r="BH320" i="1" s="1"/>
  <c r="BK320" i="1" s="1"/>
  <c r="BL320" i="1" s="1"/>
  <c r="BD320" i="1"/>
  <c r="BE320" i="1" s="1"/>
  <c r="BG468" i="1"/>
  <c r="BH468" i="1" s="1"/>
  <c r="BK468" i="1" s="1"/>
  <c r="BL468" i="1" s="1"/>
  <c r="BD468" i="1"/>
  <c r="BE468" i="1" s="1"/>
  <c r="BP468" i="1"/>
  <c r="BD380" i="1"/>
  <c r="BE380" i="1" s="1"/>
  <c r="BG380" i="1"/>
  <c r="BH380" i="1" s="1"/>
  <c r="BP380" i="1"/>
  <c r="BH215" i="1"/>
  <c r="BK215" i="1" s="1"/>
  <c r="BL215" i="1" s="1"/>
  <c r="BE215" i="1"/>
  <c r="BD81" i="1"/>
  <c r="BG81" i="1"/>
  <c r="BF81" i="1"/>
  <c r="BF93" i="1"/>
  <c r="BG93" i="1"/>
  <c r="BD93" i="1"/>
  <c r="BG109" i="1"/>
  <c r="BF109" i="1"/>
  <c r="BD109" i="1"/>
  <c r="BD121" i="1"/>
  <c r="BG121" i="1"/>
  <c r="BF121" i="1"/>
  <c r="BD181" i="1"/>
  <c r="BE181" i="1" s="1"/>
  <c r="BP181" i="1"/>
  <c r="BG181" i="1"/>
  <c r="BH181" i="1" s="1"/>
  <c r="BI181" i="1"/>
  <c r="BD229" i="1"/>
  <c r="BE229" i="1" s="1"/>
  <c r="BP229" i="1"/>
  <c r="BG229" i="1"/>
  <c r="BH229" i="1" s="1"/>
  <c r="BI229" i="1"/>
  <c r="BD281" i="1"/>
  <c r="BE281" i="1" s="1"/>
  <c r="BG281" i="1"/>
  <c r="BH281" i="1" s="1"/>
  <c r="BK281" i="1" s="1"/>
  <c r="BL281" i="1" s="1"/>
  <c r="BP281" i="1"/>
  <c r="BG301" i="1"/>
  <c r="BH301" i="1" s="1"/>
  <c r="BK301" i="1" s="1"/>
  <c r="BL301" i="1" s="1"/>
  <c r="BP301" i="1"/>
  <c r="BD301" i="1"/>
  <c r="BE301" i="1" s="1"/>
  <c r="BG329" i="1"/>
  <c r="BH329" i="1" s="1"/>
  <c r="BK329" i="1" s="1"/>
  <c r="BL329" i="1" s="1"/>
  <c r="BP329" i="1"/>
  <c r="BD329" i="1"/>
  <c r="BE329" i="1" s="1"/>
  <c r="BG349" i="1"/>
  <c r="BH349" i="1" s="1"/>
  <c r="BP349" i="1"/>
  <c r="BD349" i="1"/>
  <c r="BE349" i="1" s="1"/>
  <c r="BG389" i="1"/>
  <c r="BH389" i="1" s="1"/>
  <c r="BK389" i="1" s="1"/>
  <c r="BL389" i="1" s="1"/>
  <c r="BD389" i="1"/>
  <c r="BE389" i="1" s="1"/>
  <c r="BP389" i="1"/>
  <c r="BP397" i="1"/>
  <c r="BI397" i="1"/>
  <c r="BD397" i="1"/>
  <c r="BE397" i="1" s="1"/>
  <c r="BG397" i="1"/>
  <c r="BH397" i="1" s="1"/>
  <c r="BD457" i="1"/>
  <c r="BE457" i="1" s="1"/>
  <c r="BG457" i="1"/>
  <c r="BH457" i="1" s="1"/>
  <c r="BP457" i="1"/>
  <c r="BG480" i="1"/>
  <c r="BH480" i="1" s="1"/>
  <c r="BD480" i="1"/>
  <c r="BE480" i="1" s="1"/>
  <c r="BP480" i="1"/>
  <c r="BI480" i="1"/>
  <c r="BP489" i="1"/>
  <c r="BI489" i="1"/>
  <c r="BG489" i="1"/>
  <c r="BH489" i="1" s="1"/>
  <c r="BD489" i="1"/>
  <c r="BE489" i="1" s="1"/>
  <c r="BG497" i="1"/>
  <c r="BH497" i="1" s="1"/>
  <c r="BK497" i="1" s="1"/>
  <c r="BL497" i="1" s="1"/>
  <c r="BD497" i="1"/>
  <c r="BE497" i="1" s="1"/>
  <c r="BP497" i="1"/>
  <c r="BG521" i="1"/>
  <c r="BH521" i="1" s="1"/>
  <c r="BD521" i="1"/>
  <c r="BE521" i="1" s="1"/>
  <c r="BI521" i="1"/>
  <c r="BP521" i="1"/>
  <c r="BP541" i="1"/>
  <c r="BG541" i="1"/>
  <c r="BH541" i="1" s="1"/>
  <c r="BK541" i="1" s="1"/>
  <c r="BL541" i="1" s="1"/>
  <c r="BD541" i="1"/>
  <c r="BE541" i="1" s="1"/>
  <c r="BD557" i="1"/>
  <c r="BE557" i="1" s="1"/>
  <c r="BG557" i="1"/>
  <c r="BH557" i="1" s="1"/>
  <c r="BP557" i="1"/>
  <c r="BI557" i="1"/>
  <c r="BD613" i="1"/>
  <c r="BE613" i="1" s="1"/>
  <c r="BG613" i="1"/>
  <c r="BH613" i="1" s="1"/>
  <c r="BK613" i="1" s="1"/>
  <c r="BL613" i="1" s="1"/>
  <c r="BP613" i="1"/>
  <c r="BI657" i="1"/>
  <c r="BD657" i="1"/>
  <c r="BE657" i="1" s="1"/>
  <c r="BP657" i="1"/>
  <c r="BG657" i="1"/>
  <c r="BH657" i="1" s="1"/>
  <c r="BD673" i="1"/>
  <c r="BE673" i="1" s="1"/>
  <c r="BG673" i="1"/>
  <c r="BH673" i="1" s="1"/>
  <c r="BK673" i="1" s="1"/>
  <c r="BL673" i="1" s="1"/>
  <c r="BP673" i="1"/>
  <c r="BD152" i="1"/>
  <c r="BE152" i="1" s="1"/>
  <c r="BG152" i="1"/>
  <c r="BH152" i="1" s="1"/>
  <c r="BP152" i="1"/>
  <c r="BD176" i="1"/>
  <c r="BG176" i="1"/>
  <c r="BP176" i="1"/>
  <c r="BG268" i="1"/>
  <c r="BH268" i="1" s="1"/>
  <c r="BP268" i="1"/>
  <c r="BD268" i="1"/>
  <c r="BE268" i="1" s="1"/>
  <c r="BD276" i="1"/>
  <c r="BE276" i="1" s="1"/>
  <c r="BG276" i="1"/>
  <c r="BH276" i="1" s="1"/>
  <c r="BK276" i="1" s="1"/>
  <c r="BL276" i="1" s="1"/>
  <c r="BP276" i="1"/>
  <c r="BG368" i="1"/>
  <c r="BH368" i="1" s="1"/>
  <c r="BP368" i="1"/>
  <c r="BI368" i="1"/>
  <c r="BD368" i="1"/>
  <c r="BE368" i="1" s="1"/>
  <c r="BG572" i="1"/>
  <c r="BH572" i="1" s="1"/>
  <c r="BK572" i="1" s="1"/>
  <c r="BL572" i="1" s="1"/>
  <c r="BP572" i="1"/>
  <c r="BD572" i="1"/>
  <c r="BE572" i="1" s="1"/>
  <c r="BP580" i="1"/>
  <c r="BG580" i="1"/>
  <c r="BH580" i="1" s="1"/>
  <c r="BD580" i="1"/>
  <c r="BE580" i="1" s="1"/>
  <c r="BI620" i="1"/>
  <c r="BG620" i="1"/>
  <c r="BH620" i="1" s="1"/>
  <c r="BD620" i="1"/>
  <c r="BE620" i="1" s="1"/>
  <c r="BP620" i="1"/>
  <c r="BD305" i="1"/>
  <c r="BE305" i="1" s="1"/>
  <c r="BP305" i="1"/>
  <c r="BG305" i="1"/>
  <c r="BH305" i="1" s="1"/>
  <c r="BI305" i="1"/>
  <c r="BG220" i="1"/>
  <c r="BH220" i="1" s="1"/>
  <c r="BP220" i="1"/>
  <c r="BD220" i="1"/>
  <c r="BE220" i="1" s="1"/>
  <c r="BI220" i="1"/>
  <c r="BD661" i="1"/>
  <c r="BE661" i="1" s="1"/>
  <c r="BP661" i="1"/>
  <c r="BG661" i="1"/>
  <c r="BH661" i="1" s="1"/>
  <c r="BK661" i="1" s="1"/>
  <c r="BL661" i="1" s="1"/>
  <c r="BG516" i="1"/>
  <c r="BH516" i="1" s="1"/>
  <c r="BK516" i="1" s="1"/>
  <c r="BL516" i="1" s="1"/>
  <c r="BP516" i="1"/>
  <c r="BD516" i="1"/>
  <c r="BE516" i="1" s="1"/>
  <c r="BP277" i="1"/>
  <c r="BG277" i="1"/>
  <c r="BH277" i="1" s="1"/>
  <c r="BK277" i="1" s="1"/>
  <c r="BL277" i="1" s="1"/>
  <c r="BD277" i="1"/>
  <c r="BE277" i="1" s="1"/>
  <c r="BG412" i="1"/>
  <c r="BH412" i="1" s="1"/>
  <c r="BK412" i="1" s="1"/>
  <c r="BL412" i="1" s="1"/>
  <c r="BP412" i="1"/>
  <c r="BD412" i="1"/>
  <c r="BE412" i="1" s="1"/>
  <c r="BG369" i="1"/>
  <c r="BH369" i="1" s="1"/>
  <c r="BP369" i="1"/>
  <c r="BI369" i="1"/>
  <c r="BD369" i="1"/>
  <c r="BE369" i="1" s="1"/>
  <c r="BG76" i="1"/>
  <c r="BE76" i="1"/>
  <c r="BF76" i="1"/>
  <c r="BI688" i="1"/>
  <c r="BD688" i="1"/>
  <c r="BE688" i="1" s="1"/>
  <c r="BP688" i="1"/>
  <c r="BG688" i="1"/>
  <c r="BH688" i="1" s="1"/>
  <c r="BP224" i="1"/>
  <c r="BI224" i="1"/>
  <c r="BD224" i="1"/>
  <c r="BE224" i="1" s="1"/>
  <c r="BG224" i="1"/>
  <c r="BH224" i="1" s="1"/>
  <c r="BD496" i="1"/>
  <c r="BE496" i="1" s="1"/>
  <c r="BG496" i="1"/>
  <c r="BH496" i="1" s="1"/>
  <c r="BK496" i="1" s="1"/>
  <c r="BL496" i="1" s="1"/>
  <c r="BP496" i="1"/>
  <c r="BG328" i="1"/>
  <c r="BH328" i="1" s="1"/>
  <c r="BD328" i="1"/>
  <c r="BE328" i="1" s="1"/>
  <c r="BP328" i="1"/>
  <c r="BP169" i="1"/>
  <c r="BD169" i="1"/>
  <c r="BE169" i="1" s="1"/>
  <c r="BG169" i="1"/>
  <c r="BH169" i="1" s="1"/>
  <c r="BG261" i="1"/>
  <c r="BH261" i="1" s="1"/>
  <c r="BP261" i="1"/>
  <c r="BD261" i="1"/>
  <c r="BE261" i="1" s="1"/>
  <c r="BP285" i="1"/>
  <c r="BG285" i="1"/>
  <c r="BH285" i="1" s="1"/>
  <c r="BK285" i="1" s="1"/>
  <c r="BL285" i="1" s="1"/>
  <c r="BD285" i="1"/>
  <c r="BE285" i="1" s="1"/>
  <c r="BG345" i="1"/>
  <c r="BH345" i="1" s="1"/>
  <c r="BK345" i="1" s="1"/>
  <c r="BL345" i="1" s="1"/>
  <c r="BD345" i="1"/>
  <c r="BE345" i="1" s="1"/>
  <c r="BP345" i="1"/>
  <c r="BD393" i="1"/>
  <c r="BE393" i="1" s="1"/>
  <c r="BG393" i="1"/>
  <c r="BH393" i="1" s="1"/>
  <c r="BP393" i="1"/>
  <c r="BP493" i="1"/>
  <c r="BD493" i="1"/>
  <c r="BE493" i="1" s="1"/>
  <c r="BG493" i="1"/>
  <c r="BH493" i="1" s="1"/>
  <c r="BK493" i="1" s="1"/>
  <c r="BL493" i="1" s="1"/>
  <c r="BD525" i="1"/>
  <c r="BE525" i="1" s="1"/>
  <c r="BP525" i="1"/>
  <c r="BG525" i="1"/>
  <c r="BH525" i="1" s="1"/>
  <c r="BD565" i="1"/>
  <c r="BE565" i="1" s="1"/>
  <c r="BP565" i="1"/>
  <c r="BG565" i="1"/>
  <c r="BH565" i="1" s="1"/>
  <c r="BK565" i="1" s="1"/>
  <c r="BL565" i="1" s="1"/>
  <c r="BG642" i="1"/>
  <c r="BD642" i="1"/>
  <c r="BP642" i="1"/>
  <c r="BG665" i="1"/>
  <c r="BH665" i="1" s="1"/>
  <c r="BP665" i="1"/>
  <c r="BD665" i="1"/>
  <c r="BE665" i="1" s="1"/>
  <c r="BG84" i="1"/>
  <c r="BD84" i="1"/>
  <c r="BF84" i="1"/>
  <c r="BD92" i="1"/>
  <c r="BF92" i="1"/>
  <c r="BG92" i="1"/>
  <c r="BG104" i="1"/>
  <c r="BD104" i="1"/>
  <c r="BF104" i="1"/>
  <c r="BG112" i="1"/>
  <c r="BF112" i="1"/>
  <c r="BD112" i="1"/>
  <c r="BP140" i="1"/>
  <c r="BG140" i="1"/>
  <c r="BH140" i="1" s="1"/>
  <c r="BK140" i="1" s="1"/>
  <c r="BL140" i="1" s="1"/>
  <c r="BD140" i="1"/>
  <c r="BE140" i="1" s="1"/>
  <c r="BD144" i="1"/>
  <c r="BG144" i="1"/>
  <c r="BP144" i="1"/>
  <c r="BG164" i="1"/>
  <c r="BH164" i="1" s="1"/>
  <c r="BK164" i="1" s="1"/>
  <c r="BL164" i="1" s="1"/>
  <c r="BD164" i="1"/>
  <c r="BE164" i="1" s="1"/>
  <c r="BP164" i="1"/>
  <c r="BG280" i="1"/>
  <c r="BH280" i="1" s="1"/>
  <c r="BK280" i="1" s="1"/>
  <c r="BL280" i="1" s="1"/>
  <c r="BP280" i="1"/>
  <c r="BD280" i="1"/>
  <c r="BE280" i="1" s="1"/>
  <c r="BP460" i="1"/>
  <c r="BD460" i="1"/>
  <c r="BE460" i="1" s="1"/>
  <c r="BG460" i="1"/>
  <c r="BH460" i="1" s="1"/>
  <c r="BI460" i="1"/>
  <c r="BG476" i="1"/>
  <c r="BH476" i="1" s="1"/>
  <c r="BK476" i="1" s="1"/>
  <c r="BL476" i="1" s="1"/>
  <c r="BD476" i="1"/>
  <c r="BE476" i="1" s="1"/>
  <c r="BP476" i="1"/>
  <c r="BI556" i="1"/>
  <c r="BP556" i="1"/>
  <c r="BD556" i="1"/>
  <c r="BE556" i="1" s="1"/>
  <c r="BG556" i="1"/>
  <c r="BH556" i="1" s="1"/>
  <c r="BP601" i="1"/>
  <c r="BD601" i="1"/>
  <c r="BE601" i="1" s="1"/>
  <c r="BG601" i="1"/>
  <c r="BH601" i="1" s="1"/>
  <c r="BI632" i="1"/>
  <c r="BP632" i="1"/>
  <c r="BG632" i="1"/>
  <c r="BH632" i="1" s="1"/>
  <c r="BD632" i="1"/>
  <c r="BE632" i="1" s="1"/>
  <c r="BD644" i="1"/>
  <c r="BE644" i="1" s="1"/>
  <c r="BP644" i="1"/>
  <c r="BG644" i="1"/>
  <c r="BH644" i="1" s="1"/>
  <c r="BK644" i="1" s="1"/>
  <c r="BL644" i="1" s="1"/>
  <c r="BG704" i="1"/>
  <c r="BH704" i="1" s="1"/>
  <c r="BK704" i="1" s="1"/>
  <c r="BL704" i="1" s="1"/>
  <c r="BP704" i="1"/>
  <c r="BD704" i="1"/>
  <c r="BE704" i="1" s="1"/>
  <c r="BI157" i="1"/>
  <c r="BH157" i="1"/>
  <c r="BF68" i="1"/>
  <c r="BG68" i="1"/>
  <c r="BD68" i="1"/>
  <c r="BG384" i="1"/>
  <c r="BH384" i="1" s="1"/>
  <c r="BK384" i="1" s="1"/>
  <c r="BL384" i="1" s="1"/>
  <c r="BP384" i="1"/>
  <c r="BD384" i="1"/>
  <c r="BE384" i="1" s="1"/>
  <c r="BH67" i="1"/>
  <c r="BI67" i="1"/>
  <c r="BD461" i="1"/>
  <c r="BE461" i="1" s="1"/>
  <c r="BI461" i="1"/>
  <c r="BG461" i="1"/>
  <c r="BH461" i="1" s="1"/>
  <c r="BP461" i="1"/>
  <c r="BD533" i="1"/>
  <c r="BE533" i="1" s="1"/>
  <c r="BP533" i="1"/>
  <c r="BG533" i="1"/>
  <c r="BH533" i="1" s="1"/>
  <c r="BI533" i="1"/>
  <c r="BD360" i="1"/>
  <c r="BE360" i="1" s="1"/>
  <c r="BP360" i="1"/>
  <c r="BG360" i="1"/>
  <c r="BH360" i="1" s="1"/>
  <c r="BK360" i="1" s="1"/>
  <c r="BL360" i="1" s="1"/>
  <c r="BG296" i="1"/>
  <c r="BH296" i="1" s="1"/>
  <c r="BK296" i="1" s="1"/>
  <c r="BL296" i="1" s="1"/>
  <c r="BP296" i="1"/>
  <c r="BD296" i="1"/>
  <c r="BE296" i="1" s="1"/>
  <c r="BP405" i="1"/>
  <c r="BG405" i="1"/>
  <c r="BH405" i="1" s="1"/>
  <c r="BK405" i="1" s="1"/>
  <c r="BL405" i="1" s="1"/>
  <c r="BD405" i="1"/>
  <c r="BE405" i="1" s="1"/>
  <c r="BG392" i="1"/>
  <c r="BH392" i="1" s="1"/>
  <c r="BK392" i="1" s="1"/>
  <c r="BL392" i="1" s="1"/>
  <c r="BP392" i="1"/>
  <c r="BD392" i="1"/>
  <c r="BE392" i="1" s="1"/>
  <c r="BD297" i="1"/>
  <c r="BE297" i="1" s="1"/>
  <c r="BG297" i="1"/>
  <c r="BH297" i="1" s="1"/>
  <c r="BP297" i="1"/>
  <c r="BG188" i="1"/>
  <c r="BD188" i="1"/>
  <c r="BP188" i="1"/>
  <c r="BD80" i="1"/>
  <c r="BG80" i="1"/>
  <c r="BF80" i="1"/>
  <c r="BD544" i="1"/>
  <c r="BE544" i="1" s="1"/>
  <c r="BP544" i="1"/>
  <c r="BG544" i="1"/>
  <c r="BH544" i="1" s="1"/>
  <c r="BK544" i="1" s="1"/>
  <c r="BL544" i="1" s="1"/>
  <c r="BP648" i="1"/>
  <c r="BG648" i="1"/>
  <c r="BH648" i="1" s="1"/>
  <c r="BD648" i="1"/>
  <c r="BE648" i="1" s="1"/>
  <c r="BI648" i="1"/>
  <c r="BG233" i="1"/>
  <c r="BD233" i="1"/>
  <c r="BP233" i="1"/>
  <c r="BD309" i="1"/>
  <c r="BE309" i="1" s="1"/>
  <c r="BG309" i="1"/>
  <c r="BH309" i="1" s="1"/>
  <c r="BP309" i="1"/>
  <c r="BD325" i="1"/>
  <c r="BE325" i="1" s="1"/>
  <c r="BG325" i="1"/>
  <c r="BH325" i="1" s="1"/>
  <c r="BK325" i="1" s="1"/>
  <c r="BL325" i="1" s="1"/>
  <c r="BP325" i="1"/>
  <c r="BD353" i="1"/>
  <c r="BE353" i="1" s="1"/>
  <c r="BP353" i="1"/>
  <c r="BG353" i="1"/>
  <c r="BH353" i="1" s="1"/>
  <c r="BK353" i="1" s="1"/>
  <c r="BL353" i="1" s="1"/>
  <c r="BG381" i="1"/>
  <c r="BH381" i="1" s="1"/>
  <c r="BP381" i="1"/>
  <c r="BD381" i="1"/>
  <c r="BE381" i="1" s="1"/>
  <c r="BG401" i="1"/>
  <c r="BH401" i="1" s="1"/>
  <c r="BD401" i="1"/>
  <c r="BE401" i="1" s="1"/>
  <c r="BI401" i="1"/>
  <c r="BP401" i="1"/>
  <c r="BD433" i="1"/>
  <c r="BE433" i="1" s="1"/>
  <c r="BG433" i="1"/>
  <c r="BH433" i="1" s="1"/>
  <c r="BK433" i="1" s="1"/>
  <c r="BL433" i="1" s="1"/>
  <c r="BP433" i="1"/>
  <c r="BD473" i="1"/>
  <c r="BE473" i="1" s="1"/>
  <c r="BP473" i="1"/>
  <c r="BG473" i="1"/>
  <c r="BH473" i="1" s="1"/>
  <c r="BD485" i="1"/>
  <c r="BE485" i="1" s="1"/>
  <c r="BG485" i="1"/>
  <c r="BH485" i="1" s="1"/>
  <c r="BI485" i="1"/>
  <c r="BP485" i="1"/>
  <c r="BP517" i="1"/>
  <c r="BG517" i="1"/>
  <c r="BH517" i="1" s="1"/>
  <c r="BK517" i="1" s="1"/>
  <c r="BL517" i="1" s="1"/>
  <c r="BD517" i="1"/>
  <c r="BE517" i="1" s="1"/>
  <c r="BP545" i="1"/>
  <c r="BI545" i="1"/>
  <c r="BD545" i="1"/>
  <c r="BE545" i="1" s="1"/>
  <c r="BG545" i="1"/>
  <c r="BH545" i="1" s="1"/>
  <c r="BP625" i="1"/>
  <c r="BD625" i="1"/>
  <c r="BE625" i="1" s="1"/>
  <c r="BG625" i="1"/>
  <c r="BH625" i="1" s="1"/>
  <c r="BD653" i="1"/>
  <c r="BE653" i="1" s="1"/>
  <c r="BP653" i="1"/>
  <c r="BG653" i="1"/>
  <c r="BH653" i="1" s="1"/>
  <c r="BI653" i="1"/>
  <c r="BD681" i="1"/>
  <c r="BE681" i="1" s="1"/>
  <c r="BG681" i="1"/>
  <c r="BH681" i="1" s="1"/>
  <c r="BI681" i="1"/>
  <c r="BP681" i="1"/>
  <c r="BI156" i="1"/>
  <c r="BG156" i="1"/>
  <c r="BH156" i="1" s="1"/>
  <c r="BP156" i="1"/>
  <c r="BD156" i="1"/>
  <c r="BE156" i="1" s="1"/>
  <c r="BD180" i="1"/>
  <c r="BG180" i="1"/>
  <c r="BP180" i="1"/>
  <c r="BP204" i="1"/>
  <c r="BG204" i="1"/>
  <c r="BH204" i="1" s="1"/>
  <c r="BI204" i="1"/>
  <c r="BD204" i="1"/>
  <c r="BE204" i="1" s="1"/>
  <c r="BG228" i="1"/>
  <c r="BH228" i="1" s="1"/>
  <c r="BK228" i="1" s="1"/>
  <c r="BL228" i="1" s="1"/>
  <c r="BP228" i="1"/>
  <c r="BD228" i="1"/>
  <c r="BE228" i="1" s="1"/>
  <c r="BG260" i="1"/>
  <c r="BH260" i="1" s="1"/>
  <c r="BK260" i="1" s="1"/>
  <c r="BL260" i="1" s="1"/>
  <c r="BP260" i="1"/>
  <c r="BD260" i="1"/>
  <c r="BE260" i="1" s="1"/>
  <c r="BG344" i="1"/>
  <c r="BH344" i="1" s="1"/>
  <c r="BD344" i="1"/>
  <c r="BE344" i="1" s="1"/>
  <c r="BI344" i="1"/>
  <c r="BP344" i="1"/>
  <c r="BD388" i="1"/>
  <c r="BE388" i="1" s="1"/>
  <c r="BP388" i="1"/>
  <c r="BG388" i="1"/>
  <c r="BH388" i="1" s="1"/>
  <c r="BK388" i="1" s="1"/>
  <c r="BL388" i="1" s="1"/>
  <c r="BG424" i="1"/>
  <c r="BH424" i="1" s="1"/>
  <c r="BK424" i="1" s="1"/>
  <c r="BL424" i="1" s="1"/>
  <c r="BP424" i="1"/>
  <c r="BD424" i="1"/>
  <c r="BE424" i="1" s="1"/>
  <c r="BP444" i="1"/>
  <c r="BG444" i="1"/>
  <c r="BH444" i="1" s="1"/>
  <c r="BK444" i="1" s="1"/>
  <c r="BL444" i="1" s="1"/>
  <c r="BD444" i="1"/>
  <c r="BE444" i="1" s="1"/>
  <c r="BG488" i="1"/>
  <c r="BH488" i="1" s="1"/>
  <c r="BP488" i="1"/>
  <c r="BD488" i="1"/>
  <c r="BE488" i="1" s="1"/>
  <c r="BI488" i="1"/>
  <c r="BD568" i="1"/>
  <c r="BE568" i="1" s="1"/>
  <c r="BP568" i="1"/>
  <c r="BG568" i="1"/>
  <c r="BH568" i="1" s="1"/>
  <c r="BH79" i="1"/>
  <c r="BI79" i="1"/>
  <c r="BP452" i="1"/>
  <c r="BG452" i="1"/>
  <c r="BD452" i="1"/>
  <c r="BP192" i="1"/>
  <c r="BG192" i="1"/>
  <c r="BH192" i="1" s="1"/>
  <c r="BD192" i="1"/>
  <c r="BE192" i="1" s="1"/>
  <c r="BI192" i="1"/>
  <c r="BP408" i="1"/>
  <c r="BD408" i="1"/>
  <c r="BE408" i="1" s="1"/>
  <c r="BI408" i="1"/>
  <c r="BG408" i="1"/>
  <c r="BH408" i="1" s="1"/>
  <c r="BF65" i="1"/>
  <c r="BD65" i="1"/>
  <c r="BG65" i="1"/>
  <c r="BG589" i="1"/>
  <c r="BH589" i="1" s="1"/>
  <c r="BP589" i="1"/>
  <c r="BD589" i="1"/>
  <c r="BE589" i="1" s="1"/>
  <c r="BD200" i="1"/>
  <c r="BE200" i="1" s="1"/>
  <c r="BG200" i="1"/>
  <c r="BH200" i="1" s="1"/>
  <c r="BK200" i="1" s="1"/>
  <c r="BL200" i="1" s="1"/>
  <c r="BP200" i="1"/>
  <c r="BP860" i="1"/>
  <c r="BD128" i="1"/>
  <c r="BG128" i="1"/>
  <c r="BF128" i="1"/>
  <c r="BP312" i="1"/>
  <c r="BD312" i="1"/>
  <c r="BE312" i="1" s="1"/>
  <c r="BG312" i="1"/>
  <c r="BH312" i="1" s="1"/>
  <c r="BK312" i="1" s="1"/>
  <c r="BL312" i="1" s="1"/>
  <c r="BP184" i="1"/>
  <c r="BG184" i="1"/>
  <c r="BH184" i="1" s="1"/>
  <c r="BD184" i="1"/>
  <c r="BE184" i="1" s="1"/>
  <c r="BI184" i="1"/>
  <c r="BD69" i="1"/>
  <c r="BF69" i="1"/>
  <c r="BG69" i="1"/>
  <c r="BG89" i="1"/>
  <c r="BF89" i="1"/>
  <c r="BD89" i="1"/>
  <c r="BG101" i="1"/>
  <c r="BF101" i="1"/>
  <c r="BD101" i="1"/>
  <c r="BD113" i="1"/>
  <c r="BF113" i="1"/>
  <c r="BG113" i="1"/>
  <c r="BD125" i="1"/>
  <c r="BF125" i="1"/>
  <c r="BG125" i="1"/>
  <c r="BG161" i="1"/>
  <c r="BP161" i="1"/>
  <c r="BD161" i="1"/>
  <c r="BD193" i="1"/>
  <c r="BG193" i="1"/>
  <c r="BP193" i="1"/>
  <c r="BP245" i="1"/>
  <c r="BG245" i="1"/>
  <c r="BH245" i="1" s="1"/>
  <c r="BK245" i="1" s="1"/>
  <c r="BL245" i="1" s="1"/>
  <c r="BD245" i="1"/>
  <c r="BE245" i="1" s="1"/>
  <c r="BG253" i="1"/>
  <c r="BH253" i="1" s="1"/>
  <c r="BD253" i="1"/>
  <c r="BE253" i="1" s="1"/>
  <c r="BP253" i="1"/>
  <c r="BD321" i="1"/>
  <c r="BE321" i="1" s="1"/>
  <c r="BG321" i="1"/>
  <c r="BH321" i="1" s="1"/>
  <c r="BP321" i="1"/>
  <c r="BI321" i="1"/>
  <c r="BP377" i="1"/>
  <c r="BD377" i="1"/>
  <c r="BE377" i="1" s="1"/>
  <c r="BG377" i="1"/>
  <c r="BH377" i="1" s="1"/>
  <c r="BK377" i="1" s="1"/>
  <c r="BL377" i="1" s="1"/>
  <c r="BP421" i="1"/>
  <c r="BI421" i="1"/>
  <c r="BG421" i="1"/>
  <c r="BH421" i="1" s="1"/>
  <c r="BD421" i="1"/>
  <c r="BE421" i="1" s="1"/>
  <c r="BG629" i="1"/>
  <c r="BH629" i="1" s="1"/>
  <c r="BP629" i="1"/>
  <c r="BD629" i="1"/>
  <c r="BE629" i="1" s="1"/>
  <c r="BG72" i="1"/>
  <c r="BF72" i="1"/>
  <c r="BD72" i="1"/>
  <c r="BG88" i="1"/>
  <c r="BF88" i="1"/>
  <c r="BD88" i="1"/>
  <c r="BG96" i="1"/>
  <c r="BF96" i="1"/>
  <c r="BD96" i="1"/>
  <c r="BF108" i="1"/>
  <c r="BG108" i="1"/>
  <c r="BD108" i="1"/>
  <c r="BD132" i="1"/>
  <c r="BF132" i="1"/>
  <c r="BG132" i="1"/>
  <c r="BD160" i="1"/>
  <c r="BP160" i="1"/>
  <c r="BG160" i="1"/>
  <c r="BD172" i="1"/>
  <c r="BE172" i="1" s="1"/>
  <c r="BP172" i="1"/>
  <c r="BG172" i="1"/>
  <c r="BH172" i="1" s="1"/>
  <c r="BD212" i="1"/>
  <c r="BE212" i="1" s="1"/>
  <c r="BG212" i="1"/>
  <c r="BH212" i="1" s="1"/>
  <c r="BK212" i="1" s="1"/>
  <c r="BL212" i="1" s="1"/>
  <c r="BP212" i="1"/>
  <c r="BG232" i="1"/>
  <c r="BH232" i="1" s="1"/>
  <c r="BK232" i="1" s="1"/>
  <c r="BL232" i="1" s="1"/>
  <c r="BD232" i="1"/>
  <c r="BE232" i="1" s="1"/>
  <c r="BP232" i="1"/>
  <c r="BD244" i="1"/>
  <c r="BE244" i="1" s="1"/>
  <c r="BP244" i="1"/>
  <c r="BG244" i="1"/>
  <c r="BH244" i="1" s="1"/>
  <c r="BG396" i="1"/>
  <c r="BH396" i="1" s="1"/>
  <c r="BD396" i="1"/>
  <c r="BE396" i="1" s="1"/>
  <c r="BP396" i="1"/>
  <c r="BP440" i="1"/>
  <c r="BD440" i="1"/>
  <c r="BE440" i="1" s="1"/>
  <c r="BG440" i="1"/>
  <c r="BH440" i="1" s="1"/>
  <c r="BK440" i="1" s="1"/>
  <c r="BL440" i="1" s="1"/>
  <c r="BP472" i="1"/>
  <c r="BD472" i="1"/>
  <c r="BE472" i="1" s="1"/>
  <c r="BI472" i="1"/>
  <c r="BG472" i="1"/>
  <c r="BH472" i="1" s="1"/>
  <c r="BD528" i="1"/>
  <c r="BE528" i="1" s="1"/>
  <c r="BG528" i="1"/>
  <c r="BH528" i="1" s="1"/>
  <c r="BK528" i="1" s="1"/>
  <c r="BL528" i="1" s="1"/>
  <c r="BP528" i="1"/>
  <c r="BP576" i="1"/>
  <c r="BG576" i="1"/>
  <c r="BH576" i="1" s="1"/>
  <c r="BK576" i="1" s="1"/>
  <c r="BL576" i="1" s="1"/>
  <c r="BD576" i="1"/>
  <c r="BE576" i="1" s="1"/>
  <c r="BP596" i="1"/>
  <c r="BG596" i="1"/>
  <c r="BH596" i="1" s="1"/>
  <c r="BD596" i="1"/>
  <c r="BE596" i="1" s="1"/>
  <c r="BP612" i="1"/>
  <c r="BD612" i="1"/>
  <c r="BE612" i="1" s="1"/>
  <c r="BG612" i="1"/>
  <c r="BH612" i="1" s="1"/>
  <c r="BP640" i="1"/>
  <c r="BG640" i="1"/>
  <c r="BH640" i="1" s="1"/>
  <c r="BD640" i="1"/>
  <c r="BE640" i="1" s="1"/>
  <c r="BG664" i="1"/>
  <c r="BH664" i="1" s="1"/>
  <c r="BD664" i="1"/>
  <c r="BE664" i="1" s="1"/>
  <c r="BP664" i="1"/>
  <c r="BG700" i="1"/>
  <c r="BH700" i="1" s="1"/>
  <c r="BK700" i="1" s="1"/>
  <c r="BL700" i="1" s="1"/>
  <c r="BP700" i="1"/>
  <c r="BD700" i="1"/>
  <c r="BE700" i="1" s="1"/>
  <c r="BD720" i="1"/>
  <c r="BE720" i="1" s="1"/>
  <c r="BP720" i="1"/>
  <c r="BG720" i="1"/>
  <c r="BH720" i="1" s="1"/>
  <c r="BI720" i="1"/>
  <c r="BH97" i="1"/>
  <c r="BI97" i="1"/>
  <c r="BE67" i="1"/>
  <c r="BE201" i="1"/>
  <c r="BH209" i="1"/>
  <c r="BE129" i="1"/>
  <c r="BE157" i="1"/>
  <c r="BP137" i="1" l="1"/>
  <c r="BD137" i="1"/>
  <c r="BE137" i="1" s="1"/>
  <c r="BE105" i="1"/>
  <c r="BG137" i="1"/>
  <c r="BH137" i="1" s="1"/>
  <c r="BK137" i="1" s="1"/>
  <c r="BL137" i="1" s="1"/>
  <c r="BH105" i="1"/>
  <c r="BH143" i="1"/>
  <c r="BD145" i="1"/>
  <c r="BE145" i="1" s="1"/>
  <c r="BE143" i="1"/>
  <c r="BE118" i="1"/>
  <c r="BE367" i="1"/>
  <c r="BI145" i="1"/>
  <c r="BP145" i="1"/>
  <c r="BE318" i="1"/>
  <c r="BG145" i="1"/>
  <c r="BH145" i="1" s="1"/>
  <c r="BE151" i="1"/>
  <c r="BG136" i="1"/>
  <c r="BH136" i="1" s="1"/>
  <c r="BK136" i="1" s="1"/>
  <c r="BL136" i="1" s="1"/>
  <c r="BG855" i="1"/>
  <c r="BH855" i="1" s="1"/>
  <c r="BK855" i="1" s="1"/>
  <c r="BL855" i="1" s="1"/>
  <c r="BG828" i="1"/>
  <c r="BH828" i="1" s="1"/>
  <c r="BG824" i="1"/>
  <c r="BH824" i="1" s="1"/>
  <c r="BG829" i="1"/>
  <c r="BH829" i="1" s="1"/>
  <c r="BP133" i="1"/>
  <c r="BD133" i="1"/>
  <c r="BE133" i="1" s="1"/>
  <c r="BG133" i="1"/>
  <c r="BH133" i="1" s="1"/>
  <c r="BI133" i="1"/>
  <c r="BG859" i="1"/>
  <c r="BH859" i="1" s="1"/>
  <c r="BK859" i="1" s="1"/>
  <c r="BL859" i="1" s="1"/>
  <c r="BP836" i="1"/>
  <c r="BP861" i="1"/>
  <c r="BP839" i="1"/>
  <c r="BG842" i="1"/>
  <c r="BH842" i="1" s="1"/>
  <c r="BP827" i="1"/>
  <c r="BP834" i="1"/>
  <c r="BP857" i="1"/>
  <c r="BG830" i="1"/>
  <c r="BH830" i="1" s="1"/>
  <c r="BK830" i="1" s="1"/>
  <c r="BL830" i="1" s="1"/>
  <c r="BG850" i="1"/>
  <c r="BH850" i="1" s="1"/>
  <c r="BK850" i="1" s="1"/>
  <c r="BL850" i="1" s="1"/>
  <c r="BP858" i="1"/>
  <c r="BP837" i="1"/>
  <c r="BE107" i="1"/>
  <c r="BH85" i="1"/>
  <c r="BE86" i="1"/>
  <c r="BI78" i="1"/>
  <c r="BE171" i="1"/>
  <c r="BH102" i="1"/>
  <c r="BH82" i="1"/>
  <c r="BH78" i="1"/>
  <c r="BE117" i="1"/>
  <c r="BE102" i="1"/>
  <c r="BE111" i="1"/>
  <c r="BH130" i="1"/>
  <c r="BH127" i="1"/>
  <c r="BE91" i="1"/>
  <c r="BE127" i="1"/>
  <c r="BH117" i="1"/>
  <c r="BK117" i="1" s="1"/>
  <c r="BL117" i="1" s="1"/>
  <c r="BE64" i="1"/>
  <c r="BE77" i="1"/>
  <c r="BH77" i="1"/>
  <c r="BH83" i="1"/>
  <c r="BH70" i="1"/>
  <c r="BH827" i="1"/>
  <c r="BK827" i="1" s="1"/>
  <c r="BL827" i="1" s="1"/>
  <c r="BE83" i="1"/>
  <c r="BH120" i="1"/>
  <c r="BK120" i="1" s="1"/>
  <c r="BL120" i="1" s="1"/>
  <c r="BE827" i="1"/>
  <c r="BE131" i="1"/>
  <c r="BH131" i="1"/>
  <c r="BK131" i="1" s="1"/>
  <c r="BL131" i="1" s="1"/>
  <c r="BE116" i="1"/>
  <c r="BH116" i="1"/>
  <c r="BK116" i="1" s="1"/>
  <c r="BL116" i="1" s="1"/>
  <c r="BH64" i="1"/>
  <c r="BH75" i="1"/>
  <c r="BK75" i="1" s="1"/>
  <c r="BL75" i="1" s="1"/>
  <c r="BE155" i="1"/>
  <c r="BH119" i="1"/>
  <c r="BK119" i="1" s="1"/>
  <c r="BL119" i="1" s="1"/>
  <c r="BH106" i="1"/>
  <c r="BK106" i="1" s="1"/>
  <c r="BL106" i="1" s="1"/>
  <c r="BH122" i="1"/>
  <c r="BH99" i="1"/>
  <c r="BH103" i="1"/>
  <c r="BH74" i="1"/>
  <c r="BE74" i="1"/>
  <c r="BH155" i="1"/>
  <c r="BK155" i="1" s="1"/>
  <c r="BL155" i="1" s="1"/>
  <c r="BH139" i="1"/>
  <c r="BK139" i="1" s="1"/>
  <c r="BL139" i="1" s="1"/>
  <c r="BH115" i="1"/>
  <c r="BK115" i="1" s="1"/>
  <c r="BL115" i="1" s="1"/>
  <c r="BH71" i="1"/>
  <c r="BE124" i="1"/>
  <c r="BH124" i="1"/>
  <c r="BH202" i="1"/>
  <c r="BE202" i="1"/>
  <c r="BH616" i="1"/>
  <c r="BE146" i="1"/>
  <c r="BH186" i="1"/>
  <c r="BK186" i="1" s="1"/>
  <c r="BL186" i="1" s="1"/>
  <c r="BE166" i="1"/>
  <c r="BE186" i="1"/>
  <c r="BH94" i="1"/>
  <c r="BI94" i="1"/>
  <c r="BH114" i="1"/>
  <c r="BK114" i="1" s="1"/>
  <c r="BL114" i="1" s="1"/>
  <c r="BE154" i="1"/>
  <c r="BH190" i="1"/>
  <c r="BK190" i="1" s="1"/>
  <c r="BL190" i="1" s="1"/>
  <c r="BE160" i="1"/>
  <c r="BE132" i="1"/>
  <c r="BE180" i="1"/>
  <c r="BH233" i="1"/>
  <c r="BH144" i="1"/>
  <c r="BI166" i="1"/>
  <c r="BE616" i="1"/>
  <c r="BH154" i="1"/>
  <c r="BK154" i="1" s="1"/>
  <c r="BL154" i="1" s="1"/>
  <c r="BE98" i="1"/>
  <c r="BE190" i="1"/>
  <c r="BE66" i="1"/>
  <c r="BE114" i="1"/>
  <c r="BE234" i="1"/>
  <c r="BH234" i="1"/>
  <c r="BE176" i="1"/>
  <c r="BE81" i="1"/>
  <c r="BH121" i="1"/>
  <c r="BK121" i="1" s="1"/>
  <c r="BL121" i="1" s="1"/>
  <c r="BH93" i="1"/>
  <c r="BK93" i="1" s="1"/>
  <c r="BL93" i="1" s="1"/>
  <c r="BH141" i="1"/>
  <c r="BK141" i="1" s="1"/>
  <c r="BL141" i="1" s="1"/>
  <c r="BE73" i="1"/>
  <c r="BH150" i="1"/>
  <c r="BH98" i="1"/>
  <c r="BH108" i="1"/>
  <c r="BK108" i="1" s="1"/>
  <c r="BL108" i="1" s="1"/>
  <c r="BH101" i="1"/>
  <c r="BE89" i="1"/>
  <c r="BE65" i="1"/>
  <c r="BE233" i="1"/>
  <c r="BE80" i="1"/>
  <c r="BE112" i="1"/>
  <c r="BE138" i="1"/>
  <c r="BE96" i="1"/>
  <c r="BE88" i="1"/>
  <c r="BE72" i="1"/>
  <c r="BE161" i="1"/>
  <c r="BH89" i="1"/>
  <c r="BK89" i="1" s="1"/>
  <c r="BL89" i="1" s="1"/>
  <c r="BE452" i="1"/>
  <c r="BE188" i="1"/>
  <c r="BE144" i="1"/>
  <c r="BH84" i="1"/>
  <c r="BK84" i="1" s="1"/>
  <c r="BL84" i="1" s="1"/>
  <c r="BE642" i="1"/>
  <c r="BE121" i="1"/>
  <c r="BE150" i="1"/>
  <c r="BI73" i="1"/>
  <c r="BH73" i="1"/>
  <c r="BE174" i="1"/>
  <c r="BH138" i="1"/>
  <c r="BK138" i="1" s="1"/>
  <c r="BL138" i="1" s="1"/>
  <c r="BI113" i="1"/>
  <c r="BH113" i="1"/>
  <c r="BI128" i="1"/>
  <c r="BH128" i="1"/>
  <c r="BI68" i="1"/>
  <c r="BH68" i="1"/>
  <c r="BI104" i="1"/>
  <c r="BH104" i="1"/>
  <c r="BH80" i="1"/>
  <c r="BI80" i="1"/>
  <c r="BH112" i="1"/>
  <c r="BI112" i="1"/>
  <c r="BI69" i="1"/>
  <c r="BH69" i="1"/>
  <c r="BE108" i="1"/>
  <c r="BE101" i="1"/>
  <c r="BE68" i="1"/>
  <c r="BH76" i="1"/>
  <c r="BH109" i="1"/>
  <c r="BH193" i="1"/>
  <c r="BH125" i="1"/>
  <c r="BE113" i="1"/>
  <c r="BH65" i="1"/>
  <c r="BH188" i="1"/>
  <c r="BK188" i="1" s="1"/>
  <c r="BL188" i="1" s="1"/>
  <c r="BH92" i="1"/>
  <c r="BK92" i="1" s="1"/>
  <c r="BL92" i="1" s="1"/>
  <c r="BH642" i="1"/>
  <c r="BE842" i="1"/>
  <c r="BE141" i="1"/>
  <c r="BH160" i="1"/>
  <c r="BK160" i="1" s="1"/>
  <c r="BL160" i="1" s="1"/>
  <c r="BH132" i="1"/>
  <c r="BH96" i="1"/>
  <c r="BK96" i="1" s="1"/>
  <c r="BL96" i="1" s="1"/>
  <c r="BH88" i="1"/>
  <c r="BH72" i="1"/>
  <c r="BE193" i="1"/>
  <c r="BH161" i="1"/>
  <c r="BE125" i="1"/>
  <c r="BE69" i="1"/>
  <c r="BE128" i="1"/>
  <c r="BH452" i="1"/>
  <c r="BH180" i="1"/>
  <c r="BK180" i="1" s="1"/>
  <c r="BL180" i="1" s="1"/>
  <c r="BE104" i="1"/>
  <c r="BE92" i="1"/>
  <c r="BE84" i="1"/>
  <c r="BH176" i="1"/>
  <c r="BE109" i="1"/>
  <c r="BE93" i="1"/>
  <c r="BH81" i="1"/>
  <c r="BF162" i="1"/>
  <c r="BM162" i="1" s="1"/>
  <c r="BN162" i="1" s="1"/>
  <c r="BO162" i="1" s="1"/>
  <c r="BF168" i="1"/>
  <c r="BM168" i="1" s="1"/>
  <c r="BN168" i="1" s="1"/>
  <c r="BO168" i="1" s="1"/>
</calcChain>
</file>

<file path=xl/sharedStrings.xml><?xml version="1.0" encoding="utf-8"?>
<sst xmlns="http://schemas.openxmlformats.org/spreadsheetml/2006/main" count="12841" uniqueCount="2402">
  <si>
    <t>sl.no</t>
  </si>
  <si>
    <t>Row Labels</t>
  </si>
  <si>
    <t>price/kg</t>
  </si>
  <si>
    <t>item code</t>
  </si>
  <si>
    <t>Lead time</t>
  </si>
  <si>
    <t>MOQ</t>
  </si>
  <si>
    <t>march</t>
  </si>
  <si>
    <t>April</t>
  </si>
  <si>
    <t>jan</t>
  </si>
  <si>
    <t>Feb</t>
  </si>
  <si>
    <t>may</t>
  </si>
  <si>
    <t>june</t>
  </si>
  <si>
    <t>aug</t>
  </si>
  <si>
    <t>july</t>
  </si>
  <si>
    <t>Sept</t>
  </si>
  <si>
    <t>Total</t>
  </si>
  <si>
    <t>monthly in lacs</t>
  </si>
  <si>
    <t>Sugar</t>
  </si>
  <si>
    <t>RM0089</t>
  </si>
  <si>
    <t>Non Local</t>
  </si>
  <si>
    <t>RM0010</t>
  </si>
  <si>
    <t>both</t>
  </si>
  <si>
    <t>Vanaspati (HVO)</t>
  </si>
  <si>
    <t>RM0008</t>
  </si>
  <si>
    <t>Skimmed Milk Powder (S.M.P.)</t>
  </si>
  <si>
    <t>RM0012</t>
  </si>
  <si>
    <t>Liquid Glucose (tank)</t>
  </si>
  <si>
    <t>RM0020</t>
  </si>
  <si>
    <t>RM0107</t>
  </si>
  <si>
    <t>Maida  (SVS )</t>
  </si>
  <si>
    <t>RM0114</t>
  </si>
  <si>
    <t>local</t>
  </si>
  <si>
    <t>cocoa powderAP120</t>
  </si>
  <si>
    <t>RM0014</t>
  </si>
  <si>
    <t>Malto Dextrine</t>
  </si>
  <si>
    <t>RM0009</t>
  </si>
  <si>
    <t>Kernal-Lyte (Rica Primer)</t>
  </si>
  <si>
    <t>RM0011</t>
  </si>
  <si>
    <t xml:space="preserve">Whole Milk Powder (W.M.P.) </t>
  </si>
  <si>
    <t>RM0002</t>
  </si>
  <si>
    <t>Gum base</t>
  </si>
  <si>
    <t>RM0099</t>
  </si>
  <si>
    <t>cocoa powder AS 02</t>
  </si>
  <si>
    <t>RM0194</t>
  </si>
  <si>
    <t>Mr.Wafer Jars</t>
  </si>
  <si>
    <t>PM0021</t>
  </si>
  <si>
    <t>Local</t>
  </si>
  <si>
    <t>RM0151</t>
  </si>
  <si>
    <t>RBD  Oil (SUNRISE &amp; Raaga)</t>
  </si>
  <si>
    <t>RM0047</t>
  </si>
  <si>
    <t>Willcote (Pcote)</t>
  </si>
  <si>
    <t>RM0105</t>
  </si>
  <si>
    <t>Maida (KALASH)</t>
  </si>
  <si>
    <t>RM0115</t>
  </si>
  <si>
    <t>cocoa powderAP100</t>
  </si>
  <si>
    <t>RM0193</t>
  </si>
  <si>
    <t>PM0444</t>
  </si>
  <si>
    <t>Lollipop sticks (in kgs)</t>
  </si>
  <si>
    <t>PM0214</t>
  </si>
  <si>
    <t>non local</t>
  </si>
  <si>
    <t>England Jars</t>
  </si>
  <si>
    <t>PM0243</t>
  </si>
  <si>
    <t>cocoa powder JB800</t>
  </si>
  <si>
    <t>RM0030</t>
  </si>
  <si>
    <t>Laminate Teeny stb 5/-</t>
  </si>
  <si>
    <t>PM0475</t>
  </si>
  <si>
    <t>Both</t>
  </si>
  <si>
    <t>Laminate England 2/-</t>
  </si>
  <si>
    <t>PM0240</t>
  </si>
  <si>
    <t>cocoa powderAP390</t>
  </si>
  <si>
    <t>RM0135</t>
  </si>
  <si>
    <t>Liquid Glucose (drums)</t>
  </si>
  <si>
    <t>RM0110</t>
  </si>
  <si>
    <t>PM0171</t>
  </si>
  <si>
    <t>Funtoo Choco stick Jars</t>
  </si>
  <si>
    <t>PM0084</t>
  </si>
  <si>
    <t>Xtrem Laminate</t>
  </si>
  <si>
    <t>PM0177</t>
  </si>
  <si>
    <t>Outers Spots 20/-</t>
  </si>
  <si>
    <t>PM0110</t>
  </si>
  <si>
    <t>Stick Biscuits</t>
  </si>
  <si>
    <t>RM0221</t>
  </si>
  <si>
    <t>Bubble Gum Jars</t>
  </si>
  <si>
    <t>PM0413</t>
  </si>
  <si>
    <t>MR.CAKE LAMINATE</t>
  </si>
  <si>
    <t>PM0494</t>
  </si>
  <si>
    <t>MR.CAKE NEW JARS</t>
  </si>
  <si>
    <t>PM0497</t>
  </si>
  <si>
    <t>Xtrem Glass Bowls</t>
  </si>
  <si>
    <t>PM0183</t>
  </si>
  <si>
    <t>Ben 10 Ultra Pop Laminate</t>
  </si>
  <si>
    <t>PM0210</t>
  </si>
  <si>
    <t>Lecithin</t>
  </si>
  <si>
    <t>RM0007</t>
  </si>
  <si>
    <t>Butter</t>
  </si>
  <si>
    <t>RM0048</t>
  </si>
  <si>
    <t>England Caps</t>
  </si>
  <si>
    <t>PM0299</t>
  </si>
  <si>
    <t>Glycerine</t>
  </si>
  <si>
    <t>RM0111</t>
  </si>
  <si>
    <t>PM0389</t>
  </si>
  <si>
    <t>PM0150</t>
  </si>
  <si>
    <t>Mini Jars</t>
  </si>
  <si>
    <t>PM0433</t>
  </si>
  <si>
    <t xml:space="preserve">Condensed Milk </t>
  </si>
  <si>
    <t>RM0158</t>
  </si>
  <si>
    <t>Kefi Coffee Candy Jars</t>
  </si>
  <si>
    <t>PM0201</t>
  </si>
  <si>
    <t xml:space="preserve">LD Covers </t>
  </si>
  <si>
    <t>PM0431</t>
  </si>
  <si>
    <t>PM0350</t>
  </si>
  <si>
    <t>PM0391</t>
  </si>
  <si>
    <t>PM0023</t>
  </si>
  <si>
    <t>PM0311</t>
  </si>
  <si>
    <t>RM0173</t>
  </si>
  <si>
    <t>PM0251</t>
  </si>
  <si>
    <t>PM0357</t>
  </si>
  <si>
    <t>Cbs England 2/-</t>
  </si>
  <si>
    <t>PM0242</t>
  </si>
  <si>
    <t>Display Silky Milky 5/-</t>
  </si>
  <si>
    <t>PM0270</t>
  </si>
  <si>
    <t>Bru instant coffee 500</t>
  </si>
  <si>
    <t>RM0023</t>
  </si>
  <si>
    <t>Jar Cbs Teeny stb 5/-</t>
  </si>
  <si>
    <t>PM0356</t>
  </si>
  <si>
    <t>PM0440</t>
  </si>
  <si>
    <t>ENROBING CARTONS</t>
  </si>
  <si>
    <t>PM0430</t>
  </si>
  <si>
    <t xml:space="preserve">Whole Egg Powder </t>
  </si>
  <si>
    <t>RM0003</t>
  </si>
  <si>
    <t>12MM RICE CRISPIES</t>
  </si>
  <si>
    <t>RM0213</t>
  </si>
  <si>
    <t>Dextrose Monohydrate</t>
  </si>
  <si>
    <t>RM0147</t>
  </si>
  <si>
    <t>STS</t>
  </si>
  <si>
    <t>RM0133</t>
  </si>
  <si>
    <t>Regular Jars</t>
  </si>
  <si>
    <t>PM0476</t>
  </si>
  <si>
    <t>Strawberry Flavour (Symrise)</t>
  </si>
  <si>
    <t>RM0096</t>
  </si>
  <si>
    <t>MR.CAKE CBS (9 JARS)</t>
  </si>
  <si>
    <t>PM0552</t>
  </si>
  <si>
    <t>PM0012</t>
  </si>
  <si>
    <t>Mikky Bottoms</t>
  </si>
  <si>
    <t>PM0115</t>
  </si>
  <si>
    <t>RM0165</t>
  </si>
  <si>
    <t>PVC 265 MM (White)</t>
  </si>
  <si>
    <t>PM0348</t>
  </si>
  <si>
    <t>Coffee Flavour CEC- C&amp;M</t>
  </si>
  <si>
    <t>RM0132</t>
  </si>
  <si>
    <t>Pectin 169B</t>
  </si>
  <si>
    <t>RM0100</t>
  </si>
  <si>
    <t>cocoa powder Dark</t>
  </si>
  <si>
    <t>RM0015</t>
  </si>
  <si>
    <t>Display Outers Spots 5/-</t>
  </si>
  <si>
    <t>PM0101</t>
  </si>
  <si>
    <t>Gold Rs.2 Jars</t>
  </si>
  <si>
    <t>PM0279</t>
  </si>
  <si>
    <t>Lam 14 g Silky Milky 5/-</t>
  </si>
  <si>
    <t>PM0269</t>
  </si>
  <si>
    <t>PM0390</t>
  </si>
  <si>
    <t>PM0307</t>
  </si>
  <si>
    <t>Plain laminate Gold 2/-</t>
  </si>
  <si>
    <t>PM0275</t>
  </si>
  <si>
    <t>Display Villo cake</t>
  </si>
  <si>
    <t>PM0005</t>
  </si>
  <si>
    <t>Finagel</t>
  </si>
  <si>
    <t>RM0005</t>
  </si>
  <si>
    <t>CASHEWS</t>
  </si>
  <si>
    <t>RM0161</t>
  </si>
  <si>
    <t>PM0191</t>
  </si>
  <si>
    <t>Printed Laminate Gold 2/-</t>
  </si>
  <si>
    <t>PM0276</t>
  </si>
  <si>
    <t>FRUIT N FRUITY</t>
  </si>
  <si>
    <t>RM0210</t>
  </si>
  <si>
    <t>Teddy Biscuits</t>
  </si>
  <si>
    <t>RM0144</t>
  </si>
  <si>
    <t xml:space="preserve">cocoa mass </t>
  </si>
  <si>
    <t>RM0199</t>
  </si>
  <si>
    <t>3D Jelly Bubblegum CBs</t>
  </si>
  <si>
    <t>PM0412</t>
  </si>
  <si>
    <t>Jar Cbs Mr Wafer 5/-</t>
  </si>
  <si>
    <t>PM0364</t>
  </si>
  <si>
    <t>RM0091</t>
  </si>
  <si>
    <t xml:space="preserve">Laminate Black &amp; White </t>
  </si>
  <si>
    <t>PM0253</t>
  </si>
  <si>
    <t>PM0478</t>
  </si>
  <si>
    <t>PM0014</t>
  </si>
  <si>
    <t>PVC 230 MM (white)</t>
  </si>
  <si>
    <t>PM0349</t>
  </si>
  <si>
    <t>Corn Starch</t>
  </si>
  <si>
    <t>RM0117</t>
  </si>
  <si>
    <t>Ben 10 Ultra Pop Cbs</t>
  </si>
  <si>
    <t>PM0220</t>
  </si>
  <si>
    <t>WAFFY VANILLA OUTERS</t>
  </si>
  <si>
    <t>PM0387</t>
  </si>
  <si>
    <t>Xtrem Cbs Bowl offer</t>
  </si>
  <si>
    <t>PM0181</t>
  </si>
  <si>
    <t>RM0139</t>
  </si>
  <si>
    <t>PM0157</t>
  </si>
  <si>
    <t>PM0381</t>
  </si>
  <si>
    <t>Mallic Acid</t>
  </si>
  <si>
    <t>RM0078</t>
  </si>
  <si>
    <t>Mikky Tops Pink</t>
  </si>
  <si>
    <t>PM0112</t>
  </si>
  <si>
    <t>Mikky Tops Blue</t>
  </si>
  <si>
    <t>PM0113</t>
  </si>
  <si>
    <t>Mikky Tops Yellow</t>
  </si>
  <si>
    <t>PM0114</t>
  </si>
  <si>
    <t>Laminate Villo cake</t>
  </si>
  <si>
    <t>PM0001</t>
  </si>
  <si>
    <t>Black Pepper Powder</t>
  </si>
  <si>
    <t>RM0207</t>
  </si>
  <si>
    <t>ALMONDS</t>
  </si>
  <si>
    <t>RM0160</t>
  </si>
  <si>
    <t>MR.LAMBOO JARS</t>
  </si>
  <si>
    <t>PM0719</t>
  </si>
  <si>
    <t>Display Stick On choco</t>
  </si>
  <si>
    <t>PM0010</t>
  </si>
  <si>
    <t>Stickers England 2/-</t>
  </si>
  <si>
    <t>PM0241</t>
  </si>
  <si>
    <t>Display Dark Chocolate Rs. 5 /-</t>
  </si>
  <si>
    <t>PM0263</t>
  </si>
  <si>
    <t>PM0310</t>
  </si>
  <si>
    <t>Ethyl Vanillin</t>
  </si>
  <si>
    <t>RM0019</t>
  </si>
  <si>
    <t>PGPR</t>
  </si>
  <si>
    <t>RM0018</t>
  </si>
  <si>
    <t>Dextrose Anhydrous</t>
  </si>
  <si>
    <t>RM0074</t>
  </si>
  <si>
    <t>Display Gold 999  5/-</t>
  </si>
  <si>
    <t>PM0273</t>
  </si>
  <si>
    <t>PM0395</t>
  </si>
  <si>
    <t>Pik Pok Capuccino Laminate</t>
  </si>
  <si>
    <t>PM0188</t>
  </si>
  <si>
    <t>PM0421</t>
  </si>
  <si>
    <t>PM0087</t>
  </si>
  <si>
    <t>RM0180</t>
  </si>
  <si>
    <t>PM0439</t>
  </si>
  <si>
    <t>PM0306</t>
  </si>
  <si>
    <t>PM0315</t>
  </si>
  <si>
    <t>PM0086</t>
  </si>
  <si>
    <t>Funtoo Choco Coated Jars</t>
  </si>
  <si>
    <t>PM0384</t>
  </si>
  <si>
    <t>Laminate Kefi Coffee Candy</t>
  </si>
  <si>
    <t>PM0197</t>
  </si>
  <si>
    <t>Display Its My life</t>
  </si>
  <si>
    <t>PM0329</t>
  </si>
  <si>
    <t>PM0085</t>
  </si>
  <si>
    <t>PM0312</t>
  </si>
  <si>
    <t>PM0215</t>
  </si>
  <si>
    <t>RM0038</t>
  </si>
  <si>
    <t>RM0166</t>
  </si>
  <si>
    <t>PM0266</t>
  </si>
  <si>
    <t>Surprise / Phi Phi Jars</t>
  </si>
  <si>
    <t>PM0298</t>
  </si>
  <si>
    <t>BF Lactic Acid</t>
  </si>
  <si>
    <t>RM0060</t>
  </si>
  <si>
    <t>PM0176</t>
  </si>
  <si>
    <t>EMPTY WHITE BUCKETS</t>
  </si>
  <si>
    <t>PM0511</t>
  </si>
  <si>
    <t>WAFFY STRAWBERRY CBS</t>
  </si>
  <si>
    <t>PM0441</t>
  </si>
  <si>
    <t>YOYO MINI</t>
  </si>
  <si>
    <t>PM0076</t>
  </si>
  <si>
    <t>PM0186</t>
  </si>
  <si>
    <t>Chocolate Powder</t>
  </si>
  <si>
    <t>RM0109</t>
  </si>
  <si>
    <t>PM0216</t>
  </si>
  <si>
    <t>WAFFY STICK JARS</t>
  </si>
  <si>
    <t>PM0539</t>
  </si>
  <si>
    <t>Cbs Funtoo Choco stick</t>
  </si>
  <si>
    <t>PM0031</t>
  </si>
  <si>
    <t>Erythrosine Supra Color</t>
  </si>
  <si>
    <t>RM0098</t>
  </si>
  <si>
    <t>PM0261</t>
  </si>
  <si>
    <t>RM0094</t>
  </si>
  <si>
    <t>Laminate Dark 2/-</t>
  </si>
  <si>
    <t>PM0221</t>
  </si>
  <si>
    <t>1/2 INCH 9MM</t>
  </si>
  <si>
    <t>PM0589</t>
  </si>
  <si>
    <t>COCONUT POWDER</t>
  </si>
  <si>
    <t>RM0036</t>
  </si>
  <si>
    <t>PM0133</t>
  </si>
  <si>
    <t>PM0147</t>
  </si>
  <si>
    <t>Whey Powder</t>
  </si>
  <si>
    <t>RM0001</t>
  </si>
  <si>
    <t>PM0405</t>
  </si>
  <si>
    <t>Fresh Cream</t>
  </si>
  <si>
    <t>RM0061</t>
  </si>
  <si>
    <t xml:space="preserve">U &amp; ME brown caps </t>
  </si>
  <si>
    <t>PM0153</t>
  </si>
  <si>
    <t>MR.CAKE LABELS (9 JARS)</t>
  </si>
  <si>
    <t>PM0576</t>
  </si>
  <si>
    <t>Citric Acid Anhydrous</t>
  </si>
  <si>
    <t>RM0070</t>
  </si>
  <si>
    <t>PM0265</t>
  </si>
  <si>
    <t>PVC FILM (HUNGRY BIRD)</t>
  </si>
  <si>
    <t>PM0679</t>
  </si>
  <si>
    <t>Roasted Cumin Powder</t>
  </si>
  <si>
    <t>RM0222</t>
  </si>
  <si>
    <t>WAFFY VANILLA LAMINATE</t>
  </si>
  <si>
    <t>PM0499</t>
  </si>
  <si>
    <t>Laminate White Beauty 2/-</t>
  </si>
  <si>
    <t>PM0228</t>
  </si>
  <si>
    <t xml:space="preserve">YOYO SURPRISE </t>
  </si>
  <si>
    <t>PM0074</t>
  </si>
  <si>
    <t>PM0017</t>
  </si>
  <si>
    <t>Laminate Gold 999  5/-</t>
  </si>
  <si>
    <t>PM0272</t>
  </si>
  <si>
    <t>PM0360</t>
  </si>
  <si>
    <t>foil Its My life</t>
  </si>
  <si>
    <t>PM0331</t>
  </si>
  <si>
    <t>WAFFY VANILLA CBS</t>
  </si>
  <si>
    <t>PM0388</t>
  </si>
  <si>
    <t>Cansters Cappuccino Toffee</t>
  </si>
  <si>
    <t>PM0136</t>
  </si>
  <si>
    <t>Soccer Cup Laminate</t>
  </si>
  <si>
    <t>PM0119</t>
  </si>
  <si>
    <t>PM0314</t>
  </si>
  <si>
    <t>cocoa powder BT500</t>
  </si>
  <si>
    <t>RM0195</t>
  </si>
  <si>
    <t>Laminate Stick On choco</t>
  </si>
  <si>
    <t>PM0007</t>
  </si>
  <si>
    <t>Hmcs glucose</t>
  </si>
  <si>
    <t>RM0075</t>
  </si>
  <si>
    <t>Lids</t>
  </si>
  <si>
    <t>PM0512</t>
  </si>
  <si>
    <t>KISMIS</t>
  </si>
  <si>
    <t>RM0162</t>
  </si>
  <si>
    <t>Cbs Gold 2/-</t>
  </si>
  <si>
    <t>PM0277</t>
  </si>
  <si>
    <t>PM0710</t>
  </si>
  <si>
    <t>PM0393</t>
  </si>
  <si>
    <t>PM0436</t>
  </si>
  <si>
    <t>PM0123</t>
  </si>
  <si>
    <t>PM0709</t>
  </si>
  <si>
    <t>PM0612</t>
  </si>
  <si>
    <t>Cansters Kaju Butter Toffee</t>
  </si>
  <si>
    <t>PM0140</t>
  </si>
  <si>
    <t>Milky Penguin Laminate</t>
  </si>
  <si>
    <t>PM0338</t>
  </si>
  <si>
    <t>Doraemon Watermelon Bubblegum Laminate</t>
  </si>
  <si>
    <t>PM0407</t>
  </si>
  <si>
    <t>Glass cover Funto Coffee Candy / XTREM</t>
  </si>
  <si>
    <t>PM0194</t>
  </si>
  <si>
    <t>Soccer Balls Jars</t>
  </si>
  <si>
    <t>PM0122</t>
  </si>
  <si>
    <t>Cbs Silky Milky 5/-</t>
  </si>
  <si>
    <t>PM0271</t>
  </si>
  <si>
    <t>Jar Cbs Mr.Wafer Choco Stick</t>
  </si>
  <si>
    <t>PM0016</t>
  </si>
  <si>
    <t>PM0508</t>
  </si>
  <si>
    <t>PM0437</t>
  </si>
  <si>
    <t>Mango 738542 (Symrise)</t>
  </si>
  <si>
    <t>RM0083</t>
  </si>
  <si>
    <t>DFR</t>
  </si>
  <si>
    <t>RM0046</t>
  </si>
  <si>
    <t>PM0359</t>
  </si>
  <si>
    <t>Cansters Choco Blast Toffee</t>
  </si>
  <si>
    <t>PM0128</t>
  </si>
  <si>
    <t>PM0538</t>
  </si>
  <si>
    <t>COCONUT &amp; MILK LAMINATE</t>
  </si>
  <si>
    <t>PM0613</t>
  </si>
  <si>
    <t>Funtoo  Strawberry Laminate</t>
  </si>
  <si>
    <t>PM0605</t>
  </si>
  <si>
    <t>RM0113</t>
  </si>
  <si>
    <t>PM0398</t>
  </si>
  <si>
    <t>CB's Spots 20/-</t>
  </si>
  <si>
    <t>PM0111</t>
  </si>
  <si>
    <t>Dis Cbs Villo cake</t>
  </si>
  <si>
    <t>PM0006</t>
  </si>
  <si>
    <t>Laminate Its My life</t>
  </si>
  <si>
    <t>PM0328</t>
  </si>
  <si>
    <t>PM0018</t>
  </si>
  <si>
    <t>Titanium  Dioxide</t>
  </si>
  <si>
    <t>RM0056</t>
  </si>
  <si>
    <t>2shot Jars</t>
  </si>
  <si>
    <t>PM0260</t>
  </si>
  <si>
    <t>PM0159</t>
  </si>
  <si>
    <t>MR.LAMBOO CBS</t>
  </si>
  <si>
    <t>PM0720</t>
  </si>
  <si>
    <t>Sorbitol Oil</t>
  </si>
  <si>
    <t>RM0025</t>
  </si>
  <si>
    <t>AUSOME 103MM Foils</t>
  </si>
  <si>
    <t>PM0448</t>
  </si>
  <si>
    <t>Laminate Coco masti Toffee</t>
  </si>
  <si>
    <t>PM0131</t>
  </si>
  <si>
    <t>YOYO REGULAR</t>
  </si>
  <si>
    <t>PM0075</t>
  </si>
  <si>
    <t>Laminate Brownz</t>
  </si>
  <si>
    <t>PM0300</t>
  </si>
  <si>
    <t>Doraemon Bubblegum CBs</t>
  </si>
  <si>
    <t>PM0422</t>
  </si>
  <si>
    <t>Stickers Teeny stb 5/-</t>
  </si>
  <si>
    <t>PM0355</t>
  </si>
  <si>
    <t>Cbs Doraemon choco stick</t>
  </si>
  <si>
    <t>PM0308</t>
  </si>
  <si>
    <t>Cbs Funto Coffee Candy</t>
  </si>
  <si>
    <t>PM0195</t>
  </si>
  <si>
    <t>Cbs Kefi Coffee Candy</t>
  </si>
  <si>
    <t>PM0200</t>
  </si>
  <si>
    <t>Carmel Color</t>
  </si>
  <si>
    <t>RM0016</t>
  </si>
  <si>
    <t>WAFFY ROLLS VANILLA CBS</t>
  </si>
  <si>
    <t>PM0541</t>
  </si>
  <si>
    <t>PM0020</t>
  </si>
  <si>
    <t>Laminate Cappuccino Toffee</t>
  </si>
  <si>
    <t>PM0135</t>
  </si>
  <si>
    <t>RM0182</t>
  </si>
  <si>
    <t>PM0132</t>
  </si>
  <si>
    <t>PM0383</t>
  </si>
  <si>
    <t>RM0220</t>
  </si>
  <si>
    <t>PM0645</t>
  </si>
  <si>
    <t>PM0392</t>
  </si>
  <si>
    <t>Disp Cbs Stick On choco</t>
  </si>
  <si>
    <t>PM0011</t>
  </si>
  <si>
    <t>Pista Butter canster sheets</t>
  </si>
  <si>
    <t>PM0145</t>
  </si>
  <si>
    <t>Laminate Roundz Rs.1</t>
  </si>
  <si>
    <t>PM0303</t>
  </si>
  <si>
    <t>RM0181</t>
  </si>
  <si>
    <t>Display Brownz</t>
  </si>
  <si>
    <t>PM0301</t>
  </si>
  <si>
    <t>PM0154</t>
  </si>
  <si>
    <t>PIK POK JAR CBS</t>
  </si>
  <si>
    <t>PM0190</t>
  </si>
  <si>
    <t>Display Roundz Rs.1</t>
  </si>
  <si>
    <t>PM0304</t>
  </si>
  <si>
    <t xml:space="preserve">Cbs Black &amp; White </t>
  </si>
  <si>
    <t>PM0255</t>
  </si>
  <si>
    <t>MARCO CHIPS CBS</t>
  </si>
  <si>
    <t>PM0479</t>
  </si>
  <si>
    <t>PM0540</t>
  </si>
  <si>
    <t>Display Mr Wafer 2/-</t>
  </si>
  <si>
    <t>PM0368</t>
  </si>
  <si>
    <t>RM0095</t>
  </si>
  <si>
    <t>Glasses Funto Coffee Candy</t>
  </si>
  <si>
    <t>PM0193</t>
  </si>
  <si>
    <t>Green Apple Flavour (Symrise)</t>
  </si>
  <si>
    <t>RM0183</t>
  </si>
  <si>
    <t>RM0050</t>
  </si>
  <si>
    <t>PM0690</t>
  </si>
  <si>
    <t>Mixed Fruit TC 0728</t>
  </si>
  <si>
    <t>RM0148</t>
  </si>
  <si>
    <t>Choco Friend Jars</t>
  </si>
  <si>
    <t>PM0250</t>
  </si>
  <si>
    <t>Gum Powder</t>
  </si>
  <si>
    <t>RM0219</t>
  </si>
  <si>
    <t>Milk Flavour (Mane)</t>
  </si>
  <si>
    <t>RM0049</t>
  </si>
  <si>
    <t>PM0015</t>
  </si>
  <si>
    <t>PM0125</t>
  </si>
  <si>
    <t>Stickers Gold 2/-</t>
  </si>
  <si>
    <t>PM0278</t>
  </si>
  <si>
    <t>IPA</t>
  </si>
  <si>
    <t>RM0164</t>
  </si>
  <si>
    <t>Gold 2/- caps</t>
  </si>
  <si>
    <t>PM0280</t>
  </si>
  <si>
    <t>PM0151</t>
  </si>
  <si>
    <t>PM0024</t>
  </si>
  <si>
    <t xml:space="preserve">Egg Albumen Powder </t>
  </si>
  <si>
    <t>RM0004</t>
  </si>
  <si>
    <t>RM0017</t>
  </si>
  <si>
    <t>PM0196</t>
  </si>
  <si>
    <t>PM0166</t>
  </si>
  <si>
    <t>Laminate 2 shots</t>
  </si>
  <si>
    <t>PM0257</t>
  </si>
  <si>
    <t>PM0179</t>
  </si>
  <si>
    <t>Potassium Sorbate</t>
  </si>
  <si>
    <t>RM0122</t>
  </si>
  <si>
    <t>PM0542</t>
  </si>
  <si>
    <t>RM0035</t>
  </si>
  <si>
    <t>Laminate Choco Frnd 2/-</t>
  </si>
  <si>
    <t>PM0245</t>
  </si>
  <si>
    <t>Capuccino canster sheets</t>
  </si>
  <si>
    <t>PM0137</t>
  </si>
  <si>
    <t>PM0385</t>
  </si>
  <si>
    <t>Almond Blast canster sheets</t>
  </si>
  <si>
    <t>PM0148</t>
  </si>
  <si>
    <t>PM0505</t>
  </si>
  <si>
    <t>Xtrem Cbs Pen offer</t>
  </si>
  <si>
    <t>PM0182</t>
  </si>
  <si>
    <t>HYFOMA</t>
  </si>
  <si>
    <t>RM0027</t>
  </si>
  <si>
    <t>PM0256</t>
  </si>
  <si>
    <t>Vanilla Flavour (Mane)</t>
  </si>
  <si>
    <t>RM0013</t>
  </si>
  <si>
    <t>Spots 1/- Jars</t>
  </si>
  <si>
    <t>PM0093</t>
  </si>
  <si>
    <t>Laminate Pista Butter Toffee</t>
  </si>
  <si>
    <t>PM0143</t>
  </si>
  <si>
    <t>PEPE 115MM Foils</t>
  </si>
  <si>
    <t>PM0454</t>
  </si>
  <si>
    <t>PM0607</t>
  </si>
  <si>
    <t>PM0244</t>
  </si>
  <si>
    <t>Mango 210629 (Symrise)</t>
  </si>
  <si>
    <t>RM0082</t>
  </si>
  <si>
    <t>Cansters Pista Butter Toffee</t>
  </si>
  <si>
    <t>PM0144</t>
  </si>
  <si>
    <t>Cbs Dark Chocolate Rs. 5 /-</t>
  </si>
  <si>
    <t>PM0264</t>
  </si>
  <si>
    <t>RM0054</t>
  </si>
  <si>
    <t>AUSOME 125MM Foils</t>
  </si>
  <si>
    <t>PM0531</t>
  </si>
  <si>
    <t>Cbs Its My life</t>
  </si>
  <si>
    <t>PM0330</t>
  </si>
  <si>
    <t>JAMUN FLAVOUR (SYMRISE)</t>
  </si>
  <si>
    <t>RM0039</t>
  </si>
  <si>
    <t>FUNHOUSE 103MM Foils</t>
  </si>
  <si>
    <t>PM0460</t>
  </si>
  <si>
    <t>Laminate Choco Blast Toffee</t>
  </si>
  <si>
    <t>PM0127</t>
  </si>
  <si>
    <t>THERMACOAL SHEETS CHIPS</t>
  </si>
  <si>
    <t>PM0602</t>
  </si>
  <si>
    <t>Display Teeny stb 5/-</t>
  </si>
  <si>
    <t>PM0353</t>
  </si>
  <si>
    <t>Laminate Spots 5/-</t>
  </si>
  <si>
    <t>PM0100</t>
  </si>
  <si>
    <t>Funtoo  Strawberry Cbs</t>
  </si>
  <si>
    <t>PM0546</t>
  </si>
  <si>
    <t>PM0267</t>
  </si>
  <si>
    <t>PM0409</t>
  </si>
  <si>
    <t>PM0608</t>
  </si>
  <si>
    <t>Jar Cbs Dark 2/-</t>
  </si>
  <si>
    <t>PM0224</t>
  </si>
  <si>
    <t>PEPE 103MM Foils</t>
  </si>
  <si>
    <t>PM0453</t>
  </si>
  <si>
    <t>Display Big Teddy</t>
  </si>
  <si>
    <t>PM0326</t>
  </si>
  <si>
    <t>RM0041</t>
  </si>
  <si>
    <t>PM0677</t>
  </si>
  <si>
    <t>Cbs Teeny Choco Coated 5/-</t>
  </si>
  <si>
    <t>PM0361</t>
  </si>
  <si>
    <t>PM0743</t>
  </si>
  <si>
    <t>PM0507</t>
  </si>
  <si>
    <t>Black Salt Powder</t>
  </si>
  <si>
    <t>RM0119</t>
  </si>
  <si>
    <t>Display Doreomon Choco Bar</t>
  </si>
  <si>
    <t>PM0293</t>
  </si>
  <si>
    <t>PM0219</t>
  </si>
  <si>
    <t>Cbs Gold 999  5/-</t>
  </si>
  <si>
    <t>PM0274</t>
  </si>
  <si>
    <t>RM0137</t>
  </si>
  <si>
    <t>Laminate Spots 1/-</t>
  </si>
  <si>
    <t>PM0089</t>
  </si>
  <si>
    <t>Display Cbs Teeny stb 5/-</t>
  </si>
  <si>
    <t>PM0354</t>
  </si>
  <si>
    <t>Dis Cbs Mr Wafer 5/-</t>
  </si>
  <si>
    <t>PM0363</t>
  </si>
  <si>
    <t>Ben 10 Ultra Pop Red Labels</t>
  </si>
  <si>
    <t>PM0211</t>
  </si>
  <si>
    <t>YOYO MINI CH</t>
  </si>
  <si>
    <t>PM0033</t>
  </si>
  <si>
    <t>RM0177</t>
  </si>
  <si>
    <t>PM0022</t>
  </si>
  <si>
    <t>Stickers Mr.Wafer Choco Stick 15G</t>
  </si>
  <si>
    <t>PM0659</t>
  </si>
  <si>
    <t>Paraffin Oil</t>
  </si>
  <si>
    <t>RM0205</t>
  </si>
  <si>
    <t>PM0227</t>
  </si>
  <si>
    <t>PM0088</t>
  </si>
  <si>
    <t>AUSOME 115MM Foils</t>
  </si>
  <si>
    <t>PM0450</t>
  </si>
  <si>
    <t>Orange Flavour (CEC)</t>
  </si>
  <si>
    <t>RM0185</t>
  </si>
  <si>
    <t>Baking Powder</t>
  </si>
  <si>
    <t>RM0121</t>
  </si>
  <si>
    <t>Dry Mango powder</t>
  </si>
  <si>
    <t>RM0208</t>
  </si>
  <si>
    <t>PM0670</t>
  </si>
  <si>
    <t>white Beauty caps</t>
  </si>
  <si>
    <t>PM0234</t>
  </si>
  <si>
    <t>Display Choco Frnd 2/-</t>
  </si>
  <si>
    <t>PM0247</t>
  </si>
  <si>
    <t>Shrink Pouches Pink</t>
  </si>
  <si>
    <t>PM0116</t>
  </si>
  <si>
    <t>PM0644</t>
  </si>
  <si>
    <t>Shrink Pouches Yellow</t>
  </si>
  <si>
    <t>PM0118</t>
  </si>
  <si>
    <t>PM0525</t>
  </si>
  <si>
    <t>RM0084</t>
  </si>
  <si>
    <t>Milky Penguin Cbs</t>
  </si>
  <si>
    <t>PM0340</t>
  </si>
  <si>
    <t>Soccer Cup Cb's</t>
  </si>
  <si>
    <t>PM0121</t>
  </si>
  <si>
    <t>PM0139</t>
  </si>
  <si>
    <t>RM0069</t>
  </si>
  <si>
    <t>PVC 165 MM</t>
  </si>
  <si>
    <t>PM0347</t>
  </si>
  <si>
    <t>Jar Cbs White Beauty 2/-</t>
  </si>
  <si>
    <t>PM0231</t>
  </si>
  <si>
    <t>PM0169</t>
  </si>
  <si>
    <t>PM0396</t>
  </si>
  <si>
    <t>Shrink Pouches Blue</t>
  </si>
  <si>
    <t>PM0117</t>
  </si>
  <si>
    <t>GMS</t>
  </si>
  <si>
    <t>RM0021</t>
  </si>
  <si>
    <t>PM0029</t>
  </si>
  <si>
    <t>PM0603</t>
  </si>
  <si>
    <t>PM0406</t>
  </si>
  <si>
    <t>Danglar Spots 5/-</t>
  </si>
  <si>
    <t>PM0102</t>
  </si>
  <si>
    <t>Laminate Export 2 shots</t>
  </si>
  <si>
    <t>PM0657</t>
  </si>
  <si>
    <t>PM0662</t>
  </si>
  <si>
    <t>Chips Covers</t>
  </si>
  <si>
    <t>PM0529</t>
  </si>
  <si>
    <t>YOYO REGULAR CH</t>
  </si>
  <si>
    <t>PM0039</t>
  </si>
  <si>
    <t>PM0711</t>
  </si>
  <si>
    <t xml:space="preserve">labels  Black &amp; White </t>
  </si>
  <si>
    <t>PM0254</t>
  </si>
  <si>
    <t>TRENDY 103MM Foils</t>
  </si>
  <si>
    <t>PM0458</t>
  </si>
  <si>
    <t>COCONUT &amp; MILK CBS</t>
  </si>
  <si>
    <t>PM0615</t>
  </si>
  <si>
    <t>Cbs 2 shots</t>
  </si>
  <si>
    <t>PM0259</t>
  </si>
  <si>
    <t xml:space="preserve">LAMBOO CAPS 120MM PINK </t>
  </si>
  <si>
    <t>PM0730</t>
  </si>
  <si>
    <t>PM0365</t>
  </si>
  <si>
    <t>PM0763</t>
  </si>
  <si>
    <t>Choco Blast Canster Sheets</t>
  </si>
  <si>
    <t>PM0129</t>
  </si>
  <si>
    <t>Laminate (Funhouse 135mm)</t>
  </si>
  <si>
    <t>PM0109</t>
  </si>
  <si>
    <t>MYVEROL</t>
  </si>
  <si>
    <t>RM0028</t>
  </si>
  <si>
    <t>Dry Ginger Powder</t>
  </si>
  <si>
    <t>RM0206</t>
  </si>
  <si>
    <t xml:space="preserve">CBS PLAIN PASTE 1KG </t>
  </si>
  <si>
    <t>PM0633</t>
  </si>
  <si>
    <t>PM0556</t>
  </si>
  <si>
    <t>PM0691</t>
  </si>
  <si>
    <t>PM0351</t>
  </si>
  <si>
    <t>Salt Powder</t>
  </si>
  <si>
    <t>RM0118</t>
  </si>
  <si>
    <t>YOYO SURPRISE CH</t>
  </si>
  <si>
    <t>PM0035</t>
  </si>
  <si>
    <t>PIK POK LABELS</t>
  </si>
  <si>
    <t>PM0189</t>
  </si>
  <si>
    <t>WAFFY ROLLS ORANGE CBS</t>
  </si>
  <si>
    <t>PM0543</t>
  </si>
  <si>
    <t>Display CB's Spots 5/-</t>
  </si>
  <si>
    <t>PM0103</t>
  </si>
  <si>
    <t>Xanthan Gum</t>
  </si>
  <si>
    <t>RM0123</t>
  </si>
  <si>
    <t>RM0172</t>
  </si>
  <si>
    <t>RM0043</t>
  </si>
  <si>
    <t>PM0366</t>
  </si>
  <si>
    <t>BUTTON BISCUITS</t>
  </si>
  <si>
    <t>RM0203</t>
  </si>
  <si>
    <t>PM0292</t>
  </si>
  <si>
    <t>PM0661</t>
  </si>
  <si>
    <t>JEERA FLAVOUR (SYMRISE)</t>
  </si>
  <si>
    <t>RM0045</t>
  </si>
  <si>
    <t>PM0725</t>
  </si>
  <si>
    <t>PM0649</t>
  </si>
  <si>
    <t>Cbs Roundz Rs.1</t>
  </si>
  <si>
    <t>PM0305</t>
  </si>
  <si>
    <t>HUNGRY BIRD  (NEW) JARS</t>
  </si>
  <si>
    <t>PM0750</t>
  </si>
  <si>
    <t>RM0042</t>
  </si>
  <si>
    <t>PM0358</t>
  </si>
  <si>
    <t>PM0424</t>
  </si>
  <si>
    <t>PM0382</t>
  </si>
  <si>
    <t>Laminate Big Teddy</t>
  </si>
  <si>
    <t>PM0325</t>
  </si>
  <si>
    <t>TRENDY 140MM Foils</t>
  </si>
  <si>
    <t>PM0459</t>
  </si>
  <si>
    <t>PM0524</t>
  </si>
  <si>
    <t>PEPE 86MM Foils</t>
  </si>
  <si>
    <t>PM0451</t>
  </si>
  <si>
    <t>COCONUT &amp; MILK LABELS</t>
  </si>
  <si>
    <t>PM0614</t>
  </si>
  <si>
    <t>PM0547</t>
  </si>
  <si>
    <t>RM0032</t>
  </si>
  <si>
    <t>PM0474</t>
  </si>
  <si>
    <t>PM0187</t>
  </si>
  <si>
    <t>Stickers Dark 2/-</t>
  </si>
  <si>
    <t>PM0222</t>
  </si>
  <si>
    <t>PM0158</t>
  </si>
  <si>
    <t>Funtoo Choco stick Big Cbs</t>
  </si>
  <si>
    <t>PM0510</t>
  </si>
  <si>
    <t>PM0313</t>
  </si>
  <si>
    <t>PM0400</t>
  </si>
  <si>
    <t xml:space="preserve">POUCHES PLAIN PASTE 1KG </t>
  </si>
  <si>
    <t>PM0632</t>
  </si>
  <si>
    <t>PM0606</t>
  </si>
  <si>
    <t>PM0172</t>
  </si>
  <si>
    <t>SPOONS (RED,BLUE &amp; GREEN)</t>
  </si>
  <si>
    <t>PM0560</t>
  </si>
  <si>
    <t>PM0713</t>
  </si>
  <si>
    <t>Lactic acid</t>
  </si>
  <si>
    <t>RM0067</t>
  </si>
  <si>
    <t>CB's Spots 1/-</t>
  </si>
  <si>
    <t>PM0092</t>
  </si>
  <si>
    <t>Free Stickers 2 Pieces</t>
  </si>
  <si>
    <t>PM0624</t>
  </si>
  <si>
    <t>RM0024</t>
  </si>
  <si>
    <t>Coffee Powder (Kerala)</t>
  </si>
  <si>
    <t>RM0022</t>
  </si>
  <si>
    <t>Cbs Brownz</t>
  </si>
  <si>
    <t>PM0302</t>
  </si>
  <si>
    <t>Jar Cbs Choco Frnd 2/-</t>
  </si>
  <si>
    <t>PM0249</t>
  </si>
  <si>
    <t>PM0199</t>
  </si>
  <si>
    <t>PM0399</t>
  </si>
  <si>
    <t>Blackish Brown Color</t>
  </si>
  <si>
    <t>RM0051</t>
  </si>
  <si>
    <t>RM0138</t>
  </si>
  <si>
    <t>PM0477</t>
  </si>
  <si>
    <t>PM0367</t>
  </si>
  <si>
    <t>Cbs Mr Wafer 2/-</t>
  </si>
  <si>
    <t>PM0369</t>
  </si>
  <si>
    <t>PM0229</t>
  </si>
  <si>
    <t>RM0153</t>
  </si>
  <si>
    <t>PM0180</t>
  </si>
  <si>
    <t>RM0037</t>
  </si>
  <si>
    <t>GLUE GUM STICKS (WAFFY)</t>
  </si>
  <si>
    <t>PM0533</t>
  </si>
  <si>
    <t>PM0568</t>
  </si>
  <si>
    <t>DREAMZ 103MM Foils</t>
  </si>
  <si>
    <t>PM0456</t>
  </si>
  <si>
    <t xml:space="preserve">1 KG COVER PLAIN PASTE 1KG </t>
  </si>
  <si>
    <t>PM0528</t>
  </si>
  <si>
    <t>COCOA BUTTER</t>
  </si>
  <si>
    <t>RM0227</t>
  </si>
  <si>
    <t>PM0483</t>
  </si>
  <si>
    <t>DREAMZ 140MM Foils</t>
  </si>
  <si>
    <t>PM0457</t>
  </si>
  <si>
    <t>PM0731</t>
  </si>
  <si>
    <t>Milky Penguin Labels</t>
  </si>
  <si>
    <t>PM0339</t>
  </si>
  <si>
    <t>FUNHOUSE 86MM Foils</t>
  </si>
  <si>
    <t>PM0461</t>
  </si>
  <si>
    <t>PM0562</t>
  </si>
  <si>
    <t>Jar Cbs Villo cake</t>
  </si>
  <si>
    <t>PM0004</t>
  </si>
  <si>
    <t>PM0411</t>
  </si>
  <si>
    <t>ENGLAND CHATPAT CBS</t>
  </si>
  <si>
    <t>PM0675</t>
  </si>
  <si>
    <t>RM0066</t>
  </si>
  <si>
    <t>RM0103</t>
  </si>
  <si>
    <t>PM0009</t>
  </si>
  <si>
    <t>PM0410</t>
  </si>
  <si>
    <t>RM0171</t>
  </si>
  <si>
    <t>PM0755</t>
  </si>
  <si>
    <t>Cbs Funto Coffee Candy Mini</t>
  </si>
  <si>
    <t>PM0660</t>
  </si>
  <si>
    <t>PM0564</t>
  </si>
  <si>
    <t>PM0469</t>
  </si>
  <si>
    <t>Sodium Bi-Carbonate</t>
  </si>
  <si>
    <t>RM0126</t>
  </si>
  <si>
    <t>PM0575</t>
  </si>
  <si>
    <t>AUSOME 86MM Foils</t>
  </si>
  <si>
    <t>PM0446</t>
  </si>
  <si>
    <t>Ammonium Bi-Carbonate</t>
  </si>
  <si>
    <t>RM0124</t>
  </si>
  <si>
    <t>PM0520</t>
  </si>
  <si>
    <t>PM0684</t>
  </si>
  <si>
    <t>VAX PAPER ROLL</t>
  </si>
  <si>
    <t>PM0694</t>
  </si>
  <si>
    <t>RM0087</t>
  </si>
  <si>
    <t>Aashirvad salt</t>
  </si>
  <si>
    <t>RM0120</t>
  </si>
  <si>
    <t>PM0414</t>
  </si>
  <si>
    <t>Spots 1/- caps</t>
  </si>
  <si>
    <t>PM0094</t>
  </si>
  <si>
    <t>RM0055</t>
  </si>
  <si>
    <t>PM0466</t>
  </si>
  <si>
    <t>CHIPS DOUBLE CARTON</t>
  </si>
  <si>
    <t>PM0484</t>
  </si>
  <si>
    <t>PM0795</t>
  </si>
  <si>
    <t xml:space="preserve">CBS PLAIN PASTE 15KG </t>
  </si>
  <si>
    <t>PM0634</t>
  </si>
  <si>
    <t>PM0519</t>
  </si>
  <si>
    <t>CBS SWISS 81</t>
  </si>
  <si>
    <t>PM0428</t>
  </si>
  <si>
    <t>PM0028</t>
  </si>
  <si>
    <t>Caustic Soda</t>
  </si>
  <si>
    <t>RM0202</t>
  </si>
  <si>
    <t>CHOCO SURPRISE CH</t>
  </si>
  <si>
    <t>PM0051</t>
  </si>
  <si>
    <t>PIK N PIK LARGE SB</t>
  </si>
  <si>
    <t>PM0046</t>
  </si>
  <si>
    <t>Talcum Powder</t>
  </si>
  <si>
    <t>RM0204</t>
  </si>
  <si>
    <t>PM0518</t>
  </si>
  <si>
    <t>PLAIN 106MM FOILS</t>
  </si>
  <si>
    <t>PM0464</t>
  </si>
  <si>
    <t>RM0065</t>
  </si>
  <si>
    <t>RM0129</t>
  </si>
  <si>
    <t>PM0467</t>
  </si>
  <si>
    <t>PM0530</t>
  </si>
  <si>
    <t>PM0673</t>
  </si>
  <si>
    <t>Disp Cbs Choco Frnd 2/-</t>
  </si>
  <si>
    <t>PM0248</t>
  </si>
  <si>
    <t>RM0085</t>
  </si>
  <si>
    <t>PM0160</t>
  </si>
  <si>
    <t>Pea Green Color</t>
  </si>
  <si>
    <t>RM0068</t>
  </si>
  <si>
    <t>RM0143</t>
  </si>
  <si>
    <t>PM0425</t>
  </si>
  <si>
    <t>YOYO LARGE CH</t>
  </si>
  <si>
    <t>PM0037</t>
  </si>
  <si>
    <t>RM0026</t>
  </si>
  <si>
    <t>RM0188</t>
  </si>
  <si>
    <t>PM0198</t>
  </si>
  <si>
    <t>ENGLAND CHATPAT LABELS</t>
  </si>
  <si>
    <t>PM0674</t>
  </si>
  <si>
    <t>PM0030</t>
  </si>
  <si>
    <t>RM0168</t>
  </si>
  <si>
    <t>PIK N PIK SURPRISE SB</t>
  </si>
  <si>
    <t>PM0044</t>
  </si>
  <si>
    <t>DREAMZ 96MM Foils</t>
  </si>
  <si>
    <t>PM0455</t>
  </si>
  <si>
    <t>PM0569</t>
  </si>
  <si>
    <t>PM0555</t>
  </si>
  <si>
    <t>PM0506</t>
  </si>
  <si>
    <t>TUBEZ</t>
  </si>
  <si>
    <t>PM0069</t>
  </si>
  <si>
    <t>White Dextrose</t>
  </si>
  <si>
    <t>RM0152</t>
  </si>
  <si>
    <t>RM0040</t>
  </si>
  <si>
    <t>PIK N PIK SURPRISE CH</t>
  </si>
  <si>
    <t>PM0043</t>
  </si>
  <si>
    <t>PM0712</t>
  </si>
  <si>
    <t>Soccer Cup Labels</t>
  </si>
  <si>
    <t>PM0120</t>
  </si>
  <si>
    <t>Labels Spots 1/-</t>
  </si>
  <si>
    <t>PM0090</t>
  </si>
  <si>
    <t>CHOCO MINI CH</t>
  </si>
  <si>
    <t>PM0049</t>
  </si>
  <si>
    <t>CREAMY STIX SURPRISE CH</t>
  </si>
  <si>
    <t>PM0059</t>
  </si>
  <si>
    <t>PM0155</t>
  </si>
  <si>
    <t>PM0465</t>
  </si>
  <si>
    <t>CREAMY STIX MINI CH</t>
  </si>
  <si>
    <t>PM0057</t>
  </si>
  <si>
    <t>PM0566</t>
  </si>
  <si>
    <t>PM0517</t>
  </si>
  <si>
    <t>PM0565</t>
  </si>
  <si>
    <t>PM0672</t>
  </si>
  <si>
    <t>PM0567</t>
  </si>
  <si>
    <t>PM0754</t>
  </si>
  <si>
    <t>RM0170</t>
  </si>
  <si>
    <t>CBS SWISS 41</t>
  </si>
  <si>
    <t>PM0426</t>
  </si>
  <si>
    <t>2 SHOTS EXPORT CBS</t>
  </si>
  <si>
    <t>PM0718</t>
  </si>
  <si>
    <t>RM0136</t>
  </si>
  <si>
    <t>PM0167</t>
  </si>
  <si>
    <t>PM0571</t>
  </si>
  <si>
    <t>YOYO MINI SB</t>
  </si>
  <si>
    <t>PM0034</t>
  </si>
  <si>
    <t>YOYO SURPRISE SB</t>
  </si>
  <si>
    <t>PM0036</t>
  </si>
  <si>
    <t>PM0462</t>
  </si>
  <si>
    <t>RM0175</t>
  </si>
  <si>
    <t>Strawberry PA8889 (Kerry)</t>
  </si>
  <si>
    <t>RM0187</t>
  </si>
  <si>
    <t>CREAMY STIX REGULAR CH</t>
  </si>
  <si>
    <t>PM0063</t>
  </si>
  <si>
    <t>CHOCO REGULAR CH</t>
  </si>
  <si>
    <t>PM0055</t>
  </si>
  <si>
    <t>PM0671</t>
  </si>
  <si>
    <t>Ponceau 4R Supra Color</t>
  </si>
  <si>
    <t>RM0062</t>
  </si>
  <si>
    <t>PM0052</t>
  </si>
  <si>
    <t>Stickers Choco Frnd 2/-</t>
  </si>
  <si>
    <t>PM0246</t>
  </si>
  <si>
    <t>PM0616</t>
  </si>
  <si>
    <t>PM0572</t>
  </si>
  <si>
    <t>Tomato Red Color</t>
  </si>
  <si>
    <t>RM0149</t>
  </si>
  <si>
    <t>Tetrazine color</t>
  </si>
  <si>
    <t>RM0192</t>
  </si>
  <si>
    <t>YOYO LARGE</t>
  </si>
  <si>
    <t>PM0073</t>
  </si>
  <si>
    <t>4 lter jars&amp;caps</t>
  </si>
  <si>
    <t>PM0695</t>
  </si>
  <si>
    <t>CHOCO LARGE CH</t>
  </si>
  <si>
    <t>PM0053</t>
  </si>
  <si>
    <t>PM0420</t>
  </si>
  <si>
    <t>YOYO REGULAR SB</t>
  </si>
  <si>
    <t>PM0040</t>
  </si>
  <si>
    <t>PM0252</t>
  </si>
  <si>
    <t>PM0521</t>
  </si>
  <si>
    <t>PM0744</t>
  </si>
  <si>
    <t>PM0692</t>
  </si>
  <si>
    <t>PLAIN 103MM FOILS</t>
  </si>
  <si>
    <t>PM0463</t>
  </si>
  <si>
    <t>PM0570</t>
  </si>
  <si>
    <t>labels  2 shots</t>
  </si>
  <si>
    <t>PM0258</t>
  </si>
  <si>
    <t>PIK N PIK REGULAR CH</t>
  </si>
  <si>
    <t>PM0047</t>
  </si>
  <si>
    <t>CREAMY STIX LARGE CH</t>
  </si>
  <si>
    <t>PM0061</t>
  </si>
  <si>
    <t>PM0408</t>
  </si>
  <si>
    <t>Blue Ball Pens</t>
  </si>
  <si>
    <t>PM0185</t>
  </si>
  <si>
    <t>Sunset Yellow Color</t>
  </si>
  <si>
    <t>RM0053</t>
  </si>
  <si>
    <t>PM0678</t>
  </si>
  <si>
    <t xml:space="preserve">RBD OIL(OLIN) </t>
  </si>
  <si>
    <t>RM0239</t>
  </si>
  <si>
    <t>PEPE 96MM Foils</t>
  </si>
  <si>
    <t>PM0452</t>
  </si>
  <si>
    <t>CHOCO LARGE SB</t>
  </si>
  <si>
    <t>PM0054</t>
  </si>
  <si>
    <t>PM0689</t>
  </si>
  <si>
    <t>Xtrem Labels (Pen Offer)</t>
  </si>
  <si>
    <t>PM0178</t>
  </si>
  <si>
    <t>Labels Export 2 shots</t>
  </si>
  <si>
    <t>PM0658</t>
  </si>
  <si>
    <t>Black Colour Blend</t>
  </si>
  <si>
    <t>RM0156</t>
  </si>
  <si>
    <t>PM0013</t>
  </si>
  <si>
    <t>CHAMP BALL LABELS</t>
  </si>
  <si>
    <t>PM0699</t>
  </si>
  <si>
    <t>PM0470</t>
  </si>
  <si>
    <t>AUSOME 145MM Foils</t>
  </si>
  <si>
    <t>PM0449</t>
  </si>
  <si>
    <t>PIK N PIK MINI CH</t>
  </si>
  <si>
    <t>PM0041</t>
  </si>
  <si>
    <t>PM0761</t>
  </si>
  <si>
    <t>PM0563</t>
  </si>
  <si>
    <t>PIK N PIK REGULAR SB</t>
  </si>
  <si>
    <t>PM0048</t>
  </si>
  <si>
    <t>Jars Villo cake</t>
  </si>
  <si>
    <t>PM0002</t>
  </si>
  <si>
    <t>PM0309</t>
  </si>
  <si>
    <t>BHA</t>
  </si>
  <si>
    <t>RM0034</t>
  </si>
  <si>
    <t>PVC 245 MM</t>
  </si>
  <si>
    <t>PM0346</t>
  </si>
  <si>
    <t>PM0554</t>
  </si>
  <si>
    <t>CHOCO MINI SB</t>
  </si>
  <si>
    <t>PM0050</t>
  </si>
  <si>
    <t>PM0026</t>
  </si>
  <si>
    <t>PM0170</t>
  </si>
  <si>
    <t>110MM HAT CAPS RED</t>
  </si>
  <si>
    <t>PM0721</t>
  </si>
  <si>
    <t>Citric Acid Monohydrate</t>
  </si>
  <si>
    <t>RM0101</t>
  </si>
  <si>
    <t>chocolate stick biscuits</t>
  </si>
  <si>
    <t>RM0142</t>
  </si>
  <si>
    <t>PM0752</t>
  </si>
  <si>
    <t>Carmoisine Color</t>
  </si>
  <si>
    <t>RM0146</t>
  </si>
  <si>
    <t>BROWN 2INCH 65M</t>
  </si>
  <si>
    <t>PM0592</t>
  </si>
  <si>
    <t>REF. PALM OIL (BOXES)</t>
  </si>
  <si>
    <t>RM0225</t>
  </si>
  <si>
    <t>RM0231</t>
  </si>
  <si>
    <t>Coconut Flavour (SKFF)</t>
  </si>
  <si>
    <t>RM0237</t>
  </si>
  <si>
    <t>Brilliant Blue Color</t>
  </si>
  <si>
    <t>RM0145</t>
  </si>
  <si>
    <t>PEPE 2INCH</t>
  </si>
  <si>
    <t>PM0590</t>
  </si>
  <si>
    <t>COVERING LABELS CHIPS</t>
  </si>
  <si>
    <t>PM0584</t>
  </si>
  <si>
    <t>PIK N PIK LARGE</t>
  </si>
  <si>
    <t>PM0078</t>
  </si>
  <si>
    <t>PLAIN 1INCH</t>
  </si>
  <si>
    <t>PM0596</t>
  </si>
  <si>
    <t>PIK N PIK LARGE CH</t>
  </si>
  <si>
    <t>PM0045</t>
  </si>
  <si>
    <t>BROWN 2INCH 650M</t>
  </si>
  <si>
    <t>PM0593</t>
  </si>
  <si>
    <t>Chips Labels</t>
  </si>
  <si>
    <t>PM0580</t>
  </si>
  <si>
    <t>PM0647</t>
  </si>
  <si>
    <t>VANASPATI BOXES (K-55)</t>
  </si>
  <si>
    <t>RM0224</t>
  </si>
  <si>
    <t>PLAIN 2INCH</t>
  </si>
  <si>
    <t>PM0595</t>
  </si>
  <si>
    <t>5 KG PLAIN CBS</t>
  </si>
  <si>
    <t>PM0706</t>
  </si>
  <si>
    <t>LABELS - NIRVANA</t>
  </si>
  <si>
    <t>PM0585</t>
  </si>
  <si>
    <t>PM0586</t>
  </si>
  <si>
    <t>FUNHOUSE  2INCH</t>
  </si>
  <si>
    <t>PM0598</t>
  </si>
  <si>
    <t>PM0239</t>
  </si>
  <si>
    <t>PM0212</t>
  </si>
  <si>
    <t>PM0641</t>
  </si>
  <si>
    <t>PM0768</t>
  </si>
  <si>
    <t>PM0776</t>
  </si>
  <si>
    <t>PLAIN 1/2INCH</t>
  </si>
  <si>
    <t>PM0597</t>
  </si>
  <si>
    <t>PVC 225 MM (White)</t>
  </si>
  <si>
    <t>PM0742</t>
  </si>
  <si>
    <t>PEPE 1/2INCH</t>
  </si>
  <si>
    <t>PM0473</t>
  </si>
  <si>
    <t>WHITE 2INCH 650M</t>
  </si>
  <si>
    <t>PM0594</t>
  </si>
  <si>
    <t>MARCO TAPES</t>
  </si>
  <si>
    <t>PM0429</t>
  </si>
  <si>
    <t>PM0617</t>
  </si>
  <si>
    <t>ICING SUGAR</t>
  </si>
  <si>
    <t>RM0196</t>
  </si>
  <si>
    <t>Maltitol Fine Powder</t>
  </si>
  <si>
    <t>RM0198</t>
  </si>
  <si>
    <t>POTATO STARCH</t>
  </si>
  <si>
    <t>RM0157</t>
  </si>
  <si>
    <t>PM0623</t>
  </si>
  <si>
    <t>Nutrilac</t>
  </si>
  <si>
    <t>RM0163</t>
  </si>
  <si>
    <t>RM0167</t>
  </si>
  <si>
    <t>RM0159</t>
  </si>
  <si>
    <t>RM0174</t>
  </si>
  <si>
    <t>Symega Milk Flavour</t>
  </si>
  <si>
    <t>RM0186</t>
  </si>
  <si>
    <t>RM0108</t>
  </si>
  <si>
    <t>PM0262</t>
  </si>
  <si>
    <t>Stickers Stick On choco</t>
  </si>
  <si>
    <t>PM0008</t>
  </si>
  <si>
    <t>PM0025</t>
  </si>
  <si>
    <t>Kaju Butter canster sheets</t>
  </si>
  <si>
    <t>PM0141</t>
  </si>
  <si>
    <t>PM0604</t>
  </si>
  <si>
    <t>PM0168</t>
  </si>
  <si>
    <t>PM0192</t>
  </si>
  <si>
    <t>PM0417</t>
  </si>
  <si>
    <t>PM0401</t>
  </si>
  <si>
    <t>YOYO LARGE SB</t>
  </si>
  <si>
    <t>PM0038</t>
  </si>
  <si>
    <t>CHOCO REGULAR SB</t>
  </si>
  <si>
    <t>PM0056</t>
  </si>
  <si>
    <t>PIK N PIK MINI SB</t>
  </si>
  <si>
    <t>PM0042</t>
  </si>
  <si>
    <t>CREAMY STIX MINI SB</t>
  </si>
  <si>
    <t>PM0058</t>
  </si>
  <si>
    <t>TWISTIX CH</t>
  </si>
  <si>
    <t>PM0065</t>
  </si>
  <si>
    <t>TWISTIX SB</t>
  </si>
  <si>
    <t>PM0066</t>
  </si>
  <si>
    <t>ROLL O STICK CH</t>
  </si>
  <si>
    <t>PM0067</t>
  </si>
  <si>
    <t>AUSOME 2INCH</t>
  </si>
  <si>
    <t>PM0591</t>
  </si>
  <si>
    <t>PM0609</t>
  </si>
  <si>
    <t>PM0549</t>
  </si>
  <si>
    <t>WAFFY VANILLA LABELS</t>
  </si>
  <si>
    <t>PM0561</t>
  </si>
  <si>
    <t>RM0104</t>
  </si>
  <si>
    <t>PM0522</t>
  </si>
  <si>
    <t>PM0161</t>
  </si>
  <si>
    <t>GUAVA FLAVOUR</t>
  </si>
  <si>
    <t>RM0052</t>
  </si>
  <si>
    <t>RM0189</t>
  </si>
  <si>
    <t>MENTHOL CRYSTALS</t>
  </si>
  <si>
    <t>RM0191</t>
  </si>
  <si>
    <t>RM0232</t>
  </si>
  <si>
    <t>RM0228</t>
  </si>
  <si>
    <t>LABELS - MARCO</t>
  </si>
  <si>
    <t>PM0643</t>
  </si>
  <si>
    <t>LABELS - PRIDE</t>
  </si>
  <si>
    <t>PM0587</t>
  </si>
  <si>
    <t>RM0178</t>
  </si>
  <si>
    <t>RM0179</t>
  </si>
  <si>
    <t>NECOL YELLOW</t>
  </si>
  <si>
    <t>RM0092</t>
  </si>
  <si>
    <t>NECOL ORANGE</t>
  </si>
  <si>
    <t>RM0093</t>
  </si>
  <si>
    <t>PM0427</t>
  </si>
  <si>
    <t>CHIPS WHITE LABELS (OLD)</t>
  </si>
  <si>
    <t>PM0581</t>
  </si>
  <si>
    <t>CHIPS WHITE LABELS (NEW)</t>
  </si>
  <si>
    <t>PM0582</t>
  </si>
  <si>
    <t>PM0583</t>
  </si>
  <si>
    <t>NECOL GREEN</t>
  </si>
  <si>
    <t>RM0102</t>
  </si>
  <si>
    <t>PM0532</t>
  </si>
  <si>
    <t>Stickers Villo cake</t>
  </si>
  <si>
    <t>PM0003</t>
  </si>
  <si>
    <t>Labels Export Spots 1/-</t>
  </si>
  <si>
    <t>PM0618</t>
  </si>
  <si>
    <t>AUSOME 96MM Foils</t>
  </si>
  <si>
    <t>PM0447</t>
  </si>
  <si>
    <t>PM0472</t>
  </si>
  <si>
    <t>PM0698</t>
  </si>
  <si>
    <t>PM0693</t>
  </si>
  <si>
    <t>PM0702</t>
  </si>
  <si>
    <t>PM0703</t>
  </si>
  <si>
    <t>PM0704</t>
  </si>
  <si>
    <t>PM0705</t>
  </si>
  <si>
    <t>KOFFEE FUN CHOCO LABELS</t>
  </si>
  <si>
    <t>PM0707</t>
  </si>
  <si>
    <t>PM0708</t>
  </si>
  <si>
    <t>DUDES SLEEVES</t>
  </si>
  <si>
    <t>PM0715</t>
  </si>
  <si>
    <t>DUDES JARS</t>
  </si>
  <si>
    <t>PM0716</t>
  </si>
  <si>
    <t>AUSOME DUDES CBS</t>
  </si>
  <si>
    <t>PM0717</t>
  </si>
  <si>
    <t>PM0722</t>
  </si>
  <si>
    <t>PM0480</t>
  </si>
  <si>
    <t>PM0723</t>
  </si>
  <si>
    <t>PM0724</t>
  </si>
  <si>
    <t>110MM HAT CAPS YELLOW</t>
  </si>
  <si>
    <t>PM0726</t>
  </si>
  <si>
    <t>PM0732</t>
  </si>
  <si>
    <t>PM0733</t>
  </si>
  <si>
    <t>PM0738</t>
  </si>
  <si>
    <t>TWIN BALLS LAMINATE</t>
  </si>
  <si>
    <t>PM0739</t>
  </si>
  <si>
    <t>PM0600</t>
  </si>
  <si>
    <t>TEXTROIN PROGEL 800</t>
  </si>
  <si>
    <t>RM0234</t>
  </si>
  <si>
    <t>PM0765</t>
  </si>
  <si>
    <t>PM0652</t>
  </si>
  <si>
    <t>PM0736</t>
  </si>
  <si>
    <t>PM0747</t>
  </si>
  <si>
    <t>PM0748</t>
  </si>
  <si>
    <t>PM0749</t>
  </si>
  <si>
    <t>DUDES LAMINATED FILM</t>
  </si>
  <si>
    <t>PM0753</t>
  </si>
  <si>
    <t>PM0601</t>
  </si>
  <si>
    <t>PM0760</t>
  </si>
  <si>
    <t>PM0759</t>
  </si>
  <si>
    <t>PM0762</t>
  </si>
  <si>
    <t>PM0758</t>
  </si>
  <si>
    <t>PM0757</t>
  </si>
  <si>
    <t>LAVIVA LABELS</t>
  </si>
  <si>
    <t>PM0588</t>
  </si>
  <si>
    <t>PM0654</t>
  </si>
  <si>
    <t>EUROCOIN LAMINATE</t>
  </si>
  <si>
    <t>PM0767</t>
  </si>
  <si>
    <t>PM0756</t>
  </si>
  <si>
    <t>PM0599</t>
  </si>
  <si>
    <t>VANASPATI OIL TINS</t>
  </si>
  <si>
    <t>RM0226</t>
  </si>
  <si>
    <t>RM0233</t>
  </si>
  <si>
    <t>BLUE CANSTER CAPS</t>
  </si>
  <si>
    <t>PM0740</t>
  </si>
  <si>
    <t>MINI CHOX LAMINATE</t>
  </si>
  <si>
    <t>PM0735</t>
  </si>
  <si>
    <t xml:space="preserve">WAX BEES </t>
  </si>
  <si>
    <t>RM0236</t>
  </si>
  <si>
    <t>PM0764</t>
  </si>
  <si>
    <t>PM0766</t>
  </si>
  <si>
    <t>PM0642</t>
  </si>
  <si>
    <t>PM0769</t>
  </si>
  <si>
    <t>PM0650</t>
  </si>
  <si>
    <t>PM0770</t>
  </si>
  <si>
    <t>PM0653</t>
  </si>
  <si>
    <t xml:space="preserve">PEPE TWINZ BALLS CBS </t>
  </si>
  <si>
    <t>PM0773</t>
  </si>
  <si>
    <t xml:space="preserve">FUNTOO JOYSTICK CBS NEW </t>
  </si>
  <si>
    <t>PM0774</t>
  </si>
  <si>
    <t>RM0241</t>
  </si>
  <si>
    <t xml:space="preserve">PEPE PULPY LAMINATE </t>
  </si>
  <si>
    <t>PM0775</t>
  </si>
  <si>
    <t>PM0771</t>
  </si>
  <si>
    <t xml:space="preserve">HOLO GRAM STICKERS </t>
  </si>
  <si>
    <t>PM0772</t>
  </si>
  <si>
    <t>PAST1KG(MILK STICKERS)</t>
  </si>
  <si>
    <t>PM0777</t>
  </si>
  <si>
    <t>percentage</t>
  </si>
  <si>
    <t>cummulative</t>
  </si>
  <si>
    <t>Class</t>
  </si>
  <si>
    <t>A</t>
  </si>
  <si>
    <t>C</t>
  </si>
  <si>
    <t>B</t>
  </si>
  <si>
    <t>UOM purchase</t>
  </si>
  <si>
    <t>RM</t>
  </si>
  <si>
    <t>POWDER</t>
  </si>
  <si>
    <t>JARS</t>
  </si>
  <si>
    <t>STICKS</t>
  </si>
  <si>
    <t>LAMINATE</t>
  </si>
  <si>
    <t>POUCHES</t>
  </si>
  <si>
    <t>DISPLAY</t>
  </si>
  <si>
    <t>CFC</t>
  </si>
  <si>
    <t>BOWLS</t>
  </si>
  <si>
    <t>CAPS</t>
  </si>
  <si>
    <t>BULK COVERS</t>
  </si>
  <si>
    <t>GLASSES</t>
  </si>
  <si>
    <t>FLAVOUR</t>
  </si>
  <si>
    <t>PVC FILMS</t>
  </si>
  <si>
    <t>CANSTERS</t>
  </si>
  <si>
    <t>TOPS</t>
  </si>
  <si>
    <t>STICKERS</t>
  </si>
  <si>
    <t>TATTOOS</t>
  </si>
  <si>
    <t>TRAYS</t>
  </si>
  <si>
    <t>CUPS</t>
  </si>
  <si>
    <t>BUCKETS</t>
  </si>
  <si>
    <t>COLOUR</t>
  </si>
  <si>
    <t>STRAPPING ROLLS</t>
  </si>
  <si>
    <t>GOLD FOIL</t>
  </si>
  <si>
    <t>CANSTERS LIDS</t>
  </si>
  <si>
    <t>GLASS COVERS</t>
  </si>
  <si>
    <t>FOILS</t>
  </si>
  <si>
    <t>SHRINK FILM</t>
  </si>
  <si>
    <t>PM</t>
  </si>
  <si>
    <t>GUM STICKS</t>
  </si>
  <si>
    <t>PARTITIONS</t>
  </si>
  <si>
    <t>Sleeve</t>
  </si>
  <si>
    <t>Sample</t>
  </si>
  <si>
    <t>Average</t>
  </si>
  <si>
    <t>Max</t>
  </si>
  <si>
    <t>Current Inventory (Nov)</t>
  </si>
  <si>
    <t>Raw Material</t>
  </si>
  <si>
    <t>Packing Material</t>
  </si>
  <si>
    <t>Canster</t>
  </si>
  <si>
    <t>SFG</t>
  </si>
  <si>
    <t>Powder</t>
  </si>
  <si>
    <t>No. of Days of Inventory</t>
  </si>
  <si>
    <t xml:space="preserve">Non Moving </t>
  </si>
  <si>
    <t>Value</t>
  </si>
  <si>
    <t>RM0230</t>
  </si>
  <si>
    <t>PM0164</t>
  </si>
  <si>
    <t>SPEARMINT GUM AROMAX</t>
  </si>
  <si>
    <t>RM0190</t>
  </si>
  <si>
    <t>Display Teddy Biskoot</t>
  </si>
  <si>
    <t>PM0333</t>
  </si>
  <si>
    <t>Laminate Teddy Biskoot</t>
  </si>
  <si>
    <t>PM0332</t>
  </si>
  <si>
    <t>PM0162</t>
  </si>
  <si>
    <t>Display Teeny 2/-</t>
  </si>
  <si>
    <t>PM0373</t>
  </si>
  <si>
    <t>PM0370</t>
  </si>
  <si>
    <t>PM0124</t>
  </si>
  <si>
    <t>PM0173</t>
  </si>
  <si>
    <t>Pads Outers Spots 10/-</t>
  </si>
  <si>
    <t>PM0107</t>
  </si>
  <si>
    <t>Shrink Film Spots 10/-</t>
  </si>
  <si>
    <t>PM0106</t>
  </si>
  <si>
    <t>PM0371</t>
  </si>
  <si>
    <t>Milky Colors Display Boxes</t>
  </si>
  <si>
    <t>PM0336</t>
  </si>
  <si>
    <t>Cbs Teddy Biskoot</t>
  </si>
  <si>
    <t>PM0334</t>
  </si>
  <si>
    <t>PM0149</t>
  </si>
  <si>
    <t>PVC 262 MM</t>
  </si>
  <si>
    <t>PM0344</t>
  </si>
  <si>
    <t>PM0551</t>
  </si>
  <si>
    <t>Cbs Teeny 2/-</t>
  </si>
  <si>
    <t>PM0374</t>
  </si>
  <si>
    <t>Display Big Heart</t>
  </si>
  <si>
    <t>PM0320</t>
  </si>
  <si>
    <t>Milky Color Laminate</t>
  </si>
  <si>
    <t>PM0335</t>
  </si>
  <si>
    <t>PM0290</t>
  </si>
  <si>
    <t>PM0376</t>
  </si>
  <si>
    <t>PM0091</t>
  </si>
  <si>
    <t>LOTTE POUCH CBS</t>
  </si>
  <si>
    <t>PM0550</t>
  </si>
  <si>
    <t>Laminate Big Heart</t>
  </si>
  <si>
    <t>PM0319</t>
  </si>
  <si>
    <t>RM0044</t>
  </si>
  <si>
    <t xml:space="preserve">Display Teddy Biskoot Export </t>
  </si>
  <si>
    <t>PM0666</t>
  </si>
  <si>
    <t>PM0573</t>
  </si>
  <si>
    <t>PM0685</t>
  </si>
  <si>
    <t>Display Mikanos Rs. 5/-</t>
  </si>
  <si>
    <t>PM0287</t>
  </si>
  <si>
    <t>PM0574</t>
  </si>
  <si>
    <t>PM0375</t>
  </si>
  <si>
    <t>PM0152</t>
  </si>
  <si>
    <t>BELVIE CREMO OUTERS</t>
  </si>
  <si>
    <t>PM0687</t>
  </si>
  <si>
    <t>PM0377</t>
  </si>
  <si>
    <t>PM0289</t>
  </si>
  <si>
    <t>PM0553</t>
  </si>
  <si>
    <t>PM0648</t>
  </si>
  <si>
    <t>PM0163</t>
  </si>
  <si>
    <t>THANK YOU LAMINATE</t>
  </si>
  <si>
    <t>PM0621</t>
  </si>
  <si>
    <t>LOVE LAMINATE</t>
  </si>
  <si>
    <t>PM0667</t>
  </si>
  <si>
    <t>PM0665</t>
  </si>
  <si>
    <t>BELVIE CREMO CBS</t>
  </si>
  <si>
    <t>PM0688</t>
  </si>
  <si>
    <t>PM0281</t>
  </si>
  <si>
    <t>PM0282</t>
  </si>
  <si>
    <t>PM0283</t>
  </si>
  <si>
    <t>PM0548</t>
  </si>
  <si>
    <t>Display White Beauty 2/-</t>
  </si>
  <si>
    <t>PM0232</t>
  </si>
  <si>
    <t>Cbs Big Teddy</t>
  </si>
  <si>
    <t>PM0327</t>
  </si>
  <si>
    <t>Display Dark 2/-</t>
  </si>
  <si>
    <t>PM0225</t>
  </si>
  <si>
    <t>Cbs Doreomon Choco Bar</t>
  </si>
  <si>
    <t>PM0294</t>
  </si>
  <si>
    <t>Milky Color Cbs</t>
  </si>
  <si>
    <t>PM0337</t>
  </si>
  <si>
    <t>PM0686</t>
  </si>
  <si>
    <t>PM0668</t>
  </si>
  <si>
    <t>Swiss gold RS. 2/- Jars</t>
  </si>
  <si>
    <t>PM0238</t>
  </si>
  <si>
    <t>COVERS  MARCO MILK SLAB</t>
  </si>
  <si>
    <t>PM0626</t>
  </si>
  <si>
    <t>PM0286</t>
  </si>
  <si>
    <t>Cards Teddy Mikanos Rs. 5/-</t>
  </si>
  <si>
    <t>PM0285</t>
  </si>
  <si>
    <t>Cbs Big Heart</t>
  </si>
  <si>
    <t>PM0321</t>
  </si>
  <si>
    <t>PM0284</t>
  </si>
  <si>
    <t>Laminate Swiss gold 2/-</t>
  </si>
  <si>
    <t>PM0235</t>
  </si>
  <si>
    <t>CREAMY STIX LARGE</t>
  </si>
  <si>
    <t>PM0070</t>
  </si>
  <si>
    <t>PM0380</t>
  </si>
  <si>
    <t>COVERS MARCO WHITE SLAB</t>
  </si>
  <si>
    <t>PM0218</t>
  </si>
  <si>
    <t>PM0631</t>
  </si>
  <si>
    <t>PM0628</t>
  </si>
  <si>
    <t>Cbs Doreomon Dark Choco</t>
  </si>
  <si>
    <t>PM0291</t>
  </si>
  <si>
    <t>PM0516</t>
  </si>
  <si>
    <t>PM0174</t>
  </si>
  <si>
    <t>CB's Spots 10/-</t>
  </si>
  <si>
    <t>PM0108</t>
  </si>
  <si>
    <t>HUNGRY BIRD JARS</t>
  </si>
  <si>
    <t>PM0669</t>
  </si>
  <si>
    <t>83MM PINK CAPS FOR TOFFA</t>
  </si>
  <si>
    <t>PM0515</t>
  </si>
  <si>
    <t>PM0415</t>
  </si>
  <si>
    <t>PM0629</t>
  </si>
  <si>
    <t>Spoons</t>
  </si>
  <si>
    <t>PM0559</t>
  </si>
  <si>
    <t>Dis Cbs Dark 2/-</t>
  </si>
  <si>
    <t>PM0226</t>
  </si>
  <si>
    <t>Cbs Teddy Biskoot Export</t>
  </si>
  <si>
    <t>PM0676</t>
  </si>
  <si>
    <t xml:space="preserve">Laminate Spots 2/- </t>
  </si>
  <si>
    <t>PM0095</t>
  </si>
  <si>
    <t>Cbs Mikanos Rs. 5/-</t>
  </si>
  <si>
    <t>PM0288</t>
  </si>
  <si>
    <t>PM0233</t>
  </si>
  <si>
    <t>PM0156</t>
  </si>
  <si>
    <t>THANK YOU LABELS</t>
  </si>
  <si>
    <t>PM0579</t>
  </si>
  <si>
    <t>PM0416</t>
  </si>
  <si>
    <t>PM0032</t>
  </si>
  <si>
    <t>PM0578</t>
  </si>
  <si>
    <t>PM0655</t>
  </si>
  <si>
    <t xml:space="preserve"> MY HEART LAMINATE</t>
  </si>
  <si>
    <t>PM0625</t>
  </si>
  <si>
    <t>PM0468</t>
  </si>
  <si>
    <t>PM0027</t>
  </si>
  <si>
    <t>PM0656</t>
  </si>
  <si>
    <t>Cbs Swiss gold 2/-</t>
  </si>
  <si>
    <t>PM0237</t>
  </si>
  <si>
    <t>PM0630</t>
  </si>
  <si>
    <t xml:space="preserve">CB's Spots 2/- </t>
  </si>
  <si>
    <t>PM0098</t>
  </si>
  <si>
    <t>PM0681</t>
  </si>
  <si>
    <t xml:space="preserve">Labels Spots 2/- </t>
  </si>
  <si>
    <t>PM0096</t>
  </si>
  <si>
    <t>PM0423</t>
  </si>
  <si>
    <t>Stickers Swiss gold 2/-</t>
  </si>
  <si>
    <t>PM0236</t>
  </si>
  <si>
    <t>HUNGRY BIRD POUCHES</t>
  </si>
  <si>
    <t>PM0683</t>
  </si>
  <si>
    <t>Apple Green Color</t>
  </si>
  <si>
    <t>RM0154</t>
  </si>
  <si>
    <t>Export Stickers England 2/-</t>
  </si>
  <si>
    <t>PM0471</t>
  </si>
  <si>
    <t>HUNGRY BIRD TEXT STICKERS</t>
  </si>
  <si>
    <t>PM0682</t>
  </si>
  <si>
    <t xml:space="preserve">KAYEMPEE GREEN STICKERS </t>
  </si>
  <si>
    <t>2 SHOTS WHITE BALLS</t>
  </si>
  <si>
    <t>2 SHOTS BROWN BALLS</t>
  </si>
  <si>
    <t>2 SHOTS DARK BALLS</t>
  </si>
  <si>
    <t>3MM RICE CRISPIES</t>
  </si>
  <si>
    <t>RM0212</t>
  </si>
  <si>
    <t>White Cream</t>
  </si>
  <si>
    <t>Dark Chocolate</t>
  </si>
  <si>
    <t>Enrobing Chocolate</t>
  </si>
  <si>
    <t>DCD</t>
  </si>
  <si>
    <t>Panning chocolate</t>
  </si>
  <si>
    <t>Choco Scoop Chocolate</t>
  </si>
  <si>
    <t>White Chips Chocolate</t>
  </si>
  <si>
    <t>Bitter Chips Chocolate</t>
  </si>
  <si>
    <t>Vanilla powder(softy)</t>
  </si>
  <si>
    <t>Ncce Powder</t>
  </si>
  <si>
    <t>KOATINA FAT (plus)</t>
  </si>
  <si>
    <t>Chocolate M 5150 flavour</t>
  </si>
  <si>
    <t>Laminate Orange Teeny 2/-</t>
  </si>
  <si>
    <t>PM0372</t>
  </si>
  <si>
    <t>Stickers (Export)</t>
  </si>
  <si>
    <t>Stickers (Export) Dark 2/-</t>
  </si>
  <si>
    <t>PM0639</t>
  </si>
  <si>
    <t>PM0638</t>
  </si>
  <si>
    <t>Lam 15 g Silky Milky 5/-</t>
  </si>
  <si>
    <t>Laminate Pepe Darky  5/-</t>
  </si>
  <si>
    <t>NOT</t>
  </si>
  <si>
    <t>Cbs Pepe Darky  5/-</t>
  </si>
  <si>
    <t>Display Pepe Darky  5/-</t>
  </si>
  <si>
    <t>Laminate Phi Phi</t>
  </si>
  <si>
    <t>PM0295</t>
  </si>
  <si>
    <t>Stickers Phi Phi</t>
  </si>
  <si>
    <t>PM0296</t>
  </si>
  <si>
    <t>Cbs Phi Phi</t>
  </si>
  <si>
    <t>PM0297</t>
  </si>
  <si>
    <t>Laminate Chokiton</t>
  </si>
  <si>
    <t>Caps Chokiton</t>
  </si>
  <si>
    <t>Jars Chokiton</t>
  </si>
  <si>
    <t>Cbs Chokiton</t>
  </si>
  <si>
    <t>PM0175</t>
  </si>
  <si>
    <t>Display Love U</t>
  </si>
  <si>
    <t>PM0317</t>
  </si>
  <si>
    <t>Cbs Love U</t>
  </si>
  <si>
    <t>PM0318</t>
  </si>
  <si>
    <t>Display Choco scoop</t>
  </si>
  <si>
    <t>PM0323</t>
  </si>
  <si>
    <t>Cbs Choco scoop</t>
  </si>
  <si>
    <t>PM0324</t>
  </si>
  <si>
    <t>Laminate Love U</t>
  </si>
  <si>
    <t>PM0316</t>
  </si>
  <si>
    <t>Laminate Choco scoop</t>
  </si>
  <si>
    <t>PM0322</t>
  </si>
  <si>
    <t>PM0640</t>
  </si>
  <si>
    <t>Display K-mobile</t>
  </si>
  <si>
    <t>PM0342</t>
  </si>
  <si>
    <t>Cbs K-mobile</t>
  </si>
  <si>
    <t>PM0343</t>
  </si>
  <si>
    <t>Laminate K-mobile</t>
  </si>
  <si>
    <t>PM0341</t>
  </si>
  <si>
    <t>Danglar Spots 1/-</t>
  </si>
  <si>
    <t>check</t>
  </si>
  <si>
    <t>Laminate Milky</t>
  </si>
  <si>
    <t>Laminate Doromen</t>
  </si>
  <si>
    <t>PM0619</t>
  </si>
  <si>
    <t>PM0577</t>
  </si>
  <si>
    <t>PM0620</t>
  </si>
  <si>
    <t>3D Jelly Mint Bubblegum</t>
  </si>
  <si>
    <t>PVC 262 MM(white)</t>
  </si>
  <si>
    <t>PM0345</t>
  </si>
  <si>
    <t>Large Jars</t>
  </si>
  <si>
    <t>Eurocoin Jars</t>
  </si>
  <si>
    <t>PM0536</t>
  </si>
  <si>
    <t>MR.CAKE LABELS (6 JARS)</t>
  </si>
  <si>
    <t>MR.CAKE CBS (6 JARS)</t>
  </si>
  <si>
    <t>Spots 2/- Jars</t>
  </si>
  <si>
    <t>CREAMY STIX SURPRISE SB</t>
  </si>
  <si>
    <t>CREAMY STIX LARGE SB</t>
  </si>
  <si>
    <t>CREAMY STIX REGULAR SB</t>
  </si>
  <si>
    <t>CREAMY STIX  SURPRISE</t>
  </si>
  <si>
    <t>CREAMY STIX REGULAR</t>
  </si>
  <si>
    <t>CHOCO LARGE</t>
  </si>
  <si>
    <t>CHOCO REGULAR</t>
  </si>
  <si>
    <t>ROLL O STICK SB</t>
  </si>
  <si>
    <t>PIK N PIK REGULAR</t>
  </si>
  <si>
    <t>PIK N PIK MINI</t>
  </si>
  <si>
    <t>PIK N PIK SURPRISE</t>
  </si>
  <si>
    <t xml:space="preserve">Danglar Spots 2/- </t>
  </si>
  <si>
    <t>PM0097</t>
  </si>
  <si>
    <t>Estaniya Laminate</t>
  </si>
  <si>
    <t>MR.CAKE OLD JARS</t>
  </si>
  <si>
    <t>LOTTE CBS</t>
  </si>
  <si>
    <t>LD 040 DANA</t>
  </si>
  <si>
    <t>STICK ON CHOCO CREAM</t>
  </si>
  <si>
    <t>COLA O/S 03028 (GARDEN)</t>
  </si>
  <si>
    <t>RASPBERRY 02846 (GARDEN)</t>
  </si>
  <si>
    <t>PURAC CL</t>
  </si>
  <si>
    <t>SWISH SLAB POUCHES</t>
  </si>
  <si>
    <t>VANILLA FLAVOUR (CEC)</t>
  </si>
  <si>
    <t>NECOL PINK</t>
  </si>
  <si>
    <t>RM0134</t>
  </si>
  <si>
    <t>WAFFY CHOCOLATE LABELS</t>
  </si>
  <si>
    <t>96 MM PLAIN CAPS</t>
  </si>
  <si>
    <t>PM0523</t>
  </si>
  <si>
    <t>CBS MARCO WHITE SLAB</t>
  </si>
  <si>
    <t>PM0184</t>
  </si>
  <si>
    <t>DARK COMPOUND LAMINATE</t>
  </si>
  <si>
    <t>MILK COMPOUND LAMINATE</t>
  </si>
  <si>
    <t>STICK ON CHOCO POWDER</t>
  </si>
  <si>
    <t>LABEL MARCO BITTER SLAB</t>
  </si>
  <si>
    <t>KERRY CREAM FLAVOUR</t>
  </si>
  <si>
    <t>ORNATE CAKE GEL</t>
  </si>
  <si>
    <t>SEALING FILM (HUNGRY BIRD)</t>
  </si>
  <si>
    <t>PM0680</t>
  </si>
  <si>
    <t>PM0696</t>
  </si>
  <si>
    <t>PM0697</t>
  </si>
  <si>
    <t>SUPER BALL LABELS</t>
  </si>
  <si>
    <t>PM0700</t>
  </si>
  <si>
    <t>SUPER BALL CBS</t>
  </si>
  <si>
    <t>PM0701</t>
  </si>
  <si>
    <t>CHOCO PENGUIN LABELS</t>
  </si>
  <si>
    <t>PM0728</t>
  </si>
  <si>
    <t>DARKY PENGUIN LABLES</t>
  </si>
  <si>
    <t>PM0729</t>
  </si>
  <si>
    <t>MINI CHOCO LAMINATE</t>
  </si>
  <si>
    <t>PM0737</t>
  </si>
  <si>
    <t>AUSOME 105MM</t>
  </si>
  <si>
    <t>PM0741</t>
  </si>
  <si>
    <t>SAMPLE</t>
  </si>
  <si>
    <t>SILKY MILKY OUTERS NEW</t>
  </si>
  <si>
    <t>PM0785</t>
  </si>
  <si>
    <t>MR.WAFER DARKY CBS</t>
  </si>
  <si>
    <t>INDUSTRIAL</t>
  </si>
  <si>
    <t>MOULDING</t>
  </si>
  <si>
    <t>WAFER</t>
  </si>
  <si>
    <t>STICK</t>
  </si>
  <si>
    <t>PANNING</t>
  </si>
  <si>
    <t>CAKE</t>
  </si>
  <si>
    <t>CANDY</t>
  </si>
  <si>
    <t>BLISTER</t>
  </si>
  <si>
    <t>trial purpose</t>
  </si>
  <si>
    <t>UOM of inventory</t>
  </si>
  <si>
    <t>kgs</t>
  </si>
  <si>
    <t>no.s</t>
  </si>
  <si>
    <t>3rd party</t>
  </si>
  <si>
    <t>Ordering time (days)</t>
  </si>
  <si>
    <t>transporation time(days)</t>
  </si>
  <si>
    <t>production lead time(days)</t>
  </si>
  <si>
    <t>SMFG</t>
  </si>
  <si>
    <t>0.35p</t>
  </si>
  <si>
    <t>215 per kg</t>
  </si>
  <si>
    <t>145 per kg</t>
  </si>
  <si>
    <t>125 per kg</t>
  </si>
  <si>
    <t>65 per kg</t>
  </si>
  <si>
    <t>0.50p</t>
  </si>
  <si>
    <t>0.40p</t>
  </si>
  <si>
    <t>0.03p</t>
  </si>
  <si>
    <t>110 per kg</t>
  </si>
  <si>
    <t>sample</t>
  </si>
  <si>
    <t>in house</t>
  </si>
  <si>
    <t>0.06p</t>
  </si>
  <si>
    <t>0.09p</t>
  </si>
  <si>
    <t>Kgs</t>
  </si>
  <si>
    <t>Non-moving items</t>
  </si>
  <si>
    <t>Moving items</t>
  </si>
  <si>
    <t>slow moving</t>
  </si>
  <si>
    <t>non moving</t>
  </si>
  <si>
    <t>moving</t>
  </si>
  <si>
    <t xml:space="preserve">Total </t>
  </si>
  <si>
    <t>To be decided</t>
  </si>
  <si>
    <t>dispute &amp; not launched</t>
  </si>
  <si>
    <t>others</t>
  </si>
  <si>
    <t>transfer, SMFG, deleted</t>
  </si>
  <si>
    <t>criteria</t>
  </si>
  <si>
    <t>value</t>
  </si>
  <si>
    <t>in cr</t>
  </si>
  <si>
    <t>(blank)</t>
  </si>
  <si>
    <t>Grand Total</t>
  </si>
  <si>
    <t>Count of item code</t>
  </si>
  <si>
    <t>Stock Value</t>
  </si>
  <si>
    <t>Sum of Stock Value</t>
  </si>
  <si>
    <t>Trial</t>
  </si>
  <si>
    <t>&gt;9 months</t>
  </si>
  <si>
    <t>6-9 Months</t>
  </si>
  <si>
    <t>3-6 Months</t>
  </si>
  <si>
    <t>Non Moving</t>
  </si>
  <si>
    <t>&gt;6 Months</t>
  </si>
  <si>
    <t>Monthly Consumption Value</t>
  </si>
  <si>
    <t>Sum of Monthly Consumption Value</t>
  </si>
  <si>
    <t>Variety</t>
  </si>
  <si>
    <t>Consumption Value</t>
  </si>
  <si>
    <t>Percentage</t>
  </si>
  <si>
    <t>Current Inventory</t>
  </si>
  <si>
    <t xml:space="preserve">Value in Cr </t>
  </si>
  <si>
    <t>In Days</t>
  </si>
  <si>
    <t>Validated</t>
  </si>
  <si>
    <t>No. of Items</t>
  </si>
  <si>
    <t>Material Category</t>
  </si>
  <si>
    <t>Buffer(safety) days</t>
  </si>
  <si>
    <t>scrap</t>
  </si>
  <si>
    <t>yet to launch</t>
  </si>
  <si>
    <t>export</t>
  </si>
  <si>
    <t>trial</t>
  </si>
  <si>
    <t>Values</t>
  </si>
  <si>
    <t>(All)</t>
  </si>
  <si>
    <t>Count of Row Labels</t>
  </si>
  <si>
    <t>mgmt decision</t>
  </si>
  <si>
    <t>non moving categories</t>
  </si>
  <si>
    <t>no. of items</t>
  </si>
  <si>
    <t>value in lacs</t>
  </si>
  <si>
    <t>Raw material</t>
  </si>
  <si>
    <t>Packing material</t>
  </si>
  <si>
    <t>total</t>
  </si>
  <si>
    <t>in lacs</t>
  </si>
  <si>
    <t>dispose</t>
  </si>
  <si>
    <t>transfer</t>
  </si>
  <si>
    <t>no dispose</t>
  </si>
  <si>
    <t>categories</t>
  </si>
  <si>
    <t>stock value</t>
  </si>
  <si>
    <t>moving/slow/non moving</t>
  </si>
  <si>
    <t>Total items : 368</t>
  </si>
  <si>
    <t xml:space="preserve">Total items :233 (only non moving) </t>
  </si>
  <si>
    <t>new product</t>
  </si>
  <si>
    <t>packet size (kgs/no.s)</t>
  </si>
  <si>
    <t>Cansters</t>
  </si>
  <si>
    <t>cansters</t>
  </si>
  <si>
    <t>obsolete</t>
  </si>
  <si>
    <t>occasional use</t>
  </si>
  <si>
    <t>Slow moving</t>
  </si>
  <si>
    <t>in-house</t>
  </si>
  <si>
    <t>jars</t>
  </si>
  <si>
    <t>????</t>
  </si>
  <si>
    <t>Not Yet started production</t>
  </si>
  <si>
    <t>Pen</t>
  </si>
  <si>
    <t>sleeve</t>
  </si>
  <si>
    <t>no stock</t>
  </si>
  <si>
    <t>Stock needed/not</t>
  </si>
  <si>
    <t>needed</t>
  </si>
  <si>
    <t>consumed</t>
  </si>
  <si>
    <t>Cross utilized</t>
  </si>
  <si>
    <t>Dispose</t>
  </si>
  <si>
    <t>Transfer items</t>
  </si>
  <si>
    <t>Categories</t>
  </si>
  <si>
    <t xml:space="preserve">TAT </t>
  </si>
  <si>
    <t>Dec 3rd</t>
  </si>
  <si>
    <t>Dec 10th</t>
  </si>
  <si>
    <t xml:space="preserve">Jan 14th </t>
  </si>
  <si>
    <t>cross utilized</t>
  </si>
  <si>
    <t>No. of items</t>
  </si>
  <si>
    <t>26/11/2016</t>
  </si>
  <si>
    <t>Date</t>
  </si>
  <si>
    <t>disposed</t>
  </si>
  <si>
    <t>Transferred</t>
  </si>
  <si>
    <t>14/01/2017</t>
  </si>
  <si>
    <t>Cross utilization</t>
  </si>
  <si>
    <t>current non inventory</t>
  </si>
  <si>
    <t>candy</t>
  </si>
  <si>
    <t>candy, england</t>
  </si>
  <si>
    <t>canDY</t>
  </si>
  <si>
    <t>spots</t>
  </si>
  <si>
    <t>stICK</t>
  </si>
  <si>
    <t>sale</t>
  </si>
  <si>
    <t>CANDY,BUBBLE,CAKE</t>
  </si>
  <si>
    <t>BUBBLE GUM</t>
  </si>
  <si>
    <t>bubble gum, cake</t>
  </si>
  <si>
    <t>CAKE,CANDY</t>
  </si>
  <si>
    <t>COMMON</t>
  </si>
  <si>
    <t>CHOCO</t>
  </si>
  <si>
    <t>STICK,WAFFER</t>
  </si>
  <si>
    <t xml:space="preserve">CANDY </t>
  </si>
  <si>
    <t>WAFFER, CANDY,STICK,BUBBLE GUM</t>
  </si>
  <si>
    <t>INDUSTRIAL,CANDY</t>
  </si>
  <si>
    <t>ENGLAND</t>
  </si>
  <si>
    <t>STICK,CANDY</t>
  </si>
  <si>
    <t xml:space="preserve">STICK </t>
  </si>
  <si>
    <t>SPOTS</t>
  </si>
  <si>
    <t xml:space="preserve">CAKE  </t>
  </si>
  <si>
    <t>TOFFEE</t>
  </si>
  <si>
    <t>SPOTS1/-,FUNTOO CHOCO STICK,FUNTOO CANDY,</t>
  </si>
  <si>
    <t>CREAM MAKING</t>
  </si>
  <si>
    <t>FUNTOO CHOCO COATED</t>
  </si>
  <si>
    <t>STICK,WAFFER,CAKE</t>
  </si>
  <si>
    <t>CANDY,BUBBLE GUM, LOLLY POP</t>
  </si>
  <si>
    <t>CANDY, LOLLY POP</t>
  </si>
  <si>
    <t>LOLLY POP,CANDY</t>
  </si>
  <si>
    <t>DUDES</t>
  </si>
  <si>
    <t>ALL SECTIONS</t>
  </si>
  <si>
    <t>EURO COIN</t>
  </si>
  <si>
    <t>ALL PEPE PRODUCTS</t>
  </si>
  <si>
    <t>ENGLAND,SOCCER CUP,CANDY, STICK</t>
  </si>
  <si>
    <t>DOROMEN PRODUCT</t>
  </si>
  <si>
    <t>inhouse</t>
  </si>
  <si>
    <t>management</t>
  </si>
  <si>
    <t>not used</t>
  </si>
  <si>
    <t>lollypop</t>
  </si>
  <si>
    <t>candy,xteam</t>
  </si>
  <si>
    <t xml:space="preserve">stick </t>
  </si>
  <si>
    <t>cream making</t>
  </si>
  <si>
    <t>wafer, cake</t>
  </si>
  <si>
    <t xml:space="preserve">cc stick </t>
  </si>
  <si>
    <t>R&amp;D purpose</t>
  </si>
  <si>
    <t>blister</t>
  </si>
  <si>
    <t>raj foods</t>
  </si>
  <si>
    <t>stick, wafer</t>
  </si>
  <si>
    <t>Engineering</t>
  </si>
  <si>
    <t>xtream</t>
  </si>
  <si>
    <t>industrial</t>
  </si>
  <si>
    <t>cake</t>
  </si>
  <si>
    <t>stick</t>
  </si>
  <si>
    <t>INDUSTRIAL,STICK,WAFFER,CAKE</t>
  </si>
  <si>
    <t>WAFER,TEENY</t>
  </si>
  <si>
    <t>INDUSTRIAL,STICK,WAFFER,CAKE,CANDY</t>
  </si>
  <si>
    <t>FUNTOO CANDY, XTREAM,TWIN BALL, MILKY PENGUIN</t>
  </si>
  <si>
    <t>ENGLAND, LARGE</t>
  </si>
  <si>
    <t>FUNBLASTER,U&amp;ME,BLACK&amp;WHITE</t>
  </si>
  <si>
    <t>CHOCOLATE,STRABERRY</t>
  </si>
  <si>
    <t>TEENYSTR, WAFFER STR</t>
  </si>
  <si>
    <t>CHOCO FRIEND, CAKE</t>
  </si>
  <si>
    <t>GOLD</t>
  </si>
  <si>
    <t>WAFFER CHOCOLATE,PIK POK,KEFI</t>
  </si>
  <si>
    <t>DARK, WHITE BEAUTY</t>
  </si>
  <si>
    <t>FUNTOO CANDY,FUNTOO CHOCO STICK , TOO SHOT</t>
  </si>
  <si>
    <t>XTREAM AND TOFFA</t>
  </si>
  <si>
    <t>U&amp;ME, LOVE HEART</t>
  </si>
  <si>
    <t>SWISHGOLD, SOCCER CUP, U&amp;ME STR, U&amp;ME MANGO</t>
  </si>
  <si>
    <t>2 SHOT</t>
  </si>
  <si>
    <t>BLACK &amp; WHITE,</t>
  </si>
  <si>
    <t>TEENY STRABERRY</t>
  </si>
  <si>
    <t>GOLD 2/-,DARK 2/-,W.B 2/-,LOVE HEART,MILKY PENGUIN,TWIN BALLS</t>
  </si>
  <si>
    <t>XTREAM AND BUBBLE GUM</t>
  </si>
  <si>
    <t>MILKY PENGUIN</t>
  </si>
  <si>
    <t>Area of use</t>
  </si>
  <si>
    <t>Multiple</t>
  </si>
  <si>
    <t>single</t>
  </si>
  <si>
    <t>Sku's</t>
  </si>
  <si>
    <t>multiple</t>
  </si>
  <si>
    <t>FG0170</t>
  </si>
  <si>
    <t>FG0031</t>
  </si>
  <si>
    <t>FG0039</t>
  </si>
  <si>
    <t>FG0064</t>
  </si>
  <si>
    <t>FG0036</t>
  </si>
  <si>
    <t>FG0159</t>
  </si>
  <si>
    <t>FG0224</t>
  </si>
  <si>
    <t>FG0017</t>
  </si>
  <si>
    <t>FG0208</t>
  </si>
  <si>
    <t>FG0047</t>
  </si>
  <si>
    <t>FG0024</t>
  </si>
  <si>
    <t>FG0030</t>
  </si>
  <si>
    <t>SFG046</t>
  </si>
  <si>
    <t>FG0062</t>
  </si>
  <si>
    <t>FG0040</t>
  </si>
  <si>
    <t>FG0048</t>
  </si>
  <si>
    <t>FG0051</t>
  </si>
  <si>
    <t>FG0012</t>
  </si>
  <si>
    <t>FG0029</t>
  </si>
  <si>
    <t>FG0188</t>
  </si>
  <si>
    <t>FG0014</t>
  </si>
  <si>
    <t>FG0044</t>
  </si>
  <si>
    <t>FG0172</t>
  </si>
  <si>
    <t>FG0037</t>
  </si>
  <si>
    <t>FG0210</t>
  </si>
  <si>
    <t>FG0046</t>
  </si>
  <si>
    <t>FG0157</t>
  </si>
  <si>
    <t>FG0043</t>
  </si>
  <si>
    <t>FG0034</t>
  </si>
  <si>
    <t>FG0216</t>
  </si>
  <si>
    <t>FG0011</t>
  </si>
  <si>
    <t>FG0025</t>
  </si>
  <si>
    <t>FG0139</t>
  </si>
  <si>
    <t>FG0020</t>
  </si>
  <si>
    <t>FG0055</t>
  </si>
  <si>
    <t>FG0035</t>
  </si>
  <si>
    <t>FG0015</t>
  </si>
  <si>
    <t>FG0021</t>
  </si>
  <si>
    <t>FG0227</t>
  </si>
  <si>
    <t>FG0038</t>
  </si>
  <si>
    <t>FG0013</t>
  </si>
  <si>
    <t>FG0049</t>
  </si>
  <si>
    <t>FG0137</t>
  </si>
  <si>
    <t>FG0184</t>
  </si>
  <si>
    <t>FG0135</t>
  </si>
  <si>
    <t>FG0032</t>
  </si>
  <si>
    <t>FG0171</t>
  </si>
  <si>
    <t>FG0050</t>
  </si>
  <si>
    <t>FG0181</t>
  </si>
  <si>
    <t>FG0041</t>
  </si>
  <si>
    <t>FG0127</t>
  </si>
  <si>
    <t>FG0132</t>
  </si>
  <si>
    <t>FG0203</t>
  </si>
  <si>
    <t>FG0169</t>
  </si>
  <si>
    <t>FG0134</t>
  </si>
  <si>
    <t>FG0061</t>
  </si>
  <si>
    <t>FG0033</t>
  </si>
  <si>
    <t>FG0133</t>
  </si>
  <si>
    <t>FG0100</t>
  </si>
  <si>
    <t>FG0207</t>
  </si>
  <si>
    <t>FG0191</t>
  </si>
  <si>
    <t>FG0198</t>
  </si>
  <si>
    <t>FG0001</t>
  </si>
  <si>
    <t>FG0158</t>
  </si>
  <si>
    <t>FG0045</t>
  </si>
  <si>
    <t>FG0042</t>
  </si>
  <si>
    <t>FG0136</t>
  </si>
  <si>
    <t>FG0003</t>
  </si>
  <si>
    <t>FG0200</t>
  </si>
  <si>
    <t>FG0019</t>
  </si>
  <si>
    <t>FG0007</t>
  </si>
  <si>
    <t>FG0211</t>
  </si>
  <si>
    <t>FG0018</t>
  </si>
  <si>
    <t>FG0143</t>
  </si>
  <si>
    <t>FG0144</t>
  </si>
  <si>
    <t>FG0166</t>
  </si>
  <si>
    <t>FG0131</t>
  </si>
  <si>
    <t>FG0101</t>
  </si>
  <si>
    <t>FG0023</t>
  </si>
  <si>
    <t>FG0241</t>
  </si>
  <si>
    <t>FG0236</t>
  </si>
  <si>
    <t>FG0202</t>
  </si>
  <si>
    <t>FG0242</t>
  </si>
  <si>
    <t>FG0130</t>
  </si>
  <si>
    <t>FG0156</t>
  </si>
  <si>
    <t>FG0005</t>
  </si>
  <si>
    <t>FG0124</t>
  </si>
  <si>
    <t>FG0010</t>
  </si>
  <si>
    <t>FG0128</t>
  </si>
  <si>
    <t>FG0225</t>
  </si>
  <si>
    <t>FG0173</t>
  </si>
  <si>
    <t>FG0002</t>
  </si>
  <si>
    <t>FG0008</t>
  </si>
  <si>
    <t>FG0177</t>
  </si>
  <si>
    <t>FG0238</t>
  </si>
  <si>
    <t>FG0235</t>
  </si>
  <si>
    <t>FG0054</t>
  </si>
  <si>
    <t>FG0071</t>
  </si>
  <si>
    <t>FG0243</t>
  </si>
  <si>
    <t>FG0140</t>
  </si>
  <si>
    <t>FG0145</t>
  </si>
  <si>
    <t>FG0028</t>
  </si>
  <si>
    <t>FG0123</t>
  </si>
  <si>
    <t>FG0230</t>
  </si>
  <si>
    <t>FG0187</t>
  </si>
  <si>
    <t>FG0063</t>
  </si>
  <si>
    <t>FG0183</t>
  </si>
  <si>
    <t>FG0006</t>
  </si>
  <si>
    <t>FG0179</t>
  </si>
  <si>
    <t>FG0232</t>
  </si>
  <si>
    <t>FG0218</t>
  </si>
  <si>
    <t>FG0175</t>
  </si>
  <si>
    <t>FG0244</t>
  </si>
  <si>
    <t>FG0231</t>
  </si>
  <si>
    <t>FG0129</t>
  </si>
  <si>
    <t>FG0212</t>
  </si>
  <si>
    <t>FG0201</t>
  </si>
  <si>
    <t>FG0174</t>
  </si>
  <si>
    <t>FG0234</t>
  </si>
  <si>
    <t>FG0126</t>
  </si>
  <si>
    <t>FG0125</t>
  </si>
  <si>
    <t>FG0069</t>
  </si>
  <si>
    <t>FG0053</t>
  </si>
  <si>
    <t>FG0066</t>
  </si>
  <si>
    <t>FG0070</t>
  </si>
  <si>
    <t>FG0068</t>
  </si>
  <si>
    <t>FG0067</t>
  </si>
  <si>
    <t>FG0086</t>
  </si>
  <si>
    <t>FG0072</t>
  </si>
  <si>
    <t>FG0087</t>
  </si>
  <si>
    <t>Column Labels</t>
  </si>
  <si>
    <t>Count of Stock Value</t>
  </si>
  <si>
    <t>Total Count of Stock Value</t>
  </si>
  <si>
    <t>Total Sum of Stock Value2</t>
  </si>
  <si>
    <t>Sum of Stock Value2</t>
  </si>
  <si>
    <t>Kanban Type</t>
  </si>
  <si>
    <t>No.of bins</t>
  </si>
  <si>
    <t>Bin Qty</t>
  </si>
  <si>
    <t>2 Bin</t>
  </si>
  <si>
    <t>N-bin</t>
  </si>
  <si>
    <t xml:space="preserve">Demand during TAT </t>
  </si>
  <si>
    <t>Calculated bin qty</t>
  </si>
  <si>
    <t>Ordering frequency(days)</t>
  </si>
  <si>
    <t>Demand during Ordering frequency</t>
  </si>
  <si>
    <t xml:space="preserve">Calculated bin qty based on order frequency </t>
  </si>
  <si>
    <t>bin qty based of order frequency</t>
  </si>
  <si>
    <t>Trial Purchase</t>
  </si>
  <si>
    <t>Max inventory value</t>
  </si>
  <si>
    <t>Sum of Bint qty value (single)</t>
  </si>
  <si>
    <t>Sum of Max inventory value</t>
  </si>
  <si>
    <t>single bin value</t>
  </si>
  <si>
    <t>max bin value</t>
  </si>
  <si>
    <t>no. items</t>
  </si>
  <si>
    <t>current inventory</t>
  </si>
  <si>
    <t>no. of days/ bin</t>
  </si>
  <si>
    <t>N</t>
  </si>
  <si>
    <t>N Bin</t>
  </si>
  <si>
    <t>true/false</t>
  </si>
  <si>
    <t>No of Bins in Stock</t>
  </si>
  <si>
    <t>Orders to be released</t>
  </si>
  <si>
    <t>Pending Orders</t>
  </si>
  <si>
    <t>Excess Stock Value</t>
  </si>
  <si>
    <t>Short Stock Qty</t>
  </si>
  <si>
    <t>Short Stock Value</t>
  </si>
  <si>
    <t>2 bin</t>
  </si>
  <si>
    <t>New</t>
  </si>
  <si>
    <t>new</t>
  </si>
  <si>
    <t>Non moving</t>
  </si>
  <si>
    <t>supplier 2</t>
  </si>
  <si>
    <t>Liddo India</t>
  </si>
  <si>
    <t>Anil Sugars</t>
  </si>
  <si>
    <t>Gemini Edibles</t>
  </si>
  <si>
    <t>KOP Agro  Ltd</t>
  </si>
  <si>
    <t>Parry Enterprises India Pvt Ltd</t>
  </si>
  <si>
    <t xml:space="preserve">Roquette Riddhi Siddhi Pvt Ltd </t>
  </si>
  <si>
    <t>Aak Kamani Pvt Ltd</t>
  </si>
  <si>
    <t>SVS Food Processors</t>
  </si>
  <si>
    <t>PT Aisa Cocoa Indonesia</t>
  </si>
  <si>
    <t>Damani</t>
  </si>
  <si>
    <t>KR  Foods</t>
  </si>
  <si>
    <t>Kerry Ingredients India Pvt Ltd</t>
  </si>
  <si>
    <t>Bunge</t>
  </si>
  <si>
    <t>S.G Gupta  Santosh Trader(Sugar)</t>
  </si>
  <si>
    <t>Metro Line Polyplast</t>
  </si>
  <si>
    <t>Dev Polymers</t>
  </si>
  <si>
    <t>Sri Balaji Polypet</t>
  </si>
  <si>
    <t>Venkataswara Roto Pack Pvt Ltd</t>
  </si>
  <si>
    <t>Symrise Pvt Ltd</t>
  </si>
  <si>
    <t>Positive Flexo Pack Pvt Ltd</t>
  </si>
  <si>
    <t>Sri Polymers</t>
  </si>
  <si>
    <t xml:space="preserve"> Sumo Biscuits</t>
  </si>
  <si>
    <t>Basveshwara</t>
  </si>
  <si>
    <t>Pooja glass works</t>
  </si>
  <si>
    <t>Vijay Neha Polymers Pvt Ltd</t>
  </si>
  <si>
    <t>Sree Nidi Oils</t>
  </si>
  <si>
    <t>Shreeji Foods</t>
  </si>
  <si>
    <t>Hitech Plastic</t>
  </si>
  <si>
    <t>Indras Agencies</t>
  </si>
  <si>
    <t>Shanti Ganga Plasto Packs Pvt Ltd</t>
  </si>
  <si>
    <t>Hermetic Reprographics</t>
  </si>
  <si>
    <t>Garden Flavours</t>
  </si>
  <si>
    <t>hindustan plast</t>
  </si>
  <si>
    <t>Singhania Off Set Printers Pvt Ltd</t>
  </si>
  <si>
    <t>New Surya</t>
  </si>
  <si>
    <t>Gangaram Packaging</t>
  </si>
  <si>
    <t>Egg Way Internationals</t>
  </si>
  <si>
    <t>ELIXIR CEREALS PVT LTD</t>
  </si>
  <si>
    <t>Lasenor Charbuja</t>
  </si>
  <si>
    <t>Avon Flex</t>
  </si>
  <si>
    <t>Fenoplast</t>
  </si>
  <si>
    <t>THE CHEMICAL ENGINEERING CORPORATION PVT.LTD(CEC FLAVOURS AND FRAGRANCES PRIVATE LIMITED).</t>
  </si>
  <si>
    <t>R.JAYANTILAL &amp; CO</t>
  </si>
  <si>
    <t>DREAM FOODS</t>
  </si>
  <si>
    <t>Bh Polymers</t>
  </si>
  <si>
    <t>N B Poly Films</t>
  </si>
  <si>
    <t>Bhagaya Sree Enterprises</t>
  </si>
  <si>
    <t>Rasmi Foils &amp; Conveter Pvt Ltd</t>
  </si>
  <si>
    <t>Bezum Bazar</t>
  </si>
  <si>
    <t>LOTUS CHOCOLATE COMPANY</t>
  </si>
  <si>
    <t>Gogia Chemical Industries Pvt Ltd</t>
  </si>
  <si>
    <t>Jeevan Polymers</t>
  </si>
  <si>
    <t>Deep Strach</t>
  </si>
  <si>
    <t>Svs Agenices</t>
  </si>
  <si>
    <t>Surya Masala</t>
  </si>
  <si>
    <t>Sri Swathi Enterprises</t>
  </si>
  <si>
    <t>Sri Lakshmi Print N Pack</t>
  </si>
  <si>
    <t>zodiac Reprographics Pvt Ltd</t>
  </si>
  <si>
    <t>Fine Organics</t>
  </si>
  <si>
    <t>Gujarath Ambuja</t>
  </si>
  <si>
    <t>Arihant foils Pvt Ltd</t>
  </si>
  <si>
    <t xml:space="preserve">Printing Sree Desings </t>
  </si>
  <si>
    <t>KB ENGINEERING CO. PVT LTD</t>
  </si>
  <si>
    <t>S.K.Flavours &amp; Fragrances Pvt Ltd</t>
  </si>
  <si>
    <t>SSD Industries</t>
  </si>
  <si>
    <t>Bharathi Industries</t>
  </si>
  <si>
    <t>Vishal Enterprises</t>
  </si>
  <si>
    <t xml:space="preserve">Nida Packing </t>
  </si>
  <si>
    <t>Vijayneha Polymers Pvt. Ltd</t>
  </si>
  <si>
    <t>Indian Dairy</t>
  </si>
  <si>
    <t>Acid India</t>
  </si>
  <si>
    <t>Siddharth Plast</t>
  </si>
  <si>
    <t>Govind Polymers</t>
  </si>
  <si>
    <t>VIJAYNEHA POLYMERS PVT.LTD.</t>
  </si>
  <si>
    <t>Dhana Lakshmi Industries</t>
  </si>
  <si>
    <t>Aarkay Foods</t>
  </si>
  <si>
    <t>MOHAN MUTHA POLYTECH PVT LTD.</t>
  </si>
  <si>
    <t>Sensient India Pvt Ltd</t>
  </si>
  <si>
    <t>Mane India Pvt Ltd</t>
  </si>
  <si>
    <t>Manjushree Polymers</t>
  </si>
  <si>
    <t>Narmadha Chemicals</t>
  </si>
  <si>
    <t>Jayanthi Lal &amp; Company</t>
  </si>
  <si>
    <t>Reliable Enterprises</t>
  </si>
  <si>
    <t>Pec Tech</t>
  </si>
  <si>
    <t>Gayathri Salts</t>
  </si>
  <si>
    <t>Kapadia Gum Chem Industries</t>
  </si>
  <si>
    <t>SSD INDUSTRIES</t>
  </si>
  <si>
    <t>International Flavours &amp; Fragrances</t>
  </si>
  <si>
    <t>Star Agencies</t>
  </si>
  <si>
    <t>Metro Cash &amp; Carry India Pvt Ltd</t>
  </si>
  <si>
    <t>Piyush Chemicals</t>
  </si>
  <si>
    <t>Asshraff</t>
  </si>
  <si>
    <t>Printing Sree Designs</t>
  </si>
  <si>
    <t>Sukhjit Strach Mills</t>
  </si>
  <si>
    <t>Sri Vijaya Glow Pack Systems</t>
  </si>
  <si>
    <t xml:space="preserve">Hermatric Reprograhics </t>
  </si>
  <si>
    <t>Sri Shakaumbari Packaging</t>
  </si>
  <si>
    <t>Casmo Lazer</t>
  </si>
  <si>
    <t>P G Foils</t>
  </si>
  <si>
    <t>Ramesh Enterprises</t>
  </si>
  <si>
    <t>Management decision</t>
  </si>
  <si>
    <t>nutri crisp</t>
  </si>
  <si>
    <t>arihant foils Pvt Ltd</t>
  </si>
  <si>
    <t>avon Flex</t>
  </si>
  <si>
    <t>Polystrap Industries</t>
  </si>
  <si>
    <t>sri designs</t>
  </si>
  <si>
    <t>Packo Mate Flexi Solutions</t>
  </si>
  <si>
    <t>sree balaji printo pack</t>
  </si>
  <si>
    <t>cosmo lazer</t>
  </si>
  <si>
    <t>Rishabh Industries</t>
  </si>
  <si>
    <t>positive Flexo Pack Pvt Ltd</t>
  </si>
  <si>
    <t>pace tech</t>
  </si>
  <si>
    <t>frutiy flavours</t>
  </si>
  <si>
    <t xml:space="preserve">Sri Laxmi Venkata Ramana Packaging </t>
  </si>
  <si>
    <t>china</t>
  </si>
  <si>
    <t>K.P manish</t>
  </si>
  <si>
    <t>supplier location</t>
  </si>
  <si>
    <t>Deployment Status</t>
  </si>
  <si>
    <t>Storage Location</t>
  </si>
  <si>
    <t>Laminate Big Daddy 
(Bubble gum)</t>
  </si>
  <si>
    <t>Chokita Fat 
(TANK) (Rica Select)</t>
  </si>
  <si>
    <t>DARKY PENGUIN 
INNER LAMINATE</t>
  </si>
  <si>
    <t>PEPE CHOCO PENGUIN 
INNER PLASTIC LAMINATE</t>
  </si>
  <si>
    <t xml:space="preserve">EGG FREE BROWN 
CONCENTRATE </t>
  </si>
  <si>
    <t>KOFFEE FUN CHOCO 
LAMIANTE</t>
  </si>
  <si>
    <t>Pouch Funblaster 
(Kachha mango) candy</t>
  </si>
  <si>
    <t>Doromen Choco 
Double Masti Cbs</t>
  </si>
  <si>
    <t>Doromen Choco 
Double Masti Labels</t>
  </si>
  <si>
    <t>Doromen Choco 
Double Masti Film</t>
  </si>
  <si>
    <t>PREMIUM WHITE SLAB 
POUCHES MARCO WHITE
SLAB</t>
  </si>
  <si>
    <t>FIL-AMMG-23 
SOLUBLE ESSENCE</t>
  </si>
  <si>
    <t>Stickers (Export) 
White Beauty 2/-</t>
  </si>
  <si>
    <t>Green Mango
 F1 4853TR (Kerry)</t>
  </si>
  <si>
    <t>Pouch U &amp; Me
 (Strawberry &amp; milk) Candy</t>
  </si>
  <si>
    <t>83mm Blue Caps for 
3D Mint Bubblegum</t>
  </si>
  <si>
    <t>NEW CBS  MARCO 
WHITE SLAB</t>
  </si>
  <si>
    <t>BEN 10 ULTRAPOP
 LAMINATE (9 GMS)</t>
  </si>
  <si>
    <t xml:space="preserve">DIAMOND LUCKY
 DRAW COUPONS </t>
  </si>
  <si>
    <t>Chokita Fat (BOXES)
 (Rica Select)</t>
  </si>
  <si>
    <t>Egg Free Cup Cake 
Powder (Kerry)</t>
  </si>
  <si>
    <t>Funtoo Candy / 
Xtrem Jars (Bowl Offer) Jars</t>
  </si>
  <si>
    <t>JALJEERA FLAVOUR 738543
(SYMRISE)</t>
  </si>
  <si>
    <t>Funblaster / U&amp;Me / 
Black&amp;White Jars</t>
  </si>
  <si>
    <t>Pink 110mm  with handle 
for Teeny SB &amp; Mr.Wafer
 SB Jar</t>
  </si>
  <si>
    <t>Laminate U &amp; Me 
(Coffee &amp; Milk) Candy</t>
  </si>
  <si>
    <t>Laminate Straberry
 Mr Wafer 5/-</t>
  </si>
  <si>
    <t>3D Jelly Strawberry 
Bubblegum Laminate</t>
  </si>
  <si>
    <t>Laminate Funtoo 
Choco stick 15g</t>
  </si>
  <si>
    <t>WAFFY STRAWBERRY
 OUTERS</t>
  </si>
  <si>
    <t>Disposable Glasses (24PCS)
 Doraemon Fun stick</t>
  </si>
  <si>
    <t>MR.WAFER LAMBOO 
STRAWBERRY LAMINATE</t>
  </si>
  <si>
    <t>Green Mango o/s 03044 
(Garden) - Xtreme</t>
  </si>
  <si>
    <t>MR.WAFER LAMBOO 
CHOCOLATE LAMINATE</t>
  </si>
  <si>
    <t>Gold 120mm caps with
 handle for Chocofriend</t>
  </si>
  <si>
    <t>Laminate Chocolate 
Mr Wafer 5/-</t>
  </si>
  <si>
    <t>Laminate Mr.Wafer 
Choco Stick</t>
  </si>
  <si>
    <t>Roasted Coffee 
2902 F 4695KM (Kerry) - C&amp;M</t>
  </si>
  <si>
    <t>Brown Caps 110mm 
with Handle Using for 
Mr.Wafer jars &amp; Kefi candy</t>
  </si>
  <si>
    <t>Display Doraemon 
choco stick</t>
  </si>
  <si>
    <t>Display Teddy Biskoot 
Export (Arabic)</t>
  </si>
  <si>
    <t>Laminate Funto 
Coffee Candy</t>
  </si>
  <si>
    <t>Strawberry Flavour
 (Peacock) -  Wafer</t>
  </si>
  <si>
    <t>Dark Chocolade Rs.2 /
 White Beauty Rs.2 Jars</t>
  </si>
  <si>
    <t>Cansters Mr.Wafer
 Choco Stick</t>
  </si>
  <si>
    <t>Pvc Blister Trays (30pcs) 
Doraemon Fun stick</t>
  </si>
  <si>
    <t>Milk Chocolate OS 
Flavour 0287KM</t>
  </si>
  <si>
    <t>U &amp; Me Jar cartons
 (common)</t>
  </si>
  <si>
    <t>Laminate Chocolate 
Teeny 2/-</t>
  </si>
  <si>
    <t>Laminate Funtoo 
Choco coated Rs.5/-</t>
  </si>
  <si>
    <t>FUNTOO MAGIC 
MASALA LAMINATE</t>
  </si>
  <si>
    <t>WAFFY STRAWBERRY 
LAMINATE</t>
  </si>
  <si>
    <t>Printed Cup Seal 
Doraemon Fun stick</t>
  </si>
  <si>
    <t>3D Jelly Watermelon 
Bubblegum Laminate</t>
  </si>
  <si>
    <t>FUNTOO COLA BERRY
 LAMINATE</t>
  </si>
  <si>
    <t>DORAEMON BUBBLEGUM 
TATTOOS</t>
  </si>
  <si>
    <t>Red caps 96mm without 
handle using Mini &amp; 
Regular Jars</t>
  </si>
  <si>
    <t>Green Mango 
(Symrise) (738959)</t>
  </si>
  <si>
    <t>Laminate Doraemon
 choco stick</t>
  </si>
  <si>
    <t xml:space="preserve">Red caps 140mm with 
yellow handle for
 Large &amp; Surprise </t>
  </si>
  <si>
    <t>Orange 96mm without handle
 for Funtoo candy, Funtoo
Choco stick &amp; 2 shots</t>
  </si>
  <si>
    <t>Disposable Cups 
Doraemon Fun stick</t>
  </si>
  <si>
    <t>96mm Temple Caps
 for Lollypop (RED)</t>
  </si>
  <si>
    <t>2776 SKFF COFFEE -
 Cappicuno Toffee</t>
  </si>
  <si>
    <t>Laminate Straberry 
Teeny 2/-</t>
  </si>
  <si>
    <t>Milk KCMM Flavour 
(kerry) - C&amp;M</t>
  </si>
  <si>
    <t>Display Pepe
 White Beauty Rs. 5 /-</t>
  </si>
  <si>
    <t>Laminate Teddy Biskoot
 Export (Arabic)</t>
  </si>
  <si>
    <t>96mm Temple Caps for
 Lollypop(YELLOW)</t>
  </si>
  <si>
    <t>MR WAFFER CRISPY
 (EXPORT CBOX) SMALL SIZE</t>
  </si>
  <si>
    <t>Green Colour 96mm
 Funblaster &amp; Xtrem 
(bowl offer)</t>
  </si>
  <si>
    <t>Laminate U &amp; Me 
(Strawberry &amp; milk) Candy</t>
  </si>
  <si>
    <t>Xtrem Jars (Pen Offer) / 
Toffa</t>
  </si>
  <si>
    <t>Laminate Dark Chocolate 
Rs. 5 /- 14g</t>
  </si>
  <si>
    <t>Chocolate Flavour (Matrix) -  
Wafer</t>
  </si>
  <si>
    <t>Doraemon Funstick 
cbs (30pcs)</t>
  </si>
  <si>
    <t>BELVIE CREMO
 VANILLA LAMINATE</t>
  </si>
  <si>
    <t>Laminate Funblaster 
(Kachha mango) candy</t>
  </si>
  <si>
    <t>BEN 10 KACHA AAM CANDY
 LAMINATE</t>
  </si>
  <si>
    <t>Pepe toffee cartons
 (common for all 6 variantS)</t>
  </si>
  <si>
    <t>Doraemon Strawberry 
Bubblegum Laminate</t>
  </si>
  <si>
    <t>Laminate Ch 
Mr Wafer 2/- Export</t>
  </si>
  <si>
    <t>Laminate Almond 
Blast Toffee</t>
  </si>
  <si>
    <t>Laminate Pepe 
White Beauty Rs. 5 /-</t>
  </si>
  <si>
    <t>ENGLAND CHATPAT
 MASALA LAMINATE</t>
  </si>
  <si>
    <t>Yellow 96mm without handle
 for Mr.wafer choco stick</t>
  </si>
  <si>
    <t>Display Teeny 
Choco Coated 5/-</t>
  </si>
  <si>
    <t>HUNGRY BIRD PET FOIL 
HSL LAMINATE</t>
  </si>
  <si>
    <t>BEN 10 KACHA AAM 
CANDY JARS</t>
  </si>
  <si>
    <t>Laminate Vnl Mr Wafer
 2/- Export</t>
  </si>
  <si>
    <t>Cbs Teddy Biskoot
 Export (Arabic)</t>
  </si>
  <si>
    <t>83mm Pink Caps for 3D 
Strawberry Bubblegum</t>
  </si>
  <si>
    <t>Chocolate Display 
Mr Wafer 5/-</t>
  </si>
  <si>
    <t>Red caps 96mm 
with handle for swiss gold
 / U &amp; ME STRAWBERRY</t>
  </si>
  <si>
    <t>STICK ON CHOCO WITH 
HAZELNUT CREAM JARS</t>
  </si>
  <si>
    <t>Display Doreomon
 Dark Choco</t>
  </si>
  <si>
    <t>WAFFY ROLLS 
STRAWBERRY CBS</t>
  </si>
  <si>
    <t>Laminate Teddy 
Biskoot Export</t>
  </si>
  <si>
    <t>Laminate Stb Mr Wafer 
2/- Export</t>
  </si>
  <si>
    <t>Strawberry Display
 Mr Wafer 5/-</t>
  </si>
  <si>
    <t>Laminate Teeny 
Choco Coated 5/-</t>
  </si>
  <si>
    <t>ENGLAND COCONUT 
CANDY LAMINATE</t>
  </si>
  <si>
    <t>FUNTOO MAGIC
 MASALA CBS</t>
  </si>
  <si>
    <t>Laminate Stick On Choco 
With Hazelnut Cream</t>
  </si>
  <si>
    <t>Water Melon 
Flavour (Symrise)</t>
  </si>
  <si>
    <t>3D Jelly Orange 
Bubblegum Laminate</t>
  </si>
  <si>
    <t>LAMBOO CAPS 120MM 
BROWN</t>
  </si>
  <si>
    <t>MR.WAFER DARKY STICK ON
 CHOCO LAMINATE</t>
  </si>
  <si>
    <t>marco compound
 common cbs</t>
  </si>
  <si>
    <t>Mr.Wafer Darky Stick 
On Choco Cbs</t>
  </si>
  <si>
    <t>Laminate U &amp; Me 
(Mango &amp; milk) Candy</t>
  </si>
  <si>
    <t>WAFFY ROLLS 
CHOCOLATE CBS</t>
  </si>
  <si>
    <t>BELVIE CREMO 
STRAWBERRY LAMINATE</t>
  </si>
  <si>
    <t>DORAEMON 
FUNSTICK SHRINK FILM</t>
  </si>
  <si>
    <t>Watermelon Flavour
 IF2018 (Sensient) -POP</t>
  </si>
  <si>
    <t>Cansters Coco
 masti Toffee</t>
  </si>
  <si>
    <t>Cbs Funtoo 
Choco coated Rs.5/-</t>
  </si>
  <si>
    <t>Vanilla powder
(Mane)</t>
  </si>
  <si>
    <t>Cbs Stick On Choco
 With Hazelnut Cream</t>
  </si>
  <si>
    <t>BROWN CANSTER 110MM 
CAPS STICKLINE</t>
  </si>
  <si>
    <t>3D Jelly Strawberry Bubblegum 
Labels (5 units Free)</t>
  </si>
  <si>
    <t>Strawberry Fruity M-6972 
(SKFF) - POP</t>
  </si>
  <si>
    <t>Laminate U &amp; Me
 (Orange &amp; lime) Candy</t>
  </si>
  <si>
    <t>Orange Flavour 
(Peacock) -Wafer</t>
  </si>
  <si>
    <t>Laminate Funtoo Choco
 stick 13g</t>
  </si>
  <si>
    <t>DARK COMPOUND 
NEW POUCHES</t>
  </si>
  <si>
    <t>96MM PINK CAPS FOR 
WAFFY STICK STRAWBERRY</t>
  </si>
  <si>
    <t>83mm Red Caps for 3D 
Watermelon Bubblegum</t>
  </si>
  <si>
    <t>canster cbs Mr.Wafer 
Choco Stick</t>
  </si>
  <si>
    <t>Stickers U &amp; Me
 (Coffee &amp; Milk) Candy</t>
  </si>
  <si>
    <t>Laminate Doreomon
 Dark Choco</t>
  </si>
  <si>
    <t>Chocolate Flavour CEC - 
Stick line DFL</t>
  </si>
  <si>
    <t>ROASTED CUMIN FLAVOUR
 738928 (SYMRISE)</t>
  </si>
  <si>
    <t>Laminate Fun Blaster
 (Rose ) candy</t>
  </si>
  <si>
    <t>Xtrem Labels 
(1 Bowl Free Offer)</t>
  </si>
  <si>
    <t>96MM WITHOUT HANDLE
 GREEN CAPS FOR FUNTOO
 MAGIC MASALA</t>
  </si>
  <si>
    <t>Coconut Flavour (Symrise) -
 Coconut Toffee</t>
  </si>
  <si>
    <t>83MM WHITE CAPS FOR
 COC0NUT &amp; MILK</t>
  </si>
  <si>
    <t>PVC Blister Trays (24pcs)
 (old) Doraemon Fun stick</t>
  </si>
  <si>
    <t xml:space="preserve">Orange 120mm caps for 
Funtoo Choco Coated Rs.5/- </t>
  </si>
  <si>
    <t>Black 96mm without handle 
for Black&amp;White</t>
  </si>
  <si>
    <t xml:space="preserve">MR.WAFER LAMBOO
 CHOCOLATE LABELS </t>
  </si>
  <si>
    <t>Laminate PENGUIN
 Mikanos Rs. 5/-</t>
  </si>
  <si>
    <t>Laminate JOKER 
Mikanos Rs. 5/-</t>
  </si>
  <si>
    <t>Laminate TEDDY
 Mikanos Rs. 5/-</t>
  </si>
  <si>
    <t>Kachha Aam Pakka 
Aam Bubblegum Laminate</t>
  </si>
  <si>
    <t>XTREM LEMON WITH 
CHAPAT LAMINATE</t>
  </si>
  <si>
    <t>Orange Flavour (Symrise)
 - O&amp;L</t>
  </si>
  <si>
    <t>BEN 10 KACHA AAM 
CANDY CBS</t>
  </si>
  <si>
    <t>MR.LAMBOO
 STRAWBERRY LABELS</t>
  </si>
  <si>
    <t>Cbs Pepe White 
Beauty Rs. 5 /-</t>
  </si>
  <si>
    <t>NIMBU PAANI 
FLAVOUR (SENSIENT)</t>
  </si>
  <si>
    <t>YELLOW CAPS 83MM FOR
 THANK YOU</t>
  </si>
  <si>
    <t>Condensed Milk Flavour
 (Mane) - Toffees</t>
  </si>
  <si>
    <t>96MM HANDLE ORANGE CAPS
 FOR XTREM (LIME &amp; ORANGE)</t>
  </si>
  <si>
    <t>Ben 10 Ultra Pop 
Yellow Labels</t>
  </si>
  <si>
    <t>Chocolate Bitter 101
 Flavour</t>
  </si>
  <si>
    <t>Mango Kacha LM1919 
(Kerry) - M &amp; M</t>
  </si>
  <si>
    <t>Strawberry 5251 KM
 Flavour (Kerry)</t>
  </si>
  <si>
    <t>BLUE CAPS FOR MR.WAFER
 DARKY STICK</t>
  </si>
  <si>
    <t>Brown 96mm without hadle
  for Dark 2/-</t>
  </si>
  <si>
    <t>83mm Green caps for Xtrem
 (pen offer) / Bubblegum</t>
  </si>
  <si>
    <t>DOUBLE CARTON  
MARCO BITTER SLAB</t>
  </si>
  <si>
    <t>PEACE CHOCO LOVE &amp; 
THANK YOU CBS</t>
  </si>
  <si>
    <t>MILK COMPOUND 
NEW POUCHES</t>
  </si>
  <si>
    <t>Laminate Kaju 
Butter Toffee</t>
  </si>
  <si>
    <t>FUNTOO COLA
 BERRY CBS</t>
  </si>
  <si>
    <t>BEN 10 KACHA AAM
 CANDY (BACK) LABELS</t>
  </si>
  <si>
    <t>Raw Mango KFBM001
 (Symrise)- Raw mango</t>
  </si>
  <si>
    <t>Cards Penguin Mikanos 
Rs. 5/-</t>
  </si>
  <si>
    <t>Fun Blaster Jar 
cartons (common)</t>
  </si>
  <si>
    <t>ENGLAND COCONUT
 CANDY CBS</t>
  </si>
  <si>
    <t>3D Jelly Watermelon
 Bubblegum Labels
 (5 units Free)</t>
  </si>
  <si>
    <t>Stickers U &amp; Me 
(Strawberry &amp; milk) Candy</t>
  </si>
  <si>
    <t>Stickers Funtoo Choco
 stick 15g (30+2 UNITS)</t>
  </si>
  <si>
    <t>STRAWBERRY D1605665
 FLAVOUR (MANE)</t>
  </si>
  <si>
    <t>FUNHOUSE ALU FOILS
 130MM</t>
  </si>
  <si>
    <t>Doraemon Strawberry 
Bubblegum Labels
 (5 units Free)</t>
  </si>
  <si>
    <t>Cards Joker Mikanos
 Rs. 5/-</t>
  </si>
  <si>
    <t>Laminate Chocolate
 Mr Wafer 2/-</t>
  </si>
  <si>
    <t>DOUBLE CARTON 
THERMACOAL MARCO BITTER 
SLAB</t>
  </si>
  <si>
    <t>HUNGRY BIRD CHOCOSTICK
 BISCUIT CBS</t>
  </si>
  <si>
    <t>BEN 10 KACHA AAM CANDY
 (BOWL FREE) LABELS</t>
  </si>
  <si>
    <t>PREMIUM BITTER SLAB
 POUCHES  MARCO BITTER
 SLAB</t>
  </si>
  <si>
    <t>MANGO FLAVOUR 
342698(SYMRISE)</t>
  </si>
  <si>
    <t>ADVANTRA PHC9256 
(GUM) (gold)</t>
  </si>
  <si>
    <t>Strawberry Stickers
 Mr Wafer 5/-</t>
  </si>
  <si>
    <t>Pouch U &amp; Me
 (Coffee &amp; Milk) Candy</t>
  </si>
  <si>
    <t>Pista M-2767 Flavour (SKFF) 
- Pista Toffee</t>
  </si>
  <si>
    <t>Laminate Strawberry 
Mr Wafer 2/-</t>
  </si>
  <si>
    <t>WAFFY ROLLS 
CHOCOLATE LABELS</t>
  </si>
  <si>
    <t>Laminate Doreomon
 Choco Bar</t>
  </si>
  <si>
    <t>Doraemon Funstick 
Labels (30pcs)</t>
  </si>
  <si>
    <t>BITTER CHOCOLATE 
FLAVOUR (KERRY)</t>
  </si>
  <si>
    <t>FUNTOO MAGIC
 MASALA LABELS</t>
  </si>
  <si>
    <t>CHAT FLAVOUR
 738925(SYMRISE)</t>
  </si>
  <si>
    <t>Chocolate Stickers
 Mr Wafer 5/-</t>
  </si>
  <si>
    <t>Doraemon Funstick 
Cbs (24pcs)</t>
  </si>
  <si>
    <t>Doraemon Watermelon
 Bubblegum Labels
 (Tattoo Free)</t>
  </si>
  <si>
    <t>Stickers Funtoo 
Choco coated
 Rs.5/-</t>
  </si>
  <si>
    <t>POUCHES (MILK &amp; BITTER) 
SWISS 41</t>
  </si>
  <si>
    <t>Chocolate Flavour (Symrise)
 - Choco blast toffee</t>
  </si>
  <si>
    <t>Yellow 96mm with handle 
for Milky Penguin</t>
  </si>
  <si>
    <t>Funtoo  Strawberry Labels
 15g (30+2 UNITS)</t>
  </si>
  <si>
    <t>U &amp; Me Pouch 
cartons (common)</t>
  </si>
  <si>
    <t>HUNGRY BIRD CHOCO
 WITH BISCUIT LABELS</t>
  </si>
  <si>
    <t>83mm Orange Caps for 
3D Orange Bubblegum</t>
  </si>
  <si>
    <t>Labels Funto Coffee 
Candy 25 PCS FREE</t>
  </si>
  <si>
    <t>pink 96mm with handle
 for rose candy</t>
  </si>
  <si>
    <t>Badam Milk Flavour 
(IFF) - Almond Toffee</t>
  </si>
  <si>
    <t>FUNTOO COLA BERRY
 LABELS</t>
  </si>
  <si>
    <t>Labels Kefi Coffee 
Candy (20 PCS FREE)</t>
  </si>
  <si>
    <t>3D Jelly Orange Bubblegum
 Labels (5 units Free)</t>
  </si>
  <si>
    <t>PLAIN 65MM 
ALUMINIUM FOILS</t>
  </si>
  <si>
    <t>Laminate Boom
 choco stick</t>
  </si>
  <si>
    <t>63MM BROWN CAPS 
FOR WAFFY</t>
  </si>
  <si>
    <t>Stickers Funblaster 
(Kachha mango) candy</t>
  </si>
  <si>
    <t>Laminate Vanilla 
Mr Wafer 2/-</t>
  </si>
  <si>
    <t>WHITE COMPOUND 
NEW POUCHES</t>
  </si>
  <si>
    <t>Stickers White
 Beauty 2/-</t>
  </si>
  <si>
    <t>PEACE CHOCS 
LOVE LABELS</t>
  </si>
  <si>
    <t>Xtrem Labels
 (20 pcs Free)</t>
  </si>
  <si>
    <t>63MM RED CAPS
 FOR WAFFY STICK</t>
  </si>
  <si>
    <t>HYUNDAI LUXURY 
CHOCOLATE DISPLAY BOXES</t>
  </si>
  <si>
    <t>Dark Chocolade Rs.2 / 
White Beauty Rs.2 EXPORT CBS</t>
  </si>
  <si>
    <t>Mr.Wafer Darky Stick 
On Choco Labels</t>
  </si>
  <si>
    <t>Funtoo  Strawberry 
Labels 15g (34 UNITS)</t>
  </si>
  <si>
    <t>63MM ROYAL BLUE CAPS
 FOR WAFFY STICK</t>
  </si>
  <si>
    <t>ENGLAND COCONUT 
CANDY LABELS</t>
  </si>
  <si>
    <t>Kachha Aam Pakka 
Aam Bubblegum Labels</t>
  </si>
  <si>
    <t>HUNGRY BIRD CAPS 
120MM RED</t>
  </si>
  <si>
    <t>63MM PINK CAPS
 FOR WAFFY</t>
  </si>
  <si>
    <t>Dis Cbs White
 Beauty 2/-</t>
  </si>
  <si>
    <t>120MM RED WITH HANDLE
 FOR HUNGRY BIRDS</t>
  </si>
  <si>
    <t>Rose Flavour (Garden)
 - Rose</t>
  </si>
  <si>
    <t>Roasted Hazelnut 
Flavour</t>
  </si>
  <si>
    <t>Jar Cbs Stick On 
choco</t>
  </si>
  <si>
    <t>Mango Flavour (IFF) 
M &amp;M</t>
  </si>
  <si>
    <t>WAFFY ROLLS 
ORANGE LABELS</t>
  </si>
  <si>
    <t>Labels Stick On Choco 
With Hazelnut Cream</t>
  </si>
  <si>
    <t>CHOCOLATE DIARY 
LM 0404 FL 5529 KM (KERRY)</t>
  </si>
  <si>
    <t>Pouch U &amp; Me 
(Orange &amp; lime) Candy</t>
  </si>
  <si>
    <t>PREMIUM MILK SLAB 
POUCHES  MARCO MILK SLAB</t>
  </si>
  <si>
    <t>Stickers Funtoo Choco 
stick 13g(34 UNITS)</t>
  </si>
  <si>
    <t>Chocolate Brown K1 
Color</t>
  </si>
  <si>
    <t>Labels Funto Coffee 
Candy Mini 10 PCS FREE</t>
  </si>
  <si>
    <t>ENGLAND/ EUROCOIN
 EXPORT CBS</t>
  </si>
  <si>
    <t>Lemon Flavour
 (Symrise) - O&amp;L</t>
  </si>
  <si>
    <t>PREMIUM BITTER SLAB 
CBS  MARCO BITTER SLAB</t>
  </si>
  <si>
    <t>Purasal S-25 
(Sodium Lactate)</t>
  </si>
  <si>
    <t>Vanilla (Robin) -
 Wafer &amp; Cake</t>
  </si>
  <si>
    <t xml:space="preserve">KEFI PRINTED
 ALU FOILS </t>
  </si>
  <si>
    <t>WAFFY ROLLS 
STRAWBERRY LABELS</t>
  </si>
  <si>
    <t>PREMIUM MILK SLAB CBS
  MARCO MILK SLAB</t>
  </si>
  <si>
    <t>WAFFY ROLLS 
VANILLA LABELS</t>
  </si>
  <si>
    <t>Sodium  Meta Bi-Sulphate
 (S.M.S.)</t>
  </si>
  <si>
    <t>Stickers U &amp; Me 
(Mango &amp; milk) Candy</t>
  </si>
  <si>
    <t>Stickers Funtoo Choco 
stick 15g (34 UNITS)</t>
  </si>
  <si>
    <t>Cardamom M-9484 Flavour 
(SKFF) - Pista Toffee</t>
  </si>
  <si>
    <t>Stickers Mr.Wafer 
Choco Stick 13G</t>
  </si>
  <si>
    <t>Butter Flavour 1437 (CEC)
 - Toffees</t>
  </si>
  <si>
    <t>Labels Kefi Coffee 
Candy (SILVER COIN)</t>
  </si>
  <si>
    <t>PEACE CHOCS ALUMINIUM
 FOILS 86MM</t>
  </si>
  <si>
    <t>CBS WITH THERMACOAL 
 MARCO BITTER SLAB</t>
  </si>
  <si>
    <t>63MM IVORY CAPS
 FOR WAFFY</t>
  </si>
  <si>
    <t>Stickers Funtoo Choco stick 
16g(30+2 UNITS)</t>
  </si>
  <si>
    <t>IF 2022 Yogurt Flavour
 (Sensient) - S&amp;M</t>
  </si>
  <si>
    <t>HUNGRY BIRD PET FOIL 
PLABLLE LAMINATE</t>
  </si>
  <si>
    <t>ADVANTRA PHC9255
 (GUM) (mikanos)</t>
  </si>
  <si>
    <t>PLAIN 125 MM
 ALUMINIUM FOIL</t>
  </si>
  <si>
    <t>Cashew Butter M-2778 (SKFF)
 - Kaju Butter Toffee</t>
  </si>
  <si>
    <t xml:space="preserve">HUNGRY BIRD
 FRONT STICKERS </t>
  </si>
  <si>
    <t>FIRMENICH ROYAL 
MILK PASTE</t>
  </si>
  <si>
    <t>63MM ORANGE CAPS 
FOR WAFFY STICK</t>
  </si>
  <si>
    <t>Stickers U &amp; Me
 (Orange &amp; lime) Candy</t>
  </si>
  <si>
    <t>FUNHOUSE ALU
 FOILS 115MM</t>
  </si>
  <si>
    <t>Milk boiled Flavour 
(Fruity) - M &amp;M</t>
  </si>
  <si>
    <t>Stickers Fun Blaster
 (Rose ) candy</t>
  </si>
  <si>
    <t>PLAIN 115MM
 (CANDY) Foils</t>
  </si>
  <si>
    <t>AUSOME COCONUT 
&amp; MILK TOFFES CBS  NEW</t>
  </si>
  <si>
    <t>Dark Chocolate
 M-4344 (SKFF)</t>
  </si>
  <si>
    <t>XTREM LEMON WITH
 CHATPAT LABELS</t>
  </si>
  <si>
    <t>Stickers Funtoo 
Choco stick Big Labels</t>
  </si>
  <si>
    <t>Choco Friend 
Mono Partitions</t>
  </si>
  <si>
    <t>HYUNDAI LUXURY
 CHOCOLATE CBS</t>
  </si>
  <si>
    <t>CHAT MASALA 
FLAVOUR (SKFF)</t>
  </si>
  <si>
    <t>CHOCO SURPRISE 
SB</t>
  </si>
  <si>
    <t>PREMIUM WHITE SLAB 
CBS MARCO WHITE SLAB</t>
  </si>
  <si>
    <t>PVC PLASTIC TRAYS 
FOR 12PK CHOCOLATE</t>
  </si>
  <si>
    <t>Printed Shrinkage
 Sleeve Doraemon 
Fun stick</t>
  </si>
  <si>
    <t>Stickers Funtoo 
Choco stick 13g(30+4 UNITS)</t>
  </si>
  <si>
    <t>Fun Blaster Pouch 
cartons (common)</t>
  </si>
  <si>
    <t>MILK COMPOUND 
LABELS M26</t>
  </si>
  <si>
    <t>BELVIE CREMO  
EXPORT COVERS</t>
  </si>
  <si>
    <t>3D Jelly Cola
 Bubblegum Laminate</t>
  </si>
  <si>
    <t>KOFFEE FUN 
CHOCO LAMINATE</t>
  </si>
  <si>
    <t>Pouch Funblaster 
(Rose) candy</t>
  </si>
  <si>
    <t>KOFFEE FUN 
CHOCO CBS</t>
  </si>
  <si>
    <t>PVC Blister Trays (24pcs)
 (new) Doraemon Fun stick</t>
  </si>
  <si>
    <t>FUNTOO (SINGLE COLOUR) 
LAMINATE</t>
  </si>
  <si>
    <t xml:space="preserve">Coffee Flavour
(575141A FERMINCH) GLOBAL </t>
  </si>
  <si>
    <t>DOROMEN LOVE 
HEARTS LAMINATE</t>
  </si>
  <si>
    <t>DUDES MILK BALL 
YELLOW LABELS</t>
  </si>
  <si>
    <t>Labels Funto Coffee
 Candy GLASS FREE</t>
  </si>
  <si>
    <t>FUNTOO JOYSTICK 
BIG DISPLAYS</t>
  </si>
  <si>
    <t>AUSOME WAFYTA 2/-
 VENNILA CBS STICKLINE</t>
  </si>
  <si>
    <t>FUNTOO JOYSTICK 
OUTERS (ORANGE)</t>
  </si>
  <si>
    <t>FUNTOO JOYSTICK
 OUTERS (PINK)</t>
  </si>
  <si>
    <t>SWEET PINEAPPLE
 FLAVOUR (SENSIENT)</t>
  </si>
  <si>
    <t>FUNTOO JOYSTICK
 OUTERS (GREEN)</t>
  </si>
  <si>
    <t>DUDES MILK BALL
 RED LABELS</t>
  </si>
  <si>
    <t>PEPE TWIN BALLS 
MILK&amp;CHOCO BALL LABELS
 ENGLAND</t>
  </si>
  <si>
    <t>DOUBLE CARTON 
 MARCO MILK SLAB</t>
  </si>
  <si>
    <t>DOUBLE CARTON 
 MARCO WHITE SLAB</t>
  </si>
  <si>
    <t xml:space="preserve">MOCHA COFFEE 
CANDY LAMINATE </t>
  </si>
  <si>
    <t>AUSOME WAFYTA 2/-
 STRAWBERRY CBS STICKLINE</t>
  </si>
  <si>
    <t>THERMACOAL SHEETS
 MARCO WHITE SLAB</t>
  </si>
  <si>
    <t>Stickers Funtoo
 Choco stick 13g(30 UNITS)</t>
  </si>
  <si>
    <t>Milky Penguin
 NEW Labels</t>
  </si>
  <si>
    <t>CHIPS SWISS
 LABELS</t>
  </si>
  <si>
    <t>Nat Butter Flavour
 4370 Br (Kerry) - Powder</t>
  </si>
  <si>
    <t>Vanilla PA0009
 (Kerry)</t>
  </si>
  <si>
    <t>96MM HANDLE VIOLET
 CAPS</t>
  </si>
  <si>
    <t>Strawberry PA2889
 (Kerry)- S&amp;M</t>
  </si>
  <si>
    <t>STRAWBERRY 
SUPREME AROMAX</t>
  </si>
  <si>
    <t>Lemon Flavour
 CEC 4211 - O&amp;L</t>
  </si>
  <si>
    <t>Dark Choco Flavour 
PA9342 (Kerry)</t>
  </si>
  <si>
    <t>AUSOME WAFYTA 2/-
 VANNILA LABELS STICKLINE</t>
  </si>
  <si>
    <t>POUCHES (WHITE) 
SWISS 81</t>
  </si>
  <si>
    <t>Vannila Maffin V4787 
(Amar Orgonic)</t>
  </si>
  <si>
    <t>STRAWBERRY FIRMENICH
 SUPREME</t>
  </si>
  <si>
    <t>Rose white (Robin)
 4512</t>
  </si>
  <si>
    <t>XTREM FREE OFFER
 COVERING LABELS</t>
  </si>
  <si>
    <t>EYES AND NOSE RED
 STICKERS</t>
  </si>
  <si>
    <t>EYES AND NOSE BLUE
 STICKERS</t>
  </si>
  <si>
    <t>EYES AND NOSE BLACK
 STICKERS</t>
  </si>
  <si>
    <t>FUNTOO BLACK 1 INCH
 TAPES</t>
  </si>
  <si>
    <t>Laminate Dark Chocolate
 Rs. 5 /- 15g</t>
  </si>
  <si>
    <t>Pouch U &amp; Me
 (Mango &amp; milk) Candy</t>
  </si>
  <si>
    <t>SILKY MILKY BOX 
STICKERS 30+2 PCS FREE</t>
  </si>
  <si>
    <t>AUSOME WAFYTA 2/-
 STRAWBERRY LABELS STICKLINE</t>
  </si>
  <si>
    <t>THERMACOAL SHEETS
  MARCO BITTER SLAB</t>
  </si>
  <si>
    <t>THERMACOAL SHEETS
  MARCO MILK SLAB</t>
  </si>
  <si>
    <t>BEN 10 ULTRAPOP 5
 PIECES FREE YELLOW 
COVERING STICKERS</t>
  </si>
  <si>
    <t>BEN 10 ULTRAPOP
 5 PIECES FREE RED 
COVERING STICKERS</t>
  </si>
  <si>
    <t>PEPE MINI CHOX WITH
 BISCUIT STICKERS WITH FOUR 
COLOUR LABELS</t>
  </si>
  <si>
    <t>FUNTOO CHOCOSTICK JARS
 5000ML WITH ORANGE CAPS</t>
  </si>
  <si>
    <t>COVERS  MARCO 
BITTER SLAB</t>
  </si>
  <si>
    <t>Coco masti canster
 sheets</t>
  </si>
  <si>
    <t>Cansters Almond
 Blast Toffee</t>
  </si>
  <si>
    <t>MARCO SLABS COMMON
 CBS NEW</t>
  </si>
  <si>
    <t>PLAIN 120 MM
 ALUMINIUM FOIL</t>
  </si>
  <si>
    <t>HYUNDAI LUXURY
 CHOCOLATE LAMINATE</t>
  </si>
  <si>
    <t>CBS MARCO 
BITTER SLAB</t>
  </si>
  <si>
    <t>Covers (Teddy Biskoot/
Doraemon Choco Stick)</t>
  </si>
  <si>
    <t>PALSGAARD SA 6610
 EMULSIFIER</t>
  </si>
  <si>
    <t>Doraemon Strawberry
 Bubblegum Labels
 (Tattoo Free)</t>
  </si>
  <si>
    <t>Disposable Glasses
 (30PCS) Doraemon
 Fun stick</t>
  </si>
  <si>
    <t>Doraemon Fun stick 
Labels (24 pcs)</t>
  </si>
  <si>
    <t>DARK COMPOUND
 LABELS D11</t>
  </si>
  <si>
    <t>DARK COMPOUND 
LABELS D16</t>
  </si>
  <si>
    <t>WHITE COMPOUND
 LABELS W28</t>
  </si>
  <si>
    <t>MILK COMPOUND 
LABELS M18</t>
  </si>
  <si>
    <t>DARK CHOCO CHIPS 
LABELS DC11</t>
  </si>
  <si>
    <t>Laminate Export
 Spots 1/-</t>
  </si>
  <si>
    <t>Xtrem Glass Bowls
 Covers</t>
  </si>
  <si>
    <t>DARK CHOCO CHIPS
 LABELS DC16</t>
  </si>
  <si>
    <t>WHITE COMPOUND 
LABELS W34</t>
  </si>
  <si>
    <t>MILK CHOCO CHIPS 
LABELS MC26</t>
  </si>
  <si>
    <t>WHITE CHOCO CHIPS
 LABELS WC34</t>
  </si>
  <si>
    <t>MILK CHOCO CHIPS
 LABELS MC18</t>
  </si>
  <si>
    <t>WHITE CHOCO CHIPS
 LABELS WC28</t>
  </si>
  <si>
    <t>DOROMEN LOVE 
HEARTS SHRINK SLEEVES</t>
  </si>
  <si>
    <t>PAST1KG 
(PLAIN STICKERS)</t>
  </si>
  <si>
    <t>3D Jelly Strawberry
 Bubblegum Labels 
(Tattoo Free)</t>
  </si>
  <si>
    <t>3D Jelly Watermelon 
Bubblegum Labels
 (Tattoo Free)</t>
  </si>
  <si>
    <t>Doraemon Watermelon
 Bubblegum Labels 
(5 units Free)</t>
  </si>
  <si>
    <t xml:space="preserve">Plain Laminated
 "I" Mark Rolls </t>
  </si>
  <si>
    <t>White Chocolate 
(Moulding Section)</t>
  </si>
  <si>
    <t>Caps Big Daddy 
(Bubble gum)</t>
  </si>
  <si>
    <t>Cbs Big Daddy 
(Bubble gum)</t>
  </si>
  <si>
    <t>Jars Big Daddy
 (Bubble gum)</t>
  </si>
  <si>
    <t>Stickers Big Daddy
 (Bubble gum)</t>
  </si>
  <si>
    <t>3D Jelly Orange
 Bubblegum Labels (Tattoo Free)</t>
  </si>
  <si>
    <t>WHITE COMPOUND
 LAMINATE</t>
  </si>
  <si>
    <t>NEW CBS MARCO 
BITTER SLAB</t>
  </si>
  <si>
    <t xml:space="preserve">NEW CBS  MARCO 
MILK SLAB </t>
  </si>
  <si>
    <t>WHITE SLABS 
CHOCOLATE</t>
  </si>
  <si>
    <t>TEDDY BISKOOT 
OUTERS (EXPORT)</t>
  </si>
  <si>
    <t>TEDDY BISKOOT 
LAMINATE (EXPORT)</t>
  </si>
  <si>
    <t>WAFFY STRAWBERRY
 LABELS</t>
  </si>
  <si>
    <t>COCOBUDI COCOA 
POWDER</t>
  </si>
  <si>
    <t xml:space="preserve">63MM BROWN 
CAPS </t>
  </si>
  <si>
    <t>NEW CBS MARCO
 WHITE SLAB</t>
  </si>
  <si>
    <t>3D Jelly Cola Bubblegum
 Labels (Tattoo Free)</t>
  </si>
  <si>
    <t>3D Jelly Cola Bubblegum 
Labels (5 units Free)</t>
  </si>
  <si>
    <t>3D Jelly Mint Bubblegum
 Laminate</t>
  </si>
  <si>
    <t>CBS WITH THERMACOAL
 MARCO WHITE SLAB</t>
  </si>
  <si>
    <t>3D Jelly Mint Bubblegum
 Labels (Tattoo Free)</t>
  </si>
  <si>
    <t>CBS WITH THERMACOAL 
 MARCO MILK SLAB</t>
  </si>
  <si>
    <t>3D Jelly Mint Bubblegum
 Labels (5 units Free)</t>
  </si>
  <si>
    <t>EGGLESS CAKE 
CONCENTRATE (VEGKON)</t>
  </si>
  <si>
    <t>THE CHEMICAL ENGINEERING
 CORPORATION PVT.LTD</t>
  </si>
  <si>
    <t>Matrix Flavours &amp; Fragrances
 India Pvt Ltd</t>
  </si>
  <si>
    <t>THE CHEMICAL ENGINEERING 
CORPORATION PVT.LTD</t>
  </si>
  <si>
    <t>Bin qty value (single)</t>
  </si>
  <si>
    <t>Lead Time (Final)</t>
  </si>
  <si>
    <t>Section</t>
  </si>
  <si>
    <t>Sub Category</t>
  </si>
  <si>
    <t>price/UOM</t>
  </si>
  <si>
    <t>Peak Daily Consumption/DEMAND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</si>
</sst>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1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2" fillId="0" borderId="2" xfId="0" applyFont="1" applyBorder="1" applyAlignment="1">
      <alignment horizontal="left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NumberFormat="1" applyBorder="1"/>
    <xf numFmtId="2" fontId="0" fillId="0" borderId="1" xfId="0" applyNumberFormat="1" applyBorder="1"/>
    <xf numFmtId="0" fontId="0" fillId="4" borderId="1" xfId="0" applyFill="1" applyBorder="1"/>
    <xf numFmtId="0" fontId="0" fillId="0" borderId="1" xfId="0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" fontId="0" fillId="0" borderId="1" xfId="0" applyNumberFormat="1" applyBorder="1"/>
    <xf numFmtId="9" fontId="1" fillId="0" borderId="1" xfId="1" applyFont="1" applyBorder="1"/>
    <xf numFmtId="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0" fillId="5" borderId="1" xfId="0" applyNumberFormat="1" applyFill="1" applyBorder="1"/>
    <xf numFmtId="0" fontId="0" fillId="6" borderId="1" xfId="0" applyFill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1" fontId="0" fillId="0" borderId="1" xfId="0" applyNumberFormat="1" applyFill="1" applyBorder="1"/>
    <xf numFmtId="9" fontId="1" fillId="0" borderId="1" xfId="1" applyFont="1" applyFill="1" applyBorder="1"/>
    <xf numFmtId="9" fontId="0" fillId="0" borderId="1" xfId="0" applyNumberFormat="1" applyFill="1" applyBorder="1"/>
    <xf numFmtId="0" fontId="6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8" borderId="1" xfId="0" applyFill="1" applyBorder="1"/>
    <xf numFmtId="0" fontId="2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1" fontId="3" fillId="0" borderId="1" xfId="0" applyNumberFormat="1" applyFont="1" applyBorder="1"/>
    <xf numFmtId="1" fontId="3" fillId="0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/>
    <xf numFmtId="0" fontId="5" fillId="8" borderId="1" xfId="0" applyFont="1" applyFill="1" applyBorder="1"/>
    <xf numFmtId="0" fontId="7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4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9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Non</a:t>
            </a:r>
            <a:r>
              <a:rPr lang="en-IN" baseline="0"/>
              <a:t> Moving Inventory</a:t>
            </a:r>
            <a:endParaRPr lang="en-IN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Classification!$K$15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Classification!$I$16:$I$18</c:f>
              <c:strCache>
                <c:ptCount val="3"/>
                <c:pt idx="0">
                  <c:v>Validated</c:v>
                </c:pt>
                <c:pt idx="1">
                  <c:v>&gt;9 months</c:v>
                </c:pt>
                <c:pt idx="2">
                  <c:v>6-9 Months</c:v>
                </c:pt>
              </c:strCache>
            </c:strRef>
          </c:cat>
          <c:val>
            <c:numRef>
              <c:f>Classification!$K$16:$K$18</c:f>
              <c:numCache>
                <c:formatCode>0</c:formatCode>
                <c:ptCount val="3"/>
                <c:pt idx="0">
                  <c:v>10525906.329999998</c:v>
                </c:pt>
                <c:pt idx="1">
                  <c:v>2983819.7249999996</c:v>
                </c:pt>
                <c:pt idx="2">
                  <c:v>1656910.4212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32-4AD9-921A-A66A12FC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895336"/>
        <c:axId val="182894160"/>
      </c:barChart>
      <c:lineChart>
        <c:grouping val="standard"/>
        <c:varyColors val="0"/>
        <c:ser>
          <c:idx val="0"/>
          <c:order val="0"/>
          <c:tx>
            <c:strRef>
              <c:f>Classification!$J$15</c:f>
              <c:strCache>
                <c:ptCount val="1"/>
                <c:pt idx="0">
                  <c:v>No. of Items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Classification!$I$16:$I$18</c:f>
              <c:strCache>
                <c:ptCount val="3"/>
                <c:pt idx="0">
                  <c:v>Validated</c:v>
                </c:pt>
                <c:pt idx="1">
                  <c:v>&gt;9 months</c:v>
                </c:pt>
                <c:pt idx="2">
                  <c:v>6-9 Months</c:v>
                </c:pt>
              </c:strCache>
            </c:strRef>
          </c:cat>
          <c:val>
            <c:numRef>
              <c:f>Classification!$J$16:$J$18</c:f>
              <c:numCache>
                <c:formatCode>General</c:formatCode>
                <c:ptCount val="3"/>
                <c:pt idx="0">
                  <c:v>210</c:v>
                </c:pt>
                <c:pt idx="1">
                  <c:v>106</c:v>
                </c:pt>
                <c:pt idx="2">
                  <c:v>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32-4AD9-921A-A66A12FC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95728"/>
        <c:axId val="182896512"/>
      </c:lineChart>
      <c:catAx>
        <c:axId val="18289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4160"/>
        <c:crosses val="autoZero"/>
        <c:auto val="1"/>
        <c:lblAlgn val="ctr"/>
        <c:lblOffset val="100"/>
        <c:noMultiLvlLbl val="0"/>
      </c:catAx>
      <c:valAx>
        <c:axId val="1828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5336"/>
        <c:crosses val="autoZero"/>
        <c:crossBetween val="between"/>
      </c:valAx>
      <c:catAx>
        <c:axId val="18289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896512"/>
        <c:crosses val="autoZero"/>
        <c:auto val="1"/>
        <c:lblAlgn val="ctr"/>
        <c:lblOffset val="100"/>
        <c:noMultiLvlLbl val="0"/>
      </c:catAx>
      <c:valAx>
        <c:axId val="182896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5728"/>
        <c:crosses val="max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moving'!$D$22</c:f>
              <c:strCache>
                <c:ptCount val="1"/>
                <c:pt idx="0">
                  <c:v>value in lacs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moving'!$A$23:$A$27</c:f>
              <c:strCache>
                <c:ptCount val="5"/>
                <c:pt idx="0">
                  <c:v>export</c:v>
                </c:pt>
                <c:pt idx="1">
                  <c:v>scrap</c:v>
                </c:pt>
                <c:pt idx="2">
                  <c:v>trial</c:v>
                </c:pt>
                <c:pt idx="3">
                  <c:v>yet to launch</c:v>
                </c:pt>
                <c:pt idx="4">
                  <c:v>mgmt decision</c:v>
                </c:pt>
              </c:strCache>
            </c:strRef>
          </c:cat>
          <c:val>
            <c:numRef>
              <c:f>'pivot summary non moving'!$D$23:$D$27</c:f>
              <c:numCache>
                <c:formatCode>0.0</c:formatCode>
                <c:ptCount val="5"/>
                <c:pt idx="0">
                  <c:v>7.4125276700000002</c:v>
                </c:pt>
                <c:pt idx="1">
                  <c:v>31.692562500000001</c:v>
                </c:pt>
                <c:pt idx="2">
                  <c:v>0.61720721200000006</c:v>
                </c:pt>
                <c:pt idx="3">
                  <c:v>3.1905649999999999</c:v>
                </c:pt>
                <c:pt idx="4">
                  <c:v>18.0863175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9A-4CCF-BD19-9081F7397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814552"/>
        <c:axId val="246812592"/>
      </c:barChart>
      <c:lineChart>
        <c:grouping val="standard"/>
        <c:varyColors val="0"/>
        <c:ser>
          <c:idx val="1"/>
          <c:order val="1"/>
          <c:tx>
            <c:strRef>
              <c:f>'pivot summary non moving'!$B$22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val>
            <c:numRef>
              <c:f>'pivot summary non moving'!$B$23:$B$27</c:f>
              <c:numCache>
                <c:formatCode>General</c:formatCode>
                <c:ptCount val="5"/>
                <c:pt idx="0">
                  <c:v>23</c:v>
                </c:pt>
                <c:pt idx="1">
                  <c:v>128</c:v>
                </c:pt>
                <c:pt idx="2">
                  <c:v>3</c:v>
                </c:pt>
                <c:pt idx="3">
                  <c:v>9</c:v>
                </c:pt>
                <c:pt idx="4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49A-4CCF-BD19-9081F7397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30008"/>
        <c:axId val="182930400"/>
      </c:lineChart>
      <c:catAx>
        <c:axId val="24681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812592"/>
        <c:crosses val="autoZero"/>
        <c:auto val="1"/>
        <c:lblAlgn val="ctr"/>
        <c:lblOffset val="100"/>
        <c:noMultiLvlLbl val="0"/>
      </c:catAx>
      <c:valAx>
        <c:axId val="24681259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814552"/>
        <c:crosses val="autoZero"/>
        <c:crossBetween val="between"/>
      </c:valAx>
      <c:catAx>
        <c:axId val="182930008"/>
        <c:scaling>
          <c:orientation val="minMax"/>
        </c:scaling>
        <c:delete val="1"/>
        <c:axPos val="b"/>
        <c:majorTickMark val="out"/>
        <c:minorTickMark val="none"/>
        <c:tickLblPos val="nextTo"/>
        <c:crossAx val="182930400"/>
        <c:crosses val="autoZero"/>
        <c:auto val="1"/>
        <c:lblAlgn val="ctr"/>
        <c:lblOffset val="100"/>
        <c:noMultiLvlLbl val="0"/>
      </c:catAx>
      <c:valAx>
        <c:axId val="182930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930008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moving'!$I$23:$J$23</c:f>
              <c:strCache>
                <c:ptCount val="2"/>
                <c:pt idx="0">
                  <c:v>Packing material</c:v>
                </c:pt>
                <c:pt idx="1">
                  <c:v>Raw material</c:v>
                </c:pt>
              </c:strCache>
            </c:strRef>
          </c:cat>
          <c:val>
            <c:numRef>
              <c:f>'pivot summary non moving'!$I$25:$J$25</c:f>
              <c:numCache>
                <c:formatCode>0.0</c:formatCode>
                <c:ptCount val="2"/>
                <c:pt idx="0">
                  <c:v>59.601972669999988</c:v>
                </c:pt>
                <c:pt idx="1">
                  <c:v>1.3972072120000001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82-4B02-BED6-8BD975D97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33144"/>
        <c:axId val="182933536"/>
      </c:barChart>
      <c:catAx>
        <c:axId val="182933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933536"/>
        <c:crosses val="autoZero"/>
        <c:auto val="1"/>
        <c:lblAlgn val="ctr"/>
        <c:lblOffset val="100"/>
        <c:noMultiLvlLbl val="0"/>
      </c:catAx>
      <c:valAx>
        <c:axId val="18293353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933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2'!$E$25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2'!$B$26:$B$28</c:f>
              <c:strCache>
                <c:ptCount val="3"/>
                <c:pt idx="0">
                  <c:v>non moving</c:v>
                </c:pt>
                <c:pt idx="1">
                  <c:v>moving</c:v>
                </c:pt>
                <c:pt idx="2">
                  <c:v>slow moving</c:v>
                </c:pt>
              </c:strCache>
            </c:strRef>
          </c:cat>
          <c:val>
            <c:numRef>
              <c:f>'pivot summary non moving 2'!$E$26:$E$28</c:f>
              <c:numCache>
                <c:formatCode>0.00</c:formatCode>
                <c:ptCount val="3"/>
                <c:pt idx="0">
                  <c:v>0.64299218631999988</c:v>
                </c:pt>
                <c:pt idx="1">
                  <c:v>0.49082194499999982</c:v>
                </c:pt>
                <c:pt idx="2">
                  <c:v>0.30384604500000001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09D-4C65-B455-60D1AA73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32360"/>
        <c:axId val="284549456"/>
      </c:barChart>
      <c:lineChart>
        <c:grouping val="stacked"/>
        <c:varyColors val="0"/>
        <c:ser>
          <c:idx val="1"/>
          <c:order val="1"/>
          <c:tx>
            <c:strRef>
              <c:f>'pivot summary non moving 2'!$C$25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9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2'!$C$26:$C$28</c:f>
              <c:numCache>
                <c:formatCode>General</c:formatCode>
                <c:ptCount val="3"/>
                <c:pt idx="0">
                  <c:v>233</c:v>
                </c:pt>
                <c:pt idx="1">
                  <c:v>100</c:v>
                </c:pt>
                <c:pt idx="2">
                  <c:v>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9D-4C65-B455-60D1AA73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548672"/>
        <c:axId val="284549064"/>
      </c:lineChart>
      <c:catAx>
        <c:axId val="18293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4549456"/>
        <c:crosses val="autoZero"/>
        <c:auto val="1"/>
        <c:lblAlgn val="ctr"/>
        <c:lblOffset val="100"/>
        <c:noMultiLvlLbl val="0"/>
      </c:catAx>
      <c:valAx>
        <c:axId val="28454945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932360"/>
        <c:crosses val="autoZero"/>
        <c:crossBetween val="between"/>
      </c:valAx>
      <c:catAx>
        <c:axId val="284548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84549064"/>
        <c:crosses val="autoZero"/>
        <c:auto val="1"/>
        <c:lblAlgn val="ctr"/>
        <c:lblOffset val="100"/>
        <c:noMultiLvlLbl val="0"/>
      </c:catAx>
      <c:valAx>
        <c:axId val="284549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4548672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2'!$K$25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2'!$I$26:$I$27</c:f>
              <c:strCache>
                <c:ptCount val="2"/>
                <c:pt idx="0">
                  <c:v>no dispose</c:v>
                </c:pt>
                <c:pt idx="1">
                  <c:v>dispose</c:v>
                </c:pt>
              </c:strCache>
            </c:strRef>
          </c:cat>
          <c:val>
            <c:numRef>
              <c:f>'pivot summary non moving 2'!$K$26:$K$27</c:f>
              <c:numCache>
                <c:formatCode>0.00</c:formatCode>
                <c:ptCount val="2"/>
                <c:pt idx="0">
                  <c:v>0.49037248631999997</c:v>
                </c:pt>
                <c:pt idx="1">
                  <c:v>0.1526197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DB-41C6-832C-A62B026B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372328"/>
        <c:axId val="285371936"/>
      </c:barChart>
      <c:lineChart>
        <c:grouping val="stacked"/>
        <c:varyColors val="0"/>
        <c:ser>
          <c:idx val="1"/>
          <c:order val="1"/>
          <c:tx>
            <c:strRef>
              <c:f>'pivot summary non moving 2'!$J$25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cat>
            <c:strRef>
              <c:f>'pivot summary non moving 2'!$I$26:$I$27</c:f>
              <c:strCache>
                <c:ptCount val="2"/>
                <c:pt idx="0">
                  <c:v>no dispose</c:v>
                </c:pt>
                <c:pt idx="1">
                  <c:v>dispose</c:v>
                </c:pt>
              </c:strCache>
            </c:strRef>
          </c:cat>
          <c:val>
            <c:numRef>
              <c:f>'pivot summary non moving 2'!$J$26:$J$27</c:f>
              <c:numCache>
                <c:formatCode>General</c:formatCode>
                <c:ptCount val="2"/>
                <c:pt idx="0">
                  <c:v>120</c:v>
                </c:pt>
                <c:pt idx="1">
                  <c:v>113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DB-41C6-832C-A62B026B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349872"/>
        <c:axId val="246350264"/>
      </c:lineChart>
      <c:catAx>
        <c:axId val="28537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5371936"/>
        <c:crosses val="autoZero"/>
        <c:auto val="1"/>
        <c:lblAlgn val="ctr"/>
        <c:lblOffset val="100"/>
        <c:noMultiLvlLbl val="0"/>
      </c:catAx>
      <c:valAx>
        <c:axId val="28537193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5372328"/>
        <c:crosses val="autoZero"/>
        <c:crossBetween val="between"/>
      </c:valAx>
      <c:catAx>
        <c:axId val="24634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6350264"/>
        <c:crosses val="autoZero"/>
        <c:auto val="1"/>
        <c:lblAlgn val="ctr"/>
        <c:lblOffset val="100"/>
        <c:noMultiLvlLbl val="0"/>
      </c:catAx>
      <c:valAx>
        <c:axId val="246350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49872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3'!$E$38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3'!$B$39:$B$41</c:f>
              <c:strCache>
                <c:ptCount val="3"/>
                <c:pt idx="0">
                  <c:v>obsolete</c:v>
                </c:pt>
                <c:pt idx="1">
                  <c:v>Slow moving</c:v>
                </c:pt>
                <c:pt idx="2">
                  <c:v>occasional use</c:v>
                </c:pt>
              </c:strCache>
            </c:strRef>
          </c:cat>
          <c:val>
            <c:numRef>
              <c:f>'pivot summary non moving 3'!$E$39:$E$41</c:f>
              <c:numCache>
                <c:formatCode>0.00</c:formatCode>
                <c:ptCount val="3"/>
                <c:pt idx="0">
                  <c:v>0.62193218631999991</c:v>
                </c:pt>
                <c:pt idx="1">
                  <c:v>0.45891629499999992</c:v>
                </c:pt>
                <c:pt idx="2">
                  <c:v>0.28769857000000004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C9-48CD-BAF3-A8833218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51048"/>
        <c:axId val="246351440"/>
      </c:barChart>
      <c:lineChart>
        <c:grouping val="stacked"/>
        <c:varyColors val="0"/>
        <c:ser>
          <c:idx val="1"/>
          <c:order val="1"/>
          <c:tx>
            <c:strRef>
              <c:f>'pivot summary non moving 3'!$C$38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8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3'!$C$39:$C$41</c:f>
              <c:numCache>
                <c:formatCode>General</c:formatCode>
                <c:ptCount val="3"/>
                <c:pt idx="0">
                  <c:v>227</c:v>
                </c:pt>
                <c:pt idx="1">
                  <c:v>92</c:v>
                </c:pt>
                <c:pt idx="2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C9-48CD-BAF3-A8833218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351832"/>
        <c:axId val="246352224"/>
      </c:lineChart>
      <c:catAx>
        <c:axId val="24635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51440"/>
        <c:crosses val="autoZero"/>
        <c:auto val="1"/>
        <c:lblAlgn val="ctr"/>
        <c:lblOffset val="100"/>
        <c:noMultiLvlLbl val="0"/>
      </c:catAx>
      <c:valAx>
        <c:axId val="2463514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51048"/>
        <c:crosses val="autoZero"/>
        <c:crossBetween val="between"/>
      </c:valAx>
      <c:catAx>
        <c:axId val="246351832"/>
        <c:scaling>
          <c:orientation val="minMax"/>
        </c:scaling>
        <c:delete val="1"/>
        <c:axPos val="b"/>
        <c:majorTickMark val="out"/>
        <c:minorTickMark val="none"/>
        <c:tickLblPos val="nextTo"/>
        <c:crossAx val="246352224"/>
        <c:crosses val="autoZero"/>
        <c:auto val="1"/>
        <c:lblAlgn val="ctr"/>
        <c:lblOffset val="100"/>
        <c:noMultiLvlLbl val="0"/>
      </c:catAx>
      <c:valAx>
        <c:axId val="246352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51832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3'!$M$38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3'!$J$39:$J$42</c:f>
              <c:strCache>
                <c:ptCount val="4"/>
                <c:pt idx="0">
                  <c:v>consumed</c:v>
                </c:pt>
                <c:pt idx="1">
                  <c:v>Cross utilized</c:v>
                </c:pt>
                <c:pt idx="2">
                  <c:v>Transfer items</c:v>
                </c:pt>
                <c:pt idx="3">
                  <c:v>Dispose</c:v>
                </c:pt>
              </c:strCache>
            </c:strRef>
          </c:cat>
          <c:val>
            <c:numRef>
              <c:f>'pivot summary non moving 3'!$M$39:$M$42</c:f>
              <c:numCache>
                <c:formatCode>0.00</c:formatCode>
                <c:ptCount val="4"/>
                <c:pt idx="0">
                  <c:v>0.50516621999999989</c:v>
                </c:pt>
                <c:pt idx="1">
                  <c:v>0.42563528631999997</c:v>
                </c:pt>
                <c:pt idx="2">
                  <c:v>0.28504014500000002</c:v>
                </c:pt>
                <c:pt idx="3">
                  <c:v>0.1579014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C0-46AC-A74D-9272B2D5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53008"/>
        <c:axId val="246353400"/>
      </c:barChart>
      <c:lineChart>
        <c:grouping val="stacked"/>
        <c:varyColors val="0"/>
        <c:ser>
          <c:idx val="1"/>
          <c:order val="1"/>
          <c:tx>
            <c:strRef>
              <c:f>'pivot summary non moving 3'!$K$38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3'!$K$39:$K$42</c:f>
              <c:numCache>
                <c:formatCode>General</c:formatCode>
                <c:ptCount val="4"/>
                <c:pt idx="0">
                  <c:v>97</c:v>
                </c:pt>
                <c:pt idx="1">
                  <c:v>124</c:v>
                </c:pt>
                <c:pt idx="2">
                  <c:v>20</c:v>
                </c:pt>
                <c:pt idx="3">
                  <c:v>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C0-46AC-A74D-9272B2D5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69600"/>
        <c:axId val="246469992"/>
      </c:lineChart>
      <c:catAx>
        <c:axId val="24635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53400"/>
        <c:crosses val="autoZero"/>
        <c:auto val="1"/>
        <c:lblAlgn val="ctr"/>
        <c:lblOffset val="100"/>
        <c:noMultiLvlLbl val="0"/>
      </c:catAx>
      <c:valAx>
        <c:axId val="24635340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353008"/>
        <c:crosses val="autoZero"/>
        <c:crossBetween val="between"/>
      </c:valAx>
      <c:catAx>
        <c:axId val="246469600"/>
        <c:scaling>
          <c:orientation val="minMax"/>
        </c:scaling>
        <c:delete val="1"/>
        <c:axPos val="b"/>
        <c:majorTickMark val="out"/>
        <c:minorTickMark val="none"/>
        <c:tickLblPos val="nextTo"/>
        <c:crossAx val="246469992"/>
        <c:crosses val="autoZero"/>
        <c:auto val="1"/>
        <c:lblAlgn val="ctr"/>
        <c:lblOffset val="100"/>
        <c:noMultiLvlLbl val="0"/>
      </c:catAx>
      <c:valAx>
        <c:axId val="246469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469600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3'!$G$62</c:f>
              <c:strCache>
                <c:ptCount val="1"/>
                <c:pt idx="0">
                  <c:v>stock value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multiLvlStrRef>
              <c:f>'pivot summary non moving 3'!$E$63:$F$66</c:f>
              <c:multiLvlStrCache>
                <c:ptCount val="4"/>
                <c:lvl>
                  <c:pt idx="0">
                    <c:v>current non inventory</c:v>
                  </c:pt>
                  <c:pt idx="1">
                    <c:v>disposed</c:v>
                  </c:pt>
                  <c:pt idx="2">
                    <c:v>Transferred</c:v>
                  </c:pt>
                  <c:pt idx="3">
                    <c:v>Cross utilization</c:v>
                  </c:pt>
                </c:lvl>
                <c:lvl>
                  <c:pt idx="0">
                    <c:v>26/11/2016</c:v>
                  </c:pt>
                  <c:pt idx="1">
                    <c:v>3/12/2016</c:v>
                  </c:pt>
                  <c:pt idx="2">
                    <c:v>10/12/2016</c:v>
                  </c:pt>
                  <c:pt idx="3">
                    <c:v>14/01/2017</c:v>
                  </c:pt>
                </c:lvl>
              </c:multiLvlStrCache>
            </c:multiLvlStrRef>
          </c:cat>
          <c:val>
            <c:numRef>
              <c:f>'pivot summary non moving 3'!$G$63:$G$66</c:f>
              <c:numCache>
                <c:formatCode>0.00</c:formatCode>
                <c:ptCount val="4"/>
                <c:pt idx="0">
                  <c:v>1.36854705132</c:v>
                </c:pt>
                <c:pt idx="1">
                  <c:v>1.2106456513199999</c:v>
                </c:pt>
                <c:pt idx="2">
                  <c:v>0.92560550631999994</c:v>
                </c:pt>
                <c:pt idx="3">
                  <c:v>0.49997021999999997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AF-4271-98B8-DAB5AFBA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70776"/>
        <c:axId val="246471168"/>
      </c:barChart>
      <c:catAx>
        <c:axId val="24647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471168"/>
        <c:crosses val="autoZero"/>
        <c:auto val="1"/>
        <c:lblAlgn val="ctr"/>
        <c:lblOffset val="100"/>
        <c:noMultiLvlLbl val="0"/>
      </c:catAx>
      <c:valAx>
        <c:axId val="24647116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470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Sheet2!$D$18:$E$18</c:f>
              <c:strCache>
                <c:ptCount val="2"/>
                <c:pt idx="0">
                  <c:v>Moving items</c:v>
                </c:pt>
                <c:pt idx="1">
                  <c:v>Non-moving items</c:v>
                </c:pt>
              </c:strCache>
            </c:strRef>
          </c:cat>
          <c:val>
            <c:numRef>
              <c:f>Sheet2!$D$19:$E$19</c:f>
              <c:numCache>
                <c:formatCode>0%</c:formatCode>
                <c:ptCount val="2"/>
                <c:pt idx="0">
                  <c:v>0.65</c:v>
                </c:pt>
                <c:pt idx="1">
                  <c:v>0.34511434511434513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02-4DDB-BE2E-815946E48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71952"/>
        <c:axId val="246472736"/>
      </c:barChart>
      <c:catAx>
        <c:axId val="246471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472736"/>
        <c:crosses val="autoZero"/>
        <c:auto val="1"/>
        <c:lblAlgn val="ctr"/>
        <c:lblOffset val="100"/>
        <c:noMultiLvlLbl val="0"/>
      </c:catAx>
      <c:valAx>
        <c:axId val="2464727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46471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Sheet3!$E$3:$J$3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To be decided</c:v>
                </c:pt>
                <c:pt idx="3">
                  <c:v>slow moving</c:v>
                </c:pt>
                <c:pt idx="4">
                  <c:v>moving</c:v>
                </c:pt>
                <c:pt idx="5">
                  <c:v>trial purpose</c:v>
                </c:pt>
              </c:strCache>
            </c:strRef>
          </c:cat>
          <c:val>
            <c:numRef>
              <c:f>Sheet3!$E$4:$J$4</c:f>
              <c:numCache>
                <c:formatCode>General</c:formatCode>
                <c:ptCount val="6"/>
                <c:pt idx="0">
                  <c:v>618</c:v>
                </c:pt>
                <c:pt idx="1">
                  <c:v>290</c:v>
                </c:pt>
                <c:pt idx="2">
                  <c:v>18</c:v>
                </c:pt>
                <c:pt idx="3">
                  <c:v>16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FA-4CE8-AF5F-9CC5C0D0D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243256"/>
        <c:axId val="291243648"/>
      </c:barChart>
      <c:catAx>
        <c:axId val="291243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3648"/>
        <c:crosses val="autoZero"/>
        <c:auto val="1"/>
        <c:lblAlgn val="ctr"/>
        <c:lblOffset val="100"/>
        <c:noMultiLvlLbl val="0"/>
      </c:catAx>
      <c:valAx>
        <c:axId val="291243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Sheet3!$E$3:$J$3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To be decided</c:v>
                </c:pt>
                <c:pt idx="3">
                  <c:v>slow moving</c:v>
                </c:pt>
                <c:pt idx="4">
                  <c:v>moving</c:v>
                </c:pt>
                <c:pt idx="5">
                  <c:v>trial purpose</c:v>
                </c:pt>
              </c:strCache>
            </c:strRef>
          </c:cat>
          <c:val>
            <c:numRef>
              <c:f>Sheet3!$E$5:$J$5</c:f>
              <c:numCache>
                <c:formatCode>0%</c:formatCode>
                <c:ptCount val="6"/>
                <c:pt idx="0">
                  <c:v>0.64308012486992716</c:v>
                </c:pt>
                <c:pt idx="1">
                  <c:v>0.30176899063475549</c:v>
                </c:pt>
                <c:pt idx="2">
                  <c:v>1.8730489073881373E-2</c:v>
                </c:pt>
                <c:pt idx="3">
                  <c:v>1.6649323621227889E-2</c:v>
                </c:pt>
                <c:pt idx="4">
                  <c:v>1.040582726326743E-2</c:v>
                </c:pt>
                <c:pt idx="5">
                  <c:v>9.3652445369406864E-3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3D-4BF0-917A-A648611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244432"/>
        <c:axId val="291244824"/>
      </c:barChart>
      <c:catAx>
        <c:axId val="291244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4824"/>
        <c:crosses val="autoZero"/>
        <c:auto val="1"/>
        <c:lblAlgn val="ctr"/>
        <c:lblOffset val="100"/>
        <c:noMultiLvlLbl val="0"/>
      </c:catAx>
      <c:valAx>
        <c:axId val="2912448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4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Sheet3!$F$32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Sheet3!$D$33:$D$38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slow moving</c:v>
                </c:pt>
                <c:pt idx="3">
                  <c:v>To be decided</c:v>
                </c:pt>
                <c:pt idx="4">
                  <c:v>trial purpose</c:v>
                </c:pt>
                <c:pt idx="5">
                  <c:v>others</c:v>
                </c:pt>
              </c:strCache>
            </c:strRef>
          </c:cat>
          <c:val>
            <c:numRef>
              <c:f>Sheet3!$F$33:$F$38</c:f>
              <c:numCache>
                <c:formatCode>0.00</c:formatCode>
                <c:ptCount val="6"/>
                <c:pt idx="0">
                  <c:v>8.0177422000000007</c:v>
                </c:pt>
                <c:pt idx="1">
                  <c:v>1.1908483999999999</c:v>
                </c:pt>
                <c:pt idx="2">
                  <c:v>0.19074160000000001</c:v>
                </c:pt>
                <c:pt idx="3">
                  <c:v>4.95764E-2</c:v>
                </c:pt>
                <c:pt idx="4">
                  <c:v>4.0524999999999997E-3</c:v>
                </c:pt>
                <c:pt idx="5">
                  <c:v>4.55E-4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27-4FB3-9B70-9BFB95E7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245608"/>
        <c:axId val="291246000"/>
      </c:barChart>
      <c:catAx>
        <c:axId val="291245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6000"/>
        <c:crosses val="autoZero"/>
        <c:auto val="1"/>
        <c:lblAlgn val="ctr"/>
        <c:lblOffset val="100"/>
        <c:noMultiLvlLbl val="0"/>
      </c:catAx>
      <c:valAx>
        <c:axId val="29124600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1245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1943100</xdr:colOff>
      <xdr:row>16</xdr:row>
      <xdr:rowOff>38100</xdr:rowOff>
    </xdr:from>
    <xdr:to>
      <xdr:col>7</xdr:col>
      <xdr:colOff>133350</xdr:colOff>
      <xdr:row>31</xdr:row>
      <xdr:rowOff>38100</xdr:rowOff>
    </xdr:to>
    <xdr:graphicFrame macro="">
      <xdr:nvGraphicFramePr>
        <xdr:cNvPr id="20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30</xdr:row>
      <xdr:rowOff>66675</xdr:rowOff>
    </xdr:from>
    <xdr:to>
      <xdr:col>5</xdr:col>
      <xdr:colOff>47625</xdr:colOff>
      <xdr:row>44</xdr:row>
      <xdr:rowOff>142875</xdr:rowOff>
    </xdr:to>
    <xdr:graphicFrame macro="">
      <xdr:nvGraphicFramePr>
        <xdr:cNvPr id="41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30</xdr:row>
      <xdr:rowOff>85725</xdr:rowOff>
    </xdr:from>
    <xdr:to>
      <xdr:col>11</xdr:col>
      <xdr:colOff>390525</xdr:colOff>
      <xdr:row>44</xdr:row>
      <xdr:rowOff>161925</xdr:rowOff>
    </xdr:to>
    <xdr:graphicFrame macro="">
      <xdr:nvGraphicFramePr>
        <xdr:cNvPr id="41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29</xdr:row>
      <xdr:rowOff>0</xdr:rowOff>
    </xdr:from>
    <xdr:to>
      <xdr:col>5</xdr:col>
      <xdr:colOff>390525</xdr:colOff>
      <xdr:row>43</xdr:row>
      <xdr:rowOff>76200</xdr:rowOff>
    </xdr:to>
    <xdr:graphicFrame macro="">
      <xdr:nvGraphicFramePr>
        <xdr:cNvPr id="71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28</xdr:row>
      <xdr:rowOff>171450</xdr:rowOff>
    </xdr:from>
    <xdr:to>
      <xdr:col>13</xdr:col>
      <xdr:colOff>542925</xdr:colOff>
      <xdr:row>43</xdr:row>
      <xdr:rowOff>57150</xdr:rowOff>
    </xdr:to>
    <xdr:graphicFrame macro="">
      <xdr:nvGraphicFramePr>
        <xdr:cNvPr id="719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43</xdr:row>
      <xdr:rowOff>47625</xdr:rowOff>
    </xdr:from>
    <xdr:to>
      <xdr:col>5</xdr:col>
      <xdr:colOff>523875</xdr:colOff>
      <xdr:row>57</xdr:row>
      <xdr:rowOff>123825</xdr:rowOff>
    </xdr:to>
    <xdr:graphicFrame macro="">
      <xdr:nvGraphicFramePr>
        <xdr:cNvPr id="102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43</xdr:row>
      <xdr:rowOff>95250</xdr:rowOff>
    </xdr:from>
    <xdr:to>
      <xdr:col>13</xdr:col>
      <xdr:colOff>57150</xdr:colOff>
      <xdr:row>57</xdr:row>
      <xdr:rowOff>171450</xdr:rowOff>
    </xdr:to>
    <xdr:graphicFrame macro="">
      <xdr:nvGraphicFramePr>
        <xdr:cNvPr id="1027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1085850</xdr:colOff>
      <xdr:row>67</xdr:row>
      <xdr:rowOff>76200</xdr:rowOff>
    </xdr:from>
    <xdr:to>
      <xdr:col>8</xdr:col>
      <xdr:colOff>228600</xdr:colOff>
      <xdr:row>81</xdr:row>
      <xdr:rowOff>152400</xdr:rowOff>
    </xdr:to>
    <xdr:graphicFrame macro="">
      <xdr:nvGraphicFramePr>
        <xdr:cNvPr id="1027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142875</xdr:rowOff>
    </xdr:from>
    <xdr:to>
      <xdr:col>9</xdr:col>
      <xdr:colOff>219075</xdr:colOff>
      <xdr:row>16</xdr:row>
      <xdr:rowOff>28575</xdr:rowOff>
    </xdr:to>
    <xdr:graphicFrame macro="">
      <xdr:nvGraphicFramePr>
        <xdr:cNvPr id="1434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114300</xdr:rowOff>
    </xdr:from>
    <xdr:to>
      <xdr:col>7</xdr:col>
      <xdr:colOff>304800</xdr:colOff>
      <xdr:row>25</xdr:row>
      <xdr:rowOff>0</xdr:rowOff>
    </xdr:to>
    <xdr:graphicFrame macro="">
      <xdr:nvGraphicFramePr>
        <xdr:cNvPr id="164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8</xdr:row>
      <xdr:rowOff>114300</xdr:rowOff>
    </xdr:from>
    <xdr:to>
      <xdr:col>16</xdr:col>
      <xdr:colOff>257175</xdr:colOff>
      <xdr:row>24</xdr:row>
      <xdr:rowOff>180975</xdr:rowOff>
    </xdr:to>
    <xdr:graphicFrame macro="">
      <xdr:nvGraphicFramePr>
        <xdr:cNvPr id="164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24</xdr:row>
      <xdr:rowOff>152400</xdr:rowOff>
    </xdr:from>
    <xdr:to>
      <xdr:col>14</xdr:col>
      <xdr:colOff>533400</xdr:colOff>
      <xdr:row>39</xdr:row>
      <xdr:rowOff>38100</xdr:rowOff>
    </xdr:to>
    <xdr:graphicFrame macro="">
      <xdr:nvGraphicFramePr>
        <xdr:cNvPr id="1641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2702.436721412036" createdVersion="6" refreshedVersion="3" minRefreshableVersion="3" recordCount="963">
  <cacheSource type="worksheet">
    <worksheetSource ref="A2:AW65537" sheet="Item Master"/>
  </cacheSource>
  <cacheFields count="61">
    <cacheField name="sl.no" numFmtId="0">
      <sharedItems containsBlank="1" containsMixedTypes="1" containsNumber="1" containsInteger="1" minValue="0" maxValue="1083"/>
    </cacheField>
    <cacheField name="Row Labels" numFmtId="0">
      <sharedItems containsBlank="1"/>
    </cacheField>
    <cacheField name="moving/slow/non moving" numFmtId="0">
      <sharedItems containsBlank="1" count="8">
        <m/>
        <s v="obsolete"/>
        <s v="Slow moving"/>
        <s v="occasional use"/>
        <s v="3rd party"/>
        <s v="new product"/>
        <s v="non moving" u="1"/>
        <s v="moving" u="1"/>
      </sharedItems>
    </cacheField>
    <cacheField name="non moving categories" numFmtId="0">
      <sharedItems containsBlank="1"/>
    </cacheField>
    <cacheField name="mgmt decision" numFmtId="0">
      <sharedItems containsBlank="1"/>
    </cacheField>
    <cacheField name="existing/new/both" numFmtId="0">
      <sharedItems containsBlank="1"/>
    </cacheField>
    <cacheField name="Stock needed/not" numFmtId="0">
      <sharedItems containsBlank="1"/>
    </cacheField>
    <cacheField name="Action" numFmtId="0">
      <sharedItems containsBlank="1" count="7">
        <m/>
        <s v="Dispose"/>
        <s v="consumed"/>
        <s v="Cross utilized"/>
        <s v="Transfer items"/>
        <s v="3rd party"/>
        <s v="New product"/>
      </sharedItems>
    </cacheField>
    <cacheField name="trasnfer quantity" numFmtId="0">
      <sharedItems containsString="0" containsBlank="1" containsNumber="1" minValue="508.5" maxValue="197000"/>
    </cacheField>
    <cacheField name="dispose/no dispose" numFmtId="0">
      <sharedItems containsBlank="1"/>
    </cacheField>
    <cacheField name="Current Inventory (Nov)" numFmtId="0">
      <sharedItems containsString="0" containsBlank="1" containsNumber="1" minValue="0" maxValue="7200000"/>
    </cacheField>
    <cacheField name="price/kg" numFmtId="0">
      <sharedItems containsBlank="1" containsMixedTypes="1" containsNumber="1" minValue="2.5000000000000001E-2" maxValue="5801.25"/>
    </cacheField>
    <cacheField name="total price" numFmtId="0">
      <sharedItems containsBlank="1" containsMixedTypes="1" containsNumber="1" minValue="400" maxValue="534240"/>
    </cacheField>
    <cacheField name="product category" numFmtId="0">
      <sharedItems containsBlank="1" containsMixedTypes="1" containsNumber="1" containsInteger="1" minValue="0" maxValue="0"/>
    </cacheField>
    <cacheField name="Category" numFmtId="0">
      <sharedItems containsBlank="1" count="40">
        <s v="RM"/>
        <s v="POWDER"/>
        <s v="JARS"/>
        <s v="STICKS"/>
        <s v="LAMINATE"/>
        <s v="CFC"/>
        <s v="FLAVOUR"/>
        <s v="DISPLAY"/>
        <s v="BOWLS"/>
        <s v="CAPS"/>
        <s v="BULK COVERS"/>
        <s v="GLASSES"/>
        <s v="PVC FILMS"/>
        <s v="CANSTERS"/>
        <s v="TRAYS"/>
        <s v="TOPS"/>
        <s v="STICKERS"/>
        <s v="TATTOOS"/>
        <s v="BUCKETS"/>
        <s v="CUPS"/>
        <s v="COLOUR"/>
        <s v="STRAPPING ROLLS"/>
        <s v="GOLD FOIL"/>
        <s v="CANSTERS LIDS"/>
        <s v="GLASS COVERS"/>
        <s v="FOILS"/>
        <s v="SHRINK FILM"/>
        <s v="Canster"/>
        <s v="POUCHES"/>
        <s v="GUM STICKS"/>
        <s v="PM"/>
        <s v="PARTITIONS"/>
        <s v="Pen"/>
        <s v="Sleeve"/>
        <s v="sample"/>
        <m/>
        <s v="in-house"/>
        <s v=" " u="1"/>
        <s v="label" u="1"/>
        <s v="SFG" u="1"/>
      </sharedItems>
    </cacheField>
    <cacheField name="inventory 28th" numFmtId="0">
      <sharedItems containsString="0" containsBlank="1" containsNumber="1" minValue="0" maxValue="12000000"/>
    </cacheField>
    <cacheField name="item code" numFmtId="0">
      <sharedItems containsBlank="1" containsMixedTypes="1" containsNumber="1" containsInteger="1" minValue="0" maxValue="0"/>
    </cacheField>
    <cacheField name="Material Category" numFmtId="0">
      <sharedItems containsBlank="1" count="5">
        <s v="Raw Material"/>
        <s v="Packing Material"/>
        <s v="gift"/>
        <s v="SMFG"/>
        <m/>
      </sharedItems>
    </cacheField>
    <cacheField name="UOM purchase" numFmtId="0">
      <sharedItems containsBlank="1" containsMixedTypes="1" containsNumber="1" containsInteger="1" minValue="0" maxValue="0"/>
    </cacheField>
    <cacheField name="Ordering time (days)" numFmtId="0">
      <sharedItems containsString="0" containsBlank="1" containsNumber="1" containsInteger="1" minValue="1" maxValue="1"/>
    </cacheField>
    <cacheField name="production lead time(days)" numFmtId="0">
      <sharedItems containsString="0" containsBlank="1" containsNumber="1" containsInteger="1" minValue="1" maxValue="20"/>
    </cacheField>
    <cacheField name="transporation time(days)" numFmtId="0">
      <sharedItems containsString="0" containsBlank="1" containsNumber="1" containsInteger="1" minValue="1" maxValue="15"/>
    </cacheField>
    <cacheField name="Buffer(safety) days" numFmtId="0">
      <sharedItems containsString="0" containsBlank="1" containsNumber="1" containsInteger="1" minValue="1" maxValue="10"/>
    </cacheField>
    <cacheField name="TAT " numFmtId="0">
      <sharedItems containsString="0" containsBlank="1" containsNumber="1" containsInteger="1" minValue="1" maxValue="46"/>
    </cacheField>
    <cacheField name="Lead time" numFmtId="0">
      <sharedItems containsBlank="1" containsMixedTypes="1" containsNumber="1" containsInteger="1" minValue="0" maxValue="30"/>
    </cacheField>
    <cacheField name="variation" numFmtId="0">
      <sharedItems containsBlank="1" containsMixedTypes="1" containsNumber="1" containsInteger="1" minValue="-22" maxValue="41"/>
    </cacheField>
    <cacheField name="suppliers" numFmtId="0">
      <sharedItems containsBlank="1" containsMixedTypes="1" containsNumber="1" containsInteger="1" minValue="0" maxValue="0"/>
    </cacheField>
    <cacheField name="MOQ" numFmtId="0">
      <sharedItems containsBlank="1" containsMixedTypes="1" containsNumber="1" containsInteger="1" minValue="2500000" maxValue="2500000"/>
    </cacheField>
    <cacheField name="packet size" numFmtId="0">
      <sharedItems containsBlank="1" containsMixedTypes="1" containsNumber="1" containsInteger="1" minValue="0" maxValue="0"/>
    </cacheField>
    <cacheField name="packet size (kgs/no.s)" numFmtId="0">
      <sharedItems containsString="0" containsBlank="1" containsNumber="1" minValue="0.5" maxValue="600000"/>
    </cacheField>
    <cacheField name="jan" numFmtId="0">
      <sharedItems containsString="0" containsBlank="1" containsNumber="1" minValue="0" maxValue="3338700"/>
    </cacheField>
    <cacheField name="Feb" numFmtId="0">
      <sharedItems containsString="0" containsBlank="1" containsNumber="1" minValue="0" maxValue="9343500"/>
    </cacheField>
    <cacheField name="march" numFmtId="0">
      <sharedItems containsString="0" containsBlank="1" containsNumber="1" minValue="0" maxValue="614160"/>
    </cacheField>
    <cacheField name="April" numFmtId="0">
      <sharedItems containsString="0" containsBlank="1" containsNumber="1" minValue="0" maxValue="2586800"/>
    </cacheField>
    <cacheField name="may" numFmtId="0">
      <sharedItems containsString="0" containsBlank="1" containsNumber="1" minValue="0" maxValue="8640000"/>
    </cacheField>
    <cacheField name="june" numFmtId="0">
      <sharedItems containsString="0" containsBlank="1" containsNumber="1" minValue="0" maxValue="2714000"/>
    </cacheField>
    <cacheField name="july" numFmtId="0">
      <sharedItems containsString="0" containsBlank="1" containsNumber="1" minValue="0" maxValue="6000000"/>
    </cacheField>
    <cacheField name="aug" numFmtId="0">
      <sharedItems containsString="0" containsBlank="1" containsNumber="1" minValue="0" maxValue="4800000"/>
    </cacheField>
    <cacheField name="Sept" numFmtId="0">
      <sharedItems containsString="0" containsBlank="1" containsNumber="1" minValue="0" maxValue="7182000"/>
    </cacheField>
    <cacheField name="Total" numFmtId="0">
      <sharedItems containsString="0" containsBlank="1" containsNumber="1" minValue="0" maxValue="44605000"/>
    </cacheField>
    <cacheField name="Average" numFmtId="0">
      <sharedItems containsBlank="1" containsMixedTypes="1" containsNumber="1" minValue="0" maxValue="4956111.111111111"/>
    </cacheField>
    <cacheField name="Max" numFmtId="0">
      <sharedItems containsString="0" containsBlank="1" containsNumber="1" minValue="0" maxValue="9343500"/>
    </cacheField>
    <cacheField name="Monthly Consumption Value" numFmtId="0">
      <sharedItems containsBlank="1" containsMixedTypes="1" containsNumber="1" minValue="0" maxValue="17438798.888888888"/>
    </cacheField>
    <cacheField name="monthly in lacs" numFmtId="0">
      <sharedItems containsString="0" containsBlank="1" containsNumber="1" minValue="1.4285714285714284E-4" maxValue="174.38798888888888"/>
    </cacheField>
    <cacheField name="percentage" numFmtId="0">
      <sharedItems containsString="0" containsBlank="1" containsNumber="1" minValue="0" maxValue="0.15954312295817535"/>
    </cacheField>
    <cacheField name="cummulative" numFmtId="0">
      <sharedItems containsString="0" containsBlank="1" containsNumber="1" minValue="0.15954312295817535" maxValue="1"/>
    </cacheField>
    <cacheField name="Class" numFmtId="0">
      <sharedItems containsBlank="1" count="6">
        <s v="A"/>
        <s v="B"/>
        <s v="C"/>
        <s v="Non Moving"/>
        <s v="Trial"/>
        <m/>
      </sharedItems>
    </cacheField>
    <cacheField name="Current Inventory (Nov)2" numFmtId="0">
      <sharedItems containsString="0" containsBlank="1" containsNumber="1" minValue="0" maxValue="7200000"/>
    </cacheField>
    <cacheField name="UOM of inventory" numFmtId="0">
      <sharedItems containsBlank="1" containsMixedTypes="1" containsNumber="1" containsInteger="1" minValue="0" maxValue="0"/>
    </cacheField>
    <cacheField name="Peak Daily Consumption" numFmtId="0">
      <sharedItems containsString="0" containsBlank="1" containsNumber="1" minValue="0" maxValue="311450"/>
    </cacheField>
    <cacheField name="No. of Days of Inventory" numFmtId="0">
      <sharedItems containsString="0" containsBlank="1" containsNumber="1" minValue="0" maxValue="5840"/>
    </cacheField>
    <cacheField name="Non Moving &gt;9 Months" numFmtId="0">
      <sharedItems containsString="0" containsBlank="1" containsNumber="1" containsInteger="1" minValue="1" maxValue="1"/>
    </cacheField>
    <cacheField name="Non Moving 6-9 Months" numFmtId="0">
      <sharedItems containsString="0" containsBlank="1" containsNumber="1" containsInteger="1" minValue="1" maxValue="630"/>
    </cacheField>
    <cacheField name="Non Moving 3-6 Months" numFmtId="0">
      <sharedItems containsString="0" containsBlank="1" containsNumber="1" containsInteger="1" minValue="1" maxValue="1"/>
    </cacheField>
    <cacheField name="Non Moving Category" numFmtId="0">
      <sharedItems containsBlank="1" count="6">
        <m/>
        <s v="&gt;9 months"/>
        <s v="6-9 Months"/>
        <s v="Non Moving "/>
        <s v="3-6 Months"/>
        <s v="&gt;6 Months"/>
      </sharedItems>
    </cacheField>
    <cacheField name="Non Moving " numFmtId="0">
      <sharedItems containsString="0" containsBlank="1" containsNumber="1" containsInteger="1" minValue="0" maxValue="4"/>
    </cacheField>
    <cacheField name="Moving or non moving" numFmtId="0">
      <sharedItems containsBlank="1"/>
    </cacheField>
    <cacheField name="Stock Value" numFmtId="0">
      <sharedItems containsString="0" containsBlank="1" containsNumber="1" minValue="0" maxValue="6540000"/>
    </cacheField>
    <cacheField name="Slow Moving" numFmtId="0">
      <sharedItems containsString="0" containsBlank="1" containsNumber="1" containsInteger="1" minValue="1" maxValue="1"/>
    </cacheField>
    <cacheField name="Space(ft)" numFmtId="0">
      <sharedItems containsString="0" containsBlank="1" containsNumber="1" minValue="1" maxValue="12"/>
    </cacheField>
    <cacheField name="Space(ft)2" numFmtId="0">
      <sharedItems containsBlank="1" containsMixedTypes="1" containsNumb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2712.458749305559" createdVersion="3" refreshedVersion="3" minRefreshableVersion="3" recordCount="963">
  <cacheSource type="worksheet">
    <worksheetSource ref="A2:BO65537" sheet="Item Master"/>
  </cacheSource>
  <cacheFields count="74">
    <cacheField name="sl.no" numFmtId="0">
      <sharedItems containsBlank="1" containsMixedTypes="1" containsNumber="1" containsInteger="1" minValue="0" maxValue="1083"/>
    </cacheField>
    <cacheField name="Row Labels" numFmtId="0">
      <sharedItems containsBlank="1"/>
    </cacheField>
    <cacheField name="moving/slow/non moving" numFmtId="0">
      <sharedItems containsBlank="1"/>
    </cacheField>
    <cacheField name="Stock needed/not" numFmtId="0">
      <sharedItems containsBlank="1"/>
    </cacheField>
    <cacheField name="Current Inventory (Nov)" numFmtId="0">
      <sharedItems containsString="0" containsBlank="1" containsNumber="1" minValue="0" maxValue="7200000"/>
    </cacheField>
    <cacheField name="price/kg" numFmtId="0">
      <sharedItems containsBlank="1" containsMixedTypes="1" containsNumber="1" minValue="2.5000000000000001E-2" maxValue="5801.25"/>
    </cacheField>
    <cacheField name="Sku's" numFmtId="0">
      <sharedItems containsBlank="1" containsMixedTypes="1" containsNumber="1" containsInteger="1" minValue="0" maxValue="0"/>
    </cacheField>
    <cacheField name="Area of use" numFmtId="0">
      <sharedItems containsBlank="1" containsMixedTypes="1" containsNumber="1" containsInteger="1" minValue="0" maxValue="0"/>
    </cacheField>
    <cacheField name="Area of usage" numFmtId="0">
      <sharedItems containsBlank="1" containsMixedTypes="1" containsNumber="1" containsInteger="1" minValue="0" maxValue="0"/>
    </cacheField>
    <cacheField name="Category" numFmtId="0">
      <sharedItems containsBlank="1"/>
    </cacheField>
    <cacheField name="item code" numFmtId="0">
      <sharedItems containsBlank="1" containsMixedTypes="1" containsNumber="1" containsInteger="1" minValue="0" maxValue="0"/>
    </cacheField>
    <cacheField name="Material Category" numFmtId="0">
      <sharedItems containsBlank="1"/>
    </cacheField>
    <cacheField name="Ordering time (days)" numFmtId="0">
      <sharedItems containsString="0" containsBlank="1" containsNumber="1" containsInteger="1" minValue="1" maxValue="1"/>
    </cacheField>
    <cacheField name="production lead time(days)" numFmtId="0">
      <sharedItems containsString="0" containsBlank="1" containsNumber="1" containsInteger="1" minValue="1" maxValue="20"/>
    </cacheField>
    <cacheField name="transporation time(days)" numFmtId="0">
      <sharedItems containsString="0" containsBlank="1" containsNumber="1" containsInteger="1" minValue="1" maxValue="15"/>
    </cacheField>
    <cacheField name="Buffer(safety) days" numFmtId="0">
      <sharedItems containsString="0" containsBlank="1" containsNumber="1" containsInteger="1" minValue="1" maxValue="10"/>
    </cacheField>
    <cacheField name="TAT " numFmtId="0">
      <sharedItems containsString="0" containsBlank="1" containsNumber="1" containsInteger="1" minValue="1" maxValue="46"/>
    </cacheField>
    <cacheField name="Lead time" numFmtId="0">
      <sharedItems containsBlank="1" containsMixedTypes="1" containsNumber="1" containsInteger="1" minValue="0" maxValue="30"/>
    </cacheField>
    <cacheField name="min" numFmtId="0">
      <sharedItems containsBlank="1" containsMixedTypes="1" containsNumber="1" containsInteger="1" minValue="0" maxValue="31"/>
    </cacheField>
    <cacheField name="suppliers" numFmtId="0">
      <sharedItems containsBlank="1"/>
    </cacheField>
    <cacheField name="UOM purchase" numFmtId="0">
      <sharedItems containsBlank="1"/>
    </cacheField>
    <cacheField name="MOQ" numFmtId="0">
      <sharedItems containsBlank="1" containsMixedTypes="1" containsNumber="1" containsInteger="1" minValue="0" maxValue="2500000"/>
    </cacheField>
    <cacheField name="MOQ2" numFmtId="0">
      <sharedItems containsBlank="1" containsMixedTypes="1" containsNumber="1" containsInteger="1" minValue="0" maxValue="2500000"/>
    </cacheField>
    <cacheField name="packet size" numFmtId="0">
      <sharedItems containsBlank="1" containsMixedTypes="1" containsNumber="1" containsInteger="1" minValue="0" maxValue="0"/>
    </cacheField>
    <cacheField name="packet size (kgs/no.s)" numFmtId="0">
      <sharedItems containsString="0" containsBlank="1" containsNumber="1" minValue="0.5" maxValue="600000"/>
    </cacheField>
    <cacheField name="jan" numFmtId="0">
      <sharedItems containsString="0" containsBlank="1" containsNumber="1" minValue="0" maxValue="3338700"/>
    </cacheField>
    <cacheField name="Feb" numFmtId="0">
      <sharedItems containsString="0" containsBlank="1" containsNumber="1" minValue="0" maxValue="9343500"/>
    </cacheField>
    <cacheField name="march" numFmtId="0">
      <sharedItems containsString="0" containsBlank="1" containsNumber="1" minValue="0" maxValue="614160"/>
    </cacheField>
    <cacheField name="April" numFmtId="0">
      <sharedItems containsString="0" containsBlank="1" containsNumber="1" minValue="0" maxValue="2586800"/>
    </cacheField>
    <cacheField name="may" numFmtId="0">
      <sharedItems containsString="0" containsBlank="1" containsNumber="1" minValue="0" maxValue="8640000"/>
    </cacheField>
    <cacheField name="june" numFmtId="0">
      <sharedItems containsString="0" containsBlank="1" containsNumber="1" minValue="0" maxValue="2714000"/>
    </cacheField>
    <cacheField name="july" numFmtId="0">
      <sharedItems containsString="0" containsBlank="1" containsNumber="1" minValue="0" maxValue="6000000"/>
    </cacheField>
    <cacheField name="aug" numFmtId="0">
      <sharedItems containsString="0" containsBlank="1" containsNumber="1" minValue="0" maxValue="4800000"/>
    </cacheField>
    <cacheField name="Sept" numFmtId="0">
      <sharedItems containsString="0" containsBlank="1" containsNumber="1" minValue="0" maxValue="7182000"/>
    </cacheField>
    <cacheField name="Total" numFmtId="0">
      <sharedItems containsString="0" containsBlank="1" containsNumber="1" minValue="0" maxValue="44605000"/>
    </cacheField>
    <cacheField name="Average" numFmtId="0">
      <sharedItems containsBlank="1" containsMixedTypes="1" containsNumber="1" minValue="0" maxValue="4956111.111111111"/>
    </cacheField>
    <cacheField name="Max" numFmtId="0">
      <sharedItems containsString="0" containsBlank="1" containsNumber="1" minValue="0" maxValue="9343500"/>
    </cacheField>
    <cacheField name="Monthly Consumption Value" numFmtId="0">
      <sharedItems containsBlank="1" containsMixedTypes="1" containsNumber="1" minValue="0" maxValue="17438798.888888888"/>
    </cacheField>
    <cacheField name="monthly in lacs" numFmtId="0">
      <sharedItems containsString="0" containsBlank="1" containsNumber="1" minValue="1.4285714285714284E-4" maxValue="174.38798888888888"/>
    </cacheField>
    <cacheField name="percentage" numFmtId="0">
      <sharedItems containsString="0" containsBlank="1" containsNumber="1" minValue="0" maxValue="0.15954312295817535"/>
    </cacheField>
    <cacheField name="cummulative" numFmtId="0">
      <sharedItems containsString="0" containsBlank="1" containsNumber="1" minValue="0.15954312295817535" maxValue="1"/>
    </cacheField>
    <cacheField name="Class" numFmtId="0">
      <sharedItems containsBlank="1" count="6">
        <s v="C"/>
        <s v="Trial"/>
        <s v="Non Moving"/>
        <s v="A"/>
        <s v="B"/>
        <m/>
      </sharedItems>
    </cacheField>
    <cacheField name="Current Inventory (Nov)2" numFmtId="0">
      <sharedItems containsString="0" containsBlank="1" containsNumber="1" minValue="0" maxValue="7200000"/>
    </cacheField>
    <cacheField name="UOM of inventory" numFmtId="0">
      <sharedItems containsBlank="1" containsMixedTypes="1" containsNumber="1" containsInteger="1" minValue="0" maxValue="0"/>
    </cacheField>
    <cacheField name="Peak Daily Consumption" numFmtId="0">
      <sharedItems containsString="0" containsBlank="1" containsNumber="1" minValue="0" maxValue="311450"/>
    </cacheField>
    <cacheField name="true/false" numFmtId="0">
      <sharedItems containsBlank="1"/>
    </cacheField>
    <cacheField name="No. of Days of Inventory" numFmtId="0">
      <sharedItems containsString="0" containsBlank="1" containsNumber="1" minValue="0" maxValue="5840"/>
    </cacheField>
    <cacheField name="Non Moving &gt;9 Months" numFmtId="0">
      <sharedItems containsString="0" containsBlank="1" containsNumber="1" containsInteger="1" minValue="1" maxValue="1"/>
    </cacheField>
    <cacheField name="Non Moving 6-9 Months" numFmtId="0">
      <sharedItems containsString="0" containsBlank="1" containsNumber="1" containsInteger="1" minValue="1" maxValue="630"/>
    </cacheField>
    <cacheField name="Non Moving 3-6 Months" numFmtId="0">
      <sharedItems containsString="0" containsBlank="1" containsNumber="1" containsInteger="1" minValue="1" maxValue="1"/>
    </cacheField>
    <cacheField name="Non Moving Category" numFmtId="0">
      <sharedItems containsBlank="1"/>
    </cacheField>
    <cacheField name="Non Moving " numFmtId="0">
      <sharedItems containsString="0" containsBlank="1" containsNumber="1" containsInteger="1" minValue="0" maxValue="4"/>
    </cacheField>
    <cacheField name="Moving or non moving" numFmtId="0">
      <sharedItems containsBlank="1"/>
    </cacheField>
    <cacheField name="Stock Value" numFmtId="0">
      <sharedItems containsString="0" containsBlank="1" containsNumber="1" minValue="0" maxValue="6540000"/>
    </cacheField>
    <cacheField name="Slow Moving" numFmtId="0">
      <sharedItems containsString="0" containsBlank="1" containsNumber="1" containsInteger="1" minValue="1" maxValue="1"/>
    </cacheField>
    <cacheField name="Space(ft)" numFmtId="0">
      <sharedItems containsString="0" containsBlank="1" containsNumber="1" minValue="1" maxValue="12"/>
    </cacheField>
    <cacheField name="Space(ft)2" numFmtId="0">
      <sharedItems containsBlank="1" containsMixedTypes="1" containsNumber="1" minValue="1" maxValue="12"/>
    </cacheField>
    <cacheField name="Kanban Type" numFmtId="0">
      <sharedItems containsBlank="1"/>
    </cacheField>
    <cacheField name="No.of bins" numFmtId="0">
      <sharedItems containsBlank="1" containsMixedTypes="1" containsNumber="1" containsInteger="1" minValue="2" maxValue="30"/>
    </cacheField>
    <cacheField name="Demand during TAT " numFmtId="0">
      <sharedItems containsString="0" containsBlank="1" containsNumber="1" minValue="0" maxValue="340095"/>
    </cacheField>
    <cacheField name="Calculated bin qty" numFmtId="0">
      <sharedItems containsBlank="1" containsMixedTypes="1" containsNumber="1" minValue="0" maxValue="280000"/>
    </cacheField>
    <cacheField name="Bin Qty" numFmtId="0">
      <sharedItems containsString="0" containsBlank="1" containsNumber="1" containsInteger="1" minValue="0" maxValue="109800"/>
    </cacheField>
    <cacheField name="Bint qty value (single)" numFmtId="0">
      <sharedItems containsString="0" containsBlank="1" containsNumber="1" minValue="0" maxValue="2100000"/>
    </cacheField>
    <cacheField name="Max inventory value" numFmtId="0">
      <sharedItems containsString="0" containsBlank="1" containsNumber="1" minValue="0" maxValue="4200000"/>
    </cacheField>
    <cacheField name="Ordering frequency(days)" numFmtId="0">
      <sharedItems containsBlank="1" containsMixedTypes="1" containsNumber="1" minValue="0" maxValue="31"/>
    </cacheField>
    <cacheField name="No of Bins in Stock" numFmtId="0">
      <sharedItems containsBlank="1" containsMixedTypes="1" containsNumber="1" containsInteger="1" minValue="0" maxValue="117"/>
    </cacheField>
    <cacheField name="Orders to be released" numFmtId="0">
      <sharedItems containsBlank="1" containsMixedTypes="1" containsNumber="1" containsInteger="1" minValue="-115" maxValue="28"/>
    </cacheField>
    <cacheField name="Excess Stock Value" numFmtId="0">
      <sharedItems containsString="0" containsBlank="1" containsNumber="1" minValue="338" maxValue="4290000"/>
    </cacheField>
    <cacheField name="Pending Orders" numFmtId="0">
      <sharedItems containsNonDate="0" containsString="0" containsBlank="1"/>
    </cacheField>
    <cacheField name="Short Stock Qty" numFmtId="0">
      <sharedItems containsString="0" containsBlank="1" containsNumber="1" minValue="0" maxValue="329400"/>
    </cacheField>
    <cacheField name="Short Stock Value" numFmtId="0">
      <sharedItems containsBlank="1" containsMixedTypes="1" containsNumber="1" minValue="0" maxValue="2656200"/>
    </cacheField>
    <cacheField name="Demand during Ordering frequency" numFmtId="0">
      <sharedItems containsString="0" containsBlank="1" containsNumber="1" minValue="0" maxValue="279440"/>
    </cacheField>
    <cacheField name="Calculated bin qty based on order frequency " numFmtId="0">
      <sharedItems containsString="0" containsBlank="1" containsNumber="1" minValue="-500000" maxValue="280000"/>
    </cacheField>
    <cacheField name="bin qty based of order frequency" numFmtId="0">
      <sharedItems containsString="0" containsBlank="1" containsNumber="1" minValue="5" maxValue="2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3">
  <r>
    <n v="3"/>
    <s v="Sugar"/>
    <x v="0"/>
    <m/>
    <m/>
    <m/>
    <m/>
    <x v="0"/>
    <m/>
    <m/>
    <n v="72686"/>
    <n v="37"/>
    <m/>
    <s v="INDUSTRIAL"/>
    <x v="0"/>
    <n v="32389"/>
    <s v="RM0089"/>
    <x v="0"/>
    <s v="Kgs"/>
    <n v="1"/>
    <n v="1"/>
    <n v="2"/>
    <n v="2"/>
    <n v="6"/>
    <n v="3"/>
    <n v="3"/>
    <s v="Non Local"/>
    <s v="17 TONS"/>
    <s v="340 bagsx50 kgs"/>
    <n v="50"/>
    <n v="393350"/>
    <n v="437700"/>
    <n v="350550"/>
    <n v="354500"/>
    <n v="443950"/>
    <n v="501050"/>
    <n v="550950"/>
    <n v="620750"/>
    <n v="589070"/>
    <n v="4241870"/>
    <n v="471318.88888888888"/>
    <n v="620750"/>
    <n v="17438798.888888888"/>
    <n v="174.38798888888888"/>
    <n v="0.15954312295817535"/>
    <n v="0.15954312295817535"/>
    <x v="0"/>
    <n v="72686"/>
    <s v="kgs"/>
    <n v="20691.666666666668"/>
    <n v="3.5128151429722108"/>
    <m/>
    <m/>
    <m/>
    <x v="0"/>
    <n v="0"/>
    <s v="moved"/>
    <n v="2689382"/>
    <n v="1"/>
    <m/>
    <m/>
  </r>
  <r>
    <n v="23"/>
    <s v="Chokita Fat (TANK) (Rica Select)"/>
    <x v="0"/>
    <m/>
    <m/>
    <m/>
    <m/>
    <x v="0"/>
    <m/>
    <m/>
    <n v="14765"/>
    <n v="105"/>
    <m/>
    <s v="INDUSTRIAL"/>
    <x v="0"/>
    <n v="14675"/>
    <s v="RM0010"/>
    <x v="0"/>
    <s v="Kgs"/>
    <n v="1"/>
    <n v="7"/>
    <n v="2"/>
    <n v="2"/>
    <n v="12"/>
    <n v="6"/>
    <n v="6"/>
    <s v="both"/>
    <s v="15 TONS"/>
    <s v="tanker"/>
    <m/>
    <n v="98455"/>
    <n v="82280"/>
    <n v="33435"/>
    <n v="24110"/>
    <n v="33620"/>
    <n v="65920"/>
    <n v="68065"/>
    <n v="50290"/>
    <n v="63863"/>
    <n v="520038"/>
    <n v="57782"/>
    <n v="98455"/>
    <n v="6067110"/>
    <n v="60.671100000000003"/>
    <n v="5.5506441865529721E-2"/>
    <n v="0.21504956482370507"/>
    <x v="0"/>
    <n v="14765"/>
    <s v="kgs"/>
    <n v="3281.8333333333335"/>
    <n v="4.4990096998628815"/>
    <m/>
    <m/>
    <m/>
    <x v="0"/>
    <n v="0"/>
    <s v="moved"/>
    <n v="1550325"/>
    <m/>
    <m/>
    <m/>
  </r>
  <r>
    <n v="18"/>
    <s v="Vanaspati (HVO)"/>
    <x v="0"/>
    <m/>
    <m/>
    <m/>
    <m/>
    <x v="0"/>
    <m/>
    <m/>
    <n v="5100"/>
    <n v="65"/>
    <m/>
    <s v="INDUSTRIAL"/>
    <x v="0"/>
    <n v="0"/>
    <s v="RM0008"/>
    <x v="0"/>
    <s v="Kgs"/>
    <n v="1"/>
    <n v="3"/>
    <n v="2"/>
    <n v="2"/>
    <n v="8"/>
    <n v="5"/>
    <n v="3"/>
    <s v="both"/>
    <s v="5 TONS"/>
    <s v="333 cts x 15 kgs"/>
    <n v="15"/>
    <n v="52950"/>
    <n v="46170"/>
    <n v="47700"/>
    <n v="41985"/>
    <n v="65730"/>
    <n v="61305"/>
    <n v="77505"/>
    <n v="105970"/>
    <n v="92910"/>
    <n v="592225"/>
    <n v="65802.777777777781"/>
    <n v="105970"/>
    <n v="4277180.555555556"/>
    <n v="42.771805555555559"/>
    <n v="3.9130833931693768E-2"/>
    <n v="0.25418039875539883"/>
    <x v="0"/>
    <n v="5100"/>
    <s v="kgs"/>
    <n v="3532.3333333333335"/>
    <n v="1.4438048504293668"/>
    <m/>
    <m/>
    <m/>
    <x v="0"/>
    <n v="0"/>
    <s v="moved"/>
    <n v="331500"/>
    <m/>
    <m/>
    <m/>
  </r>
  <r>
    <n v="11"/>
    <s v="Skimmed Milk Powder (S.M.P.)"/>
    <x v="0"/>
    <m/>
    <m/>
    <m/>
    <m/>
    <x v="0"/>
    <m/>
    <m/>
    <n v="17125"/>
    <n v="155"/>
    <m/>
    <s v="INDUSTRIAL"/>
    <x v="0"/>
    <n v="13175"/>
    <s v="RM0012"/>
    <x v="0"/>
    <s v="Kgs"/>
    <n v="1"/>
    <n v="4"/>
    <n v="4"/>
    <n v="2"/>
    <n v="11"/>
    <n v="5"/>
    <n v="6"/>
    <s v="both"/>
    <s v="5 TONS"/>
    <s v="200 bags x 25 kgs"/>
    <n v="25"/>
    <n v="16050"/>
    <n v="14975"/>
    <n v="8025"/>
    <n v="13975"/>
    <n v="24200"/>
    <n v="31875"/>
    <n v="42175"/>
    <n v="50525"/>
    <n v="45750"/>
    <n v="247550"/>
    <n v="27505.555555555555"/>
    <n v="50525"/>
    <n v="4263361.111111111"/>
    <n v="42.633611111111108"/>
    <n v="3.9004403359366994E-2"/>
    <n v="0.29318480211476583"/>
    <x v="0"/>
    <n v="17125"/>
    <s v="kgs"/>
    <n v="1684.1666666666667"/>
    <n v="10.168233547748638"/>
    <m/>
    <m/>
    <m/>
    <x v="0"/>
    <n v="0"/>
    <s v="moved"/>
    <n v="2654375"/>
    <m/>
    <m/>
    <m/>
  </r>
  <r>
    <n v="5"/>
    <s v="Liquid Glucose (tank)"/>
    <x v="0"/>
    <m/>
    <m/>
    <m/>
    <m/>
    <x v="0"/>
    <m/>
    <m/>
    <n v="71044"/>
    <n v="28.625"/>
    <m/>
    <n v="0"/>
    <x v="0"/>
    <n v="54903"/>
    <s v="RM0020"/>
    <x v="0"/>
    <s v="Kgs"/>
    <n v="1"/>
    <n v="2"/>
    <n v="2"/>
    <n v="2"/>
    <n v="7"/>
    <n v="3"/>
    <n v="4"/>
    <s v="Non Local"/>
    <s v="15TONS"/>
    <s v="tanker"/>
    <m/>
    <n v="130510"/>
    <n v="172360"/>
    <n v="122470"/>
    <n v="147775"/>
    <n v="132955"/>
    <n v="123775"/>
    <n v="155335"/>
    <n v="166260"/>
    <n v="148500"/>
    <n v="1299940"/>
    <n v="144437.77777777778"/>
    <n v="172360"/>
    <n v="4134531.388888889"/>
    <n v="41.345313888888889"/>
    <n v="3.7825773091071199E-2"/>
    <n v="0.33101057520583704"/>
    <x v="0"/>
    <n v="71044"/>
    <s v="kgs"/>
    <n v="5745.333333333333"/>
    <n v="12.365514040380599"/>
    <m/>
    <m/>
    <m/>
    <x v="0"/>
    <n v="0"/>
    <s v="moved"/>
    <n v="2033634.5"/>
    <n v="1"/>
    <m/>
    <m/>
  </r>
  <r>
    <n v="22"/>
    <s v="Chokita Fat (BOXES) (Rica Select)"/>
    <x v="0"/>
    <m/>
    <m/>
    <m/>
    <m/>
    <x v="0"/>
    <m/>
    <m/>
    <n v="43600"/>
    <n v="150"/>
    <m/>
    <s v="INDUSTRIAL"/>
    <x v="0"/>
    <n v="70700"/>
    <s v="RM0107"/>
    <x v="0"/>
    <s v="Kgs"/>
    <n v="1"/>
    <n v="7"/>
    <n v="2"/>
    <n v="2"/>
    <n v="12"/>
    <n v="3"/>
    <n v="9"/>
    <s v="both"/>
    <s v="5 TONS"/>
    <s v="250 cts x 20 kgs "/>
    <n v="20"/>
    <n v="2280"/>
    <n v="17260"/>
    <n v="15"/>
    <n v="27835"/>
    <n v="20010"/>
    <n v="10015"/>
    <n v="45820"/>
    <n v="83530"/>
    <n v="39700"/>
    <n v="246465"/>
    <n v="27385"/>
    <n v="83530"/>
    <n v="4107750"/>
    <n v="41.077500000000001"/>
    <n v="3.7580756995197008E-2"/>
    <n v="0.36859133220103407"/>
    <x v="0"/>
    <n v="43600"/>
    <s v="kgs"/>
    <n v="2784.3333333333335"/>
    <n v="15.659044654615107"/>
    <m/>
    <m/>
    <m/>
    <x v="0"/>
    <n v="0"/>
    <s v="moved"/>
    <n v="6540000"/>
    <m/>
    <m/>
    <m/>
  </r>
  <r>
    <n v="1"/>
    <s v="Maida  (SVS )"/>
    <x v="0"/>
    <m/>
    <m/>
    <m/>
    <m/>
    <x v="0"/>
    <m/>
    <m/>
    <n v="18000"/>
    <n v="24.496499999999997"/>
    <m/>
    <n v="0"/>
    <x v="0"/>
    <n v="11000"/>
    <s v="RM0114"/>
    <x v="0"/>
    <s v="Kgs"/>
    <n v="1"/>
    <n v="1"/>
    <n v="1"/>
    <n v="1"/>
    <n v="4"/>
    <n v="2"/>
    <n v="2"/>
    <s v="local"/>
    <s v="5 TONS"/>
    <s v="100 bags x 50 kgs"/>
    <n v="50"/>
    <n v="104000"/>
    <n v="104000"/>
    <n v="111000"/>
    <n v="94000"/>
    <n v="102000"/>
    <n v="106000"/>
    <n v="188000"/>
    <n v="240000"/>
    <n v="208000"/>
    <n v="1257000"/>
    <n v="139666.66666666666"/>
    <n v="240000"/>
    <n v="3421344.4999999995"/>
    <n v="34.213444999999993"/>
    <n v="3.1301008155645738E-2"/>
    <n v="0.39989234035667981"/>
    <x v="0"/>
    <n v="18000"/>
    <s v="kgs"/>
    <n v="8000"/>
    <n v="2.25"/>
    <m/>
    <m/>
    <m/>
    <x v="0"/>
    <n v="0"/>
    <s v="moved"/>
    <n v="440936.99999999994"/>
    <n v="1"/>
    <m/>
    <m/>
  </r>
  <r>
    <n v="75"/>
    <s v="cocoa powderAP120"/>
    <x v="0"/>
    <m/>
    <m/>
    <m/>
    <m/>
    <x v="0"/>
    <m/>
    <m/>
    <n v="14225"/>
    <n v="200"/>
    <m/>
    <s v="INDUSTRIAL"/>
    <x v="1"/>
    <n v="24100"/>
    <s v="RM0014"/>
    <x v="0"/>
    <s v="Kgs"/>
    <n v="1"/>
    <n v="20"/>
    <n v="15"/>
    <n v="10"/>
    <n v="46"/>
    <n v="30"/>
    <n v="16"/>
    <s v="Non Local"/>
    <s v="Management"/>
    <s v="each bag contains 25 kg"/>
    <n v="25"/>
    <n v="10575"/>
    <n v="23450"/>
    <n v="13600"/>
    <n v="16125"/>
    <n v="20725"/>
    <n v="20125"/>
    <n v="5675"/>
    <n v="9325"/>
    <n v="11300"/>
    <n v="130900"/>
    <n v="14544.444444444445"/>
    <n v="23450"/>
    <n v="2908888.888888889"/>
    <n v="29.088888888888889"/>
    <n v="2.6612682480521444E-2"/>
    <n v="0.42650502283720126"/>
    <x v="0"/>
    <n v="14225"/>
    <s v="kgs"/>
    <n v="781.66666666666663"/>
    <n v="18.198294243070364"/>
    <m/>
    <m/>
    <m/>
    <x v="0"/>
    <n v="0"/>
    <s v="moved"/>
    <n v="2845000"/>
    <n v="1"/>
    <m/>
    <m/>
  </r>
  <r>
    <n v="7"/>
    <s v="Malto Dextrine"/>
    <x v="0"/>
    <m/>
    <m/>
    <m/>
    <m/>
    <x v="0"/>
    <m/>
    <m/>
    <n v="25100"/>
    <n v="38.529249999999998"/>
    <m/>
    <s v="INDUSTRIAL"/>
    <x v="0"/>
    <n v="4825"/>
    <s v="RM0009"/>
    <x v="0"/>
    <s v="Kgs"/>
    <n v="1"/>
    <n v="2"/>
    <n v="2"/>
    <n v="2"/>
    <n v="7"/>
    <n v="7"/>
    <n v="0"/>
    <s v="Non Local"/>
    <s v="5 TONS"/>
    <s v="200 bags x 25 kgs"/>
    <n v="25"/>
    <n v="65725"/>
    <n v="72550"/>
    <n v="31700"/>
    <n v="28625"/>
    <n v="51775"/>
    <n v="60350"/>
    <n v="75075"/>
    <n v="101350"/>
    <n v="92950"/>
    <n v="580100"/>
    <n v="64455.555555555555"/>
    <n v="101350"/>
    <n v="2483424.2138888887"/>
    <n v="24.834242138888886"/>
    <n v="2.2720214691289996E-2"/>
    <n v="0.44922523752849125"/>
    <x v="0"/>
    <n v="25100"/>
    <s v="kgs"/>
    <n v="3378.3333333333335"/>
    <n v="7.4296990626541684"/>
    <m/>
    <m/>
    <m/>
    <x v="0"/>
    <n v="0"/>
    <s v="moved"/>
    <n v="967084.17499999993"/>
    <m/>
    <m/>
    <m/>
  </r>
  <r>
    <n v="19"/>
    <s v="Kernal-Lyte (Rica Primer)"/>
    <x v="0"/>
    <m/>
    <m/>
    <m/>
    <m/>
    <x v="0"/>
    <m/>
    <m/>
    <n v="17175"/>
    <n v="103"/>
    <m/>
    <s v="INDUSTRIAL"/>
    <x v="0"/>
    <n v="14325"/>
    <s v="RM0011"/>
    <x v="0"/>
    <s v="Kgs"/>
    <n v="1"/>
    <n v="7"/>
    <n v="2"/>
    <n v="2"/>
    <n v="12"/>
    <n v="5"/>
    <n v="7"/>
    <s v="local"/>
    <s v="5 TONS"/>
    <s v="333 tins x 15 kgs"/>
    <n v="15"/>
    <n v="13170"/>
    <n v="18060"/>
    <n v="21975"/>
    <n v="22935"/>
    <n v="24030"/>
    <n v="25305"/>
    <n v="25890"/>
    <n v="30270"/>
    <n v="28410"/>
    <n v="210045"/>
    <n v="23338.333333333332"/>
    <n v="30270"/>
    <n v="2403848.333333333"/>
    <n v="24.038483333333332"/>
    <n v="2.1992195257332925E-2"/>
    <n v="0.47121743278582418"/>
    <x v="0"/>
    <n v="17175"/>
    <s v="kgs"/>
    <n v="1009"/>
    <n v="17.021803766105055"/>
    <m/>
    <m/>
    <m/>
    <x v="0"/>
    <n v="0"/>
    <s v="moved"/>
    <n v="1769025"/>
    <n v="1"/>
    <m/>
    <m/>
  </r>
  <r>
    <n v="12"/>
    <s v="Whole Milk Powder (W.M.P.) "/>
    <x v="0"/>
    <m/>
    <m/>
    <m/>
    <m/>
    <x v="0"/>
    <m/>
    <m/>
    <n v="10700"/>
    <n v="200"/>
    <m/>
    <s v="INDUSTRIAL"/>
    <x v="0"/>
    <n v="10950"/>
    <s v="RM0002"/>
    <x v="0"/>
    <s v="Kgs"/>
    <n v="1"/>
    <n v="5"/>
    <n v="3"/>
    <n v="2"/>
    <n v="11"/>
    <n v="7"/>
    <n v="4"/>
    <s v="both"/>
    <s v="5 TONS"/>
    <s v="200 bags x 25 kgs"/>
    <n v="25"/>
    <n v="3275"/>
    <n v="2500"/>
    <n v="343"/>
    <n v="2925"/>
    <n v="7350"/>
    <n v="11350"/>
    <n v="16325"/>
    <n v="19050"/>
    <n v="16975"/>
    <n v="80093"/>
    <n v="8899.2222222222226"/>
    <n v="19050"/>
    <n v="1779844.4444444445"/>
    <n v="17.798444444444446"/>
    <n v="1.6283342841194835E-2"/>
    <n v="0.48750077562701899"/>
    <x v="0"/>
    <n v="10700"/>
    <s v="kgs"/>
    <n v="635"/>
    <n v="16.8503937007874"/>
    <m/>
    <m/>
    <m/>
    <x v="0"/>
    <n v="0"/>
    <s v="moved"/>
    <n v="2140000"/>
    <n v="1"/>
    <m/>
    <m/>
  </r>
  <r>
    <n v="93"/>
    <s v="Gum base"/>
    <x v="0"/>
    <m/>
    <m/>
    <m/>
    <m/>
    <x v="0"/>
    <m/>
    <m/>
    <n v="630"/>
    <n v="150"/>
    <m/>
    <n v="0"/>
    <x v="0"/>
    <n v="4980"/>
    <s v="RM0099"/>
    <x v="0"/>
    <s v="Kgs"/>
    <n v="1"/>
    <n v="1"/>
    <n v="1"/>
    <n v="1"/>
    <n v="4"/>
    <n v="5"/>
    <n v="-1"/>
    <s v="local"/>
    <s v="1 TON"/>
    <s v="33cts x 30 kgs"/>
    <n v="30"/>
    <n v="7110"/>
    <n v="14040"/>
    <n v="14100"/>
    <n v="7830"/>
    <n v="11130"/>
    <n v="18570"/>
    <n v="11250"/>
    <n v="11940"/>
    <n v="8070"/>
    <n v="104040"/>
    <n v="11560"/>
    <n v="18570"/>
    <n v="1734000"/>
    <n v="17.34"/>
    <n v="1.586392371241473E-2"/>
    <n v="0.50336469933943373"/>
    <x v="0"/>
    <n v="630"/>
    <s v="kgs"/>
    <n v="619"/>
    <n v="1.0177705977382876"/>
    <m/>
    <m/>
    <m/>
    <x v="0"/>
    <n v="0"/>
    <s v="moved"/>
    <n v="94500"/>
    <n v="1"/>
    <m/>
    <m/>
  </r>
  <r>
    <n v="77"/>
    <s v="cocoa powder AS 02"/>
    <x v="0"/>
    <m/>
    <m/>
    <m/>
    <m/>
    <x v="0"/>
    <m/>
    <m/>
    <n v="4000"/>
    <n v="209.15"/>
    <m/>
    <s v="INDUSTRIAL"/>
    <x v="1"/>
    <n v="3975"/>
    <s v="RM0194"/>
    <x v="0"/>
    <s v="Kgs"/>
    <n v="1"/>
    <n v="20"/>
    <n v="15"/>
    <n v="10"/>
    <n v="46"/>
    <n v="30"/>
    <n v="16"/>
    <s v="Non Local"/>
    <s v="Management"/>
    <s v="each bag contains 25 kg"/>
    <n v="25"/>
    <n v="8275"/>
    <n v="3450"/>
    <n v="0"/>
    <n v="550"/>
    <n v="5150"/>
    <n v="5600"/>
    <n v="20575"/>
    <n v="16840"/>
    <n v="12011"/>
    <n v="72451"/>
    <n v="8050.1111111111113"/>
    <n v="20575"/>
    <n v="1683680.7388888891"/>
    <n v="16.836807388888889"/>
    <n v="1.5403565627332989E-2"/>
    <n v="0.51876826496676676"/>
    <x v="0"/>
    <n v="4000"/>
    <s v="kgs"/>
    <n v="685.83333333333337"/>
    <n v="5.8323207776427699"/>
    <m/>
    <m/>
    <m/>
    <x v="0"/>
    <n v="0"/>
    <s v="moved"/>
    <n v="836600"/>
    <n v="1"/>
    <m/>
    <m/>
  </r>
  <r>
    <n v="556"/>
    <s v="Mr.Wafer Jars"/>
    <x v="0"/>
    <m/>
    <m/>
    <m/>
    <m/>
    <x v="0"/>
    <m/>
    <m/>
    <n v="23346"/>
    <n v="10.02275"/>
    <m/>
    <s v="Common"/>
    <x v="2"/>
    <n v="6198"/>
    <s v="PM0021"/>
    <x v="1"/>
    <s v="no.s"/>
    <n v="1"/>
    <n v="2"/>
    <n v="1"/>
    <n v="2"/>
    <n v="6"/>
    <n v="2"/>
    <n v="4"/>
    <s v="local"/>
    <s v="5000 NOS"/>
    <s v="each pkt contains 24 nos"/>
    <n v="24"/>
    <n v="181370"/>
    <n v="142081"/>
    <n v="156244"/>
    <n v="142941"/>
    <n v="96682"/>
    <n v="102988"/>
    <n v="167454"/>
    <n v="209656"/>
    <n v="156359"/>
    <n v="1355775"/>
    <n v="150641.66666666666"/>
    <n v="209656"/>
    <n v="1509843.7645833332"/>
    <n v="15.098437645833332"/>
    <n v="1.3813175489628064E-2"/>
    <n v="0.53258144045639477"/>
    <x v="0"/>
    <n v="23346"/>
    <s v="no.s"/>
    <n v="6988.5333333333338"/>
    <n v="3.3406151028351201"/>
    <m/>
    <m/>
    <m/>
    <x v="0"/>
    <n v="0"/>
    <s v="moved"/>
    <n v="233991.12150000001"/>
    <n v="1"/>
    <m/>
    <m/>
  </r>
  <r>
    <n v="53"/>
    <s v="Egg Free Cup Cake Powder (Kerry)"/>
    <x v="0"/>
    <m/>
    <m/>
    <m/>
    <m/>
    <x v="0"/>
    <m/>
    <m/>
    <n v="7050"/>
    <n v="410"/>
    <m/>
    <n v="0"/>
    <x v="0"/>
    <n v="7970"/>
    <s v="RM0151"/>
    <x v="0"/>
    <s v="Kgs"/>
    <n v="1"/>
    <n v="12"/>
    <n v="5"/>
    <n v="5"/>
    <n v="23"/>
    <n v="7"/>
    <n v="16"/>
    <s v="Non Local"/>
    <s v="2.5 TON"/>
    <s v="125 bags x 20 kgs"/>
    <n v="20"/>
    <n v="0"/>
    <n v="20"/>
    <n v="0"/>
    <n v="260"/>
    <n v="1900"/>
    <n v="4240"/>
    <n v="7940"/>
    <n v="9710"/>
    <n v="6620"/>
    <n v="30690"/>
    <n v="3410"/>
    <n v="9710"/>
    <n v="1398100"/>
    <n v="13.981"/>
    <n v="1.2790860289692637E-2"/>
    <n v="0.54537230074608745"/>
    <x v="0"/>
    <n v="7050"/>
    <s v="kgs"/>
    <n v="323.66666666666669"/>
    <n v="21.781668383110194"/>
    <m/>
    <m/>
    <m/>
    <x v="0"/>
    <n v="0"/>
    <s v="moved"/>
    <n v="2890500"/>
    <n v="1"/>
    <m/>
    <m/>
  </r>
  <r>
    <n v="20"/>
    <s v="RBD  Oil (SUNRISE &amp; Raaga)"/>
    <x v="0"/>
    <m/>
    <m/>
    <m/>
    <m/>
    <x v="0"/>
    <m/>
    <m/>
    <n v="19755"/>
    <n v="71"/>
    <m/>
    <s v="INDUSTRIAL"/>
    <x v="0"/>
    <n v="9075"/>
    <s v="RM0047"/>
    <x v="0"/>
    <s v="Kgs"/>
    <n v="1"/>
    <n v="4"/>
    <n v="3"/>
    <n v="2"/>
    <n v="10"/>
    <n v="6"/>
    <n v="4"/>
    <s v="both"/>
    <s v="5 TONS"/>
    <s v="333 tins x 15 kgs"/>
    <n v="15"/>
    <n v="15390"/>
    <n v="17415"/>
    <n v="10020"/>
    <n v="9960"/>
    <n v="13890"/>
    <n v="20055"/>
    <n v="27840"/>
    <n v="29100"/>
    <n v="24720"/>
    <n v="168390"/>
    <n v="18710"/>
    <n v="29100"/>
    <n v="1328410"/>
    <n v="13.2841"/>
    <n v="1.2153284255368426E-2"/>
    <n v="0.55752558500145588"/>
    <x v="0"/>
    <n v="19755"/>
    <s v="kgs"/>
    <n v="970"/>
    <n v="20.365979381443299"/>
    <m/>
    <m/>
    <m/>
    <x v="0"/>
    <n v="0"/>
    <s v="moved"/>
    <n v="1402605"/>
    <n v="1"/>
    <m/>
    <m/>
  </r>
  <r>
    <n v="21"/>
    <s v="Willcote (Pcote)"/>
    <x v="0"/>
    <m/>
    <m/>
    <m/>
    <m/>
    <x v="0"/>
    <m/>
    <m/>
    <n v="11310"/>
    <n v="104"/>
    <m/>
    <s v="INDUSTRIAL"/>
    <x v="0"/>
    <n v="12795"/>
    <s v="RM0105"/>
    <x v="0"/>
    <s v="Kgs"/>
    <n v="1"/>
    <n v="5"/>
    <n v="3"/>
    <n v="2"/>
    <n v="11"/>
    <n v="3"/>
    <n v="8"/>
    <s v="local"/>
    <s v="5 TONS"/>
    <s v="250 cts x 20 kgs, and 333 cts x 15 kgs"/>
    <n v="50"/>
    <n v="80"/>
    <n v="3855"/>
    <n v="4520"/>
    <n v="5010"/>
    <n v="17010"/>
    <n v="10785"/>
    <n v="20490"/>
    <n v="10480"/>
    <n v="31360"/>
    <n v="103590"/>
    <n v="11510"/>
    <n v="31360"/>
    <n v="1197040"/>
    <n v="11.9704"/>
    <n v="1.0951413633626833E-2"/>
    <n v="0.56847699863508272"/>
    <x v="0"/>
    <n v="11310"/>
    <s v="kgs"/>
    <n v="1045.3333333333333"/>
    <n v="10.819515306122449"/>
    <m/>
    <m/>
    <m/>
    <x v="0"/>
    <n v="0"/>
    <s v="moved"/>
    <n v="1176240"/>
    <n v="1"/>
    <m/>
    <m/>
  </r>
  <r>
    <n v="2"/>
    <s v="Maida (KALASH)"/>
    <x v="0"/>
    <m/>
    <m/>
    <m/>
    <m/>
    <x v="0"/>
    <m/>
    <m/>
    <n v="22000"/>
    <n v="24"/>
    <m/>
    <n v="0"/>
    <x v="0"/>
    <n v="15500"/>
    <s v="RM0115"/>
    <x v="0"/>
    <s v="Kgs"/>
    <n v="1"/>
    <n v="5"/>
    <n v="5"/>
    <n v="3"/>
    <n v="14"/>
    <n v="6"/>
    <n v="8"/>
    <s v="Non Local"/>
    <s v="10 TONS"/>
    <s v="200 bags x 50 kgs"/>
    <n v="50"/>
    <n v="35000"/>
    <n v="33430"/>
    <n v="46000"/>
    <n v="27500"/>
    <n v="40000"/>
    <n v="45000"/>
    <n v="57000"/>
    <n v="61000"/>
    <n v="63500"/>
    <n v="408430"/>
    <n v="45381.111111111109"/>
    <n v="63500"/>
    <n v="1089146.6666666665"/>
    <n v="10.891466666666664"/>
    <n v="9.9643250470765818E-3"/>
    <n v="0.57844132368215928"/>
    <x v="0"/>
    <n v="22000"/>
    <s v="kgs"/>
    <n v="2116.6666666666665"/>
    <n v="10.393700787401576"/>
    <m/>
    <m/>
    <m/>
    <x v="0"/>
    <n v="0"/>
    <s v="moved"/>
    <n v="528000"/>
    <n v="1"/>
    <m/>
    <m/>
  </r>
  <r>
    <n v="76"/>
    <s v="cocoa powderAP100"/>
    <x v="0"/>
    <m/>
    <m/>
    <m/>
    <m/>
    <x v="0"/>
    <m/>
    <m/>
    <n v="40026"/>
    <n v="150"/>
    <m/>
    <s v="INDUSTRIAL"/>
    <x v="1"/>
    <n v="43026"/>
    <s v="RM0193"/>
    <x v="0"/>
    <s v="Kgs"/>
    <n v="1"/>
    <n v="20"/>
    <n v="15"/>
    <n v="10"/>
    <n v="46"/>
    <n v="5"/>
    <n v="41"/>
    <s v="Non Local"/>
    <s v="Management"/>
    <s v="each bag contains 25 kg"/>
    <n v="25"/>
    <n v="11175"/>
    <n v="2800"/>
    <n v="950"/>
    <n v="700"/>
    <n v="2950"/>
    <n v="225"/>
    <n v="9850"/>
    <n v="15950"/>
    <n v="18075"/>
    <n v="62675"/>
    <n v="6963.8888888888887"/>
    <n v="18075"/>
    <n v="1044583.3333333333"/>
    <n v="10.445833333333333"/>
    <n v="9.5566264770818258E-3"/>
    <n v="0.58799795015924106"/>
    <x v="0"/>
    <n v="40026"/>
    <s v="kgs"/>
    <n v="602.5"/>
    <n v="66.433195020746894"/>
    <m/>
    <m/>
    <m/>
    <x v="0"/>
    <n v="0"/>
    <s v="moved"/>
    <n v="6003900"/>
    <n v="1"/>
    <m/>
    <m/>
  </r>
  <r>
    <n v="558"/>
    <s v="Funtoo Candy / Xtrem Jars (Bowl Offer) Jars"/>
    <x v="0"/>
    <m/>
    <m/>
    <m/>
    <m/>
    <x v="0"/>
    <m/>
    <m/>
    <n v="11453"/>
    <n v="8.0252499999999998"/>
    <m/>
    <s v="Common"/>
    <x v="2"/>
    <n v="6409"/>
    <s v="PM0444"/>
    <x v="1"/>
    <s v="no.s"/>
    <n v="1"/>
    <n v="2"/>
    <n v="1"/>
    <n v="2"/>
    <n v="6"/>
    <n v="2"/>
    <n v="4"/>
    <s v="local"/>
    <s v="5000 NOS"/>
    <s v="each pkt contains 32 nos"/>
    <n v="32"/>
    <n v="126048"/>
    <n v="84935"/>
    <n v="128624"/>
    <n v="123506"/>
    <n v="156182"/>
    <n v="140590"/>
    <n v="111837"/>
    <n v="156607"/>
    <n v="142780"/>
    <n v="1171109"/>
    <n v="130123.22222222222"/>
    <n v="156607"/>
    <n v="1044271.3891388888"/>
    <n v="10.442713891388888"/>
    <n v="9.5537725792137762E-3"/>
    <n v="0.5975517227384548"/>
    <x v="0"/>
    <n v="11453"/>
    <s v="no.s"/>
    <n v="5220.2333333333336"/>
    <n v="2.1939632328056855"/>
    <m/>
    <m/>
    <m/>
    <x v="0"/>
    <n v="0"/>
    <s v="moved"/>
    <n v="91913.188249999992"/>
    <n v="1"/>
    <m/>
    <m/>
  </r>
  <r>
    <n v="680"/>
    <s v="Lollipop sticks (in kgs)"/>
    <x v="0"/>
    <m/>
    <m/>
    <m/>
    <m/>
    <x v="0"/>
    <m/>
    <m/>
    <n v="2666"/>
    <n v="185"/>
    <m/>
    <s v="FORMING"/>
    <x v="3"/>
    <n v="2318"/>
    <s v="PM0214"/>
    <x v="0"/>
    <s v="no.s"/>
    <n v="1"/>
    <n v="8"/>
    <n v="7"/>
    <n v="4"/>
    <n v="20"/>
    <n v="15"/>
    <n v="5"/>
    <s v="Non Local"/>
    <s v="500 KGS"/>
    <s v="each bag contains 40 kgs"/>
    <n v="40"/>
    <n v="2794"/>
    <n v="5065.6399999999994"/>
    <n v="4544"/>
    <n v="6304"/>
    <n v="4160"/>
    <n v="6208"/>
    <n v="6336"/>
    <n v="6048"/>
    <n v="6144"/>
    <n v="47603.64"/>
    <n v="5289.2933333333331"/>
    <n v="6336"/>
    <n v="978519.2666666666"/>
    <n v="9.7851926666666653"/>
    <n v="8.9522231819654016E-3"/>
    <n v="0.60650394592042023"/>
    <x v="0"/>
    <n v="2666"/>
    <s v="kgs"/>
    <n v="211.2"/>
    <n v="12.623106060606061"/>
    <m/>
    <m/>
    <m/>
    <x v="0"/>
    <n v="0"/>
    <s v="moved"/>
    <n v="493210"/>
    <n v="1"/>
    <m/>
    <m/>
  </r>
  <r>
    <n v="560"/>
    <s v="England Jars"/>
    <x v="0"/>
    <m/>
    <m/>
    <m/>
    <m/>
    <x v="0"/>
    <m/>
    <m/>
    <n v="9284"/>
    <n v="7.1669999999999998"/>
    <m/>
    <s v="MOULDING"/>
    <x v="2"/>
    <n v="3420"/>
    <s v="PM0243"/>
    <x v="1"/>
    <s v="no.s"/>
    <n v="1"/>
    <n v="2"/>
    <n v="1"/>
    <n v="2"/>
    <n v="6"/>
    <n v="2"/>
    <n v="4"/>
    <s v="local"/>
    <s v="5000 NOS"/>
    <s v="each pkt contains 40 nos or 44"/>
    <n v="40"/>
    <n v="189708"/>
    <n v="219864"/>
    <n v="65722"/>
    <n v="6850"/>
    <n v="40238"/>
    <n v="118884"/>
    <n v="147276"/>
    <n v="166300"/>
    <n v="170692"/>
    <n v="1125534"/>
    <n v="125059.33333333333"/>
    <n v="219864"/>
    <n v="896300.24199999997"/>
    <n v="8.9630024200000005"/>
    <n v="8.2000222967167601E-3"/>
    <n v="0.61470396821713702"/>
    <x v="1"/>
    <n v="9284"/>
    <s v="no.s"/>
    <n v="7328.8"/>
    <n v="1.2667831022814102"/>
    <m/>
    <m/>
    <m/>
    <x v="0"/>
    <n v="0"/>
    <s v="moved"/>
    <n v="66538.428"/>
    <n v="1"/>
    <m/>
    <m/>
  </r>
  <r>
    <n v="78"/>
    <s v="cocoa powder JB800"/>
    <x v="0"/>
    <m/>
    <m/>
    <m/>
    <m/>
    <x v="0"/>
    <m/>
    <m/>
    <n v="9450"/>
    <n v="250"/>
    <m/>
    <s v="INDUSTRIAL"/>
    <x v="1"/>
    <n v="9450"/>
    <s v="RM0030"/>
    <x v="0"/>
    <s v="Kgs"/>
    <n v="1"/>
    <n v="20"/>
    <n v="15"/>
    <n v="10"/>
    <n v="46"/>
    <n v="15"/>
    <n v="31"/>
    <s v="Non Local"/>
    <s v="Management"/>
    <s v="each bag contains 25 kg"/>
    <n v="25"/>
    <n v="4900"/>
    <n v="2525"/>
    <n v="2650"/>
    <n v="2175"/>
    <n v="2900"/>
    <n v="4000"/>
    <n v="3750"/>
    <n v="5050"/>
    <n v="1879"/>
    <n v="29829"/>
    <n v="3314.3333333333335"/>
    <n v="5050"/>
    <n v="828583.33333333337"/>
    <n v="8.2858333333333345"/>
    <n v="7.580497571729127E-3"/>
    <n v="0.62228446578886609"/>
    <x v="1"/>
    <n v="9450"/>
    <s v="kgs"/>
    <n v="168.33333333333334"/>
    <n v="56.138613861386133"/>
    <m/>
    <m/>
    <m/>
    <x v="0"/>
    <n v="0"/>
    <s v="moved"/>
    <n v="2362500"/>
    <n v="1"/>
    <m/>
    <m/>
  </r>
  <r>
    <n v="233"/>
    <s v="Laminate Teeny stb 5/-"/>
    <x v="0"/>
    <m/>
    <m/>
    <m/>
    <m/>
    <x v="0"/>
    <m/>
    <m/>
    <n v="0.75000000000113687"/>
    <n v="230"/>
    <m/>
    <s v="WAFER"/>
    <x v="4"/>
    <n v="1134.9100000000008"/>
    <s v="PM0475"/>
    <x v="1"/>
    <s v="Kgs"/>
    <n v="1"/>
    <n v="15"/>
    <n v="1"/>
    <n v="5"/>
    <n v="22"/>
    <n v="25"/>
    <n v="-3"/>
    <s v="both"/>
    <s v="500 KGS"/>
    <s v="each bdl average 20 kgs"/>
    <n v="20"/>
    <n v="3968.4"/>
    <n v="3197.41"/>
    <n v="3215.6"/>
    <n v="2935"/>
    <n v="2788.36"/>
    <n v="2711"/>
    <n v="3449.9"/>
    <n v="5367.28"/>
    <n v="4459.7"/>
    <n v="32092.65"/>
    <n v="3565.8500000000004"/>
    <n v="5367.28"/>
    <n v="820145.50000000012"/>
    <n v="8.201455000000001"/>
    <n v="7.5033019867821434E-3"/>
    <n v="0.62978776777564827"/>
    <x v="1"/>
    <n v="0.75000000000113687"/>
    <s v="kgs"/>
    <n v="178.90933333333334"/>
    <n v="4.1920674904298095E-3"/>
    <m/>
    <m/>
    <m/>
    <x v="0"/>
    <n v="0"/>
    <s v="moved"/>
    <n v="172.50000000026148"/>
    <m/>
    <m/>
    <m/>
  </r>
  <r>
    <n v="726"/>
    <s v="MR.CAKE NEW JARS"/>
    <x v="0"/>
    <m/>
    <m/>
    <m/>
    <m/>
    <x v="0"/>
    <m/>
    <m/>
    <n v="7734"/>
    <n v="13.148249999999999"/>
    <m/>
    <s v="CAKE"/>
    <x v="5"/>
    <n v="6870"/>
    <s v="PM0497"/>
    <x v="1"/>
    <s v="no.s"/>
    <n v="1"/>
    <n v="4"/>
    <n v="1"/>
    <n v="2"/>
    <n v="8"/>
    <n v="2"/>
    <n v="6"/>
    <s v="local"/>
    <s v="5000 NOS"/>
    <s v="each pkt contains 20 nos   "/>
    <n v="20"/>
    <m/>
    <m/>
    <m/>
    <n v="220"/>
    <n v="18004"/>
    <n v="68435"/>
    <n v="42086"/>
    <n v="115914"/>
    <n v="102702"/>
    <n v="347361"/>
    <n v="57893.5"/>
    <n v="115914"/>
    <n v="761198.21137499996"/>
    <n v="7.6119821137499999"/>
    <n v="6.9640082787079246E-3"/>
    <n v="0.63675177605435618"/>
    <x v="1"/>
    <n v="7734"/>
    <s v="no.s"/>
    <n v="3863.8"/>
    <n v="2.001656400434805"/>
    <m/>
    <m/>
    <m/>
    <x v="0"/>
    <n v="0"/>
    <s v="moved"/>
    <n v="101688.5655"/>
    <n v="1"/>
    <m/>
    <m/>
  </r>
  <r>
    <n v="206"/>
    <s v="Laminate England 2/-"/>
    <x v="0"/>
    <m/>
    <m/>
    <m/>
    <m/>
    <x v="0"/>
    <m/>
    <m/>
    <n v="2130.869999999999"/>
    <n v="225"/>
    <m/>
    <s v="MOULDING"/>
    <x v="4"/>
    <n v="581.6599999999994"/>
    <s v="PM0240"/>
    <x v="1"/>
    <s v="Kgs"/>
    <n v="1"/>
    <n v="15"/>
    <n v="1"/>
    <n v="5"/>
    <n v="22"/>
    <n v="25"/>
    <n v="-3"/>
    <s v="local"/>
    <s v="500 KGS"/>
    <s v="each bdl average 20 kgs"/>
    <n v="20"/>
    <n v="4700"/>
    <n v="5644.8"/>
    <n v="2019.94"/>
    <n v="80"/>
    <n v="1081"/>
    <n v="2576"/>
    <n v="4002.53"/>
    <n v="4457.54"/>
    <n v="3655.4100000000003"/>
    <n v="28217.22"/>
    <n v="3135.2466666666669"/>
    <n v="5644.8"/>
    <n v="705430.5"/>
    <n v="7.0543050000000003"/>
    <n v="6.4538037118861474E-3"/>
    <n v="0.64320557976624237"/>
    <x v="1"/>
    <n v="2130.869999999999"/>
    <s v="kgs"/>
    <n v="188.16"/>
    <n v="11.324776785714281"/>
    <m/>
    <m/>
    <m/>
    <x v="0"/>
    <n v="0"/>
    <s v="moved"/>
    <n v="479445.74999999977"/>
    <n v="1"/>
    <m/>
    <m/>
  </r>
  <r>
    <n v="177"/>
    <s v="JALJEERA FLAVOUR 738543(SYMRISE)"/>
    <x v="0"/>
    <m/>
    <m/>
    <m/>
    <m/>
    <x v="0"/>
    <m/>
    <m/>
    <n v="70"/>
    <n v="1585.825"/>
    <m/>
    <s v="3rd party"/>
    <x v="6"/>
    <n v="50"/>
    <s v="RM0050"/>
    <x v="0"/>
    <s v="Kgs"/>
    <n v="1"/>
    <n v="20"/>
    <n v="5"/>
    <n v="5"/>
    <n v="31"/>
    <n v="30"/>
    <n v="1"/>
    <s v="Non Local"/>
    <s v="25 kgs"/>
    <e v="#N/A"/>
    <m/>
    <n v="1425"/>
    <n v="1275"/>
    <n v="975"/>
    <n v="25"/>
    <n v="50"/>
    <n v="50"/>
    <n v="25"/>
    <n v="0"/>
    <n v="0"/>
    <n v="200"/>
    <n v="425"/>
    <n v="1425"/>
    <n v="673975.625"/>
    <n v="6.7397562500000001"/>
    <n v="6.1660310836372766E-3"/>
    <n v="0.6493716108498796"/>
    <x v="1"/>
    <n v="70"/>
    <s v="kgs"/>
    <n v="47.5"/>
    <n v="1.4736842105263157"/>
    <m/>
    <m/>
    <m/>
    <x v="0"/>
    <n v="0"/>
    <s v="moved"/>
    <n v="111007.75"/>
    <m/>
    <m/>
    <m/>
  </r>
  <r>
    <n v="79"/>
    <s v="cocoa powderAP390"/>
    <x v="0"/>
    <m/>
    <m/>
    <m/>
    <m/>
    <x v="0"/>
    <m/>
    <m/>
    <n v="8475"/>
    <n v="160"/>
    <m/>
    <s v="INDUSTRIAL"/>
    <x v="1"/>
    <n v="11200"/>
    <s v="RM0135"/>
    <x v="0"/>
    <s v="Kgs"/>
    <n v="1"/>
    <n v="20"/>
    <n v="15"/>
    <n v="10"/>
    <n v="46"/>
    <n v="15"/>
    <n v="31"/>
    <s v="Non Local"/>
    <s v="Management"/>
    <s v="each bag contains 25 kg"/>
    <n v="25"/>
    <n v="1825"/>
    <n v="4975"/>
    <n v="4575"/>
    <n v="3800"/>
    <n v="2600"/>
    <n v="3550"/>
    <n v="3725"/>
    <n v="3800"/>
    <n v="8875"/>
    <n v="37725"/>
    <n v="4191.666666666667"/>
    <n v="8875"/>
    <n v="670666.66666666674"/>
    <n v="6.7066666666666679"/>
    <n v="6.1357582678543713E-3"/>
    <n v="0.655507369117734"/>
    <x v="1"/>
    <n v="8475"/>
    <s v="kgs"/>
    <n v="295.83333333333331"/>
    <n v="28.647887323943664"/>
    <m/>
    <m/>
    <m/>
    <x v="0"/>
    <n v="0"/>
    <s v="moved"/>
    <n v="1356000"/>
    <n v="1"/>
    <m/>
    <m/>
  </r>
  <r>
    <n v="769"/>
    <s v="MR.CAKE LAMINATE"/>
    <x v="0"/>
    <m/>
    <m/>
    <m/>
    <m/>
    <x v="0"/>
    <m/>
    <m/>
    <n v="2992.3500000000004"/>
    <n v="195"/>
    <m/>
    <s v="CAKE"/>
    <x v="4"/>
    <n v="2768.880000000001"/>
    <s v="PM0494"/>
    <x v="1"/>
    <s v="Kgs"/>
    <n v="1"/>
    <n v="15"/>
    <n v="1"/>
    <n v="5"/>
    <n v="22"/>
    <n v="25"/>
    <n v="-3"/>
    <s v="local"/>
    <s v="500 KGS"/>
    <s v="each bdl average 14 kgs"/>
    <n v="14"/>
    <m/>
    <m/>
    <n v="0"/>
    <n v="139"/>
    <n v="1129.6500000000001"/>
    <n v="3624.68"/>
    <n v="6062.4799999999987"/>
    <n v="6572.04"/>
    <n v="5929"/>
    <n v="23456.85"/>
    <n v="3350.9785714285713"/>
    <n v="6572.04"/>
    <n v="653440.82142857136"/>
    <n v="6.5344082142857136"/>
    <n v="5.9781634035296844E-3"/>
    <n v="0.66148553252126363"/>
    <x v="1"/>
    <n v="2992.3500000000004"/>
    <s v="kgs"/>
    <n v="219.06800000000001"/>
    <n v="13.659457337447733"/>
    <m/>
    <m/>
    <m/>
    <x v="0"/>
    <n v="0"/>
    <s v="moved"/>
    <n v="583508.25000000012"/>
    <n v="1"/>
    <m/>
    <m/>
  </r>
  <r>
    <n v="4"/>
    <s v="Liquid Glucose (drums)"/>
    <x v="0"/>
    <m/>
    <m/>
    <m/>
    <m/>
    <x v="0"/>
    <m/>
    <m/>
    <n v="0"/>
    <n v="31.725000000000001"/>
    <m/>
    <n v="0"/>
    <x v="0"/>
    <n v="0"/>
    <s v="RM0110"/>
    <x v="0"/>
    <s v="Kgs"/>
    <n v="1"/>
    <n v="3"/>
    <n v="2"/>
    <n v="2"/>
    <n v="8"/>
    <n v="5"/>
    <n v="3"/>
    <s v="Non Local"/>
    <s v="5 TONS"/>
    <s v="17 barrels x 300 kgs"/>
    <n v="300"/>
    <n v="17400"/>
    <n v="16200"/>
    <n v="16200"/>
    <n v="10800"/>
    <n v="11400"/>
    <n v="29700"/>
    <n v="26100"/>
    <n v="28200"/>
    <n v="27000"/>
    <n v="183000"/>
    <n v="20333.333333333332"/>
    <n v="29700"/>
    <n v="645075"/>
    <n v="6.4507500000000002"/>
    <n v="5.9016266371314484E-3"/>
    <n v="0.66738715915839508"/>
    <x v="1"/>
    <n v="0"/>
    <s v="kgs"/>
    <n v="990"/>
    <n v="0"/>
    <m/>
    <m/>
    <m/>
    <x v="0"/>
    <n v="0"/>
    <s v="moved"/>
    <n v="0"/>
    <n v="1"/>
    <m/>
    <m/>
  </r>
  <r>
    <n v="557"/>
    <s v="Funblaster / U&amp;Me / Black&amp;White Jars"/>
    <x v="0"/>
    <m/>
    <m/>
    <m/>
    <m/>
    <x v="0"/>
    <m/>
    <m/>
    <n v="19529"/>
    <n v="7.3320000000000007"/>
    <m/>
    <s v="Common"/>
    <x v="2"/>
    <n v="19873"/>
    <s v="PM0171"/>
    <x v="1"/>
    <s v="no.s"/>
    <n v="1"/>
    <n v="2"/>
    <n v="1"/>
    <n v="2"/>
    <n v="6"/>
    <n v="2"/>
    <n v="4"/>
    <s v="local"/>
    <s v="5000 NOS"/>
    <s v="each pkt contains 32 nos"/>
    <n v="32"/>
    <n v="104925"/>
    <n v="118476"/>
    <n v="119536"/>
    <n v="80862"/>
    <n v="23993"/>
    <n v="82188"/>
    <n v="71357"/>
    <n v="67943"/>
    <n v="119337"/>
    <n v="788617"/>
    <n v="87624.111111111109"/>
    <n v="119536"/>
    <n v="642459.98266666674"/>
    <n v="6.4245998266666673"/>
    <n v="5.8777025105555313E-3"/>
    <n v="0.67326486166895061"/>
    <x v="1"/>
    <n v="19529"/>
    <s v="no.s"/>
    <n v="3984.5333333333333"/>
    <n v="4.9012013117387232"/>
    <m/>
    <m/>
    <m/>
    <x v="0"/>
    <n v="0"/>
    <s v="moved"/>
    <n v="143186.62800000003"/>
    <n v="1"/>
    <m/>
    <m/>
  </r>
  <r>
    <n v="565"/>
    <s v="Funtoo Choco stick Jars"/>
    <x v="0"/>
    <m/>
    <m/>
    <m/>
    <m/>
    <x v="0"/>
    <m/>
    <m/>
    <n v="5161"/>
    <n v="4.5339999999999998"/>
    <m/>
    <s v="STICK"/>
    <x v="2"/>
    <n v="18140"/>
    <s v="PM0084"/>
    <x v="1"/>
    <s v="no.s"/>
    <n v="1"/>
    <n v="2"/>
    <n v="1"/>
    <n v="2"/>
    <n v="6"/>
    <n v="2"/>
    <n v="4"/>
    <s v="local"/>
    <s v="5000 NOS"/>
    <s v="each pkt contains 65 nos or 75 nos"/>
    <n v="65"/>
    <n v="124050"/>
    <n v="133390"/>
    <n v="152275"/>
    <n v="86220"/>
    <n v="94495"/>
    <n v="123840"/>
    <n v="148675"/>
    <n v="235128"/>
    <n v="168327"/>
    <n v="1266400"/>
    <n v="140711.11111111112"/>
    <n v="235128"/>
    <n v="637984.17777777778"/>
    <n v="6.3798417777777781"/>
    <n v="5.836754513260844E-3"/>
    <n v="0.67910161618221143"/>
    <x v="1"/>
    <n v="5161"/>
    <s v="no.s"/>
    <n v="7837.6"/>
    <n v="0.65849239563131567"/>
    <m/>
    <m/>
    <m/>
    <x v="0"/>
    <n v="0"/>
    <s v="moved"/>
    <n v="23399.973999999998"/>
    <m/>
    <m/>
    <m/>
  </r>
  <r>
    <n v="409"/>
    <s v="Xtrem Laminate"/>
    <x v="0"/>
    <m/>
    <m/>
    <m/>
    <m/>
    <x v="0"/>
    <m/>
    <m/>
    <n v="2186.1329999999998"/>
    <n v="235"/>
    <m/>
    <s v="FORMING"/>
    <x v="4"/>
    <n v="1025.0029999999997"/>
    <s v="PM0177"/>
    <x v="1"/>
    <s v="Kgs"/>
    <n v="1"/>
    <n v="15"/>
    <n v="1"/>
    <n v="5"/>
    <n v="22"/>
    <n v="25"/>
    <n v="-3"/>
    <s v="local"/>
    <s v="500 KGS"/>
    <s v="each bdl average 20 kgs"/>
    <n v="20"/>
    <n v="2472.3000000000002"/>
    <n v="1894"/>
    <n v="2607.85"/>
    <n v="2998"/>
    <n v="4030.8199999999997"/>
    <n v="1386.64"/>
    <n v="1807.12"/>
    <n v="3021.49"/>
    <n v="2893.25"/>
    <n v="23111.469999999998"/>
    <n v="2567.9411111111112"/>
    <n v="4030.8199999999997"/>
    <n v="603466.16111111117"/>
    <n v="6.0346616111111118"/>
    <n v="5.5209579832124827E-3"/>
    <n v="0.68462257416542394"/>
    <x v="1"/>
    <n v="2186.1329999999998"/>
    <s v="kgs"/>
    <n v="134.36066666666665"/>
    <n v="16.270632278295732"/>
    <m/>
    <m/>
    <m/>
    <x v="0"/>
    <n v="0"/>
    <s v="moved"/>
    <n v="513741.25499999995"/>
    <n v="1"/>
    <m/>
    <m/>
  </r>
  <r>
    <n v="1009"/>
    <s v="MR.LAMBOO JARS"/>
    <x v="0"/>
    <m/>
    <m/>
    <m/>
    <m/>
    <x v="0"/>
    <m/>
    <m/>
    <n v="17650"/>
    <n v="11.6"/>
    <m/>
    <s v="Common"/>
    <x v="2"/>
    <n v="15760"/>
    <s v="PM0719"/>
    <x v="1"/>
    <s v="no.s"/>
    <n v="1"/>
    <n v="2"/>
    <n v="1"/>
    <n v="2"/>
    <n v="6"/>
    <n v="2"/>
    <n v="4"/>
    <s v="local"/>
    <s v="5000 NOS"/>
    <s v="each pkt contains 18 nos or 28 nos"/>
    <n v="18"/>
    <m/>
    <m/>
    <m/>
    <m/>
    <m/>
    <m/>
    <m/>
    <n v="22590"/>
    <n v="80442"/>
    <n v="103032"/>
    <n v="51516"/>
    <n v="80442"/>
    <n v="597585.6"/>
    <n v="5.9758559999999994"/>
    <n v="5.4671582295487799E-3"/>
    <n v="0.69008973239497273"/>
    <x v="1"/>
    <n v="17650"/>
    <s v="no.s"/>
    <n v="2681.4"/>
    <n v="6.5823823375848436"/>
    <m/>
    <m/>
    <m/>
    <x v="0"/>
    <n v="0"/>
    <s v="moved"/>
    <n v="204740"/>
    <m/>
    <m/>
    <m/>
  </r>
  <r>
    <n v="498"/>
    <s v="Outers Spots 20/-"/>
    <x v="0"/>
    <m/>
    <m/>
    <m/>
    <m/>
    <x v="0"/>
    <m/>
    <m/>
    <n v="8600"/>
    <n v="50"/>
    <m/>
    <s v="PANNING"/>
    <x v="7"/>
    <n v="10600"/>
    <s v="PM0110"/>
    <x v="1"/>
    <s v="no.s"/>
    <n v="1"/>
    <n v="10"/>
    <n v="1"/>
    <n v="4"/>
    <n v="16"/>
    <n v="15"/>
    <n v="1"/>
    <s v="local"/>
    <s v="5000 NOS"/>
    <s v="each bdl contains 100 nos"/>
    <n v="100"/>
    <n v="11900"/>
    <n v="14200"/>
    <n v="12000"/>
    <n v="7558"/>
    <n v="11045"/>
    <n v="12640"/>
    <n v="15000"/>
    <n v="10070"/>
    <n v="9600"/>
    <n v="104013"/>
    <n v="11557"/>
    <n v="15000"/>
    <n v="577850"/>
    <n v="5.7785000000000002"/>
    <n v="5.2866022590650815E-3"/>
    <n v="0.69537633465403781"/>
    <x v="1"/>
    <n v="8600"/>
    <s v="no.s"/>
    <n v="500"/>
    <n v="17.2"/>
    <m/>
    <m/>
    <m/>
    <x v="0"/>
    <n v="0"/>
    <s v="moved"/>
    <n v="430000"/>
    <n v="1"/>
    <m/>
    <m/>
  </r>
  <r>
    <n v="90"/>
    <s v="Stick Biscuits"/>
    <x v="0"/>
    <m/>
    <m/>
    <m/>
    <m/>
    <x v="0"/>
    <m/>
    <m/>
    <n v="3073.8890000000101"/>
    <n v="57.5"/>
    <m/>
    <n v="0"/>
    <x v="0"/>
    <n v="2167.589000000009"/>
    <s v="RM0221"/>
    <x v="0"/>
    <s v="Kgs"/>
    <n v="1"/>
    <n v="3"/>
    <n v="1"/>
    <n v="2"/>
    <n v="7"/>
    <n v="4"/>
    <n v="3"/>
    <s v="local"/>
    <s v="1 TON"/>
    <s v="50 cts x 20 kgs"/>
    <n v="20"/>
    <n v="6358.56"/>
    <n v="5605.3"/>
    <n v="7004.3"/>
    <n v="4684"/>
    <n v="7011.6"/>
    <n v="11128.8"/>
    <n v="18051.2"/>
    <n v="17355"/>
    <n v="10862.420999999997"/>
    <n v="88061.180999999997"/>
    <n v="9784.5756666666657"/>
    <n v="18051.2"/>
    <n v="562613.10083333333"/>
    <n v="5.6261310083333331"/>
    <n v="5.1472037550317744E-3"/>
    <n v="0.70052353840906956"/>
    <x v="1"/>
    <n v="3073.8890000000101"/>
    <s v="kgs"/>
    <n v="601.70666666666671"/>
    <n v="5.1086171556461784"/>
    <m/>
    <m/>
    <m/>
    <x v="0"/>
    <n v="0"/>
    <s v="moved"/>
    <n v="176748.61750000058"/>
    <n v="1"/>
    <m/>
    <m/>
  </r>
  <r>
    <n v="558"/>
    <s v="Bubble Gum Jars"/>
    <x v="0"/>
    <m/>
    <m/>
    <m/>
    <m/>
    <x v="0"/>
    <m/>
    <m/>
    <n v="14571"/>
    <n v="5.25"/>
    <m/>
    <s v="BUBBLEGUM"/>
    <x v="2"/>
    <n v="22990"/>
    <s v="PM0413"/>
    <x v="1"/>
    <s v="no.s"/>
    <n v="1"/>
    <n v="2"/>
    <n v="1"/>
    <n v="2"/>
    <n v="6"/>
    <n v="2"/>
    <n v="4"/>
    <s v="local"/>
    <s v="5000 NOS"/>
    <s v="each pkt contains 55 nos"/>
    <n v="55"/>
    <n v="89345"/>
    <n v="114530"/>
    <n v="123510"/>
    <n v="74245"/>
    <n v="80500"/>
    <n v="156000"/>
    <n v="127125"/>
    <n v="78000"/>
    <n v="88515"/>
    <n v="931770"/>
    <n v="103530"/>
    <n v="156000"/>
    <n v="543532.5"/>
    <n v="5.4353249999999997"/>
    <n v="4.9726402048547056E-3"/>
    <n v="0.70549617861392422"/>
    <x v="1"/>
    <n v="14571"/>
    <s v="no.s"/>
    <n v="5200"/>
    <n v="2.8021153846153846"/>
    <m/>
    <m/>
    <m/>
    <x v="0"/>
    <n v="0"/>
    <s v="moved"/>
    <n v="76497.75"/>
    <m/>
    <m/>
    <m/>
  </r>
  <r>
    <n v="389"/>
    <s v="Xtrem Glass Bowls"/>
    <x v="0"/>
    <m/>
    <m/>
    <m/>
    <m/>
    <x v="0"/>
    <m/>
    <m/>
    <n v="77520"/>
    <n v="3.7"/>
    <m/>
    <s v="FORMING"/>
    <x v="8"/>
    <n v="6000"/>
    <s v="PM0183"/>
    <x v="1"/>
    <s v="no.s"/>
    <n v="1"/>
    <n v="7"/>
    <n v="7"/>
    <n v="6"/>
    <n v="21"/>
    <n v="10"/>
    <n v="11"/>
    <s v="local"/>
    <s v="50000 NOS"/>
    <s v="each cotton contains 120 nos"/>
    <n v="120"/>
    <n v="138600"/>
    <n v="101760"/>
    <n v="164520"/>
    <n v="175320"/>
    <n v="161520"/>
    <n v="125040"/>
    <n v="111000"/>
    <n v="104400"/>
    <n v="110740"/>
    <n v="1192900"/>
    <n v="132544.44444444444"/>
    <n v="175320"/>
    <n v="490414.44444444444"/>
    <n v="4.9041444444444444"/>
    <n v="4.4866766632831135E-3"/>
    <n v="0.70998285527720728"/>
    <x v="1"/>
    <n v="77520"/>
    <s v="no.s"/>
    <n v="5844"/>
    <n v="13.264887063655031"/>
    <m/>
    <m/>
    <m/>
    <x v="0"/>
    <n v="0"/>
    <s v="moved"/>
    <n v="286824"/>
    <n v="1"/>
    <m/>
    <m/>
  </r>
  <r>
    <n v="382"/>
    <s v="Ben 10 Ultra Pop Laminate"/>
    <x v="0"/>
    <m/>
    <m/>
    <m/>
    <m/>
    <x v="0"/>
    <m/>
    <m/>
    <n v="3471.9999999999995"/>
    <n v="252.91874999999999"/>
    <m/>
    <s v="FORMING"/>
    <x v="4"/>
    <n v="1001.4300000000012"/>
    <s v="PM0210"/>
    <x v="1"/>
    <s v="Kgs"/>
    <n v="1"/>
    <n v="15"/>
    <n v="1"/>
    <n v="5"/>
    <n v="22"/>
    <n v="25"/>
    <n v="-3"/>
    <s v="local"/>
    <s v="500 KGS"/>
    <s v="each bdl average 20 kgs"/>
    <n v="20"/>
    <n v="1512"/>
    <n v="1822"/>
    <n v="2371"/>
    <n v="1437.79"/>
    <n v="1298.51"/>
    <n v="1913.6599999999999"/>
    <n v="2698.62"/>
    <n v="1757"/>
    <n v="1917"/>
    <n v="16727.579999999998"/>
    <n v="1858.62"/>
    <n v="2698.62"/>
    <n v="470079.84712499997"/>
    <n v="4.7007984712499997"/>
    <n v="4.3006406191087535E-3"/>
    <n v="0.71428349589631601"/>
    <x v="1"/>
    <n v="3471.9999999999995"/>
    <s v="kgs"/>
    <n v="89.953999999999994"/>
    <n v="38.597505391644617"/>
    <m/>
    <m/>
    <m/>
    <x v="0"/>
    <n v="0"/>
    <s v="moved"/>
    <n v="878133.89999999979"/>
    <n v="1"/>
    <m/>
    <m/>
  </r>
  <r>
    <n v="25"/>
    <s v="Lecithin"/>
    <x v="0"/>
    <m/>
    <m/>
    <m/>
    <m/>
    <x v="0"/>
    <m/>
    <m/>
    <n v="1400"/>
    <n v="78"/>
    <m/>
    <s v="INDUSTRIAL"/>
    <x v="0"/>
    <n v="720"/>
    <s v="RM0007"/>
    <x v="0"/>
    <s v="Kgs"/>
    <n v="1"/>
    <n v="6"/>
    <n v="6"/>
    <n v="3"/>
    <n v="16"/>
    <n v="3"/>
    <n v="13"/>
    <s v="both"/>
    <s v="500 KGS"/>
    <s v="3 barrels x 200 kgs, and 3 barrels x 240 kgs"/>
    <n v="200"/>
    <n v="4800"/>
    <n v="4800"/>
    <n v="4600"/>
    <n v="3400"/>
    <n v="4800"/>
    <n v="5800"/>
    <n v="7280"/>
    <n v="8200"/>
    <n v="9200"/>
    <n v="52880"/>
    <n v="5875.5555555555557"/>
    <n v="9200"/>
    <n v="458293.33333333331"/>
    <n v="4.5829333333333331"/>
    <n v="4.192808810789074E-3"/>
    <n v="0.71847630470710511"/>
    <x v="1"/>
    <n v="1400"/>
    <s v="kgs"/>
    <n v="306.66666666666669"/>
    <n v="4.5652173913043477"/>
    <m/>
    <m/>
    <m/>
    <x v="0"/>
    <n v="0"/>
    <s v="moved"/>
    <n v="109200"/>
    <n v="1"/>
    <m/>
    <m/>
  </r>
  <r>
    <n v="16"/>
    <s v="Butter"/>
    <x v="0"/>
    <m/>
    <m/>
    <m/>
    <m/>
    <x v="0"/>
    <m/>
    <m/>
    <n v="800"/>
    <n v="330"/>
    <m/>
    <n v="0"/>
    <x v="0"/>
    <n v="560"/>
    <s v="RM0048"/>
    <x v="0"/>
    <s v="Kgs"/>
    <n v="1"/>
    <n v="1"/>
    <n v="1"/>
    <n v="3"/>
    <n v="6"/>
    <n v="4"/>
    <n v="2"/>
    <s v="local"/>
    <s v="100 KGS"/>
    <s v="5 cts x 20 kgs"/>
    <n v="20"/>
    <n v="1640"/>
    <n v="2180"/>
    <n v="860"/>
    <n v="1140"/>
    <n v="640"/>
    <n v="1000"/>
    <n v="1160"/>
    <n v="1060"/>
    <n v="1600"/>
    <n v="11280"/>
    <n v="1253.3333333333333"/>
    <n v="2180"/>
    <n v="413600"/>
    <n v="4.1360000000000001"/>
    <n v="3.7839209039531329E-3"/>
    <n v="0.72226022561105829"/>
    <x v="1"/>
    <n v="800"/>
    <s v="kgs"/>
    <n v="72.666666666666671"/>
    <n v="11.009174311926605"/>
    <m/>
    <m/>
    <m/>
    <x v="0"/>
    <n v="0"/>
    <s v="moved"/>
    <n v="264000"/>
    <n v="1"/>
    <m/>
    <m/>
  </r>
  <r>
    <n v="667"/>
    <s v="England Caps"/>
    <x v="0"/>
    <m/>
    <m/>
    <m/>
    <m/>
    <x v="0"/>
    <m/>
    <m/>
    <n v="47400"/>
    <n v="3.3"/>
    <m/>
    <s v="MOULDING"/>
    <x v="9"/>
    <n v="24300"/>
    <s v="PM0299"/>
    <x v="1"/>
    <s v="no.s"/>
    <n v="1"/>
    <n v="7"/>
    <n v="1"/>
    <n v="2"/>
    <n v="11"/>
    <n v="3"/>
    <n v="8"/>
    <s v="local"/>
    <s v="5000 NOS"/>
    <s v="each bag contains 700 nos caps"/>
    <n v="700"/>
    <n v="167160"/>
    <n v="217020"/>
    <n v="66000"/>
    <n v="8400"/>
    <n v="43300"/>
    <n v="86300"/>
    <n v="146100"/>
    <n v="172900"/>
    <n v="160000"/>
    <n v="1067180"/>
    <n v="118575.55555555556"/>
    <n v="217020"/>
    <n v="391299.33333333331"/>
    <n v="3.9129933333333331"/>
    <n v="3.5798977928020426E-3"/>
    <n v="0.72584012340386028"/>
    <x v="1"/>
    <n v="47400"/>
    <s v="no.s"/>
    <n v="7234"/>
    <n v="6.552391484655792"/>
    <m/>
    <m/>
    <m/>
    <x v="0"/>
    <n v="0"/>
    <s v="moved"/>
    <n v="156420"/>
    <n v="1"/>
    <m/>
    <m/>
  </r>
  <r>
    <n v="48"/>
    <s v="Glycerine"/>
    <x v="0"/>
    <m/>
    <m/>
    <m/>
    <m/>
    <x v="0"/>
    <m/>
    <m/>
    <n v="1750"/>
    <n v="58"/>
    <m/>
    <n v="0"/>
    <x v="0"/>
    <n v="7500"/>
    <s v="RM0111"/>
    <x v="0"/>
    <s v="Kgs"/>
    <n v="1"/>
    <n v="7"/>
    <n v="1"/>
    <n v="3"/>
    <n v="12"/>
    <n v="7"/>
    <n v="5"/>
    <s v="local"/>
    <s v="1 TON"/>
    <s v="4 barrels x 250 kgs"/>
    <n v="250"/>
    <n v="3700"/>
    <n v="3750"/>
    <n v="2000"/>
    <n v="750"/>
    <n v="2500"/>
    <n v="6750"/>
    <n v="14250"/>
    <n v="14250"/>
    <n v="12500"/>
    <n v="60450"/>
    <n v="6716.666666666667"/>
    <n v="14250"/>
    <n v="389566.66666666669"/>
    <n v="3.8956666666666671"/>
    <n v="3.5640460674162045E-3"/>
    <n v="0.72940416947127651"/>
    <x v="1"/>
    <n v="1750"/>
    <s v="kgs"/>
    <n v="475"/>
    <n v="3.6842105263157894"/>
    <m/>
    <m/>
    <m/>
    <x v="0"/>
    <n v="0"/>
    <s v="moved"/>
    <n v="101500"/>
    <n v="1"/>
    <m/>
    <m/>
  </r>
  <r>
    <n v="674"/>
    <s v="Pink 110mm  with handle for Teeny SB &amp; Mr.Wafer SB Jar"/>
    <x v="0"/>
    <m/>
    <m/>
    <m/>
    <m/>
    <x v="0"/>
    <m/>
    <m/>
    <n v="18900"/>
    <n v="3.1920000000000002"/>
    <m/>
    <s v="Common"/>
    <x v="9"/>
    <n v="16900"/>
    <s v="PM0389"/>
    <x v="1"/>
    <s v="no.s"/>
    <n v="1"/>
    <n v="7"/>
    <n v="1"/>
    <n v="2"/>
    <n v="11"/>
    <n v="3"/>
    <n v="8"/>
    <s v="local"/>
    <s v="5000 NOS"/>
    <s v="each bag contains 1000 nos caps"/>
    <n v="1000"/>
    <n v="126412"/>
    <n v="99504"/>
    <n v="124032"/>
    <n v="117500"/>
    <n v="88000"/>
    <n v="93260"/>
    <n v="179500"/>
    <n v="147000"/>
    <n v="121000"/>
    <n v="1096208"/>
    <n v="121800.88888888889"/>
    <n v="179500"/>
    <n v="388788.43733333336"/>
    <n v="3.8878843733333337"/>
    <n v="3.5569262457467912E-3"/>
    <n v="0.73296109571702328"/>
    <x v="1"/>
    <n v="18900"/>
    <s v="no.s"/>
    <n v="5983.333333333333"/>
    <n v="3.1587743732590532"/>
    <m/>
    <m/>
    <m/>
    <x v="0"/>
    <n v="0"/>
    <s v="moved"/>
    <n v="60328.800000000003"/>
    <n v="1"/>
    <m/>
    <m/>
  </r>
  <r>
    <n v="350"/>
    <s v="Laminate U &amp; Me (Coffee &amp; Milk) Candy"/>
    <x v="0"/>
    <m/>
    <m/>
    <m/>
    <m/>
    <x v="0"/>
    <m/>
    <m/>
    <n v="754.41999999999905"/>
    <n v="195"/>
    <m/>
    <s v="CANDY"/>
    <x v="4"/>
    <n v="884.04999999999927"/>
    <s v="PM0150"/>
    <x v="1"/>
    <s v="Kgs"/>
    <n v="1"/>
    <n v="15"/>
    <n v="1"/>
    <n v="5"/>
    <n v="22"/>
    <n v="25"/>
    <n v="-3"/>
    <s v="local"/>
    <s v="500 KGS"/>
    <s v="each bdl average 20 kgs"/>
    <n v="20"/>
    <n v="2720.86"/>
    <n v="3601.2"/>
    <n v="1288"/>
    <n v="1768"/>
    <n v="1111.1399999999999"/>
    <n v="1624"/>
    <n v="1286"/>
    <n v="1748.23"/>
    <n v="2082"/>
    <n v="17229.43"/>
    <n v="1914.3811111111111"/>
    <n v="3601.2"/>
    <n v="373304.31666666665"/>
    <n v="3.7330431666666666"/>
    <n v="3.4152659752682297E-3"/>
    <n v="0.73637636169229148"/>
    <x v="1"/>
    <n v="754.41999999999905"/>
    <s v="kgs"/>
    <n v="120.03999999999999"/>
    <n v="6.2847384205264838"/>
    <m/>
    <m/>
    <m/>
    <x v="0"/>
    <n v="0"/>
    <s v="moved"/>
    <n v="147111.89999999982"/>
    <n v="1"/>
    <m/>
    <m/>
  </r>
  <r>
    <n v="566"/>
    <s v="Mini Jars"/>
    <x v="0"/>
    <m/>
    <m/>
    <m/>
    <m/>
    <x v="0"/>
    <m/>
    <m/>
    <n v="7626"/>
    <n v="4.3"/>
    <m/>
    <s v="STICK"/>
    <x v="2"/>
    <n v="20874"/>
    <s v="PM0433"/>
    <x v="1"/>
    <s v="no.s"/>
    <n v="1"/>
    <n v="2"/>
    <n v="1"/>
    <n v="2"/>
    <n v="6"/>
    <n v="2"/>
    <n v="4"/>
    <s v="local"/>
    <s v="5000 NOS"/>
    <s v="each pkt contains 160 nos or 84 or 95 nos"/>
    <n v="160"/>
    <n v="69690"/>
    <n v="42749"/>
    <n v="85011"/>
    <n v="38400"/>
    <n v="66729"/>
    <n v="90400"/>
    <n v="112320"/>
    <n v="115738"/>
    <n v="149895"/>
    <n v="770932"/>
    <n v="85659.111111111109"/>
    <n v="149895"/>
    <n v="368334.17777777778"/>
    <n v="3.6833417777777777"/>
    <n v="3.3697954422962353E-3"/>
    <n v="0.73974615713458769"/>
    <x v="1"/>
    <n v="7626"/>
    <s v="no.s"/>
    <n v="4996.5"/>
    <n v="1.52626838787151"/>
    <m/>
    <m/>
    <m/>
    <x v="0"/>
    <n v="0"/>
    <s v="moved"/>
    <n v="32791.799999999996"/>
    <n v="1"/>
    <m/>
    <m/>
  </r>
  <r>
    <n v="14"/>
    <s v="Condensed Milk "/>
    <x v="0"/>
    <m/>
    <m/>
    <m/>
    <m/>
    <x v="0"/>
    <m/>
    <m/>
    <n v="840.00000000000091"/>
    <n v="135.11000000000001"/>
    <m/>
    <n v="0"/>
    <x v="0"/>
    <n v="560.00000000000091"/>
    <s v="RM0158"/>
    <x v="0"/>
    <s v="Kgs"/>
    <n v="1"/>
    <n v="7"/>
    <n v="5"/>
    <n v="3"/>
    <n v="16"/>
    <n v="10"/>
    <n v="6"/>
    <s v="both"/>
    <s v="500 KGS"/>
    <s v="2 barrels x 280 kgs"/>
    <n v="280"/>
    <n v="3080"/>
    <n v="3360"/>
    <n v="1418.6"/>
    <n v="1692.2"/>
    <n v="1680"/>
    <n v="1960"/>
    <n v="1990"/>
    <n v="3100"/>
    <n v="2800"/>
    <n v="21080.799999999999"/>
    <n v="2342.3111111111116"/>
    <n v="3360"/>
    <n v="316469.65422222234"/>
    <n v="3.1646965422222233"/>
    <n v="2.89530014525698E-3"/>
    <n v="0.74264145727984465"/>
    <x v="1"/>
    <n v="840.00000000000091"/>
    <s v="kgs"/>
    <n v="112"/>
    <n v="7.500000000000008"/>
    <m/>
    <m/>
    <m/>
    <x v="0"/>
    <n v="0"/>
    <s v="moved"/>
    <n v="113492.40000000014"/>
    <n v="1"/>
    <m/>
    <m/>
  </r>
  <r>
    <n v="574"/>
    <s v="MR.CAKE CBS (9 JARS)"/>
    <x v="0"/>
    <m/>
    <m/>
    <m/>
    <m/>
    <x v="0"/>
    <m/>
    <m/>
    <n v="1415"/>
    <n v="38.6"/>
    <m/>
    <s v="CAKE"/>
    <x v="5"/>
    <n v="1850"/>
    <s v="PM0552"/>
    <x v="1"/>
    <s v="no.s"/>
    <n v="1"/>
    <n v="4"/>
    <n v="1"/>
    <n v="2"/>
    <n v="8"/>
    <n v="7"/>
    <n v="1"/>
    <s v="local"/>
    <s v="500 CBS"/>
    <s v="each bdl contains 10 nos"/>
    <n v="10"/>
    <m/>
    <m/>
    <m/>
    <n v="150"/>
    <n v="2550"/>
    <n v="10610"/>
    <n v="10010"/>
    <n v="13565"/>
    <n v="12085"/>
    <n v="48970"/>
    <n v="8161.666666666667"/>
    <n v="13565"/>
    <n v="315040.33333333337"/>
    <n v="3.1504033333333337"/>
    <n v="2.8822236530182859E-3"/>
    <n v="0.74552368093286292"/>
    <x v="1"/>
    <n v="1415"/>
    <s v="no.s"/>
    <n v="452.16666666666669"/>
    <n v="3.1293770733505344"/>
    <m/>
    <m/>
    <m/>
    <x v="0"/>
    <n v="0"/>
    <s v="moved"/>
    <n v="54619"/>
    <n v="1"/>
    <m/>
    <m/>
  </r>
  <r>
    <n v="559"/>
    <s v="Kefi Coffee Candy Jars"/>
    <x v="0"/>
    <m/>
    <m/>
    <m/>
    <m/>
    <x v="0"/>
    <m/>
    <m/>
    <n v="15858"/>
    <n v="10.02275"/>
    <m/>
    <s v="CANDY"/>
    <x v="2"/>
    <n v="15184"/>
    <s v="PM0201"/>
    <x v="1"/>
    <s v="no.s"/>
    <n v="1"/>
    <n v="2"/>
    <n v="1"/>
    <n v="2"/>
    <n v="6"/>
    <n v="2"/>
    <n v="4"/>
    <s v="local"/>
    <s v="5000 NOS"/>
    <s v="each pkt contains 32 nos"/>
    <n v="32"/>
    <n v="27892"/>
    <n v="53742"/>
    <n v="8613"/>
    <n v="9410"/>
    <n v="15260"/>
    <n v="25724"/>
    <n v="40392"/>
    <n v="32112"/>
    <n v="54412"/>
    <n v="267557"/>
    <n v="29728.555555555555"/>
    <n v="54412"/>
    <n v="297961.88019444444"/>
    <n v="2.9796188019444445"/>
    <n v="2.7259772414142585E-3"/>
    <n v="0.74824965817427713"/>
    <x v="1"/>
    <n v="15858"/>
    <s v="no.s"/>
    <n v="1813.7333333333333"/>
    <n v="8.7432919208998019"/>
    <m/>
    <m/>
    <m/>
    <x v="0"/>
    <n v="0"/>
    <s v="moved"/>
    <n v="158940.76949999999"/>
    <n v="1"/>
    <m/>
    <m/>
  </r>
  <r>
    <n v="665"/>
    <s v="LD Covers "/>
    <x v="0"/>
    <m/>
    <m/>
    <m/>
    <m/>
    <x v="0"/>
    <m/>
    <m/>
    <n v="1510.0000000000009"/>
    <n v="128"/>
    <m/>
    <n v="0"/>
    <x v="10"/>
    <n v="766.88000000000056"/>
    <s v="PM0431"/>
    <x v="1"/>
    <s v="no.s"/>
    <n v="1"/>
    <n v="3"/>
    <n v="1"/>
    <n v="3"/>
    <n v="8"/>
    <n v="3"/>
    <n v="5"/>
    <s v="local"/>
    <s v="500 KGS"/>
    <s v="each bag contains 30 kgs"/>
    <n v="30"/>
    <n v="3757.9"/>
    <n v="1500"/>
    <n v="360"/>
    <n v="1409.2"/>
    <n v="2839.6"/>
    <n v="2550"/>
    <n v="2014.44"/>
    <n v="3505"/>
    <n v="2918.4"/>
    <n v="20854.54"/>
    <n v="2317.1711111111113"/>
    <n v="3757.9"/>
    <n v="296597.90222222224"/>
    <n v="2.9659790222222222"/>
    <n v="2.713498554853274E-3"/>
    <n v="0.75096315672913039"/>
    <x v="1"/>
    <n v="1510.0000000000009"/>
    <s v="kgs"/>
    <n v="125.26333333333334"/>
    <n v="12.054604965539271"/>
    <m/>
    <m/>
    <m/>
    <x v="0"/>
    <n v="0"/>
    <s v="moved"/>
    <n v="193280.00000000012"/>
    <n v="1"/>
    <m/>
    <m/>
  </r>
  <r>
    <n v="225"/>
    <s v="Laminate Straberry Mr Wafer 5/-"/>
    <x v="0"/>
    <m/>
    <m/>
    <m/>
    <m/>
    <x v="0"/>
    <m/>
    <m/>
    <n v="435.16"/>
    <n v="235"/>
    <m/>
    <s v="WAFER"/>
    <x v="4"/>
    <n v="435.16000000000031"/>
    <s v="PM0350"/>
    <x v="1"/>
    <s v="Kgs"/>
    <n v="1"/>
    <n v="15"/>
    <n v="1"/>
    <n v="5"/>
    <n v="22"/>
    <n v="25"/>
    <n v="-3"/>
    <s v="local"/>
    <s v="500 KGS"/>
    <s v="each bdl average 20 kgs"/>
    <n v="20"/>
    <n v="1312.75"/>
    <n v="1587.08"/>
    <n v="1213.51"/>
    <n v="1750"/>
    <n v="153.49"/>
    <n v="480"/>
    <n v="1861.61"/>
    <n v="1560"/>
    <n v="1251.4000000000001"/>
    <n v="11169.84"/>
    <n v="1241.0933333333332"/>
    <n v="1861.61"/>
    <n v="291656.93333333329"/>
    <n v="2.9165693333333329"/>
    <n v="2.6682948907709504E-3"/>
    <n v="0.7536314516199013"/>
    <x v="1"/>
    <n v="435.16"/>
    <s v="kgs"/>
    <n v="62.053666666666665"/>
    <n v="7.0126395969080537"/>
    <m/>
    <m/>
    <m/>
    <x v="0"/>
    <n v="0"/>
    <s v="moved"/>
    <n v="102262.6"/>
    <m/>
    <m/>
    <m/>
  </r>
  <r>
    <n v="503"/>
    <s v="3D Jelly Strawberry Bubblegum Laminate"/>
    <x v="0"/>
    <m/>
    <m/>
    <m/>
    <m/>
    <x v="0"/>
    <m/>
    <m/>
    <n v="587.88000000000011"/>
    <n v="195"/>
    <m/>
    <s v="BUBBLEGUM"/>
    <x v="4"/>
    <n v="1342.8799999999997"/>
    <s v="PM0391"/>
    <x v="1"/>
    <s v="Kgs"/>
    <n v="1"/>
    <n v="15"/>
    <n v="1"/>
    <n v="5"/>
    <n v="22"/>
    <n v="25"/>
    <n v="-3"/>
    <s v="local"/>
    <s v="500 KGS"/>
    <s v="each bdl average 20 kgs"/>
    <n v="20"/>
    <n v="1408"/>
    <n v="1999"/>
    <n v="1233.5"/>
    <n v="395"/>
    <n v="900"/>
    <n v="3281.9300000000003"/>
    <n v="1456.7000000000003"/>
    <n v="960"/>
    <n v="1290.02"/>
    <n v="12924.150000000001"/>
    <n v="1436.0166666666669"/>
    <n v="3281.9300000000003"/>
    <n v="280023.25000000006"/>
    <n v="2.8002325000000008"/>
    <n v="2.5618612893324329E-3"/>
    <n v="0.75619331290923375"/>
    <x v="1"/>
    <n v="587.88000000000011"/>
    <s v="kgs"/>
    <n v="109.39766666666668"/>
    <n v="5.3737892033041534"/>
    <m/>
    <m/>
    <m/>
    <x v="0"/>
    <n v="0"/>
    <s v="moved"/>
    <n v="114636.60000000002"/>
    <m/>
    <m/>
    <m/>
  </r>
  <r>
    <n v="324"/>
    <s v="Laminate Funtoo Choco stick 15g"/>
    <x v="0"/>
    <m/>
    <m/>
    <m/>
    <m/>
    <x v="0"/>
    <m/>
    <m/>
    <n v="1118.3"/>
    <n v="235"/>
    <m/>
    <s v="STICK"/>
    <x v="4"/>
    <n v="1320.3000000000004"/>
    <s v="PM0023"/>
    <x v="1"/>
    <s v="Kgs"/>
    <n v="1"/>
    <n v="15"/>
    <n v="1"/>
    <n v="5"/>
    <n v="22"/>
    <n v="25"/>
    <n v="-3"/>
    <s v="local"/>
    <s v="500 KGS"/>
    <s v="each bdl average 20 kgs"/>
    <n v="20"/>
    <n v="1877.98"/>
    <n v="963.54"/>
    <n v="1908"/>
    <n v="860"/>
    <n v="260"/>
    <n v="185"/>
    <n v="2771.94"/>
    <n v="454.44000000000005"/>
    <n v="1442.5"/>
    <n v="10723.4"/>
    <n v="1191.4888888888891"/>
    <n v="2771.94"/>
    <n v="279999.88888888893"/>
    <n v="2.7999988888888891"/>
    <n v="2.5616475644855449E-3"/>
    <n v="0.75875496047371926"/>
    <x v="1"/>
    <n v="1118.3"/>
    <s v="kgs"/>
    <n v="92.397999999999996"/>
    <n v="12.103075824152038"/>
    <m/>
    <m/>
    <m/>
    <x v="0"/>
    <n v="0"/>
    <s v="moved"/>
    <n v="262800.5"/>
    <n v="1"/>
    <m/>
    <m/>
  </r>
  <r>
    <n v="829"/>
    <s v="WAFFY STRAWBERRY OUTERS"/>
    <x v="0"/>
    <m/>
    <m/>
    <m/>
    <m/>
    <x v="0"/>
    <m/>
    <m/>
    <n v="14850"/>
    <n v="3.75"/>
    <m/>
    <s v="WAFER"/>
    <x v="7"/>
    <n v="14850"/>
    <s v="PM0440"/>
    <x v="1"/>
    <s v="no.s"/>
    <n v="1"/>
    <n v="10"/>
    <n v="1"/>
    <n v="4"/>
    <n v="16"/>
    <n v="7"/>
    <n v="9"/>
    <s v="local"/>
    <s v="5000 NOS"/>
    <s v="each cotton contains 350 nos"/>
    <n v="350"/>
    <m/>
    <n v="132151"/>
    <n v="177650"/>
    <n v="41950"/>
    <n v="123400"/>
    <n v="56650"/>
    <n v="64575"/>
    <n v="0"/>
    <n v="0"/>
    <n v="596376"/>
    <n v="74547"/>
    <n v="177650"/>
    <n v="279551.25"/>
    <n v="2.7955125000000001"/>
    <n v="2.5575430817244395E-3"/>
    <n v="0.76131250355544366"/>
    <x v="1"/>
    <n v="14850"/>
    <s v="no.s"/>
    <n v="5921.666666666667"/>
    <n v="2.5077399380804954"/>
    <m/>
    <m/>
    <m/>
    <x v="0"/>
    <n v="0"/>
    <s v="moved"/>
    <n v="55687.5"/>
    <n v="1"/>
    <m/>
    <m/>
  </r>
  <r>
    <n v="417"/>
    <s v="Disposable Glasses (24PCS) Doraemon Fun stick"/>
    <x v="0"/>
    <m/>
    <m/>
    <m/>
    <m/>
    <x v="0"/>
    <m/>
    <m/>
    <n v="154499.31199999998"/>
    <n v="0.48"/>
    <m/>
    <s v="BLISTER"/>
    <x v="11"/>
    <n v="334249.31199999992"/>
    <s v="PM0311"/>
    <x v="1"/>
    <s v="no.s"/>
    <n v="1"/>
    <n v="7"/>
    <n v="7"/>
    <n v="6"/>
    <n v="21"/>
    <n v="7"/>
    <n v="14"/>
    <s v="local"/>
    <s v="1 LAKH"/>
    <n v="0"/>
    <m/>
    <n v="0"/>
    <n v="88000"/>
    <n v="614160"/>
    <n v="580040"/>
    <n v="975000"/>
    <n v="463300"/>
    <n v="502560"/>
    <n v="1457550"/>
    <n v="493750"/>
    <n v="5174360"/>
    <n v="574928.88888888888"/>
    <n v="1457550"/>
    <n v="275965.86666666664"/>
    <n v="2.7596586666666663"/>
    <n v="2.5247413241236533E-3"/>
    <n v="0.76383724487956728"/>
    <x v="1"/>
    <n v="154499.31199999998"/>
    <s v="no.s"/>
    <n v="48585"/>
    <n v="3.1799796645055052"/>
    <m/>
    <m/>
    <m/>
    <x v="0"/>
    <n v="0"/>
    <s v="moved"/>
    <n v="74159.66975999999"/>
    <n v="1"/>
    <m/>
    <m/>
  </r>
  <r>
    <n v="996"/>
    <s v="MR.WAFER LAMBOO STRAWBERRY LAMINATE"/>
    <x v="0"/>
    <m/>
    <m/>
    <m/>
    <m/>
    <x v="0"/>
    <m/>
    <m/>
    <n v="0"/>
    <n v="195"/>
    <m/>
    <s v="WAFER"/>
    <x v="4"/>
    <n v="1409.9099999999999"/>
    <s v="PM0710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88.6"/>
    <n v="2031.84"/>
    <n v="2820.44"/>
    <n v="1410.22"/>
    <n v="2031.84"/>
    <n v="274992.90000000002"/>
    <n v="2.7499290000000003"/>
    <n v="2.515839900262799E-3"/>
    <n v="0.76635308477983011"/>
    <x v="1"/>
    <n v="0"/>
    <s v="kgs"/>
    <n v="67.727999999999994"/>
    <n v="0"/>
    <m/>
    <m/>
    <m/>
    <x v="0"/>
    <n v="0"/>
    <s v="moved"/>
    <n v="0"/>
    <m/>
    <m/>
    <m/>
  </r>
  <r>
    <n v="287"/>
    <s v="WAFFY VANILLA OUTERS"/>
    <x v="0"/>
    <m/>
    <m/>
    <m/>
    <m/>
    <x v="0"/>
    <m/>
    <m/>
    <n v="18925"/>
    <n v="3.75"/>
    <m/>
    <s v="WAFER"/>
    <x v="7"/>
    <n v="18925"/>
    <s v="PM0387"/>
    <x v="1"/>
    <s v="no.s"/>
    <n v="1"/>
    <n v="10"/>
    <n v="1"/>
    <n v="4"/>
    <n v="16"/>
    <n v="10"/>
    <n v="6"/>
    <s v="local"/>
    <s v="5000 NOS"/>
    <s v="each cotton contains 350 nos"/>
    <n v="350"/>
    <m/>
    <m/>
    <m/>
    <m/>
    <n v="107350"/>
    <n v="189850"/>
    <n v="66000"/>
    <n v="0"/>
    <n v="0"/>
    <n v="363200"/>
    <n v="72640"/>
    <n v="189850"/>
    <n v="272400"/>
    <n v="2.7240000000000002"/>
    <n v="2.4921181195281272E-3"/>
    <n v="0.7688452028993582"/>
    <x v="1"/>
    <n v="18925"/>
    <s v="no.s"/>
    <n v="6328.333333333333"/>
    <n v="2.9905188306557808"/>
    <m/>
    <m/>
    <m/>
    <x v="0"/>
    <n v="0"/>
    <s v="moved"/>
    <n v="70968.75"/>
    <n v="1"/>
    <m/>
    <m/>
  </r>
  <r>
    <n v="119"/>
    <s v="Green Mango o/s 03044 (Garden) - Xtreme"/>
    <x v="0"/>
    <m/>
    <m/>
    <m/>
    <m/>
    <x v="0"/>
    <m/>
    <m/>
    <n v="125"/>
    <n v="1202.25"/>
    <m/>
    <n v="0"/>
    <x v="6"/>
    <n v="200"/>
    <s v="RM0173"/>
    <x v="0"/>
    <s v="Kgs"/>
    <n v="1"/>
    <n v="20"/>
    <n v="5"/>
    <n v="5"/>
    <n v="31"/>
    <n v="30"/>
    <n v="1"/>
    <s v="Non Local"/>
    <s v="25 kgs"/>
    <s v="each can contains 30  kgs"/>
    <n v="30"/>
    <n v="125"/>
    <n v="175"/>
    <n v="250"/>
    <n v="275"/>
    <n v="325"/>
    <n v="150"/>
    <n v="175"/>
    <n v="300"/>
    <n v="250"/>
    <n v="2025"/>
    <n v="225"/>
    <n v="325"/>
    <n v="270506.25"/>
    <n v="2.7050624999999999"/>
    <n v="2.4747926838127954E-3"/>
    <n v="0.77131999558317099"/>
    <x v="1"/>
    <n v="125"/>
    <s v="kgs"/>
    <n v="10.833333333333334"/>
    <n v="11.538461538461538"/>
    <m/>
    <m/>
    <m/>
    <x v="0"/>
    <n v="0"/>
    <s v="moved"/>
    <n v="150281.25"/>
    <n v="1"/>
    <m/>
    <m/>
  </r>
  <r>
    <n v="995"/>
    <s v="MR.WAFER LAMBOO CHOCOLATE LAMINATE"/>
    <x v="0"/>
    <m/>
    <m/>
    <m/>
    <m/>
    <x v="0"/>
    <m/>
    <m/>
    <n v="1050.6199999999999"/>
    <n v="195"/>
    <m/>
    <s v="WAFER"/>
    <x v="4"/>
    <n v="2598.62"/>
    <s v="PM0709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24.6"/>
    <n v="2036.49"/>
    <n v="2761.09"/>
    <n v="1380.5450000000001"/>
    <n v="2036.49"/>
    <n v="269206.27500000002"/>
    <n v="2.6920627500000003"/>
    <n v="2.4628995441195738E-3"/>
    <n v="0.77378289512729059"/>
    <x v="1"/>
    <n v="1050.6199999999999"/>
    <s v="kgs"/>
    <n v="67.882999999999996"/>
    <n v="15.476923530191653"/>
    <m/>
    <m/>
    <m/>
    <x v="0"/>
    <n v="0"/>
    <s v="moved"/>
    <n v="204870.89999999997"/>
    <m/>
    <m/>
    <m/>
  </r>
  <r>
    <n v="668"/>
    <s v="Gold 120mm caps with handle for Chocofriend"/>
    <x v="0"/>
    <m/>
    <m/>
    <m/>
    <m/>
    <x v="0"/>
    <m/>
    <m/>
    <n v="3760"/>
    <n v="4.8"/>
    <m/>
    <s v="Common"/>
    <x v="9"/>
    <n v="22460"/>
    <s v="PM0251"/>
    <x v="1"/>
    <s v="no.s"/>
    <n v="1"/>
    <n v="7"/>
    <n v="1"/>
    <n v="2"/>
    <n v="11"/>
    <n v="3"/>
    <n v="8"/>
    <s v="local"/>
    <s v="5000 NOS"/>
    <s v="each bag contains 1000 nos caps"/>
    <n v="1000"/>
    <n v="9900"/>
    <n v="11800"/>
    <n v="3500"/>
    <n v="700"/>
    <n v="16800"/>
    <n v="74500"/>
    <n v="131600"/>
    <n v="121200"/>
    <n v="121140"/>
    <n v="491140"/>
    <n v="54571.111111111109"/>
    <n v="131600"/>
    <n v="261941.33333333331"/>
    <n v="2.6194133333333331"/>
    <n v="2.3964344458640122E-3"/>
    <n v="0.77617932957315461"/>
    <x v="1"/>
    <n v="3760"/>
    <s v="no.s"/>
    <n v="4386.666666666667"/>
    <n v="0.8571428571428571"/>
    <m/>
    <m/>
    <m/>
    <x v="0"/>
    <n v="0"/>
    <s v="moved"/>
    <n v="18048"/>
    <n v="1"/>
    <m/>
    <m/>
  </r>
  <r>
    <n v="224"/>
    <s v="Laminate Chocolate Mr Wafer 5/-"/>
    <x v="0"/>
    <m/>
    <m/>
    <m/>
    <m/>
    <x v="0"/>
    <m/>
    <m/>
    <n v="1539.61"/>
    <n v="235"/>
    <m/>
    <s v="WAFER"/>
    <x v="4"/>
    <n v="1539.6100000000001"/>
    <s v="PM0357"/>
    <x v="1"/>
    <s v="Kgs"/>
    <n v="1"/>
    <n v="15"/>
    <n v="1"/>
    <n v="5"/>
    <n v="22"/>
    <n v="25"/>
    <n v="-3"/>
    <s v="local"/>
    <s v="500 KGS"/>
    <s v="each bdl average 20 kgs"/>
    <n v="20"/>
    <n v="1659.82"/>
    <n v="1203.04"/>
    <n v="1270.92"/>
    <n v="1220"/>
    <n v="811.75"/>
    <n v="221"/>
    <n v="1679"/>
    <n v="1604.9099999999999"/>
    <n v="326"/>
    <n v="9996.4399999999987"/>
    <n v="1110.7155555555555"/>
    <n v="1679"/>
    <n v="261018.15555555554"/>
    <n v="2.6101815555555552"/>
    <n v="2.3879885278480588E-3"/>
    <n v="0.77856731810100266"/>
    <x v="1"/>
    <n v="1539.61"/>
    <s v="kgs"/>
    <n v="55.966666666666669"/>
    <n v="27.509410363311492"/>
    <m/>
    <m/>
    <m/>
    <x v="0"/>
    <n v="0"/>
    <s v="moved"/>
    <n v="361808.35"/>
    <n v="1"/>
    <m/>
    <m/>
  </r>
  <r>
    <n v="207"/>
    <s v="Cbs England 2/-"/>
    <x v="0"/>
    <m/>
    <m/>
    <m/>
    <m/>
    <x v="0"/>
    <m/>
    <m/>
    <n v="2030"/>
    <n v="34.5"/>
    <m/>
    <s v="MOULDING"/>
    <x v="5"/>
    <n v="783"/>
    <s v="PM0242"/>
    <x v="1"/>
    <s v="no.s"/>
    <n v="1"/>
    <n v="4"/>
    <n v="1"/>
    <n v="2"/>
    <n v="8"/>
    <n v="5"/>
    <n v="3"/>
    <s v="local"/>
    <s v="500 CBS"/>
    <s v="each bdl contains 10 nos"/>
    <n v="10"/>
    <n v="11740"/>
    <n v="14090"/>
    <n v="4307"/>
    <n v="160"/>
    <n v="2612"/>
    <n v="6160"/>
    <n v="9733"/>
    <n v="9806"/>
    <n v="8850"/>
    <n v="67458"/>
    <n v="7495.333333333333"/>
    <n v="14090"/>
    <n v="258589"/>
    <n v="2.58589"/>
    <n v="2.3657648032696728E-3"/>
    <n v="0.78093308290427232"/>
    <x v="1"/>
    <n v="2030"/>
    <s v="no.s"/>
    <n v="469.66666666666669"/>
    <n v="4.3222143364088002"/>
    <m/>
    <m/>
    <m/>
    <x v="0"/>
    <n v="0"/>
    <s v="moved"/>
    <n v="70035"/>
    <m/>
    <m/>
    <m/>
  </r>
  <r>
    <n v="258"/>
    <s v="Display Silky Milky 5/-"/>
    <x v="0"/>
    <m/>
    <m/>
    <m/>
    <m/>
    <x v="0"/>
    <m/>
    <m/>
    <n v="26575"/>
    <n v="6"/>
    <m/>
    <s v="MOULDING"/>
    <x v="7"/>
    <n v="21800"/>
    <s v="PM0270"/>
    <x v="1"/>
    <s v="no.s"/>
    <n v="1"/>
    <n v="10"/>
    <n v="1"/>
    <n v="4"/>
    <n v="16"/>
    <n v="15"/>
    <n v="1"/>
    <s v="local"/>
    <s v="5000 CBS"/>
    <s v="each cotton contains 250 nos"/>
    <n v="250"/>
    <n v="63435"/>
    <n v="66500"/>
    <n v="2135"/>
    <n v="12850"/>
    <n v="22385"/>
    <n v="32670"/>
    <n v="82845"/>
    <n v="60090"/>
    <n v="36970"/>
    <n v="379880"/>
    <n v="42208.888888888891"/>
    <n v="82845"/>
    <n v="253253.33333333334"/>
    <n v="2.5325333333333333"/>
    <n v="2.3169501498931594E-3"/>
    <n v="0.78325003305416552"/>
    <x v="1"/>
    <n v="26575"/>
    <s v="no.s"/>
    <n v="2761.5"/>
    <n v="9.6233930834691286"/>
    <m/>
    <m/>
    <m/>
    <x v="0"/>
    <n v="0"/>
    <s v="moved"/>
    <n v="159450"/>
    <n v="1"/>
    <m/>
    <m/>
  </r>
  <r>
    <n v="29"/>
    <s v="Bru instant coffee 500"/>
    <x v="0"/>
    <m/>
    <m/>
    <m/>
    <m/>
    <x v="0"/>
    <m/>
    <m/>
    <n v="223"/>
    <n v="590"/>
    <m/>
    <n v="0"/>
    <x v="0"/>
    <n v="280"/>
    <s v="RM0023"/>
    <x v="0"/>
    <s v="Kgs"/>
    <n v="1"/>
    <n v="3"/>
    <n v="1"/>
    <n v="3"/>
    <n v="8"/>
    <n v="5"/>
    <n v="3"/>
    <s v="local"/>
    <s v="50KGS"/>
    <s v="6 cts x 8 kgs"/>
    <n v="8"/>
    <n v="592.5"/>
    <n v="436"/>
    <n v="256"/>
    <n v="282.5"/>
    <n v="340"/>
    <n v="488"/>
    <n v="503.5"/>
    <n v="415"/>
    <n v="528"/>
    <n v="3841.5"/>
    <n v="426.83333333333331"/>
    <n v="592.5"/>
    <n v="251831.66666666666"/>
    <n v="2.5183166666666668"/>
    <n v="2.3039436841812313E-3"/>
    <n v="0.7855539767383467"/>
    <x v="1"/>
    <n v="223"/>
    <s v="kgs"/>
    <n v="19.75"/>
    <n v="11.291139240506329"/>
    <m/>
    <m/>
    <m/>
    <x v="0"/>
    <n v="0"/>
    <s v="moved"/>
    <n v="131570"/>
    <n v="1"/>
    <m/>
    <m/>
  </r>
  <r>
    <n v="237"/>
    <s v="Jar Cbs Teeny stb 5/-"/>
    <x v="0"/>
    <m/>
    <m/>
    <m/>
    <m/>
    <x v="0"/>
    <m/>
    <m/>
    <n v="2160"/>
    <n v="48"/>
    <m/>
    <s v="WAFER"/>
    <x v="5"/>
    <n v="1990"/>
    <s v="PM0356"/>
    <x v="1"/>
    <s v="no.s"/>
    <n v="1"/>
    <n v="4"/>
    <n v="1"/>
    <n v="2"/>
    <n v="8"/>
    <n v="5"/>
    <n v="3"/>
    <s v="local"/>
    <s v="500 CBS"/>
    <s v="each bdl contains 10 nos"/>
    <n v="10"/>
    <n v="6060"/>
    <n v="4920"/>
    <n v="4800"/>
    <n v="4955"/>
    <n v="4385"/>
    <n v="3910"/>
    <n v="5040"/>
    <n v="8103"/>
    <n v="4910"/>
    <n v="47083"/>
    <n v="5231.4444444444443"/>
    <n v="8103"/>
    <n v="251109.33333333331"/>
    <n v="2.5110933333333332"/>
    <n v="2.2973352407585474E-3"/>
    <n v="0.7878513119791053"/>
    <x v="1"/>
    <n v="2160"/>
    <s v="no.s"/>
    <n v="270.10000000000002"/>
    <n v="7.997038134024435"/>
    <m/>
    <m/>
    <m/>
    <x v="0"/>
    <n v="0"/>
    <s v="moved"/>
    <n v="103680"/>
    <n v="1"/>
    <m/>
    <m/>
  </r>
  <r>
    <n v="614"/>
    <s v="ENROBING CARTONS"/>
    <x v="0"/>
    <m/>
    <m/>
    <m/>
    <m/>
    <x v="0"/>
    <m/>
    <m/>
    <n v="1550"/>
    <n v="38.5"/>
    <m/>
    <n v="0"/>
    <x v="5"/>
    <n v="2416"/>
    <s v="PM0430"/>
    <x v="1"/>
    <s v="no.s"/>
    <n v="1"/>
    <n v="4"/>
    <n v="1"/>
    <n v="2"/>
    <n v="8"/>
    <n v="5"/>
    <n v="3"/>
    <s v="local"/>
    <s v="500 CBS"/>
    <s v="each bdl contains 10 nos"/>
    <n v="10"/>
    <n v="3504"/>
    <n v="1627"/>
    <n v="1520"/>
    <n v="2950"/>
    <n v="8795"/>
    <n v="9730"/>
    <n v="8559"/>
    <n v="10848"/>
    <n v="8990"/>
    <n v="56523"/>
    <n v="6280.333333333333"/>
    <n v="10848"/>
    <n v="241792.83333333331"/>
    <n v="2.4179283333333332"/>
    <n v="2.2121009585978138E-3"/>
    <n v="0.7900634129377031"/>
    <x v="1"/>
    <n v="1550"/>
    <s v="no.s"/>
    <n v="361.6"/>
    <n v="4.2865044247787605"/>
    <m/>
    <m/>
    <m/>
    <x v="0"/>
    <n v="0"/>
    <s v="moved"/>
    <n v="59675"/>
    <n v="1"/>
    <m/>
    <m/>
  </r>
  <r>
    <n v="52"/>
    <s v="Whole Egg Powder "/>
    <x v="0"/>
    <m/>
    <m/>
    <m/>
    <m/>
    <x v="0"/>
    <m/>
    <m/>
    <n v="300"/>
    <n v="330"/>
    <m/>
    <n v="0"/>
    <x v="0"/>
    <n v="325"/>
    <s v="RM0003"/>
    <x v="0"/>
    <s v="Kgs"/>
    <n v="1"/>
    <n v="3"/>
    <n v="1"/>
    <n v="2"/>
    <n v="7"/>
    <n v="5"/>
    <n v="2"/>
    <s v="local"/>
    <s v="100 KGS"/>
    <s v="4 cts x 25 kgs"/>
    <n v="25"/>
    <n v="1700"/>
    <n v="1525"/>
    <n v="525"/>
    <n v="0"/>
    <n v="100"/>
    <n v="0"/>
    <n v="625"/>
    <n v="1000"/>
    <n v="1000"/>
    <n v="6475"/>
    <n v="719.44444444444446"/>
    <n v="1700"/>
    <n v="237416.66666666666"/>
    <n v="2.3741666666666665"/>
    <n v="2.1720645259837353E-3"/>
    <n v="0.79223547746368683"/>
    <x v="1"/>
    <n v="300"/>
    <s v="kgs"/>
    <n v="56.666666666666664"/>
    <n v="5.2941176470588234"/>
    <m/>
    <m/>
    <m/>
    <x v="0"/>
    <n v="0"/>
    <s v="moved"/>
    <n v="99000"/>
    <n v="1"/>
    <m/>
    <m/>
  </r>
  <r>
    <n v="63"/>
    <s v="12MM RICE CRISPIES"/>
    <x v="0"/>
    <m/>
    <m/>
    <m/>
    <m/>
    <x v="0"/>
    <m/>
    <m/>
    <n v="1216"/>
    <n v="65"/>
    <m/>
    <s v="INDUSTRIAL"/>
    <x v="0"/>
    <n v="166"/>
    <s v="RM0213"/>
    <x v="0"/>
    <s v="Kgs"/>
    <n v="1"/>
    <n v="3"/>
    <n v="1"/>
    <n v="2"/>
    <n v="7"/>
    <n v="7"/>
    <n v="0"/>
    <s v="local"/>
    <s v="500 KGS"/>
    <s v="25 bags x 20 kgs"/>
    <n v="20"/>
    <n v="5252.39"/>
    <n v="4292"/>
    <n v="2053"/>
    <n v="1764"/>
    <n v="2039"/>
    <n v="2346"/>
    <n v="2798"/>
    <n v="2856"/>
    <n v="9320"/>
    <n v="32720.39"/>
    <n v="3635.5988888888887"/>
    <n v="9320"/>
    <n v="236313.92777777778"/>
    <n v="2.3631392777777775"/>
    <n v="2.161975849162486E-3"/>
    <n v="0.79439745331284928"/>
    <x v="1"/>
    <n v="1216"/>
    <s v="kgs"/>
    <n v="310.66666666666669"/>
    <n v="3.914163090128755"/>
    <m/>
    <m/>
    <m/>
    <x v="0"/>
    <n v="0"/>
    <s v="moved"/>
    <n v="79040"/>
    <n v="1"/>
    <m/>
    <m/>
  </r>
  <r>
    <n v="8"/>
    <s v="Dextrose Monohydrate"/>
    <x v="0"/>
    <m/>
    <m/>
    <m/>
    <m/>
    <x v="0"/>
    <m/>
    <m/>
    <n v="5850"/>
    <n v="37"/>
    <m/>
    <n v="0"/>
    <x v="0"/>
    <n v="1550"/>
    <s v="RM0147"/>
    <x v="0"/>
    <s v="Kgs"/>
    <n v="1"/>
    <n v="5"/>
    <n v="5"/>
    <n v="3"/>
    <n v="14"/>
    <n v="6"/>
    <n v="8"/>
    <s v="Non Local"/>
    <s v="5 TONS"/>
    <s v="100 bags x 50 kgs"/>
    <n v="50"/>
    <n v="4150"/>
    <n v="5100"/>
    <n v="5700"/>
    <n v="5950"/>
    <n v="7475"/>
    <n v="5650"/>
    <n v="7150"/>
    <n v="7275"/>
    <n v="7600"/>
    <n v="56050"/>
    <n v="6227.7777777777774"/>
    <n v="7600"/>
    <n v="230427.77777777775"/>
    <n v="2.3042777777777776"/>
    <n v="2.1081249641798851E-3"/>
    <n v="0.79650557827702917"/>
    <x v="1"/>
    <n v="5850"/>
    <s v="kgs"/>
    <n v="253.33333333333334"/>
    <n v="23.092105263157894"/>
    <m/>
    <m/>
    <m/>
    <x v="0"/>
    <n v="0"/>
    <s v="moved"/>
    <n v="216450"/>
    <n v="1"/>
    <m/>
    <m/>
  </r>
  <r>
    <n v="57"/>
    <s v="STS"/>
    <x v="0"/>
    <m/>
    <m/>
    <m/>
    <m/>
    <x v="0"/>
    <m/>
    <m/>
    <n v="2850"/>
    <n v="95"/>
    <m/>
    <s v="INDUSTRIAL"/>
    <x v="0"/>
    <n v="1425"/>
    <s v="RM0133"/>
    <x v="0"/>
    <s v="Kgs"/>
    <n v="1"/>
    <n v="7"/>
    <n v="5"/>
    <n v="3"/>
    <n v="16"/>
    <n v="7"/>
    <n v="9"/>
    <s v="Non Local"/>
    <s v="500 KGS"/>
    <s v="20 bags x 25 kgs"/>
    <n v="25"/>
    <n v="3225"/>
    <n v="2900"/>
    <n v="400"/>
    <n v="1025"/>
    <n v="725"/>
    <n v="2100"/>
    <n v="3250"/>
    <n v="3675"/>
    <n v="4350"/>
    <n v="21650"/>
    <n v="2405.5555555555557"/>
    <n v="4350"/>
    <n v="228527.77777777778"/>
    <n v="2.285277777777778"/>
    <n v="2.0907423488087272E-3"/>
    <n v="0.79859632062583785"/>
    <x v="2"/>
    <n v="2850"/>
    <s v="kgs"/>
    <n v="145"/>
    <n v="19.655172413793103"/>
    <m/>
    <m/>
    <m/>
    <x v="0"/>
    <n v="0"/>
    <s v="moved"/>
    <n v="270750"/>
    <n v="1"/>
    <m/>
    <m/>
  </r>
  <r>
    <n v="567"/>
    <s v="Regular Jars"/>
    <x v="0"/>
    <m/>
    <m/>
    <m/>
    <m/>
    <x v="0"/>
    <m/>
    <m/>
    <n v="12445"/>
    <n v="5.5812499999999998"/>
    <m/>
    <s v="STICK"/>
    <x v="2"/>
    <n v="20605"/>
    <s v="PM0476"/>
    <x v="1"/>
    <s v="no.s"/>
    <n v="1"/>
    <n v="2"/>
    <n v="1"/>
    <n v="2"/>
    <n v="6"/>
    <n v="2"/>
    <n v="4"/>
    <s v="local"/>
    <s v="5000 NOS"/>
    <s v="each pkt contains 95 nos"/>
    <n v="95"/>
    <n v="13850"/>
    <n v="27060"/>
    <n v="18000"/>
    <n v="26250"/>
    <n v="29095"/>
    <n v="46835"/>
    <n v="61370"/>
    <n v="65000"/>
    <n v="69630"/>
    <n v="357090"/>
    <n v="39676.666666666664"/>
    <n v="69630"/>
    <n v="221445.39583333331"/>
    <n v="2.2144539583333334"/>
    <n v="2.025947442886668E-3"/>
    <n v="0.8006222680687245"/>
    <x v="2"/>
    <n v="12445"/>
    <s v="no.s"/>
    <n v="2321"/>
    <n v="5.3619129685480393"/>
    <m/>
    <m/>
    <m/>
    <x v="0"/>
    <n v="0"/>
    <s v="moved"/>
    <n v="69458.65625"/>
    <n v="1"/>
    <m/>
    <m/>
  </r>
  <r>
    <n v="147"/>
    <s v="Strawberry Flavour (Symrise)"/>
    <x v="0"/>
    <m/>
    <m/>
    <m/>
    <m/>
    <x v="0"/>
    <m/>
    <m/>
    <n v="125"/>
    <n v="1001.875"/>
    <m/>
    <n v="0"/>
    <x v="6"/>
    <n v="50"/>
    <s v="RM0096"/>
    <x v="0"/>
    <s v="Kgs"/>
    <n v="1"/>
    <n v="20"/>
    <n v="5"/>
    <n v="5"/>
    <n v="31"/>
    <n v="30"/>
    <n v="1"/>
    <s v="Non Local"/>
    <s v="25 kgs"/>
    <s v="each can contains 25 kgs"/>
    <n v="25"/>
    <n v="250"/>
    <n v="275"/>
    <n v="250"/>
    <n v="75"/>
    <n v="150"/>
    <n v="400"/>
    <n v="200"/>
    <n v="200"/>
    <n v="175"/>
    <n v="1975"/>
    <n v="219.44444444444446"/>
    <n v="400"/>
    <n v="219855.90277777778"/>
    <n v="2.1985590277777778"/>
    <n v="2.0114055763499057E-3"/>
    <n v="0.80263367364507443"/>
    <x v="2"/>
    <n v="125"/>
    <s v="kgs"/>
    <n v="13.333333333333334"/>
    <n v="9.375"/>
    <m/>
    <m/>
    <m/>
    <x v="0"/>
    <n v="0"/>
    <s v="moved"/>
    <n v="125234.375"/>
    <n v="1"/>
    <m/>
    <m/>
  </r>
  <r>
    <n v="951"/>
    <s v="PVC FILM (HUNGRY BIRD)"/>
    <x v="0"/>
    <m/>
    <m/>
    <m/>
    <m/>
    <x v="0"/>
    <m/>
    <m/>
    <n v="19.859999999999701"/>
    <n v="200"/>
    <m/>
    <n v="0"/>
    <x v="4"/>
    <n v="19.859999999999673"/>
    <s v="PM0679"/>
    <x v="1"/>
    <s v="Kgs"/>
    <n v="1"/>
    <n v="15"/>
    <n v="1"/>
    <n v="5"/>
    <n v="22"/>
    <n v="10"/>
    <n v="12"/>
    <s v="local"/>
    <s v="500 KGS"/>
    <s v="each roll contains 30kgs"/>
    <n v="30"/>
    <m/>
    <m/>
    <m/>
    <m/>
    <m/>
    <m/>
    <n v="420"/>
    <n v="660"/>
    <n v="2207.34"/>
    <n v="3287.34"/>
    <n v="1095.78"/>
    <n v="2207.34"/>
    <n v="219156"/>
    <n v="2.19156"/>
    <n v="2.0050023443586866E-3"/>
    <n v="0.80463867598943317"/>
    <x v="2"/>
    <n v="19.859999999999701"/>
    <s v="kgs"/>
    <n v="73.578000000000003"/>
    <n v="0.26991763842452499"/>
    <m/>
    <m/>
    <m/>
    <x v="0"/>
    <n v="0"/>
    <s v="moved"/>
    <n v="3971.99999999994"/>
    <m/>
    <m/>
    <m/>
  </r>
  <r>
    <n v="1010"/>
    <s v="MR.LAMBOO CBS"/>
    <x v="0"/>
    <m/>
    <m/>
    <m/>
    <m/>
    <x v="0"/>
    <m/>
    <m/>
    <n v="1480"/>
    <n v="48"/>
    <m/>
    <s v="WAFER"/>
    <x v="5"/>
    <n v="0"/>
    <s v="PM0720"/>
    <x v="1"/>
    <s v="no.s"/>
    <n v="1"/>
    <n v="4"/>
    <n v="1"/>
    <n v="2"/>
    <n v="8"/>
    <n v="7"/>
    <n v="1"/>
    <s v="local"/>
    <s v="500 CBS"/>
    <s v="each bdl contains 10 nos"/>
    <n v="10"/>
    <m/>
    <m/>
    <m/>
    <m/>
    <m/>
    <m/>
    <m/>
    <n v="1970"/>
    <n v="6650"/>
    <n v="8620"/>
    <n v="4310"/>
    <n v="6650"/>
    <n v="206880"/>
    <n v="2.0688"/>
    <n v="1.8926923515711416E-3"/>
    <n v="0.80653136834100436"/>
    <x v="2"/>
    <n v="1480"/>
    <s v="no.s"/>
    <n v="221.66666666666666"/>
    <n v="6.6766917293233083"/>
    <m/>
    <m/>
    <m/>
    <x v="0"/>
    <n v="0"/>
    <s v="moved"/>
    <n v="71040"/>
    <m/>
    <m/>
    <m/>
  </r>
  <r>
    <n v="314"/>
    <s v="Laminate Mr.Wafer Choco Stick"/>
    <x v="0"/>
    <m/>
    <m/>
    <m/>
    <m/>
    <x v="0"/>
    <m/>
    <m/>
    <n v="35.259999999999991"/>
    <n v="235"/>
    <m/>
    <s v="STICK"/>
    <x v="4"/>
    <n v="270.26000000000022"/>
    <s v="PM0012"/>
    <x v="1"/>
    <s v="Kgs"/>
    <n v="1"/>
    <n v="15"/>
    <n v="1"/>
    <n v="5"/>
    <n v="22"/>
    <n v="25"/>
    <n v="-3"/>
    <s v="local"/>
    <s v="500 KGS"/>
    <s v="each bdl average 20 kgs"/>
    <n v="20"/>
    <n v="752"/>
    <n v="928"/>
    <n v="1380.9"/>
    <n v="465"/>
    <n v="350"/>
    <n v="674.9"/>
    <n v="775"/>
    <n v="1352.1"/>
    <n v="1141"/>
    <n v="7818.9"/>
    <n v="868.76666666666665"/>
    <n v="1380.9"/>
    <n v="204160.16666666666"/>
    <n v="2.0416016666666668"/>
    <n v="1.867809290146411E-3"/>
    <n v="0.80839917763115077"/>
    <x v="2"/>
    <n v="35.259999999999991"/>
    <s v="kgs"/>
    <n v="46.03"/>
    <n v="0.76602215946122076"/>
    <m/>
    <m/>
    <m/>
    <x v="0"/>
    <n v="0"/>
    <s v="moved"/>
    <n v="8286.0999999999985"/>
    <n v="1"/>
    <m/>
    <m/>
  </r>
  <r>
    <n v="116"/>
    <s v="Roasted Coffee 2902 F 4695KM (Kerry) - C&amp;M"/>
    <x v="0"/>
    <m/>
    <m/>
    <m/>
    <m/>
    <x v="0"/>
    <m/>
    <m/>
    <n v="120"/>
    <n v="1180.6095"/>
    <m/>
    <n v="0"/>
    <x v="6"/>
    <n v="130"/>
    <s v="RM0165"/>
    <x v="0"/>
    <s v="Kgs"/>
    <n v="1"/>
    <n v="20"/>
    <n v="5"/>
    <n v="5"/>
    <n v="31"/>
    <n v="30"/>
    <n v="1"/>
    <s v="Non Local"/>
    <s v="25 kgs"/>
    <s v="1 can x 25 kgs"/>
    <n v="25"/>
    <n v="230"/>
    <n v="340"/>
    <n v="100"/>
    <n v="170"/>
    <n v="40"/>
    <n v="160"/>
    <n v="120"/>
    <n v="190"/>
    <n v="185"/>
    <n v="1535"/>
    <n v="170.55555555555554"/>
    <n v="340"/>
    <n v="201359.50916666666"/>
    <n v="2.0135950916666667"/>
    <n v="1.8421867890364904E-3"/>
    <n v="0.81024136442018724"/>
    <x v="2"/>
    <n v="120"/>
    <s v="kgs"/>
    <n v="11.333333333333334"/>
    <n v="10.588235294117647"/>
    <m/>
    <m/>
    <m/>
    <x v="0"/>
    <n v="0"/>
    <s v="moved"/>
    <n v="141673.14000000001"/>
    <n v="1"/>
    <m/>
    <m/>
  </r>
  <r>
    <n v="553"/>
    <s v="PVC 265 MM (White)"/>
    <x v="0"/>
    <m/>
    <m/>
    <m/>
    <m/>
    <x v="0"/>
    <m/>
    <m/>
    <n v="240.270000000001"/>
    <n v="110"/>
    <m/>
    <n v="0"/>
    <x v="12"/>
    <n v="984.34000000000094"/>
    <s v="PM0348"/>
    <x v="1"/>
    <s v="no.s"/>
    <n v="1"/>
    <n v="7"/>
    <n v="1"/>
    <n v="3"/>
    <n v="12"/>
    <n v="10"/>
    <n v="2"/>
    <s v="local"/>
    <s v="500 KGS"/>
    <s v="each cotton contains 20 kgs"/>
    <n v="20"/>
    <n v="2889"/>
    <n v="2211"/>
    <n v="995"/>
    <n v="795"/>
    <n v="1064.8900000000001"/>
    <n v="1225"/>
    <n v="1902.69"/>
    <n v="2740.8499999999995"/>
    <n v="2513.9300000000003"/>
    <n v="16337.359999999999"/>
    <n v="1815.2622222222224"/>
    <n v="2889"/>
    <n v="199678.84444444446"/>
    <n v="1.9967884444444446"/>
    <n v="1.8268108161763523E-3"/>
    <n v="0.81206817523636354"/>
    <x v="2"/>
    <n v="240.270000000001"/>
    <s v="kgs"/>
    <n v="96.3"/>
    <n v="2.4950155763239978"/>
    <m/>
    <m/>
    <m/>
    <x v="0"/>
    <n v="0"/>
    <s v="moved"/>
    <n v="26429.70000000011"/>
    <n v="1"/>
    <m/>
    <m/>
  </r>
  <r>
    <n v="110"/>
    <s v="Coffee Flavour CEC- C&amp;M"/>
    <x v="0"/>
    <m/>
    <m/>
    <m/>
    <m/>
    <x v="0"/>
    <m/>
    <m/>
    <n v="175"/>
    <n v="1832"/>
    <m/>
    <n v="0"/>
    <x v="6"/>
    <n v="50"/>
    <s v="RM0132"/>
    <x v="0"/>
    <s v="Kgs"/>
    <n v="1"/>
    <n v="20"/>
    <n v="5"/>
    <n v="5"/>
    <n v="31"/>
    <n v="30"/>
    <n v="1"/>
    <s v="Non Local"/>
    <s v="25 kgs"/>
    <s v="5 cans x 5 kgs"/>
    <n v="5"/>
    <n v="195"/>
    <n v="60"/>
    <n v="0"/>
    <n v="40"/>
    <n v="160"/>
    <n v="180"/>
    <n v="120"/>
    <n v="95"/>
    <n v="130"/>
    <n v="980"/>
    <n v="108.88888888888889"/>
    <n v="195"/>
    <n v="199484.44444444444"/>
    <n v="1.9948444444444444"/>
    <n v="1.8250323001615346E-3"/>
    <n v="0.81389320753652505"/>
    <x v="2"/>
    <n v="175"/>
    <s v="kgs"/>
    <n v="6.5"/>
    <n v="26.923076923076923"/>
    <m/>
    <m/>
    <m/>
    <x v="0"/>
    <n v="0"/>
    <s v="moved"/>
    <n v="320600"/>
    <m/>
    <m/>
    <m/>
  </r>
  <r>
    <n v="94"/>
    <s v="Pectin 169B"/>
    <x v="0"/>
    <m/>
    <m/>
    <m/>
    <m/>
    <x v="0"/>
    <m/>
    <m/>
    <n v="2450"/>
    <n v="816"/>
    <m/>
    <n v="0"/>
    <x v="0"/>
    <n v="2475"/>
    <s v="RM0100"/>
    <x v="0"/>
    <s v="Kgs"/>
    <n v="1"/>
    <n v="7"/>
    <n v="5"/>
    <n v="3"/>
    <n v="16"/>
    <n v="5"/>
    <n v="11"/>
    <s v="local"/>
    <s v="50 KGS"/>
    <s v="2 bags x 25 kgs"/>
    <n v="25"/>
    <n v="225"/>
    <n v="350"/>
    <n v="275"/>
    <n v="150"/>
    <n v="225"/>
    <n v="375"/>
    <n v="175"/>
    <n v="225"/>
    <n v="200"/>
    <n v="2200"/>
    <n v="244.44444444444446"/>
    <n v="375"/>
    <n v="199466.66666666669"/>
    <n v="1.9946666666666668"/>
    <n v="1.8248696558071848E-3"/>
    <n v="0.81571807719233225"/>
    <x v="2"/>
    <n v="2450"/>
    <s v="kgs"/>
    <n v="12.5"/>
    <n v="196"/>
    <m/>
    <m/>
    <m/>
    <x v="0"/>
    <n v="0"/>
    <s v="moved"/>
    <n v="1999200"/>
    <n v="1"/>
    <m/>
    <m/>
  </r>
  <r>
    <n v="81"/>
    <s v="cocoa powder Dark"/>
    <x v="0"/>
    <m/>
    <m/>
    <m/>
    <m/>
    <x v="0"/>
    <m/>
    <m/>
    <n v="2425"/>
    <n v="350"/>
    <m/>
    <s v="INDUSTRIAL"/>
    <x v="1"/>
    <n v="2500"/>
    <s v="RM0015"/>
    <x v="0"/>
    <s v="Kgs"/>
    <n v="1"/>
    <n v="20"/>
    <n v="15"/>
    <n v="10"/>
    <n v="46"/>
    <n v="15"/>
    <n v="31"/>
    <s v="Non Local"/>
    <s v="500 KGS"/>
    <s v="each bag contains 25 kg"/>
    <n v="25"/>
    <n v="0"/>
    <n v="50"/>
    <n v="175"/>
    <n v="990"/>
    <n v="825"/>
    <n v="800"/>
    <n v="350"/>
    <n v="800"/>
    <n v="1050"/>
    <n v="5040"/>
    <n v="560"/>
    <n v="1050"/>
    <n v="196000"/>
    <n v="1.96"/>
    <n v="1.7931540067089315E-3"/>
    <n v="0.81751123119904123"/>
    <x v="2"/>
    <n v="2425"/>
    <s v="kgs"/>
    <n v="35"/>
    <n v="69.285714285714292"/>
    <m/>
    <m/>
    <m/>
    <x v="0"/>
    <n v="0"/>
    <s v="moved"/>
    <n v="848750"/>
    <m/>
    <m/>
    <m/>
  </r>
  <r>
    <n v="487"/>
    <s v="Display Outers Spots 5/-"/>
    <x v="0"/>
    <m/>
    <m/>
    <m/>
    <m/>
    <x v="0"/>
    <m/>
    <m/>
    <n v="3934"/>
    <n v="45"/>
    <m/>
    <s v="PANNING"/>
    <x v="7"/>
    <n v="230"/>
    <s v="PM0101"/>
    <x v="1"/>
    <s v="no.s"/>
    <n v="1"/>
    <n v="10"/>
    <n v="1"/>
    <n v="4"/>
    <n v="16"/>
    <n v="15"/>
    <n v="1"/>
    <s v="local"/>
    <s v="5000 NOS"/>
    <s v="each bdl contains 50 nos"/>
    <n v="50"/>
    <n v="5300"/>
    <n v="6650"/>
    <n v="3862"/>
    <n v="4000"/>
    <n v="3300"/>
    <n v="2441"/>
    <n v="3550"/>
    <n v="5050"/>
    <n v="4800"/>
    <n v="38953"/>
    <n v="4328.1111111111113"/>
    <n v="6650"/>
    <n v="194765"/>
    <n v="1.9476500000000001"/>
    <n v="1.7818553067176788E-3"/>
    <n v="0.81929308650575894"/>
    <x v="2"/>
    <n v="3934"/>
    <s v="no.s"/>
    <n v="221.66666666666666"/>
    <n v="17.747368421052631"/>
    <m/>
    <m/>
    <m/>
    <x v="0"/>
    <n v="0"/>
    <s v="moved"/>
    <n v="177030"/>
    <n v="1"/>
    <m/>
    <m/>
  </r>
  <r>
    <n v="562"/>
    <s v="Gold Rs.2 Jars"/>
    <x v="0"/>
    <m/>
    <m/>
    <m/>
    <m/>
    <x v="0"/>
    <m/>
    <m/>
    <n v="11862"/>
    <n v="5.89"/>
    <m/>
    <s v="MOULDING"/>
    <x v="2"/>
    <n v="10778"/>
    <s v="PM0279"/>
    <x v="1"/>
    <s v="no.s"/>
    <n v="1"/>
    <n v="2"/>
    <n v="1"/>
    <n v="2"/>
    <n v="6"/>
    <n v="2"/>
    <n v="4"/>
    <s v="local"/>
    <s v="5000 NOS"/>
    <s v="each pkt contains 25 nos or 88 nos"/>
    <n v="88"/>
    <n v="60875"/>
    <n v="32434"/>
    <n v="11464"/>
    <n v="11008"/>
    <n v="7832"/>
    <n v="13535"/>
    <n v="50961"/>
    <n v="59671"/>
    <n v="45739"/>
    <n v="293519"/>
    <n v="32613.222222222223"/>
    <n v="60875"/>
    <n v="192091.87888888887"/>
    <n v="1.9209187888888886"/>
    <n v="1.7573996034992748E-3"/>
    <n v="0.82105048610925824"/>
    <x v="2"/>
    <n v="11862"/>
    <s v="no.s"/>
    <n v="2029.1666666666667"/>
    <n v="5.8457494866529771"/>
    <m/>
    <m/>
    <m/>
    <x v="0"/>
    <n v="0"/>
    <s v="moved"/>
    <n v="69867.179999999993"/>
    <n v="1"/>
    <m/>
    <m/>
  </r>
  <r>
    <n v="257"/>
    <s v="Lam 14 g Silky Milky 5/-"/>
    <x v="0"/>
    <m/>
    <m/>
    <m/>
    <m/>
    <x v="0"/>
    <m/>
    <m/>
    <n v="686.06000000000006"/>
    <n v="235"/>
    <m/>
    <s v="MOULDING"/>
    <x v="4"/>
    <n v="917.59999999999991"/>
    <s v="PM0269"/>
    <x v="1"/>
    <s v="Kgs"/>
    <n v="1"/>
    <n v="15"/>
    <n v="1"/>
    <n v="5"/>
    <n v="22"/>
    <n v="30"/>
    <n v="-8"/>
    <s v="local"/>
    <s v="500 KGS"/>
    <s v="each bdl average 20 kgs"/>
    <n v="20"/>
    <n v="1348"/>
    <n v="1346.14"/>
    <n v="36"/>
    <n v="275"/>
    <n v="400"/>
    <n v="572"/>
    <n v="1533.42"/>
    <n v="1163.72"/>
    <n v="667.42"/>
    <n v="7341.7000000000007"/>
    <n v="815.74444444444453"/>
    <n v="1533.42"/>
    <n v="191699.94444444447"/>
    <n v="1.9169994444444447"/>
    <n v="1.753813895236914E-3"/>
    <n v="0.82280430000449511"/>
    <x v="2"/>
    <n v="686.06000000000006"/>
    <s v="kgs"/>
    <n v="51.114000000000004"/>
    <n v="13.422154399968697"/>
    <m/>
    <m/>
    <m/>
    <x v="0"/>
    <n v="0"/>
    <s v="moved"/>
    <n v="161224.1"/>
    <m/>
    <m/>
    <m/>
  </r>
  <r>
    <n v="659"/>
    <s v="Brown Caps 110mm with Handle Using for Mr.Wafer jars &amp; Kefi candy"/>
    <x v="0"/>
    <m/>
    <m/>
    <m/>
    <m/>
    <x v="0"/>
    <m/>
    <m/>
    <n v="27500"/>
    <n v="3.1920000000000002"/>
    <m/>
    <s v="Common"/>
    <x v="9"/>
    <n v="16000"/>
    <s v="PM0390"/>
    <x v="1"/>
    <s v="no.s"/>
    <n v="1"/>
    <n v="7"/>
    <n v="1"/>
    <n v="2"/>
    <n v="11"/>
    <n v="3"/>
    <n v="8"/>
    <s v="local"/>
    <s v="5000 NOS"/>
    <s v="each bag contains 1000 nos caps"/>
    <n v="1000"/>
    <n v="76748"/>
    <n v="77400"/>
    <n v="44000"/>
    <n v="56000"/>
    <n v="19500"/>
    <n v="60244"/>
    <n v="63000"/>
    <n v="60500"/>
    <n v="79000"/>
    <n v="536392"/>
    <n v="59599.111111111109"/>
    <n v="79000"/>
    <n v="190240.36266666668"/>
    <n v="1.9024036266666668"/>
    <n v="1.740460553844355E-3"/>
    <n v="0.82454476055833947"/>
    <x v="2"/>
    <n v="27500"/>
    <s v="no.s"/>
    <n v="2633.3333333333335"/>
    <n v="10.443037974683543"/>
    <m/>
    <m/>
    <m/>
    <x v="0"/>
    <n v="0"/>
    <s v="moved"/>
    <n v="87780"/>
    <n v="1"/>
    <m/>
    <m/>
  </r>
  <r>
    <n v="337"/>
    <s v="Display Doraemon choco stick"/>
    <x v="0"/>
    <m/>
    <m/>
    <m/>
    <m/>
    <x v="0"/>
    <m/>
    <m/>
    <n v="17340"/>
    <n v="10"/>
    <m/>
    <s v="BLISTER"/>
    <x v="7"/>
    <n v="25260"/>
    <s v="PM0307"/>
    <x v="1"/>
    <s v="no.s"/>
    <n v="1"/>
    <n v="10"/>
    <n v="1"/>
    <n v="4"/>
    <n v="16"/>
    <n v="15"/>
    <n v="1"/>
    <s v="local"/>
    <s v="5000 NOS"/>
    <s v="each cotton contains 150 nos"/>
    <n v="150"/>
    <n v="27315"/>
    <n v="19040"/>
    <n v="15700"/>
    <n v="6350"/>
    <n v="11030"/>
    <n v="13200"/>
    <n v="20080"/>
    <n v="27695"/>
    <n v="24950"/>
    <n v="165360"/>
    <n v="18373.333333333332"/>
    <n v="27695"/>
    <n v="183733.33333333331"/>
    <n v="1.837333333333333"/>
    <n v="1.68092940220742E-3"/>
    <n v="0.82622568996054691"/>
    <x v="2"/>
    <n v="17340"/>
    <s v="no.s"/>
    <n v="923.16666666666663"/>
    <n v="18.783173858097129"/>
    <m/>
    <m/>
    <m/>
    <x v="0"/>
    <n v="0"/>
    <s v="moved"/>
    <n v="173400"/>
    <n v="1"/>
    <m/>
    <m/>
  </r>
  <r>
    <n v="269"/>
    <s v="Plain laminate Gold 2/-"/>
    <x v="0"/>
    <m/>
    <m/>
    <m/>
    <m/>
    <x v="0"/>
    <m/>
    <m/>
    <n v="1548.346"/>
    <n v="190"/>
    <m/>
    <s v="MOULDING"/>
    <x v="4"/>
    <n v="1678.056"/>
    <s v="PM0275"/>
    <x v="1"/>
    <s v="Kgs"/>
    <n v="1"/>
    <n v="15"/>
    <n v="1"/>
    <n v="5"/>
    <n v="22"/>
    <n v="25"/>
    <n v="-3"/>
    <s v="local"/>
    <s v="500 KGS"/>
    <s v="each roll contains 5 kgs"/>
    <n v="5"/>
    <n v="1880"/>
    <n v="1103.5999999999999"/>
    <n v="40"/>
    <n v="422"/>
    <n v="300"/>
    <n v="406.3"/>
    <n v="1446"/>
    <n v="1596.43"/>
    <n v="1351.9159999999999"/>
    <n v="8546.2459999999992"/>
    <n v="949.58288888888876"/>
    <n v="1880"/>
    <n v="180420.74888888886"/>
    <n v="1.8042074888888886"/>
    <n v="1.6506234120588624E-3"/>
    <n v="0.82787631337260581"/>
    <x v="2"/>
    <n v="1548.346"/>
    <s v="kgs"/>
    <n v="62.666666666666664"/>
    <n v="24.707648936170212"/>
    <m/>
    <m/>
    <m/>
    <x v="0"/>
    <n v="0"/>
    <s v="moved"/>
    <n v="294185.74"/>
    <n v="1"/>
    <m/>
    <m/>
  </r>
  <r>
    <n v="433"/>
    <s v="Display Villo cake"/>
    <x v="0"/>
    <m/>
    <m/>
    <m/>
    <m/>
    <x v="0"/>
    <m/>
    <m/>
    <n v="4520"/>
    <n v="10"/>
    <m/>
    <s v="CAKE"/>
    <x v="7"/>
    <n v="24010"/>
    <s v="PM0005"/>
    <x v="1"/>
    <s v="no.s"/>
    <n v="1"/>
    <n v="10"/>
    <n v="1"/>
    <n v="4"/>
    <n v="16"/>
    <n v="15"/>
    <n v="1"/>
    <s v="local"/>
    <s v="5000 CBS"/>
    <s v="each cotton contains 100 nos"/>
    <n v="100"/>
    <n v="41350"/>
    <n v="43110"/>
    <n v="10350"/>
    <n v="0"/>
    <n v="2450"/>
    <n v="0"/>
    <n v="17550"/>
    <n v="23670"/>
    <n v="23498"/>
    <n v="161978"/>
    <n v="17997.555555555555"/>
    <n v="43110"/>
    <n v="179975.55555555556"/>
    <n v="1.7997555555555556"/>
    <n v="1.6465504518066855E-3"/>
    <n v="0.82952286382441254"/>
    <x v="2"/>
    <n v="4520"/>
    <s v="no.s"/>
    <n v="1437"/>
    <n v="3.1454418928322894"/>
    <m/>
    <m/>
    <m/>
    <x v="0"/>
    <n v="0"/>
    <s v="moved"/>
    <n v="45200"/>
    <n v="1"/>
    <m/>
    <m/>
  </r>
  <r>
    <n v="56"/>
    <s v="Finagel"/>
    <x v="0"/>
    <m/>
    <m/>
    <m/>
    <m/>
    <x v="0"/>
    <m/>
    <m/>
    <n v="2190"/>
    <n v="81"/>
    <m/>
    <n v="0"/>
    <x v="0"/>
    <n v="3810"/>
    <s v="RM0005"/>
    <x v="0"/>
    <s v="Kgs"/>
    <n v="1"/>
    <n v="7"/>
    <n v="5"/>
    <n v="3"/>
    <n v="16"/>
    <n v="7"/>
    <n v="9"/>
    <s v="Non Local"/>
    <s v="500 KGS"/>
    <s v="50 buckets x 10 kgs"/>
    <n v="10"/>
    <n v="1380"/>
    <n v="1300"/>
    <n v="430"/>
    <n v="100"/>
    <n v="700"/>
    <n v="2140"/>
    <n v="4950"/>
    <n v="4780"/>
    <n v="4200"/>
    <n v="19980"/>
    <n v="2220"/>
    <n v="4950"/>
    <n v="179820"/>
    <n v="1.7982"/>
    <n v="1.6451273137061226E-3"/>
    <n v="0.83116799113811868"/>
    <x v="2"/>
    <n v="2190"/>
    <s v="kgs"/>
    <n v="165"/>
    <n v="13.272727272727273"/>
    <m/>
    <m/>
    <m/>
    <x v="0"/>
    <n v="0"/>
    <s v="moved"/>
    <n v="177390"/>
    <n v="1"/>
    <m/>
    <m/>
  </r>
  <r>
    <n v="36"/>
    <s v="CASHEWS"/>
    <x v="0"/>
    <m/>
    <m/>
    <m/>
    <m/>
    <x v="0"/>
    <m/>
    <m/>
    <n v="704.5"/>
    <n v="625"/>
    <m/>
    <n v="0"/>
    <x v="0"/>
    <n v="814.5"/>
    <s v="RM0161"/>
    <x v="0"/>
    <s v="Kgs"/>
    <n v="1"/>
    <n v="7"/>
    <n v="5"/>
    <n v="3"/>
    <n v="16"/>
    <n v="5"/>
    <n v="11"/>
    <s v="both"/>
    <s v="100KGS"/>
    <s v="5 cts x 20 kgs"/>
    <n v="20"/>
    <n v="707.65"/>
    <n v="75"/>
    <n v="145"/>
    <n v="70"/>
    <n v="300"/>
    <n v="200"/>
    <n v="230"/>
    <n v="582.5"/>
    <n v="250"/>
    <n v="2560.15"/>
    <n v="284.46111111111111"/>
    <n v="707.65"/>
    <n v="177788.19444444444"/>
    <n v="1.7778819444444445"/>
    <n v="1.6265388429265416E-3"/>
    <n v="0.8327945299810452"/>
    <x v="2"/>
    <n v="704.5"/>
    <s v="kgs"/>
    <n v="23.588333333333331"/>
    <n v="29.866459407899388"/>
    <m/>
    <m/>
    <m/>
    <x v="0"/>
    <n v="0"/>
    <s v="moved"/>
    <n v="440312.5"/>
    <n v="1"/>
    <m/>
    <m/>
  </r>
  <r>
    <n v="372"/>
    <s v="Laminate Funto Coffee Candy"/>
    <x v="0"/>
    <m/>
    <m/>
    <m/>
    <m/>
    <x v="0"/>
    <m/>
    <m/>
    <n v="787.75400000000002"/>
    <n v="235"/>
    <m/>
    <s v="CANDY"/>
    <x v="4"/>
    <n v="927.75400000000002"/>
    <s v="PM0191"/>
    <x v="1"/>
    <s v="Kgs"/>
    <n v="1"/>
    <n v="15"/>
    <n v="1"/>
    <n v="5"/>
    <n v="22"/>
    <n v="25"/>
    <n v="-3"/>
    <s v="local"/>
    <s v="500 KGS"/>
    <s v="each bdl average 20 kgs"/>
    <n v="20"/>
    <n v="1487"/>
    <n v="897"/>
    <n v="893"/>
    <n v="229"/>
    <n v="983.92000000000007"/>
    <n v="888.18000000000006"/>
    <n v="594"/>
    <n v="777"/>
    <n v="0"/>
    <n v="6749.1"/>
    <n v="749.90000000000009"/>
    <n v="1487"/>
    <n v="176226.50000000003"/>
    <n v="1.7622650000000002"/>
    <n v="1.6122512987923039E-3"/>
    <n v="0.83440678127983747"/>
    <x v="2"/>
    <n v="787.75400000000002"/>
    <s v="kgs"/>
    <n v="49.56666666666667"/>
    <n v="15.892817753866845"/>
    <m/>
    <m/>
    <m/>
    <x v="0"/>
    <n v="0"/>
    <s v="moved"/>
    <n v="185122.19"/>
    <m/>
    <m/>
    <m/>
  </r>
  <r>
    <n v="270"/>
    <s v="Printed Laminate Gold 2/-"/>
    <x v="0"/>
    <m/>
    <m/>
    <m/>
    <m/>
    <x v="0"/>
    <m/>
    <m/>
    <n v="0"/>
    <n v="200"/>
    <m/>
    <s v="MOULDING"/>
    <x v="4"/>
    <n v="2.0000000000663931E-3"/>
    <s v="PM0276"/>
    <x v="1"/>
    <s v="Kgs"/>
    <n v="1"/>
    <n v="15"/>
    <n v="1"/>
    <n v="5"/>
    <n v="22"/>
    <n v="25"/>
    <n v="-3"/>
    <s v="local"/>
    <s v="500 KGS"/>
    <s v="each roll contains 7 kgs"/>
    <n v="7"/>
    <n v="1590"/>
    <n v="1036.9100000000001"/>
    <n v="120"/>
    <n v="376"/>
    <n v="270"/>
    <n v="534.80999999999995"/>
    <n v="1153.4000000000001"/>
    <n v="1531"/>
    <n v="1253.0180000000003"/>
    <n v="7865.137999999999"/>
    <n v="873.90422222222219"/>
    <n v="1590"/>
    <n v="174780.84444444443"/>
    <n v="1.7478084444444444"/>
    <n v="1.5990253648547246E-3"/>
    <n v="0.83600580664469215"/>
    <x v="2"/>
    <n v="0"/>
    <s v="kgs"/>
    <n v="53"/>
    <n v="0"/>
    <m/>
    <m/>
    <m/>
    <x v="0"/>
    <n v="0"/>
    <s v="moved"/>
    <n v="0"/>
    <n v="1"/>
    <m/>
    <m/>
  </r>
  <r>
    <n v="91"/>
    <s v="Teddy Biscuits"/>
    <x v="0"/>
    <m/>
    <m/>
    <m/>
    <m/>
    <x v="0"/>
    <m/>
    <m/>
    <n v="3435"/>
    <n v="55"/>
    <m/>
    <n v="0"/>
    <x v="0"/>
    <n v="2184.9999999999982"/>
    <s v="RM0144"/>
    <x v="0"/>
    <s v="Kgs"/>
    <n v="1"/>
    <n v="3"/>
    <n v="1"/>
    <n v="2"/>
    <n v="7"/>
    <n v="5"/>
    <n v="2"/>
    <s v="local"/>
    <s v="1 TON"/>
    <s v="50 cts x 20 kgs"/>
    <n v="20"/>
    <n v="8499.84"/>
    <n v="6713.7"/>
    <n v="1976"/>
    <n v="2345"/>
    <n v="0"/>
    <n v="0"/>
    <n v="4115.6000000000004"/>
    <n v="3752"/>
    <n v="0"/>
    <n v="27402.14"/>
    <n v="3044.6822222222222"/>
    <n v="8499.84"/>
    <n v="167457.52222222221"/>
    <n v="1.6745752222222221"/>
    <n v="1.5320261577873862E-3"/>
    <n v="0.83753783280247951"/>
    <x v="2"/>
    <n v="3435"/>
    <s v="kgs"/>
    <n v="283.32800000000003"/>
    <n v="12.123757623672915"/>
    <m/>
    <m/>
    <m/>
    <x v="0"/>
    <n v="0"/>
    <s v="moved"/>
    <n v="188925"/>
    <n v="1"/>
    <m/>
    <m/>
  </r>
  <r>
    <n v="82"/>
    <s v="cocoa mass "/>
    <x v="0"/>
    <m/>
    <m/>
    <m/>
    <m/>
    <x v="0"/>
    <m/>
    <m/>
    <n v="1964"/>
    <n v="414.75"/>
    <m/>
    <s v="INDUSTRIAL"/>
    <x v="0"/>
    <n v="1964"/>
    <s v="RM0199"/>
    <x v="0"/>
    <s v="Kgs"/>
    <n v="1"/>
    <n v="7"/>
    <n v="5"/>
    <n v="3"/>
    <n v="16"/>
    <n v="15"/>
    <n v="1"/>
    <s v="Non Local"/>
    <s v="250 KGS"/>
    <s v="8 cts x 30 kgs"/>
    <n v="30"/>
    <n v="600"/>
    <n v="0"/>
    <n v="0"/>
    <n v="330"/>
    <n v="210"/>
    <n v="330"/>
    <n v="750"/>
    <n v="605"/>
    <n v="695"/>
    <n v="3520"/>
    <n v="391.11111111111109"/>
    <n v="750"/>
    <n v="162213.33333333331"/>
    <n v="1.6221333333333332"/>
    <n v="1.4840484112667251E-3"/>
    <n v="0.83902188121374621"/>
    <x v="2"/>
    <n v="1964"/>
    <s v="kgs"/>
    <n v="25"/>
    <n v="78.56"/>
    <m/>
    <m/>
    <m/>
    <x v="0"/>
    <n v="0"/>
    <s v="moved"/>
    <n v="814569"/>
    <n v="1"/>
    <m/>
    <m/>
  </r>
  <r>
    <n v="522"/>
    <s v="3D Jelly Bubblegum CBs"/>
    <x v="0"/>
    <m/>
    <m/>
    <m/>
    <m/>
    <x v="0"/>
    <m/>
    <m/>
    <n v="1740"/>
    <n v="46.6"/>
    <m/>
    <s v="BUBBLEGUM"/>
    <x v="5"/>
    <n v="2840"/>
    <s v="PM0412"/>
    <x v="1"/>
    <s v="no.s"/>
    <n v="1"/>
    <n v="4"/>
    <n v="1"/>
    <n v="2"/>
    <n v="8"/>
    <n v="0"/>
    <n v="8"/>
    <n v="0"/>
    <s v="500 CBS"/>
    <s v="each bdl contains 10 nos"/>
    <n v="10"/>
    <n v="2190"/>
    <n v="4180"/>
    <n v="3890"/>
    <n v="2650"/>
    <n v="2870"/>
    <n v="5620"/>
    <n v="4200"/>
    <n v="2130"/>
    <n v="3420"/>
    <n v="31150"/>
    <n v="3461.1111111111113"/>
    <n v="5620"/>
    <n v="161287.77777777778"/>
    <n v="1.6128777777777779"/>
    <n v="1.4755807395683774E-3"/>
    <n v="0.84049746195331454"/>
    <x v="2"/>
    <n v="1740"/>
    <s v="no.s"/>
    <n v="187.33333333333334"/>
    <n v="9.2882562277580067"/>
    <m/>
    <m/>
    <m/>
    <x v="0"/>
    <n v="0"/>
    <s v="moved"/>
    <n v="81084"/>
    <n v="1"/>
    <m/>
    <m/>
  </r>
  <r>
    <n v="228"/>
    <s v="Jar Cbs Mr Wafer 5/-"/>
    <x v="0"/>
    <m/>
    <m/>
    <m/>
    <m/>
    <x v="0"/>
    <m/>
    <m/>
    <n v="1680"/>
    <n v="48"/>
    <m/>
    <s v="WAFER"/>
    <x v="5"/>
    <n v="60"/>
    <s v="PM0364"/>
    <x v="1"/>
    <s v="no.s"/>
    <n v="1"/>
    <n v="4"/>
    <n v="1"/>
    <n v="2"/>
    <n v="8"/>
    <n v="5"/>
    <n v="3"/>
    <s v="local"/>
    <s v="500 CBS"/>
    <s v="each bdl contains 10 nos"/>
    <n v="10"/>
    <n v="4020"/>
    <n v="3580"/>
    <n v="2930"/>
    <n v="3165"/>
    <n v="2285"/>
    <n v="1900"/>
    <n v="4700"/>
    <n v="5000"/>
    <n v="2590"/>
    <n v="30170"/>
    <n v="3352.2222222222222"/>
    <n v="5000"/>
    <n v="160906.66666666666"/>
    <n v="1.6090666666666666"/>
    <n v="1.4720940512219988E-3"/>
    <n v="0.84196955600453649"/>
    <x v="2"/>
    <n v="1680"/>
    <s v="no.s"/>
    <n v="166.66666666666666"/>
    <n v="10.08"/>
    <m/>
    <m/>
    <m/>
    <x v="0"/>
    <n v="0"/>
    <s v="moved"/>
    <n v="80640"/>
    <n v="1"/>
    <m/>
    <m/>
  </r>
  <r>
    <n v="109"/>
    <s v="Strawberry Flavour (Peacock) -  Wafer"/>
    <x v="0"/>
    <m/>
    <m/>
    <m/>
    <m/>
    <x v="0"/>
    <m/>
    <m/>
    <n v="155"/>
    <n v="791.30950000000007"/>
    <m/>
    <n v="0"/>
    <x v="6"/>
    <n v="105"/>
    <s v="RM0091"/>
    <x v="0"/>
    <s v="Kgs"/>
    <n v="1"/>
    <n v="20"/>
    <n v="5"/>
    <n v="5"/>
    <n v="31"/>
    <n v="30"/>
    <n v="1"/>
    <s v="Non Local"/>
    <s v="25 kgs"/>
    <s v="25 bottels x 1 kg"/>
    <n v="1"/>
    <n v="260"/>
    <n v="120"/>
    <n v="145"/>
    <n v="180"/>
    <n v="170"/>
    <n v="145"/>
    <n v="190"/>
    <n v="330"/>
    <n v="290"/>
    <n v="1830"/>
    <n v="203.33333333333334"/>
    <n v="330"/>
    <n v="160899.59833333336"/>
    <n v="1.6089959833333336"/>
    <n v="1.4720293848432368E-3"/>
    <n v="0.84344158538937974"/>
    <x v="2"/>
    <n v="155"/>
    <s v="kgs"/>
    <n v="11"/>
    <n v="14.090909090909092"/>
    <m/>
    <m/>
    <m/>
    <x v="0"/>
    <n v="0"/>
    <s v="moved"/>
    <n v="122652.97250000002"/>
    <m/>
    <m/>
    <m/>
  </r>
  <r>
    <n v="216"/>
    <s v="Laminate Black &amp; White "/>
    <x v="0"/>
    <m/>
    <m/>
    <m/>
    <m/>
    <x v="0"/>
    <m/>
    <m/>
    <n v="1516.65"/>
    <n v="190"/>
    <m/>
    <s v="MOULDING"/>
    <x v="4"/>
    <n v="2030.91"/>
    <s v="PM0253"/>
    <x v="1"/>
    <s v="Kgs"/>
    <n v="1"/>
    <n v="15"/>
    <n v="1"/>
    <n v="5"/>
    <n v="22"/>
    <n v="25"/>
    <n v="-3"/>
    <s v="local"/>
    <s v="500 KGS"/>
    <s v="each bdl average 20 kgs"/>
    <n v="20"/>
    <n v="1481"/>
    <n v="1258.4000000000001"/>
    <n v="784.4"/>
    <n v="288"/>
    <n v="325.74"/>
    <n v="435"/>
    <n v="665"/>
    <n v="769"/>
    <n v="1465.44"/>
    <n v="7471.98"/>
    <n v="830.21999999999991"/>
    <n v="1481"/>
    <n v="157741.79999999999"/>
    <n v="1.577418"/>
    <n v="1.4431394933442801E-3"/>
    <n v="0.84488472488272404"/>
    <x v="2"/>
    <n v="1516.65"/>
    <s v="kgs"/>
    <n v="49.366666666666667"/>
    <n v="30.722147197839298"/>
    <m/>
    <m/>
    <m/>
    <x v="0"/>
    <n v="0"/>
    <s v="moved"/>
    <n v="288163.5"/>
    <n v="1"/>
    <m/>
    <m/>
  </r>
  <r>
    <n v="563"/>
    <s v="Dark Chocolade Rs.2 / White Beauty Rs.2 Jars"/>
    <x v="0"/>
    <m/>
    <m/>
    <m/>
    <m/>
    <x v="0"/>
    <m/>
    <m/>
    <n v="18045"/>
    <n v="4.5339999999999998"/>
    <m/>
    <s v="Common"/>
    <x v="2"/>
    <n v="25000"/>
    <s v="PM0478"/>
    <x v="1"/>
    <s v="no.s"/>
    <n v="1"/>
    <n v="2"/>
    <n v="1"/>
    <n v="2"/>
    <n v="6"/>
    <n v="2"/>
    <n v="4"/>
    <s v="local"/>
    <s v="5000 NOS"/>
    <s v="each pkt contains 65 nos"/>
    <n v="65"/>
    <n v="82860"/>
    <n v="63785"/>
    <n v="26620"/>
    <n v="0"/>
    <n v="700"/>
    <n v="21445"/>
    <n v="38115"/>
    <n v="23435"/>
    <n v="53725"/>
    <n v="310685"/>
    <n v="34520.555555555555"/>
    <n v="82860"/>
    <n v="156516.19888888887"/>
    <n v="1.5651619888888888"/>
    <n v="1.4319267813901178E-3"/>
    <n v="0.84631665166411418"/>
    <x v="2"/>
    <n v="18045"/>
    <s v="no.s"/>
    <n v="2762"/>
    <n v="6.5333091962346126"/>
    <m/>
    <m/>
    <m/>
    <x v="0"/>
    <n v="0"/>
    <s v="moved"/>
    <n v="81816.03"/>
    <m/>
    <m/>
    <m/>
  </r>
  <r>
    <n v="315"/>
    <s v="Cansters Mr.Wafer Choco Stick"/>
    <x v="0"/>
    <m/>
    <m/>
    <m/>
    <m/>
    <x v="0"/>
    <m/>
    <m/>
    <n v="3204"/>
    <n v="11"/>
    <m/>
    <s v="STICK"/>
    <x v="13"/>
    <n v="3204"/>
    <s v="PM0014"/>
    <x v="1"/>
    <s v="no.s"/>
    <n v="1"/>
    <n v="10"/>
    <n v="1"/>
    <n v="4"/>
    <n v="16"/>
    <n v="5"/>
    <n v="11"/>
    <s v="local"/>
    <s v="5000 NOS"/>
    <n v="0"/>
    <m/>
    <n v="9100"/>
    <n v="22428"/>
    <n v="16392"/>
    <n v="8064"/>
    <n v="9720"/>
    <n v="3240"/>
    <n v="12924"/>
    <n v="25116"/>
    <n v="20836"/>
    <n v="127820"/>
    <n v="14202.222222222223"/>
    <n v="25116"/>
    <n v="156224.44444444444"/>
    <n v="1.5622444444444443"/>
    <n v="1.4292575943950633E-3"/>
    <n v="0.84774590925850923"/>
    <x v="2"/>
    <n v="3204"/>
    <s v="no.s"/>
    <n v="837.2"/>
    <n v="3.8270425226946965"/>
    <m/>
    <m/>
    <m/>
    <x v="0"/>
    <n v="0"/>
    <s v="moved"/>
    <n v="35244"/>
    <n v="1"/>
    <m/>
    <m/>
  </r>
  <r>
    <n v="554"/>
    <s v="PVC 230 MM (white)"/>
    <x v="0"/>
    <m/>
    <m/>
    <m/>
    <m/>
    <x v="0"/>
    <m/>
    <m/>
    <n v="1597.02"/>
    <n v="110"/>
    <m/>
    <s v="BLISTER"/>
    <x v="12"/>
    <n v="1597.0199999999995"/>
    <s v="PM0349"/>
    <x v="1"/>
    <s v="no.s"/>
    <n v="1"/>
    <n v="7"/>
    <n v="1"/>
    <n v="3"/>
    <n v="12"/>
    <n v="10"/>
    <n v="2"/>
    <s v="local"/>
    <s v="500 KGS"/>
    <s v="each cotton contains 20 kgs"/>
    <n v="20"/>
    <n v="3787"/>
    <n v="3116"/>
    <n v="860"/>
    <n v="1298"/>
    <n v="20"/>
    <n v="0"/>
    <n v="1985.33"/>
    <n v="1698.66"/>
    <n v="0"/>
    <n v="12764.99"/>
    <n v="1418.3322222222223"/>
    <n v="3787"/>
    <n v="156016.54444444444"/>
    <n v="1.5601654444444444"/>
    <n v="1.4273555703236615E-3"/>
    <n v="0.84917326482883293"/>
    <x v="2"/>
    <n v="1597.02"/>
    <s v="kgs"/>
    <n v="126.23333333333333"/>
    <n v="12.651333509374174"/>
    <m/>
    <m/>
    <m/>
    <x v="0"/>
    <n v="0"/>
    <s v="moved"/>
    <n v="175672.2"/>
    <n v="1"/>
    <m/>
    <m/>
  </r>
  <r>
    <n v="10"/>
    <s v="Corn Starch"/>
    <x v="0"/>
    <m/>
    <m/>
    <m/>
    <m/>
    <x v="0"/>
    <m/>
    <m/>
    <n v="10750"/>
    <n v="30"/>
    <m/>
    <n v="0"/>
    <x v="0"/>
    <n v="6950"/>
    <s v="RM0117"/>
    <x v="0"/>
    <s v="Kgs"/>
    <n v="1"/>
    <n v="5"/>
    <n v="4"/>
    <n v="3"/>
    <n v="13"/>
    <n v="5"/>
    <n v="8"/>
    <s v="Non Local"/>
    <s v="5 TONS"/>
    <s v="100 bags x 50 kgs"/>
    <n v="50"/>
    <n v="4350"/>
    <n v="5000"/>
    <n v="4000"/>
    <n v="3250"/>
    <n v="4500"/>
    <n v="4200"/>
    <n v="5850"/>
    <n v="8050"/>
    <n v="7250"/>
    <n v="46450"/>
    <n v="5161.1111111111113"/>
    <n v="8050"/>
    <n v="154833.33333333334"/>
    <n v="1.5483333333333333"/>
    <n v="1.4165306736671746E-3"/>
    <n v="0.85058979550250013"/>
    <x v="2"/>
    <n v="10750"/>
    <s v="kgs"/>
    <n v="268.33333333333331"/>
    <n v="40.062111801242239"/>
    <m/>
    <m/>
    <m/>
    <x v="0"/>
    <n v="0"/>
    <s v="moved"/>
    <n v="322500"/>
    <m/>
    <m/>
    <m/>
  </r>
  <r>
    <n v="385"/>
    <s v="Ben 10 Ultra Pop Cbs"/>
    <x v="0"/>
    <m/>
    <m/>
    <m/>
    <m/>
    <x v="0"/>
    <m/>
    <m/>
    <n v="1880"/>
    <n v="33.75"/>
    <m/>
    <s v="FORMING"/>
    <x v="5"/>
    <n v="690"/>
    <s v="PM0220"/>
    <x v="1"/>
    <s v="no.s"/>
    <n v="1"/>
    <n v="4"/>
    <n v="1"/>
    <n v="2"/>
    <n v="8"/>
    <n v="7"/>
    <n v="1"/>
    <s v="local"/>
    <s v="500 CBS"/>
    <s v="each bdl contains 10 nos"/>
    <n v="10"/>
    <n v="2010"/>
    <n v="2990"/>
    <n v="4260"/>
    <n v="5320"/>
    <n v="4360"/>
    <n v="6670"/>
    <n v="5215"/>
    <n v="5110"/>
    <n v="4710"/>
    <n v="40645"/>
    <n v="4516.1111111111113"/>
    <n v="6670"/>
    <n v="152418.75"/>
    <n v="1.5241875"/>
    <n v="1.3944402666329946E-3"/>
    <n v="0.85198423576913318"/>
    <x v="2"/>
    <n v="1880"/>
    <s v="no.s"/>
    <n v="222.33333333333334"/>
    <n v="8.4557721139430289"/>
    <m/>
    <m/>
    <m/>
    <x v="0"/>
    <n v="0"/>
    <s v="moved"/>
    <n v="63450"/>
    <n v="1"/>
    <m/>
    <m/>
  </r>
  <r>
    <n v="387"/>
    <s v="Xtrem Cbs Bowl offer"/>
    <x v="0"/>
    <m/>
    <m/>
    <m/>
    <m/>
    <x v="0"/>
    <m/>
    <m/>
    <n v="1695"/>
    <n v="38.5"/>
    <m/>
    <s v="FORMING"/>
    <x v="5"/>
    <n v="1145"/>
    <s v="PM0181"/>
    <x v="1"/>
    <s v="no.s"/>
    <n v="1"/>
    <n v="4"/>
    <n v="1"/>
    <n v="2"/>
    <n v="8"/>
    <n v="7"/>
    <n v="1"/>
    <s v="local"/>
    <s v="500 CBS"/>
    <s v="each bdl contains 10 nos"/>
    <n v="10"/>
    <n v="2900"/>
    <n v="3310"/>
    <n v="2920"/>
    <n v="6010"/>
    <n v="6150"/>
    <n v="2960"/>
    <n v="1740"/>
    <n v="4380"/>
    <n v="4480"/>
    <n v="34850"/>
    <n v="3872.2222222222222"/>
    <n v="6150"/>
    <n v="149080.55555555556"/>
    <n v="1.4908055555555557"/>
    <n v="1.3638999771267239E-3"/>
    <n v="0.85334813574625989"/>
    <x v="2"/>
    <n v="1695"/>
    <s v="no.s"/>
    <n v="205"/>
    <n v="8.2682926829268286"/>
    <m/>
    <m/>
    <m/>
    <x v="0"/>
    <n v="0"/>
    <s v="moved"/>
    <n v="65257.5"/>
    <n v="1"/>
    <m/>
    <m/>
  </r>
  <r>
    <n v="415"/>
    <s v="Pvc Blister Trays (30pcs) Doraemon Fun stick"/>
    <x v="0"/>
    <m/>
    <m/>
    <m/>
    <m/>
    <x v="0"/>
    <m/>
    <m/>
    <n v="11900"/>
    <n v="5.5"/>
    <m/>
    <s v="BLISTER"/>
    <x v="14"/>
    <n v="20100"/>
    <s v="PM0315"/>
    <x v="1"/>
    <s v="no.s"/>
    <n v="1"/>
    <n v="3"/>
    <n v="1"/>
    <n v="2"/>
    <n v="7"/>
    <n v="10"/>
    <n v="-3"/>
    <s v="local"/>
    <s v="5000 NOS"/>
    <s v="each bdl contains 1000 nos"/>
    <n v="1000"/>
    <m/>
    <m/>
    <n v="24000"/>
    <n v="17360"/>
    <n v="16240"/>
    <n v="32000"/>
    <n v="39840"/>
    <n v="40540"/>
    <n v="17000"/>
    <n v="186980"/>
    <n v="26711.428571428572"/>
    <n v="40540"/>
    <n v="146912.85714285716"/>
    <n v="1.4691285714285716"/>
    <n v="1.3440682572590367E-3"/>
    <n v="0.85469220400351897"/>
    <x v="2"/>
    <n v="11900"/>
    <s v="no.s"/>
    <n v="1351.3333333333333"/>
    <n v="8.8061174148988659"/>
    <m/>
    <m/>
    <m/>
    <x v="0"/>
    <n v="0"/>
    <s v="moved"/>
    <n v="65450"/>
    <m/>
    <m/>
    <m/>
  </r>
  <r>
    <n v="133"/>
    <s v="Milk Chocolate OS Flavour 0287KM"/>
    <x v="0"/>
    <m/>
    <m/>
    <m/>
    <m/>
    <x v="0"/>
    <m/>
    <m/>
    <n v="75"/>
    <n v="1021.2483999999999"/>
    <m/>
    <s v="INDUSTRIAL"/>
    <x v="6"/>
    <n v="120"/>
    <s v="RM0139"/>
    <x v="0"/>
    <s v="Kgs"/>
    <n v="1"/>
    <n v="20"/>
    <n v="5"/>
    <n v="5"/>
    <n v="31"/>
    <n v="30"/>
    <n v="1"/>
    <s v="Non Local"/>
    <s v="25 kgs"/>
    <s v="5 cans x 5 kgs"/>
    <n v="5"/>
    <n v="140.6"/>
    <n v="200"/>
    <n v="30"/>
    <n v="60"/>
    <n v="115"/>
    <n v="130"/>
    <n v="135"/>
    <n v="255"/>
    <n v="212.48"/>
    <n v="1278.08"/>
    <n v="142.00888888888889"/>
    <n v="255"/>
    <n v="145026.35056355555"/>
    <n v="1.4502635056355555"/>
    <n v="1.3268090897521109E-3"/>
    <n v="0.85601901309327111"/>
    <x v="2"/>
    <n v="75"/>
    <s v="kgs"/>
    <n v="8.5"/>
    <n v="8.8235294117647065"/>
    <m/>
    <m/>
    <m/>
    <x v="0"/>
    <n v="0"/>
    <s v="moved"/>
    <n v="76593.62999999999"/>
    <n v="1"/>
    <m/>
    <m/>
  </r>
  <r>
    <n v="365"/>
    <s v="U &amp; Me Jar cartons (common)"/>
    <x v="0"/>
    <m/>
    <m/>
    <m/>
    <m/>
    <x v="0"/>
    <m/>
    <m/>
    <n v="1270"/>
    <n v="38.75"/>
    <m/>
    <s v="CANDY"/>
    <x v="5"/>
    <n v="2090"/>
    <s v="PM0157"/>
    <x v="1"/>
    <s v="no.s"/>
    <n v="1"/>
    <n v="4"/>
    <n v="1"/>
    <n v="2"/>
    <n v="8"/>
    <n v="5"/>
    <n v="3"/>
    <s v="local"/>
    <s v="500 CBS"/>
    <s v="each bdl contains 10 nos"/>
    <n v="10"/>
    <n v="4020"/>
    <n v="5610"/>
    <n v="5230"/>
    <n v="4960"/>
    <n v="860"/>
    <n v="4390"/>
    <n v="2690"/>
    <n v="2598"/>
    <n v="3010"/>
    <n v="33368"/>
    <n v="3707.5555555555557"/>
    <n v="5610"/>
    <n v="143667.77777777778"/>
    <n v="1.4366777777777777"/>
    <n v="1.3143798538632174E-3"/>
    <n v="0.85733339294713429"/>
    <x v="2"/>
    <n v="1270"/>
    <s v="no.s"/>
    <n v="187"/>
    <n v="6.7914438502673793"/>
    <m/>
    <m/>
    <m/>
    <x v="0"/>
    <n v="0"/>
    <s v="moved"/>
    <n v="49212.5"/>
    <m/>
    <m/>
    <m/>
  </r>
  <r>
    <n v="243"/>
    <s v="Laminate Funtoo Choco coated Rs.5/-"/>
    <x v="0"/>
    <m/>
    <m/>
    <m/>
    <m/>
    <x v="0"/>
    <m/>
    <m/>
    <n v="111"/>
    <n v="230"/>
    <m/>
    <s v="WAFER"/>
    <x v="4"/>
    <n v="511"/>
    <s v="PM0381"/>
    <x v="1"/>
    <s v="Kgs"/>
    <n v="1"/>
    <n v="15"/>
    <n v="1"/>
    <n v="5"/>
    <n v="22"/>
    <n v="25"/>
    <n v="-3"/>
    <s v="local"/>
    <s v="500 KGS"/>
    <s v="each bdl average 20 kgs"/>
    <n v="20"/>
    <n v="1070"/>
    <n v="683.26"/>
    <n v="842"/>
    <n v="0"/>
    <n v="586.48"/>
    <n v="712"/>
    <n v="752.40000000000009"/>
    <n v="283"/>
    <n v="637"/>
    <n v="5566.1399999999994"/>
    <n v="618.46"/>
    <n v="1070"/>
    <n v="142245.80000000002"/>
    <n v="1.4224580000000002"/>
    <n v="1.3013705418750885E-3"/>
    <n v="0.85863476348900936"/>
    <x v="2"/>
    <n v="111"/>
    <s v="kgs"/>
    <n v="35.666666666666664"/>
    <n v="3.1121495327102804"/>
    <m/>
    <m/>
    <m/>
    <x v="0"/>
    <n v="0"/>
    <s v="moved"/>
    <n v="25530"/>
    <m/>
    <m/>
    <m/>
  </r>
  <r>
    <n v="46"/>
    <s v="Mallic Acid"/>
    <x v="0"/>
    <m/>
    <m/>
    <m/>
    <m/>
    <x v="0"/>
    <m/>
    <m/>
    <n v="1575"/>
    <n v="185.21525"/>
    <m/>
    <n v="0"/>
    <x v="0"/>
    <n v="900"/>
    <s v="RM0078"/>
    <x v="0"/>
    <s v="Kgs"/>
    <n v="1"/>
    <n v="7"/>
    <n v="5"/>
    <n v="3"/>
    <n v="16"/>
    <n v="10"/>
    <n v="6"/>
    <s v="local"/>
    <s v="250 KGS"/>
    <s v="10 bags x 25 kgs"/>
    <n v="25"/>
    <n v="600"/>
    <n v="500"/>
    <n v="600"/>
    <n v="1100"/>
    <n v="900"/>
    <n v="575"/>
    <n v="700"/>
    <n v="925"/>
    <n v="950"/>
    <n v="6850"/>
    <n v="761.11111111111109"/>
    <n v="1100"/>
    <n v="140969.38472222222"/>
    <n v="1.4096938472222222"/>
    <n v="1.2896929440711512E-3"/>
    <n v="0.85992445643308046"/>
    <x v="2"/>
    <n v="1575"/>
    <s v="kgs"/>
    <n v="36.666666666666664"/>
    <n v="42.95454545454546"/>
    <m/>
    <m/>
    <m/>
    <x v="0"/>
    <n v="0"/>
    <s v="moved"/>
    <n v="291714.01874999999"/>
    <m/>
    <m/>
    <m/>
  </r>
  <r>
    <n v="368"/>
    <s v="Pik Pok Capuccino Laminate"/>
    <x v="0"/>
    <m/>
    <m/>
    <m/>
    <m/>
    <x v="0"/>
    <m/>
    <m/>
    <n v="1203.7"/>
    <n v="195"/>
    <m/>
    <s v="CANDY"/>
    <x v="4"/>
    <n v="0.60000000000013642"/>
    <s v="PM0188"/>
    <x v="1"/>
    <s v="Kgs"/>
    <n v="1"/>
    <n v="15"/>
    <n v="1"/>
    <n v="5"/>
    <n v="22"/>
    <n v="25"/>
    <n v="-3"/>
    <s v="local"/>
    <s v="500 KGS"/>
    <s v="each bdl average 20 kgs"/>
    <n v="20"/>
    <m/>
    <n v="112"/>
    <n v="368"/>
    <n v="0"/>
    <n v="560"/>
    <n v="994.08"/>
    <n v="1137.1399999999999"/>
    <n v="819.5"/>
    <n v="1743.9"/>
    <n v="5734.62"/>
    <n v="716.82749999999999"/>
    <n v="1743.9"/>
    <n v="139781.36249999999"/>
    <n v="1.3978136249999999"/>
    <n v="1.2788240317862681E-3"/>
    <n v="0.86120328046486672"/>
    <x v="2"/>
    <n v="1203.7"/>
    <s v="kgs"/>
    <n v="58.13"/>
    <n v="20.70703595389644"/>
    <m/>
    <m/>
    <m/>
    <x v="0"/>
    <n v="0"/>
    <s v="moved"/>
    <n v="234721.5"/>
    <m/>
    <m/>
    <m/>
  </r>
  <r>
    <n v="500"/>
    <s v="Mikky Tops Pink"/>
    <x v="0"/>
    <m/>
    <m/>
    <m/>
    <m/>
    <x v="0"/>
    <m/>
    <m/>
    <n v="34300"/>
    <n v="2.5"/>
    <m/>
    <s v="PANNING"/>
    <x v="15"/>
    <n v="17300"/>
    <s v="PM0112"/>
    <x v="1"/>
    <s v="no.s"/>
    <n v="1"/>
    <n v="3"/>
    <n v="1"/>
    <n v="2"/>
    <n v="7"/>
    <n v="2"/>
    <n v="5"/>
    <s v="local"/>
    <s v="5000 NOS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247698906487025"/>
    <x v="2"/>
    <n v="34300"/>
    <s v="no.s"/>
    <n v="2533.3333333333335"/>
    <n v="13.539473684210526"/>
    <m/>
    <m/>
    <m/>
    <x v="0"/>
    <n v="0"/>
    <s v="moved"/>
    <n v="85750"/>
    <m/>
    <m/>
    <m/>
  </r>
  <r>
    <n v="501"/>
    <s v="Mikky Tops Blue"/>
    <x v="0"/>
    <m/>
    <m/>
    <m/>
    <m/>
    <x v="0"/>
    <m/>
    <m/>
    <n v="34300"/>
    <n v="2.5"/>
    <m/>
    <s v="PANNING"/>
    <x v="5"/>
    <n v="17300"/>
    <s v="PM0113"/>
    <x v="1"/>
    <s v="no.s"/>
    <n v="1"/>
    <n v="4"/>
    <n v="1"/>
    <n v="2"/>
    <n v="8"/>
    <n v="2"/>
    <n v="6"/>
    <s v="local"/>
    <s v="5000 NOS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375069766487378"/>
    <x v="2"/>
    <n v="34300"/>
    <s v="no.s"/>
    <n v="2533.3333333333335"/>
    <n v="13.539473684210526"/>
    <m/>
    <m/>
    <m/>
    <x v="0"/>
    <n v="0"/>
    <s v="moved"/>
    <n v="85750"/>
    <m/>
    <m/>
    <m/>
  </r>
  <r>
    <n v="502"/>
    <s v="Mikky Tops Yellow"/>
    <x v="0"/>
    <m/>
    <m/>
    <m/>
    <m/>
    <x v="0"/>
    <m/>
    <m/>
    <n v="34300"/>
    <n v="2.5"/>
    <m/>
    <s v="PANNING"/>
    <x v="15"/>
    <n v="17300"/>
    <s v="PM0114"/>
    <x v="1"/>
    <s v="no.s"/>
    <n v="1"/>
    <n v="3"/>
    <n v="1"/>
    <n v="2"/>
    <n v="7"/>
    <n v="2"/>
    <n v="5"/>
    <s v="local"/>
    <s v="5000 NOS"/>
    <s v="each bag contains 2000 nos caps"/>
    <n v="2000"/>
    <n v="62100"/>
    <n v="76000"/>
    <n v="58500"/>
    <n v="37000"/>
    <n v="42500"/>
    <n v="40000"/>
    <n v="71500"/>
    <n v="64500"/>
    <n v="48200"/>
    <n v="500300"/>
    <n v="55588.888888888891"/>
    <n v="76000"/>
    <n v="138972.22222222222"/>
    <n v="1.3897222222222221"/>
    <n v="1.2714214137705192E-3"/>
    <n v="0.86502211907864435"/>
    <x v="2"/>
    <n v="34300"/>
    <s v="no.s"/>
    <n v="2533.3333333333335"/>
    <n v="13.539473684210526"/>
    <m/>
    <m/>
    <m/>
    <x v="0"/>
    <n v="0"/>
    <s v="moved"/>
    <n v="85750"/>
    <m/>
    <m/>
    <m/>
  </r>
  <r>
    <n v="442"/>
    <s v="Laminate Villo cake"/>
    <x v="0"/>
    <m/>
    <m/>
    <m/>
    <m/>
    <x v="0"/>
    <m/>
    <m/>
    <n v="584.75"/>
    <n v="195"/>
    <m/>
    <s v="CAKE"/>
    <x v="4"/>
    <n v="1300.75"/>
    <s v="PM0001"/>
    <x v="1"/>
    <s v="Kgs"/>
    <n v="1"/>
    <n v="15"/>
    <n v="1"/>
    <n v="5"/>
    <n v="22"/>
    <n v="25"/>
    <n v="-3"/>
    <s v="local"/>
    <s v="500 KGS"/>
    <s v="each bdl average 14 kgs"/>
    <n v="14"/>
    <n v="1480.8"/>
    <n v="1526"/>
    <n v="610.02"/>
    <n v="0"/>
    <n v="0"/>
    <n v="0"/>
    <n v="735"/>
    <n v="846.22"/>
    <n v="1177.56"/>
    <n v="6375.6"/>
    <n v="708.40000000000009"/>
    <n v="1526"/>
    <n v="138138.00000000003"/>
    <n v="1.3813800000000003"/>
    <n v="1.263789327442645E-3"/>
    <n v="0.86628590840608699"/>
    <x v="2"/>
    <n v="584.75"/>
    <s v="kgs"/>
    <n v="50.866666666666667"/>
    <n v="11.495740498034076"/>
    <m/>
    <m/>
    <m/>
    <x v="0"/>
    <n v="0"/>
    <s v="moved"/>
    <n v="114026.25"/>
    <m/>
    <m/>
    <m/>
  </r>
  <r>
    <n v="828"/>
    <s v="WAFFY STICK JARS"/>
    <x v="0"/>
    <m/>
    <m/>
    <m/>
    <m/>
    <x v="0"/>
    <m/>
    <m/>
    <n v="36200"/>
    <n v="3"/>
    <m/>
    <s v="STICK"/>
    <x v="2"/>
    <n v="6600"/>
    <s v="PM0539"/>
    <x v="1"/>
    <s v="no.s"/>
    <n v="1"/>
    <n v="2"/>
    <n v="1"/>
    <n v="2"/>
    <n v="6"/>
    <n v="2"/>
    <n v="4"/>
    <s v="local"/>
    <s v="5000 NOS"/>
    <s v="each pkt contains 200 nos"/>
    <n v="200"/>
    <m/>
    <m/>
    <m/>
    <n v="80915"/>
    <n v="88985"/>
    <n v="0"/>
    <n v="102400"/>
    <n v="0"/>
    <n v="0"/>
    <n v="272300"/>
    <n v="45383.333333333336"/>
    <n v="102400"/>
    <n v="136150"/>
    <n v="1.3614999999999999"/>
    <n v="1.2456016225174541E-3"/>
    <n v="0.8675315100286044"/>
    <x v="2"/>
    <n v="36200"/>
    <s v="no.s"/>
    <n v="3413.3333333333335"/>
    <n v="10.60546875"/>
    <m/>
    <m/>
    <m/>
    <x v="0"/>
    <n v="0"/>
    <s v="moved"/>
    <n v="108600"/>
    <m/>
    <m/>
    <m/>
  </r>
  <r>
    <n v="100"/>
    <s v="Black Pepper Powder"/>
    <x v="0"/>
    <m/>
    <m/>
    <m/>
    <m/>
    <x v="0"/>
    <m/>
    <m/>
    <n v="265"/>
    <n v="900"/>
    <m/>
    <n v="0"/>
    <x v="0"/>
    <n v="275"/>
    <s v="RM0207"/>
    <x v="0"/>
    <s v="Kgs"/>
    <n v="1"/>
    <n v="7"/>
    <n v="1"/>
    <n v="3"/>
    <n v="12"/>
    <n v="7"/>
    <n v="5"/>
    <s v="local"/>
    <s v="50 KGS"/>
    <s v="2 bags x 25 kgs"/>
    <n v="25"/>
    <n v="15"/>
    <n v="25"/>
    <n v="90"/>
    <n v="330"/>
    <n v="175"/>
    <n v="125"/>
    <n v="225"/>
    <n v="175"/>
    <n v="200"/>
    <n v="1360"/>
    <n v="151.11111111111111"/>
    <n v="330"/>
    <n v="136000"/>
    <n v="1.36"/>
    <n v="1.244229310777626E-3"/>
    <n v="0.86877573933938201"/>
    <x v="2"/>
    <n v="265"/>
    <s v="kgs"/>
    <n v="11"/>
    <n v="24.09090909090909"/>
    <m/>
    <m/>
    <m/>
    <x v="0"/>
    <n v="0"/>
    <s v="moved"/>
    <n v="238500"/>
    <m/>
    <m/>
    <m/>
  </r>
  <r>
    <n v="35"/>
    <s v="ALMONDS"/>
    <x v="0"/>
    <m/>
    <m/>
    <m/>
    <m/>
    <x v="0"/>
    <m/>
    <m/>
    <n v="150"/>
    <n v="880"/>
    <m/>
    <n v="0"/>
    <x v="0"/>
    <n v="0"/>
    <s v="RM0160"/>
    <x v="0"/>
    <s v="Kgs"/>
    <n v="1"/>
    <n v="7"/>
    <n v="5"/>
    <n v="3"/>
    <n v="16"/>
    <n v="5"/>
    <n v="11"/>
    <s v="Non Local"/>
    <s v="100KGS"/>
    <s v="7 cts x 15 kgs"/>
    <n v="15"/>
    <n v="405"/>
    <n v="90"/>
    <n v="91.2"/>
    <n v="25"/>
    <n v="170"/>
    <n v="90"/>
    <n v="90"/>
    <n v="255"/>
    <n v="166"/>
    <n v="1382.2"/>
    <n v="153.57777777777778"/>
    <n v="405"/>
    <n v="135148.44444444444"/>
    <n v="1.3514844444444445"/>
    <n v="1.2364386462042601E-3"/>
    <n v="0.87001217798558628"/>
    <x v="2"/>
    <n v="150"/>
    <s v="kgs"/>
    <n v="13.5"/>
    <n v="11.111111111111111"/>
    <m/>
    <m/>
    <m/>
    <x v="0"/>
    <n v="0"/>
    <s v="moved"/>
    <n v="132000"/>
    <m/>
    <m/>
    <m/>
  </r>
  <r>
    <n v="915"/>
    <s v="FUNTOO MAGIC MASALA LAMINATE"/>
    <x v="0"/>
    <m/>
    <m/>
    <m/>
    <m/>
    <x v="0"/>
    <m/>
    <m/>
    <n v="1340.18"/>
    <n v="235"/>
    <m/>
    <s v="FORMING"/>
    <x v="4"/>
    <n v="1235.1799999999998"/>
    <s v="PM0612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n v="811.3"/>
    <n v="630.68000000000006"/>
    <n v="574.95000000000005"/>
    <n v="262"/>
    <n v="2278.9300000000003"/>
    <n v="569.73250000000007"/>
    <n v="811.3"/>
    <n v="133887.13750000001"/>
    <n v="1.3388713750000001"/>
    <n v="1.22489927068834E-3"/>
    <n v="0.87123707725627464"/>
    <x v="2"/>
    <n v="1340.18"/>
    <s v="kgs"/>
    <n v="27.043333333333333"/>
    <n v="49.556760754344879"/>
    <m/>
    <m/>
    <m/>
    <x v="0"/>
    <n v="0"/>
    <s v="moved"/>
    <n v="314942.3"/>
    <m/>
    <m/>
    <m/>
  </r>
  <r>
    <n v="311"/>
    <s v="Display Stick On choco"/>
    <x v="0"/>
    <m/>
    <m/>
    <m/>
    <m/>
    <x v="0"/>
    <m/>
    <m/>
    <n v="9300"/>
    <n v="5.5"/>
    <m/>
    <s v="STICK"/>
    <x v="7"/>
    <n v="14300"/>
    <s v="PM0010"/>
    <x v="1"/>
    <s v="no.s"/>
    <n v="1"/>
    <n v="10"/>
    <n v="1"/>
    <n v="4"/>
    <n v="16"/>
    <n v="15"/>
    <n v="1"/>
    <s v="local"/>
    <s v="5000 NOS"/>
    <s v="each cotton contains 150 nos"/>
    <n v="150"/>
    <n v="37200"/>
    <n v="28550"/>
    <n v="29525"/>
    <n v="4875"/>
    <n v="14950"/>
    <n v="28275"/>
    <n v="22425"/>
    <n v="28475"/>
    <n v="22000"/>
    <n v="216275"/>
    <n v="24030.555555555555"/>
    <n v="37200"/>
    <n v="132168.05555555556"/>
    <n v="1.3216805555555555"/>
    <n v="1.2091718284610873E-3"/>
    <n v="0.87244624908473578"/>
    <x v="2"/>
    <n v="9300"/>
    <s v="no.s"/>
    <n v="1240"/>
    <n v="7.5"/>
    <m/>
    <m/>
    <m/>
    <x v="0"/>
    <n v="0"/>
    <s v="moved"/>
    <n v="51150"/>
    <m/>
    <m/>
    <m/>
  </r>
  <r>
    <n v="290"/>
    <s v="WAFFY STRAWBERRY LAMINATE"/>
    <x v="0"/>
    <m/>
    <m/>
    <m/>
    <m/>
    <x v="0"/>
    <m/>
    <m/>
    <n v="367"/>
    <n v="190"/>
    <m/>
    <s v="WAFER"/>
    <x v="4"/>
    <n v="367.00000000000006"/>
    <s v="PM0439"/>
    <x v="1"/>
    <s v="Kgs"/>
    <n v="1"/>
    <n v="15"/>
    <n v="1"/>
    <n v="5"/>
    <n v="22"/>
    <n v="25"/>
    <n v="-3"/>
    <s v="local"/>
    <s v="500 KGS"/>
    <s v="each bdl average 14 kgs"/>
    <n v="14"/>
    <m/>
    <n v="1199.71"/>
    <n v="1738"/>
    <n v="326.37"/>
    <n v="1075.21"/>
    <n v="682.15"/>
    <n v="521.13"/>
    <n v="21"/>
    <n v="0"/>
    <n v="5563.57"/>
    <n v="695.44624999999996"/>
    <n v="1738"/>
    <n v="132134.78750000001"/>
    <n v="1.3213478750000001"/>
    <n v="1.2088674675064196E-3"/>
    <n v="0.87365511655224215"/>
    <x v="2"/>
    <n v="367"/>
    <s v="kgs"/>
    <n v="57.93333333333333"/>
    <n v="6.334867663981588"/>
    <m/>
    <m/>
    <m/>
    <x v="0"/>
    <n v="0"/>
    <s v="moved"/>
    <n v="69730"/>
    <m/>
    <m/>
    <m/>
  </r>
  <r>
    <n v="220"/>
    <s v="Stickers England 2/-"/>
    <x v="0"/>
    <m/>
    <m/>
    <m/>
    <m/>
    <x v="0"/>
    <m/>
    <m/>
    <n v="59600"/>
    <n v="1.1000000000000001"/>
    <m/>
    <s v="MOULDING"/>
    <x v="16"/>
    <n v="89600"/>
    <s v="PM0241"/>
    <x v="1"/>
    <s v="no.s"/>
    <n v="1"/>
    <n v="10"/>
    <n v="1"/>
    <n v="3"/>
    <n v="15"/>
    <n v="7"/>
    <n v="8"/>
    <s v="local"/>
    <s v="10000 NOS"/>
    <n v="0"/>
    <m/>
    <n v="183700"/>
    <n v="252030"/>
    <n v="50000"/>
    <n v="2000"/>
    <n v="52000"/>
    <n v="72000"/>
    <n v="152400"/>
    <n v="168100"/>
    <n v="140950"/>
    <n v="1073180"/>
    <n v="119242.22222222222"/>
    <n v="252030"/>
    <n v="131166.44444444444"/>
    <n v="1.3116644444444443"/>
    <n v="1.2000083438842857E-3"/>
    <n v="0.87485512489612649"/>
    <x v="2"/>
    <n v="59600"/>
    <s v="no.s"/>
    <n v="8401"/>
    <n v="7.0943935245804068"/>
    <m/>
    <m/>
    <m/>
    <x v="0"/>
    <n v="0"/>
    <s v="moved"/>
    <n v="65560"/>
    <m/>
    <m/>
    <m/>
  </r>
  <r>
    <n v="249"/>
    <s v="Display Dark Chocolate Rs. 5 /-"/>
    <x v="0"/>
    <m/>
    <m/>
    <m/>
    <m/>
    <x v="0"/>
    <m/>
    <m/>
    <n v="14540"/>
    <n v="6"/>
    <m/>
    <s v="MOULDING"/>
    <x v="7"/>
    <n v="16790"/>
    <s v="PM0263"/>
    <x v="1"/>
    <s v="no.s"/>
    <n v="1"/>
    <n v="10"/>
    <n v="1"/>
    <n v="4"/>
    <n v="16"/>
    <n v="15"/>
    <n v="1"/>
    <s v="local"/>
    <s v="5000 CBS"/>
    <s v="each cotton contains 250 nos"/>
    <n v="250"/>
    <n v="23037"/>
    <n v="51308"/>
    <n v="1360"/>
    <n v="0"/>
    <n v="0"/>
    <n v="15240"/>
    <n v="56418"/>
    <n v="27370"/>
    <n v="21620"/>
    <n v="196353"/>
    <n v="21817"/>
    <n v="56418"/>
    <n v="130902"/>
    <n v="1.3090200000000001"/>
    <n v="1.1975890091133292E-3"/>
    <n v="0.87605271390523987"/>
    <x v="2"/>
    <n v="14540"/>
    <s v="no.s"/>
    <n v="1880.6"/>
    <n v="7.7315750292459855"/>
    <m/>
    <m/>
    <m/>
    <x v="0"/>
    <n v="0"/>
    <s v="moved"/>
    <n v="87240"/>
    <m/>
    <m/>
    <m/>
  </r>
  <r>
    <n v="701"/>
    <s v="Printed Cup Seal Doraemon Fun stick"/>
    <x v="0"/>
    <m/>
    <m/>
    <m/>
    <m/>
    <x v="0"/>
    <m/>
    <m/>
    <n v="30.600000000000023"/>
    <n v="350"/>
    <m/>
    <s v="BLISTER"/>
    <x v="4"/>
    <n v="140.17000000000007"/>
    <s v="PM0310"/>
    <x v="1"/>
    <s v="Kgs"/>
    <n v="1"/>
    <n v="15"/>
    <n v="1"/>
    <n v="5"/>
    <n v="22"/>
    <n v="10"/>
    <n v="12"/>
    <s v="Non Local"/>
    <s v="100 KGS"/>
    <s v="each roll contains 30kgs"/>
    <n v="30"/>
    <n v="0"/>
    <n v="35"/>
    <n v="434.8"/>
    <n v="270"/>
    <n v="354"/>
    <n v="271"/>
    <n v="995"/>
    <n v="774"/>
    <n v="228.79999999999998"/>
    <n v="3362.6000000000004"/>
    <n v="373.62222222222226"/>
    <n v="995"/>
    <n v="130767.7777777778"/>
    <n v="1.3076777777777779"/>
    <n v="1.1963610442379869E-3"/>
    <n v="0.8772490749494779"/>
    <x v="2"/>
    <n v="30.600000000000023"/>
    <s v="no.s"/>
    <n v="33.166666666666664"/>
    <n v="0.9226130653266339"/>
    <m/>
    <m/>
    <m/>
    <x v="0"/>
    <n v="0"/>
    <s v="moved"/>
    <n v="10710.000000000007"/>
    <m/>
    <m/>
    <m/>
  </r>
  <r>
    <n v="286"/>
    <s v="WAFFY VANILLA LAMINATE"/>
    <x v="0"/>
    <m/>
    <m/>
    <m/>
    <m/>
    <x v="0"/>
    <m/>
    <m/>
    <n v="850"/>
    <n v="190"/>
    <m/>
    <s v="WAFER"/>
    <x v="4"/>
    <n v="850"/>
    <s v="PM0499"/>
    <x v="1"/>
    <s v="Kgs"/>
    <n v="1"/>
    <n v="15"/>
    <n v="1"/>
    <n v="5"/>
    <n v="22"/>
    <n v="25"/>
    <n v="-3"/>
    <s v="local"/>
    <s v="500 KGS"/>
    <s v="each bdl average 14 kgs"/>
    <n v="14"/>
    <m/>
    <m/>
    <m/>
    <m/>
    <n v="973.02"/>
    <n v="1766.98"/>
    <n v="693"/>
    <n v="0"/>
    <n v="0"/>
    <n v="3433"/>
    <n v="686.6"/>
    <n v="1766.98"/>
    <n v="130454"/>
    <n v="1.30454"/>
    <n v="1.1934903713837089E-3"/>
    <n v="0.87844256532086162"/>
    <x v="2"/>
    <n v="850"/>
    <s v="kgs"/>
    <n v="58.899333333333331"/>
    <n v="14.431402732345585"/>
    <m/>
    <m/>
    <m/>
    <x v="0"/>
    <n v="0"/>
    <s v="moved"/>
    <n v="161500"/>
    <m/>
    <m/>
    <m/>
  </r>
  <r>
    <n v="55"/>
    <s v="Ethyl Vanillin"/>
    <x v="0"/>
    <m/>
    <m/>
    <m/>
    <m/>
    <x v="0"/>
    <m/>
    <m/>
    <n v="150"/>
    <n v="1280"/>
    <m/>
    <s v="INDUSTRIAL"/>
    <x v="0"/>
    <n v="125"/>
    <s v="RM0019"/>
    <x v="0"/>
    <s v="Kgs"/>
    <n v="1"/>
    <n v="7"/>
    <n v="1"/>
    <n v="3"/>
    <n v="12"/>
    <n v="6"/>
    <n v="6"/>
    <s v="local"/>
    <s v="50KGS"/>
    <s v="2 drums x 25 kgs"/>
    <n v="25"/>
    <n v="125"/>
    <n v="25"/>
    <n v="0"/>
    <n v="50"/>
    <n v="25"/>
    <n v="75"/>
    <n v="200"/>
    <n v="175"/>
    <n v="225"/>
    <n v="900"/>
    <n v="100"/>
    <n v="225"/>
    <n v="128000"/>
    <n v="1.28"/>
    <n v="1.1710393513201184E-3"/>
    <n v="0.87961360467218175"/>
    <x v="2"/>
    <n v="150"/>
    <s v="kgs"/>
    <n v="7.5"/>
    <n v="20"/>
    <m/>
    <m/>
    <m/>
    <x v="0"/>
    <n v="0"/>
    <s v="moved"/>
    <n v="192000"/>
    <m/>
    <m/>
    <m/>
  </r>
  <r>
    <n v="26"/>
    <s v="PGPR"/>
    <x v="0"/>
    <m/>
    <m/>
    <m/>
    <m/>
    <x v="0"/>
    <m/>
    <m/>
    <n v="1350"/>
    <n v="175"/>
    <m/>
    <s v="INDUSTRIAL"/>
    <x v="0"/>
    <n v="650"/>
    <s v="RM0018"/>
    <x v="0"/>
    <s v="Kgs"/>
    <n v="1"/>
    <n v="7"/>
    <n v="5"/>
    <n v="3"/>
    <n v="16"/>
    <n v="10"/>
    <n v="6"/>
    <s v="Non Local"/>
    <s v="500 KGS"/>
    <s v="20 cans x 25 kgs"/>
    <n v="25"/>
    <n v="850"/>
    <n v="925"/>
    <n v="275"/>
    <n v="250"/>
    <n v="575"/>
    <n v="650"/>
    <n v="950"/>
    <n v="1050"/>
    <n v="1050"/>
    <n v="6575"/>
    <n v="730.55555555555554"/>
    <n v="1050"/>
    <n v="127847.22222222222"/>
    <n v="1.2784722222222222"/>
    <n v="1.1696416263999229E-3"/>
    <n v="0.88078324629858162"/>
    <x v="2"/>
    <n v="1350"/>
    <s v="kgs"/>
    <n v="35"/>
    <n v="38.571428571428569"/>
    <m/>
    <m/>
    <m/>
    <x v="0"/>
    <n v="0"/>
    <s v="moved"/>
    <n v="236250"/>
    <m/>
    <m/>
    <m/>
  </r>
  <r>
    <n v="9"/>
    <s v="Dextrose Anhydrous"/>
    <x v="0"/>
    <m/>
    <m/>
    <m/>
    <m/>
    <x v="0"/>
    <m/>
    <m/>
    <n v="2625"/>
    <n v="60"/>
    <m/>
    <n v="0"/>
    <x v="0"/>
    <n v="3075"/>
    <s v="RM0074"/>
    <x v="0"/>
    <s v="Kgs"/>
    <n v="1"/>
    <n v="7"/>
    <n v="5"/>
    <n v="3"/>
    <n v="16"/>
    <n v="7"/>
    <n v="9"/>
    <s v="Non Local"/>
    <s v="5 TONS"/>
    <s v="200 bags x 25 kgs"/>
    <n v="25"/>
    <n v="1450"/>
    <n v="1350"/>
    <n v="1550"/>
    <n v="2800"/>
    <n v="3125"/>
    <n v="1875"/>
    <n v="2125"/>
    <n v="2850"/>
    <n v="1800"/>
    <n v="18925"/>
    <n v="2102.7777777777778"/>
    <n v="3125"/>
    <n v="126166.66666666667"/>
    <n v="1.2616666666666667"/>
    <n v="1.1542666522777732E-3"/>
    <n v="0.88193751295085943"/>
    <x v="2"/>
    <n v="2625"/>
    <s v="kgs"/>
    <n v="104.16666666666667"/>
    <n v="25.2"/>
    <m/>
    <m/>
    <m/>
    <x v="0"/>
    <n v="0"/>
    <s v="moved"/>
    <n v="157500"/>
    <m/>
    <m/>
    <m/>
  </r>
  <r>
    <n v="262"/>
    <s v="Display Gold 999  5/-"/>
    <x v="0"/>
    <m/>
    <m/>
    <m/>
    <m/>
    <x v="0"/>
    <m/>
    <m/>
    <n v="15850"/>
    <n v="7.5"/>
    <m/>
    <s v="MOULDING"/>
    <x v="7"/>
    <n v="26270"/>
    <s v="PM0273"/>
    <x v="1"/>
    <s v="no.s"/>
    <n v="1"/>
    <n v="10"/>
    <n v="1"/>
    <n v="4"/>
    <n v="16"/>
    <n v="15"/>
    <n v="1"/>
    <s v="local"/>
    <s v="5000 CBS"/>
    <s v="each cotton contains 250 nos"/>
    <n v="250"/>
    <n v="32035"/>
    <n v="29850"/>
    <n v="1400"/>
    <n v="0"/>
    <n v="0"/>
    <n v="0"/>
    <n v="32200"/>
    <n v="26875"/>
    <n v="27450"/>
    <n v="149810"/>
    <n v="16645.555555555555"/>
    <n v="32200"/>
    <n v="124841.66666666666"/>
    <n v="1.2484166666666665"/>
    <n v="1.1421445652426232E-3"/>
    <n v="0.88307965751610207"/>
    <x v="2"/>
    <n v="15850"/>
    <s v="no.s"/>
    <n v="1073.3333333333333"/>
    <n v="14.767080745341616"/>
    <m/>
    <m/>
    <m/>
    <x v="0"/>
    <n v="0"/>
    <s v="moved"/>
    <n v="118875"/>
    <m/>
    <m/>
    <m/>
  </r>
  <r>
    <n v="507"/>
    <s v="3D Jelly Watermelon Bubblegum Laminate"/>
    <x v="0"/>
    <m/>
    <m/>
    <m/>
    <m/>
    <x v="0"/>
    <m/>
    <m/>
    <n v="383.45"/>
    <n v="195"/>
    <m/>
    <s v="BUBBLEGUM"/>
    <x v="4"/>
    <n v="383.44999999999936"/>
    <s v="PM0395"/>
    <x v="1"/>
    <s v="Kgs"/>
    <n v="1"/>
    <n v="15"/>
    <n v="1"/>
    <n v="5"/>
    <n v="22"/>
    <n v="25"/>
    <n v="-3"/>
    <s v="local"/>
    <s v="500 KGS"/>
    <s v="each bdl average 20 kgs"/>
    <n v="20"/>
    <n v="200"/>
    <n v="980.13"/>
    <n v="400"/>
    <n v="761"/>
    <n v="880.2"/>
    <n v="913.6400000000001"/>
    <n v="629"/>
    <n v="632"/>
    <n v="343"/>
    <n v="5738.97"/>
    <n v="637.66333333333341"/>
    <n v="980.13"/>
    <n v="124344.35000000002"/>
    <n v="1.2434435000000001"/>
    <n v="1.137594741908764E-3"/>
    <n v="0.88421725225801084"/>
    <x v="2"/>
    <n v="383.45"/>
    <s v="kgs"/>
    <n v="32.670999999999999"/>
    <n v="11.736708395825044"/>
    <m/>
    <m/>
    <m/>
    <x v="0"/>
    <n v="0"/>
    <s v="moved"/>
    <n v="74772.75"/>
    <m/>
    <m/>
    <m/>
  </r>
  <r>
    <n v="586"/>
    <s v="CHOCO REGULAR SB"/>
    <x v="1"/>
    <s v="scrap"/>
    <s v="dispose"/>
    <m/>
    <m/>
    <x v="1"/>
    <m/>
    <s v="dispose"/>
    <n v="70000"/>
    <n v="0.3"/>
    <n v="21000"/>
    <n v="0"/>
    <x v="16"/>
    <n v="70000"/>
    <s v="PM005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0000"/>
    <s v="no.s"/>
    <n v="0"/>
    <m/>
    <n v="1"/>
    <m/>
    <m/>
    <x v="1"/>
    <n v="1"/>
    <s v="non moved"/>
    <n v="21000"/>
    <m/>
    <m/>
    <m/>
  </r>
  <r>
    <n v="694"/>
    <s v="DORAEMON BUBBLEGUM TATTOOS"/>
    <x v="0"/>
    <m/>
    <m/>
    <m/>
    <m/>
    <x v="0"/>
    <m/>
    <m/>
    <n v="7200000"/>
    <n v="2.5000000000000001E-2"/>
    <m/>
    <s v="BUBBLEGUM"/>
    <x v="17"/>
    <n v="12000000"/>
    <s v="PM0421"/>
    <x v="1"/>
    <s v="no.s"/>
    <n v="1"/>
    <n v="6"/>
    <n v="6"/>
    <n v="3"/>
    <n v="16"/>
    <n v="0"/>
    <n v="16"/>
    <s v="Non Local"/>
    <n v="2500000"/>
    <s v="each bag contains 600000 nos"/>
    <n v="600000"/>
    <n v="3338700"/>
    <n v="9343500"/>
    <n v="0"/>
    <n v="2586800"/>
    <n v="8640000"/>
    <n v="2714000"/>
    <n v="6000000"/>
    <n v="4800000"/>
    <n v="7182000"/>
    <n v="44605000"/>
    <n v="4956111.111111111"/>
    <n v="9343500"/>
    <n v="123902.77777777778"/>
    <n v="1.2390277777777778"/>
    <n v="1.1335549102785131E-3"/>
    <n v="0.8864880913103077"/>
    <x v="2"/>
    <n v="7200000"/>
    <s v="no.s"/>
    <n v="311450"/>
    <n v="23.117675389308076"/>
    <m/>
    <m/>
    <m/>
    <x v="0"/>
    <n v="0"/>
    <s v="moved"/>
    <n v="180000"/>
    <m/>
    <m/>
    <m/>
  </r>
  <r>
    <n v="289"/>
    <s v="WAFFY VANILLA CBS"/>
    <x v="0"/>
    <m/>
    <m/>
    <m/>
    <m/>
    <x v="0"/>
    <m/>
    <m/>
    <n v="2800"/>
    <n v="9.35"/>
    <m/>
    <s v="WAFER"/>
    <x v="5"/>
    <n v="2800"/>
    <s v="PM0388"/>
    <x v="1"/>
    <s v="no.s"/>
    <n v="1"/>
    <n v="4"/>
    <n v="1"/>
    <n v="2"/>
    <n v="8"/>
    <n v="7"/>
    <n v="1"/>
    <s v="local"/>
    <s v="500 CBS"/>
    <s v="each bdl contains 20 nos"/>
    <n v="20"/>
    <m/>
    <m/>
    <m/>
    <m/>
    <n v="18160"/>
    <n v="37415"/>
    <n v="10660"/>
    <n v="0"/>
    <n v="0"/>
    <n v="66235"/>
    <n v="13247"/>
    <n v="37415"/>
    <n v="123859.45"/>
    <n v="1.2385945"/>
    <n v="1.1331585154911456E-3"/>
    <n v="0.88762124982579882"/>
    <x v="2"/>
    <n v="2800"/>
    <s v="no.s"/>
    <n v="1247.1666666666667"/>
    <n v="2.2450888681010288"/>
    <m/>
    <m/>
    <m/>
    <x v="0"/>
    <n v="0"/>
    <s v="moved"/>
    <n v="26180"/>
    <m/>
    <m/>
    <m/>
  </r>
  <r>
    <n v="672"/>
    <s v="Red caps 96mm without handle using Mini &amp; Regular Jars"/>
    <x v="0"/>
    <m/>
    <m/>
    <m/>
    <m/>
    <x v="0"/>
    <m/>
    <m/>
    <n v="32000"/>
    <n v="0.98"/>
    <m/>
    <s v="STICK"/>
    <x v="9"/>
    <n v="34856"/>
    <s v="PM0087"/>
    <x v="1"/>
    <s v="no.s"/>
    <n v="1"/>
    <n v="7"/>
    <n v="1"/>
    <n v="2"/>
    <n v="11"/>
    <n v="3"/>
    <n v="8"/>
    <s v="local"/>
    <s v="5000 NOS"/>
    <s v="each bag contains 2000 nos caps"/>
    <n v="2000"/>
    <n v="76500"/>
    <n v="68000"/>
    <n v="114000"/>
    <n v="63000"/>
    <n v="74000"/>
    <n v="137000"/>
    <n v="156000"/>
    <n v="197500"/>
    <n v="222000"/>
    <n v="1108000"/>
    <n v="123111.11111111111"/>
    <n v="222000"/>
    <n v="120648.88888888889"/>
    <n v="1.2064888888888889"/>
    <n v="1.1037859107963868E-3"/>
    <n v="0.88872503573659523"/>
    <x v="2"/>
    <n v="32000"/>
    <s v="no.s"/>
    <n v="7400"/>
    <n v="4.3243243243243246"/>
    <m/>
    <m/>
    <m/>
    <x v="0"/>
    <n v="0"/>
    <s v="moved"/>
    <n v="31360"/>
    <m/>
    <m/>
    <m/>
  </r>
  <r>
    <n v="916"/>
    <s v="COCONUT &amp; MILK LAMINATE"/>
    <x v="0"/>
    <m/>
    <m/>
    <m/>
    <m/>
    <x v="0"/>
    <m/>
    <m/>
    <n v="79.029999999999973"/>
    <n v="230"/>
    <m/>
    <s v="CANDY"/>
    <x v="4"/>
    <n v="262.49"/>
    <s v="PM0613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n v="0"/>
    <n v="803.84"/>
    <n v="590"/>
    <n v="692.20999999999992"/>
    <n v="2086.0500000000002"/>
    <n v="521.51250000000005"/>
    <n v="803.84"/>
    <n v="119947.87500000001"/>
    <n v="1.1994787500000001"/>
    <n v="1.0973725135330209E-3"/>
    <n v="0.88982240825012826"/>
    <x v="2"/>
    <n v="79.029999999999973"/>
    <s v="kgs"/>
    <n v="26.794666666666668"/>
    <n v="2.949467555732483"/>
    <m/>
    <m/>
    <m/>
    <x v="0"/>
    <n v="0"/>
    <s v="moved"/>
    <n v="18176.899999999994"/>
    <m/>
    <m/>
    <m/>
  </r>
  <r>
    <n v="144"/>
    <s v="Green Mango (Symrise) (738959)"/>
    <x v="0"/>
    <m/>
    <m/>
    <m/>
    <m/>
    <x v="0"/>
    <m/>
    <m/>
    <n v="125"/>
    <n v="744.25"/>
    <m/>
    <n v="0"/>
    <x v="6"/>
    <n v="175"/>
    <s v="RM0180"/>
    <x v="0"/>
    <s v="Kgs"/>
    <n v="1"/>
    <n v="20"/>
    <n v="5"/>
    <n v="5"/>
    <n v="31"/>
    <n v="30"/>
    <n v="1"/>
    <s v="Non Local"/>
    <s v="25 kgs"/>
    <s v="each can contains 25 kgs"/>
    <n v="25"/>
    <n v="175"/>
    <n v="50"/>
    <n v="150"/>
    <n v="200"/>
    <n v="250"/>
    <n v="120"/>
    <n v="144"/>
    <n v="218"/>
    <n v="125"/>
    <n v="1432"/>
    <n v="159.11111111111111"/>
    <n v="250"/>
    <n v="118418.44444444445"/>
    <n v="1.1841844444444445"/>
    <n v="1.0833801434887479E-3"/>
    <n v="0.890905788393617"/>
    <x v="2"/>
    <n v="125"/>
    <s v="kgs"/>
    <n v="8.3333333333333339"/>
    <n v="14.999999999999998"/>
    <m/>
    <m/>
    <m/>
    <x v="0"/>
    <n v="0"/>
    <s v="moved"/>
    <n v="93031.25"/>
    <m/>
    <m/>
    <m/>
  </r>
  <r>
    <n v="336"/>
    <s v="Laminate Doraemon choco stick"/>
    <x v="0"/>
    <m/>
    <m/>
    <m/>
    <m/>
    <x v="0"/>
    <m/>
    <m/>
    <n v="650.47199999999998"/>
    <n v="435.1"/>
    <m/>
    <s v="BLISTER"/>
    <x v="4"/>
    <n v="768.75200000000018"/>
    <s v="PM0306"/>
    <x v="1"/>
    <s v="Kgs"/>
    <n v="1"/>
    <n v="15"/>
    <n v="1"/>
    <n v="5"/>
    <n v="22"/>
    <n v="25"/>
    <n v="-3"/>
    <s v="Non Local"/>
    <s v="500 KGS"/>
    <s v="each bdl average 20 kgs"/>
    <n v="20"/>
    <n v="348"/>
    <n v="421"/>
    <n v="212"/>
    <n v="82"/>
    <n v="160"/>
    <n v="171"/>
    <n v="284"/>
    <n v="368.29999999999995"/>
    <n v="337.2"/>
    <n v="2383.5"/>
    <n v="264.83333333333331"/>
    <n v="421"/>
    <n v="115228.98333333334"/>
    <n v="1.1522898333333333"/>
    <n v="1.0542005773120579E-3"/>
    <n v="0.8919599889709291"/>
    <x v="2"/>
    <n v="650.47199999999998"/>
    <s v="kgs"/>
    <n v="14.033333333333333"/>
    <n v="46.351923990498811"/>
    <m/>
    <m/>
    <m/>
    <x v="0"/>
    <n v="0"/>
    <s v="moved"/>
    <n v="283020.36719999998"/>
    <m/>
    <m/>
    <m/>
  </r>
  <r>
    <n v="671"/>
    <s v="Red caps 140mm with yellow handle for Large &amp; Surprise "/>
    <x v="0"/>
    <m/>
    <m/>
    <m/>
    <m/>
    <x v="0"/>
    <m/>
    <m/>
    <n v="17100"/>
    <n v="4.25"/>
    <m/>
    <s v="STICK"/>
    <x v="9"/>
    <n v="21700"/>
    <s v="PM0086"/>
    <x v="1"/>
    <s v="no.s"/>
    <n v="1"/>
    <n v="7"/>
    <n v="1"/>
    <n v="2"/>
    <n v="11"/>
    <n v="3"/>
    <n v="8"/>
    <s v="local"/>
    <s v="5000 NOS"/>
    <s v="each bag contains 500 nos caps"/>
    <n v="500"/>
    <n v="16500"/>
    <n v="14400"/>
    <n v="29600"/>
    <n v="20400"/>
    <n v="22500"/>
    <n v="29000"/>
    <n v="48000"/>
    <n v="9500"/>
    <n v="49300"/>
    <n v="239200"/>
    <n v="26577.777777777777"/>
    <n v="49300"/>
    <n v="112955.55555555555"/>
    <n v="1.1295555555555554"/>
    <n v="1.033401566451417E-3"/>
    <n v="0.89299339053738047"/>
    <x v="2"/>
    <n v="17100"/>
    <s v="no.s"/>
    <n v="1643.3333333333333"/>
    <n v="10.405679513184584"/>
    <m/>
    <m/>
    <m/>
    <x v="0"/>
    <n v="0"/>
    <s v="moved"/>
    <n v="72675"/>
    <m/>
    <m/>
    <m/>
  </r>
  <r>
    <n v="572"/>
    <s v="MR.CAKE LABELS (9 JARS)"/>
    <x v="0"/>
    <m/>
    <m/>
    <m/>
    <m/>
    <x v="0"/>
    <m/>
    <m/>
    <n v="56024"/>
    <n v="1.65"/>
    <m/>
    <s v="CAKE"/>
    <x v="16"/>
    <n v="54605"/>
    <s v="PM0576"/>
    <x v="1"/>
    <s v="Kgs"/>
    <n v="1"/>
    <n v="10"/>
    <n v="1"/>
    <n v="3"/>
    <n v="15"/>
    <n v="5"/>
    <n v="10"/>
    <s v="local"/>
    <s v="10000 NOS"/>
    <s v="each bdl contains 200 nos"/>
    <n v="200"/>
    <m/>
    <m/>
    <m/>
    <n v="200"/>
    <n v="17920"/>
    <n v="76400"/>
    <n v="101670"/>
    <n v="119490"/>
    <n v="94690"/>
    <n v="410370"/>
    <n v="68395"/>
    <n v="119490"/>
    <n v="112851.75"/>
    <n v="1.1285175000000001"/>
    <n v="1.0324518759010951E-3"/>
    <n v="0.89402584241328154"/>
    <x v="2"/>
    <n v="56024"/>
    <s v="no.s"/>
    <n v="3983"/>
    <n v="14.065779563143359"/>
    <m/>
    <m/>
    <m/>
    <x v="0"/>
    <n v="0"/>
    <s v="moved"/>
    <n v="92439.599999999991"/>
    <m/>
    <m/>
    <m/>
  </r>
  <r>
    <n v="573"/>
    <s v="Funtoo Choco Coated Jars"/>
    <x v="0"/>
    <m/>
    <m/>
    <m/>
    <m/>
    <x v="0"/>
    <m/>
    <m/>
    <n v="405"/>
    <n v="8.5"/>
    <m/>
    <s v="WAFER"/>
    <x v="2"/>
    <n v="7440"/>
    <s v="PM0384"/>
    <x v="1"/>
    <s v="no.s"/>
    <n v="1"/>
    <n v="2"/>
    <n v="1"/>
    <n v="2"/>
    <n v="6"/>
    <n v="2"/>
    <n v="4"/>
    <s v="local"/>
    <s v="5000 NOS"/>
    <s v="each pkt contains 40 nos"/>
    <n v="40"/>
    <n v="26500"/>
    <n v="18640"/>
    <n v="18600"/>
    <n v="0"/>
    <n v="15360"/>
    <n v="2240"/>
    <n v="23360"/>
    <n v="1200"/>
    <n v="12800"/>
    <n v="118700"/>
    <n v="13188.888888888889"/>
    <n v="26500"/>
    <n v="112105.55555555555"/>
    <n v="1.1210555555555555"/>
    <n v="1.0256251332590568E-3"/>
    <n v="0.89505146754654064"/>
    <x v="2"/>
    <n v="405"/>
    <s v="no.s"/>
    <n v="883.33333333333337"/>
    <n v="0.4584905660377358"/>
    <m/>
    <m/>
    <m/>
    <x v="0"/>
    <n v="0"/>
    <s v="moved"/>
    <n v="3442.5"/>
    <m/>
    <m/>
    <m/>
  </r>
  <r>
    <n v="378"/>
    <s v="Laminate Kefi Coffee Candy"/>
    <x v="0"/>
    <m/>
    <m/>
    <m/>
    <m/>
    <x v="0"/>
    <m/>
    <m/>
    <n v="700"/>
    <n v="195"/>
    <m/>
    <s v="CANDY"/>
    <x v="4"/>
    <n v="788"/>
    <s v="PM0197"/>
    <x v="1"/>
    <s v="Kgs"/>
    <n v="1"/>
    <n v="15"/>
    <n v="1"/>
    <n v="5"/>
    <n v="22"/>
    <n v="25"/>
    <n v="-3"/>
    <s v="local"/>
    <s v="500 KGS"/>
    <s v="each bdl average 20 kgs"/>
    <n v="20"/>
    <n v="1096"/>
    <n v="1766.94"/>
    <n v="218.97"/>
    <n v="599"/>
    <n v="280"/>
    <n v="116"/>
    <n v="215"/>
    <n v="425"/>
    <n v="450"/>
    <n v="5166.91"/>
    <n v="574.10111111111109"/>
    <n v="1766.94"/>
    <n v="111949.71666666666"/>
    <n v="1.1194971666666667"/>
    <n v="1.0241994030140966E-3"/>
    <n v="0.89607566694955476"/>
    <x v="2"/>
    <n v="700"/>
    <s v="kgs"/>
    <n v="58.898000000000003"/>
    <n v="11.884953648680769"/>
    <m/>
    <m/>
    <m/>
    <x v="0"/>
    <n v="0"/>
    <s v="moved"/>
    <n v="136500"/>
    <m/>
    <m/>
    <m/>
  </r>
  <r>
    <n v="737"/>
    <s v="EMPTY WHITE BUCKETS"/>
    <x v="0"/>
    <m/>
    <m/>
    <m/>
    <m/>
    <x v="0"/>
    <m/>
    <m/>
    <n v="427"/>
    <n v="155"/>
    <m/>
    <s v="INDUSTRIAL"/>
    <x v="18"/>
    <n v="345"/>
    <s v="PM0511"/>
    <x v="1"/>
    <s v="no.s"/>
    <n v="1"/>
    <n v="7"/>
    <n v="2"/>
    <n v="2"/>
    <n v="12"/>
    <n v="5"/>
    <n v="7"/>
    <s v="local"/>
    <s v="250 NOS"/>
    <s v="each pkt contains 20 nos buckets"/>
    <n v="20"/>
    <m/>
    <n v="0"/>
    <n v="256"/>
    <n v="1714"/>
    <n v="1230"/>
    <n v="870"/>
    <n v="420"/>
    <n v="310"/>
    <n v="950"/>
    <n v="5750"/>
    <n v="718.75"/>
    <n v="1714"/>
    <n v="111406.25"/>
    <n v="1.1140625"/>
    <n v="1.0192273651016168E-3"/>
    <n v="0.89709489431465639"/>
    <x v="2"/>
    <n v="427"/>
    <s v="no.s"/>
    <n v="57.133333333333333"/>
    <n v="7.4737456242707117"/>
    <m/>
    <m/>
    <m/>
    <x v="0"/>
    <n v="0"/>
    <s v="moved"/>
    <n v="66185"/>
    <m/>
    <m/>
    <m/>
  </r>
  <r>
    <n v="443"/>
    <s v="Display Its My life"/>
    <x v="0"/>
    <m/>
    <m/>
    <m/>
    <m/>
    <x v="0"/>
    <m/>
    <m/>
    <n v="25105"/>
    <n v="7.5"/>
    <m/>
    <s v="MOULDING"/>
    <x v="7"/>
    <n v="28105"/>
    <s v="PM0329"/>
    <x v="1"/>
    <s v="no.s"/>
    <n v="1"/>
    <n v="10"/>
    <n v="1"/>
    <n v="4"/>
    <n v="16"/>
    <n v="15"/>
    <n v="1"/>
    <s v="local"/>
    <s v="10000 NOS"/>
    <s v="each cotton contains 250 nos"/>
    <n v="250"/>
    <n v="39930"/>
    <n v="7780"/>
    <n v="5350"/>
    <n v="4950"/>
    <n v="11150"/>
    <n v="11725"/>
    <n v="11285"/>
    <n v="27825"/>
    <n v="13100"/>
    <n v="133095"/>
    <n v="14788.333333333334"/>
    <n v="39930"/>
    <n v="110912.5"/>
    <n v="1.1091249999999999"/>
    <n v="1.0147101722913488E-3"/>
    <n v="0.89810960448694777"/>
    <x v="2"/>
    <n v="25105"/>
    <s v="no.s"/>
    <n v="1331"/>
    <n v="18.861758076634111"/>
    <m/>
    <m/>
    <m/>
    <x v="0"/>
    <n v="0"/>
    <s v="moved"/>
    <n v="188287.5"/>
    <m/>
    <m/>
    <m/>
  </r>
  <r>
    <n v="292"/>
    <s v="WAFFY STRAWBERRY CBS"/>
    <x v="0"/>
    <m/>
    <m/>
    <m/>
    <m/>
    <x v="0"/>
    <m/>
    <m/>
    <n v="3560"/>
    <n v="9.35"/>
    <m/>
    <s v="WAFER"/>
    <x v="5"/>
    <n v="3560"/>
    <s v="PM0441"/>
    <x v="1"/>
    <s v="no.s"/>
    <n v="1"/>
    <n v="4"/>
    <n v="1"/>
    <n v="2"/>
    <n v="8"/>
    <n v="7"/>
    <n v="1"/>
    <s v="local"/>
    <s v="500 CBS"/>
    <s v="each bdl average 14 kgs"/>
    <n v="14"/>
    <m/>
    <n v="21920"/>
    <n v="29750"/>
    <n v="50"/>
    <n v="22480"/>
    <n v="9900"/>
    <n v="10720"/>
    <n v="0"/>
    <n v="0"/>
    <n v="94820"/>
    <n v="11852.5"/>
    <n v="29750"/>
    <n v="110820.875"/>
    <n v="1.10820875"/>
    <n v="1.013871918536937E-3"/>
    <n v="0.89912347640548473"/>
    <x v="2"/>
    <n v="3560"/>
    <s v="no.s"/>
    <n v="991.66666666666663"/>
    <n v="3.5899159663865547"/>
    <m/>
    <m/>
    <m/>
    <x v="0"/>
    <n v="0"/>
    <s v="moved"/>
    <n v="33286"/>
    <m/>
    <m/>
    <m/>
  </r>
  <r>
    <n v="669"/>
    <s v="Orange 96mm without handle for Funtoo candy, Funtoo Choco stick &amp; 2 shots"/>
    <x v="0"/>
    <m/>
    <m/>
    <m/>
    <m/>
    <x v="0"/>
    <m/>
    <m/>
    <n v="37000"/>
    <n v="1.2"/>
    <m/>
    <s v="Common"/>
    <x v="9"/>
    <n v="47000"/>
    <s v="PM0085"/>
    <x v="1"/>
    <s v="no.s"/>
    <n v="1"/>
    <n v="7"/>
    <n v="1"/>
    <n v="2"/>
    <n v="11"/>
    <n v="3"/>
    <n v="8"/>
    <s v="local"/>
    <s v="5000 NOS"/>
    <s v="each bag contains 2000 nos caps"/>
    <n v="2000"/>
    <n v="148000"/>
    <n v="100000"/>
    <n v="130000"/>
    <n v="95000"/>
    <n v="28000"/>
    <n v="65000"/>
    <n v="50000"/>
    <n v="123000"/>
    <n v="85000"/>
    <n v="824000"/>
    <n v="91555.555555555562"/>
    <n v="148000"/>
    <n v="109866.66666666667"/>
    <n v="1.0986666666666667"/>
    <n v="1.0051421098831019E-3"/>
    <n v="0.90012861851536785"/>
    <x v="2"/>
    <n v="37000"/>
    <s v="no.s"/>
    <n v="4933.333333333333"/>
    <n v="7.5000000000000009"/>
    <m/>
    <m/>
    <m/>
    <x v="0"/>
    <n v="0"/>
    <s v="moved"/>
    <n v="44400"/>
    <m/>
    <m/>
    <m/>
  </r>
  <r>
    <n v="703"/>
    <s v="Disposable Cups Doraemon Fun stick"/>
    <x v="0"/>
    <m/>
    <m/>
    <m/>
    <m/>
    <x v="0"/>
    <m/>
    <m/>
    <n v="257190"/>
    <n v="0.15"/>
    <m/>
    <s v="BLISTER"/>
    <x v="19"/>
    <n v="427500"/>
    <s v="PM0312"/>
    <x v="1"/>
    <s v="no.s"/>
    <n v="1"/>
    <n v="3"/>
    <n v="1"/>
    <n v="2"/>
    <n v="7"/>
    <n v="5"/>
    <n v="2"/>
    <s v="local"/>
    <s v="1 LAKH"/>
    <s v="each cottons contains 20000 nos"/>
    <n v="20000"/>
    <n v="0"/>
    <n v="88000"/>
    <n v="553480"/>
    <n v="485520"/>
    <n v="672160"/>
    <n v="1155100"/>
    <n v="1676640"/>
    <n v="1368750"/>
    <n v="552500"/>
    <n v="6552150"/>
    <n v="728016.66666666663"/>
    <n v="1676640"/>
    <n v="109202.49999999999"/>
    <n v="1.0920249999999998"/>
    <n v="9.9906581845730642E-4"/>
    <n v="0.90112768433382517"/>
    <x v="2"/>
    <n v="257190"/>
    <s v="no.s"/>
    <n v="55888"/>
    <n v="4.6018823361007728"/>
    <m/>
    <m/>
    <m/>
    <x v="0"/>
    <n v="0"/>
    <s v="moved"/>
    <n v="38578.5"/>
    <m/>
    <m/>
    <m/>
  </r>
  <r>
    <n v="686"/>
    <s v="96mm Temple Caps for Lollypop (RED)"/>
    <x v="0"/>
    <m/>
    <m/>
    <m/>
    <m/>
    <x v="0"/>
    <m/>
    <m/>
    <n v="33752"/>
    <n v="3.9060000000000001"/>
    <m/>
    <s v="CANDY"/>
    <x v="9"/>
    <n v="12752"/>
    <s v="PM0215"/>
    <x v="1"/>
    <s v="no.s"/>
    <n v="1"/>
    <n v="7"/>
    <n v="1"/>
    <n v="2"/>
    <n v="11"/>
    <n v="3"/>
    <n v="8"/>
    <s v="local"/>
    <s v="5000 NOS"/>
    <s v="each bag contains 500 nos caps"/>
    <n v="500"/>
    <n v="32700"/>
    <n v="29780"/>
    <n v="18000"/>
    <n v="29500"/>
    <n v="34500"/>
    <n v="16350"/>
    <n v="35500"/>
    <n v="24500"/>
    <n v="30000"/>
    <n v="250830"/>
    <n v="27870"/>
    <n v="35500"/>
    <n v="108860.22"/>
    <n v="1.0886022"/>
    <n v="9.9593438604191715E-4"/>
    <n v="0.90212361871986713"/>
    <x v="2"/>
    <n v="33752"/>
    <s v="no.s"/>
    <n v="1183.3333333333333"/>
    <n v="28.522816901408454"/>
    <m/>
    <m/>
    <m/>
    <x v="0"/>
    <n v="0"/>
    <s v="moved"/>
    <n v="131835.31200000001"/>
    <m/>
    <m/>
    <m/>
  </r>
  <r>
    <n v="122"/>
    <s v="2776 SKFF COFFEE - Cappicuno Toffee"/>
    <x v="0"/>
    <m/>
    <m/>
    <m/>
    <m/>
    <x v="0"/>
    <m/>
    <m/>
    <n v="150"/>
    <n v="770.58500000000004"/>
    <m/>
    <n v="0"/>
    <x v="6"/>
    <n v="0"/>
    <s v="RM0038"/>
    <x v="0"/>
    <s v="Kgs"/>
    <n v="1"/>
    <n v="20"/>
    <n v="5"/>
    <n v="5"/>
    <n v="31"/>
    <n v="30"/>
    <n v="1"/>
    <s v="Non Local"/>
    <s v="25 kgs"/>
    <s v="each can contains 25 kgs"/>
    <n v="25"/>
    <n v="200"/>
    <n v="250"/>
    <n v="25"/>
    <n v="100"/>
    <n v="50"/>
    <n v="200"/>
    <n v="50"/>
    <n v="225"/>
    <n v="150"/>
    <n v="1250"/>
    <n v="138.88888888888889"/>
    <n v="250"/>
    <n v="107025.69444444445"/>
    <n v="1.0702569444444445"/>
    <n v="9.7915077966255807E-4"/>
    <n v="0.90310276949952972"/>
    <x v="2"/>
    <n v="150"/>
    <s v="kgs"/>
    <n v="8.3333333333333339"/>
    <n v="18"/>
    <m/>
    <m/>
    <m/>
    <x v="0"/>
    <n v="0"/>
    <s v="moved"/>
    <n v="115587.75"/>
    <m/>
    <m/>
    <m/>
  </r>
  <r>
    <n v="112"/>
    <s v="Milk KCMM Flavour (kerry) - C&amp;M"/>
    <x v="0"/>
    <m/>
    <m/>
    <m/>
    <m/>
    <x v="0"/>
    <m/>
    <m/>
    <n v="0"/>
    <n v="820"/>
    <m/>
    <n v="0"/>
    <x v="6"/>
    <n v="0"/>
    <s v="RM0166"/>
    <x v="0"/>
    <s v="Kgs"/>
    <n v="1"/>
    <n v="20"/>
    <n v="5"/>
    <n v="5"/>
    <n v="31"/>
    <e v="#N/A"/>
    <e v="#N/A"/>
    <e v="#N/A"/>
    <s v="25 kgs"/>
    <s v="1 can x 30 kgs"/>
    <n v="30"/>
    <n v="270"/>
    <n v="160"/>
    <n v="140"/>
    <n v="150"/>
    <n v="90"/>
    <n v="150"/>
    <n v="160"/>
    <n v="50"/>
    <n v="0"/>
    <n v="1170"/>
    <n v="130"/>
    <n v="270"/>
    <n v="106600"/>
    <n v="1.0660000000000001"/>
    <n v="9.7525620977128614E-4"/>
    <n v="0.90407802570930096"/>
    <x v="2"/>
    <n v="0"/>
    <s v="kgs"/>
    <n v="9"/>
    <n v="0"/>
    <m/>
    <m/>
    <m/>
    <x v="0"/>
    <n v="0"/>
    <s v="moved"/>
    <n v="0"/>
    <m/>
    <m/>
    <m/>
  </r>
  <r>
    <n v="253"/>
    <s v="Display Pepe White Beauty Rs. 5 /-"/>
    <x v="0"/>
    <m/>
    <m/>
    <m/>
    <m/>
    <x v="0"/>
    <m/>
    <m/>
    <n v="14182"/>
    <n v="6"/>
    <m/>
    <s v="MOULDING"/>
    <x v="7"/>
    <n v="7422"/>
    <s v="PM0266"/>
    <x v="1"/>
    <s v="no.s"/>
    <n v="1"/>
    <n v="10"/>
    <n v="1"/>
    <n v="4"/>
    <n v="16"/>
    <n v="15"/>
    <n v="1"/>
    <s v="local"/>
    <s v="5000 CBS"/>
    <s v="each cotton contains 250 nos"/>
    <n v="250"/>
    <n v="9720"/>
    <n v="37340"/>
    <n v="15360"/>
    <n v="0"/>
    <n v="0"/>
    <n v="7080"/>
    <n v="36830"/>
    <n v="26650"/>
    <n v="26080"/>
    <n v="159060"/>
    <n v="17673.333333333332"/>
    <n v="37340"/>
    <n v="106040"/>
    <n v="1.0604"/>
    <n v="9.7013291260926069E-4"/>
    <n v="0.90504815862191024"/>
    <x v="2"/>
    <n v="14182"/>
    <s v="no.s"/>
    <n v="1244.6666666666667"/>
    <n v="11.394215318693091"/>
    <m/>
    <m/>
    <m/>
    <x v="0"/>
    <n v="0"/>
    <s v="moved"/>
    <n v="85092"/>
    <m/>
    <m/>
    <m/>
  </r>
  <r>
    <n v="687"/>
    <s v="96mm Temple Caps for Lollypop(YELLOW)"/>
    <x v="0"/>
    <m/>
    <m/>
    <m/>
    <m/>
    <x v="0"/>
    <m/>
    <m/>
    <n v="30000"/>
    <n v="3.9060000000000001"/>
    <m/>
    <s v="CANDY"/>
    <x v="5"/>
    <n v="29000"/>
    <s v="PM0216"/>
    <x v="1"/>
    <s v="no.s"/>
    <n v="1"/>
    <n v="4"/>
    <n v="1"/>
    <n v="2"/>
    <n v="8"/>
    <n v="3"/>
    <n v="5"/>
    <s v="local"/>
    <s v="5000 NOS"/>
    <s v="each bag contains 500 nos caps"/>
    <n v="500"/>
    <m/>
    <n v="17450"/>
    <n v="24500"/>
    <n v="30000"/>
    <n v="34000"/>
    <n v="17850"/>
    <n v="32500"/>
    <n v="24500"/>
    <n v="31000"/>
    <n v="211800"/>
    <n v="26475"/>
    <n v="34000"/>
    <n v="103411.35"/>
    <n v="1.0341135000000001"/>
    <n v="9.4608406424326363E-4"/>
    <n v="0.90599424268615347"/>
    <x v="2"/>
    <n v="30000"/>
    <s v="no.s"/>
    <n v="1133.3333333333333"/>
    <n v="26.47058823529412"/>
    <m/>
    <m/>
    <m/>
    <x v="0"/>
    <n v="0"/>
    <s v="moved"/>
    <n v="117180"/>
    <m/>
    <m/>
    <m/>
  </r>
  <r>
    <n v="1032"/>
    <s v="MR WAFFER CRISPY (EXPORT CBOX) SMALL SIZE"/>
    <x v="0"/>
    <m/>
    <m/>
    <m/>
    <m/>
    <x v="0"/>
    <m/>
    <m/>
    <n v="0"/>
    <n v="30"/>
    <m/>
    <n v="0"/>
    <x v="5"/>
    <n v="0"/>
    <s v="PM0743"/>
    <x v="1"/>
    <s v="no.s"/>
    <n v="1"/>
    <n v="4"/>
    <n v="1"/>
    <n v="2"/>
    <n v="8"/>
    <n v="7"/>
    <n v="1"/>
    <s v="local"/>
    <s v="500 CBS"/>
    <s v="each bdl contains 20 nos"/>
    <n v="20"/>
    <m/>
    <m/>
    <m/>
    <m/>
    <m/>
    <m/>
    <m/>
    <n v="0"/>
    <n v="6680"/>
    <n v="6680"/>
    <n v="3340"/>
    <n v="6680"/>
    <n v="100200"/>
    <n v="1.002"/>
    <n v="9.1670424220528031E-4"/>
    <n v="0.90691094692835872"/>
    <x v="2"/>
    <n v="0"/>
    <s v="no.s"/>
    <n v="222.66666666666666"/>
    <n v="0"/>
    <m/>
    <m/>
    <m/>
    <x v="0"/>
    <n v="0"/>
    <s v="moved"/>
    <n v="0"/>
    <m/>
    <m/>
    <m/>
  </r>
  <r>
    <n v="564"/>
    <s v="Surprise / Phi Phi Jars"/>
    <x v="0"/>
    <m/>
    <m/>
    <m/>
    <m/>
    <x v="0"/>
    <m/>
    <m/>
    <n v="15245"/>
    <n v="4.5339999999999998"/>
    <m/>
    <s v="STICK"/>
    <x v="2"/>
    <n v="12060"/>
    <s v="PM0298"/>
    <x v="1"/>
    <s v="no.s"/>
    <n v="1"/>
    <n v="2"/>
    <n v="1"/>
    <n v="2"/>
    <n v="6"/>
    <n v="2"/>
    <n v="4"/>
    <s v="local"/>
    <s v="5000 NOS"/>
    <s v="each pkt contains 35 nos"/>
    <n v="35"/>
    <n v="13150"/>
    <n v="12960"/>
    <n v="19925"/>
    <n v="11450"/>
    <n v="20285"/>
    <n v="28195"/>
    <n v="21674"/>
    <n v="29810"/>
    <n v="41040"/>
    <n v="198489"/>
    <n v="22054.333333333332"/>
    <n v="41040"/>
    <n v="99994.347333333324"/>
    <n v="0.99994347333333322"/>
    <n v="9.1482277841332244E-4"/>
    <n v="0.90782576970677209"/>
    <x v="2"/>
    <n v="15245"/>
    <s v="no.s"/>
    <n v="1368"/>
    <n v="11.144005847953217"/>
    <m/>
    <m/>
    <m/>
    <x v="0"/>
    <n v="0"/>
    <s v="moved"/>
    <n v="69120.83"/>
    <m/>
    <m/>
    <m/>
  </r>
  <r>
    <n v="45"/>
    <s v="BF Lactic Acid"/>
    <x v="0"/>
    <m/>
    <m/>
    <m/>
    <m/>
    <x v="0"/>
    <m/>
    <m/>
    <n v="1275"/>
    <n v="160"/>
    <m/>
    <n v="0"/>
    <x v="0"/>
    <n v="1275"/>
    <s v="RM0060"/>
    <x v="0"/>
    <s v="Kgs"/>
    <n v="1"/>
    <n v="7"/>
    <n v="5"/>
    <n v="3"/>
    <n v="16"/>
    <n v="10"/>
    <n v="6"/>
    <s v="Non Local"/>
    <s v="250 KGS"/>
    <s v="1 barrel x 255 kgs"/>
    <n v="255"/>
    <n v="0"/>
    <n v="510"/>
    <n v="1020"/>
    <n v="1275"/>
    <n v="1020"/>
    <n v="765"/>
    <n v="1020"/>
    <n v="0"/>
    <n v="0"/>
    <n v="5610"/>
    <n v="623.33333333333337"/>
    <n v="1275"/>
    <n v="99733.333333333343"/>
    <n v="0.9973333333333334"/>
    <n v="9.1243482790359241E-4"/>
    <n v="0.90873820453467569"/>
    <x v="2"/>
    <n v="1275"/>
    <s v="kgs"/>
    <n v="42.5"/>
    <n v="30"/>
    <m/>
    <m/>
    <m/>
    <x v="0"/>
    <n v="0"/>
    <s v="moved"/>
    <n v="204000"/>
    <m/>
    <m/>
    <m/>
  </r>
  <r>
    <n v="664"/>
    <s v="Green Colour 96mm Funblaster &amp; Xtrem (bowl offer)"/>
    <x v="0"/>
    <m/>
    <m/>
    <m/>
    <m/>
    <x v="0"/>
    <m/>
    <m/>
    <n v="29000"/>
    <n v="1.554"/>
    <m/>
    <s v="CANDY"/>
    <x v="9"/>
    <n v="23300"/>
    <s v="PM0176"/>
    <x v="1"/>
    <s v="no.s"/>
    <n v="1"/>
    <n v="7"/>
    <n v="1"/>
    <n v="2"/>
    <n v="11"/>
    <n v="3"/>
    <n v="8"/>
    <s v="local"/>
    <s v="5000 NOS"/>
    <s v="each bag contains 2000 nos caps"/>
    <n v="2000"/>
    <n v="42000"/>
    <n v="44700"/>
    <n v="58800"/>
    <n v="104400"/>
    <n v="125500"/>
    <n v="25235"/>
    <n v="30650"/>
    <n v="69850"/>
    <n v="76400"/>
    <n v="577535"/>
    <n v="64170.555555555555"/>
    <n v="125500"/>
    <n v="99721.043333333335"/>
    <n v="0.99721043333333337"/>
    <n v="9.1232238982837577E-4"/>
    <n v="0.9096505269245041"/>
    <x v="2"/>
    <n v="29000"/>
    <s v="no.s"/>
    <n v="4183.333333333333"/>
    <n v="6.9322709163346614"/>
    <m/>
    <m/>
    <m/>
    <x v="0"/>
    <n v="0"/>
    <s v="moved"/>
    <n v="45066"/>
    <m/>
    <m/>
    <m/>
  </r>
  <r>
    <n v="575"/>
    <s v="Xtrem Jars (Pen Offer) / Toffa"/>
    <x v="0"/>
    <m/>
    <m/>
    <m/>
    <m/>
    <x v="0"/>
    <m/>
    <m/>
    <n v="5165"/>
    <n v="4.2720000000000002"/>
    <m/>
    <s v="CANDY"/>
    <x v="2"/>
    <n v="10135"/>
    <s v="PM0186"/>
    <x v="1"/>
    <s v="no.s"/>
    <n v="1"/>
    <n v="2"/>
    <n v="1"/>
    <n v="2"/>
    <n v="6"/>
    <n v="2"/>
    <n v="4"/>
    <s v="local"/>
    <s v="5000 NOS"/>
    <s v="each pkt contains 55 nos"/>
    <n v="55"/>
    <n v="19090"/>
    <n v="25205"/>
    <n v="34375"/>
    <n v="6865"/>
    <n v="14310"/>
    <n v="0"/>
    <n v="31191"/>
    <n v="28280"/>
    <n v="41440"/>
    <n v="200756"/>
    <n v="22306.222222222223"/>
    <n v="41440"/>
    <n v="95292.181333333341"/>
    <n v="0.95292181333333337"/>
    <n v="8.7180386105051386E-4"/>
    <n v="0.91052233078555467"/>
    <x v="2"/>
    <n v="5165"/>
    <s v="no.s"/>
    <n v="1381.3333333333333"/>
    <n v="3.739140926640927"/>
    <m/>
    <m/>
    <m/>
    <x v="0"/>
    <n v="0"/>
    <s v="moved"/>
    <n v="22064.880000000001"/>
    <m/>
    <m/>
    <m/>
  </r>
  <r>
    <n v="386"/>
    <s v="Funtoo  Strawberry Laminate"/>
    <x v="0"/>
    <m/>
    <m/>
    <m/>
    <m/>
    <x v="0"/>
    <m/>
    <m/>
    <n v="426.35"/>
    <n v="235"/>
    <m/>
    <s v="STICK"/>
    <x v="4"/>
    <n v="426.35"/>
    <s v="PM0605"/>
    <x v="1"/>
    <s v="Kgs"/>
    <n v="1"/>
    <n v="15"/>
    <n v="1"/>
    <n v="5"/>
    <n v="22"/>
    <n v="25"/>
    <n v="-3"/>
    <s v="local"/>
    <s v="500 KGS"/>
    <s v="each bdl average 20 kgs"/>
    <n v="20"/>
    <m/>
    <m/>
    <m/>
    <m/>
    <n v="269.82"/>
    <n v="491.39"/>
    <n v="289"/>
    <n v="625.36"/>
    <n v="340.27"/>
    <n v="2015.8400000000001"/>
    <n v="403.16800000000001"/>
    <n v="625.36"/>
    <n v="94744.48"/>
    <n v="0.94744479999999998"/>
    <n v="8.6679308125282763E-4"/>
    <n v="0.91138912386680748"/>
    <x v="2"/>
    <n v="426.35"/>
    <s v="kgs"/>
    <n v="20.845333333333333"/>
    <n v="20.453019061020854"/>
    <m/>
    <m/>
    <m/>
    <x v="0"/>
    <n v="0"/>
    <s v="moved"/>
    <n v="100192.25"/>
    <m/>
    <m/>
    <m/>
  </r>
  <r>
    <n v="88"/>
    <s v="Chocolate Powder"/>
    <x v="0"/>
    <m/>
    <m/>
    <m/>
    <m/>
    <x v="0"/>
    <m/>
    <m/>
    <n v="1950"/>
    <n v="100"/>
    <m/>
    <s v="INDUSTRIAL"/>
    <x v="0"/>
    <n v="2350"/>
    <s v="RM0109"/>
    <x v="0"/>
    <s v="Kgs"/>
    <n v="1"/>
    <n v="7"/>
    <n v="5"/>
    <n v="3"/>
    <n v="16"/>
    <n v="5"/>
    <n v="11"/>
    <s v="local"/>
    <s v="100 KGS"/>
    <s v="3 bags x 30 kgs"/>
    <n v="30"/>
    <n v="270"/>
    <n v="750"/>
    <n v="150"/>
    <n v="570"/>
    <n v="700"/>
    <n v="810"/>
    <n v="1950"/>
    <n v="1320"/>
    <n v="1920"/>
    <n v="8440"/>
    <n v="937.77777777777783"/>
    <n v="1950"/>
    <n v="93777.777777777781"/>
    <n v="0.93777777777777782"/>
    <n v="8.5794896919633688E-4"/>
    <n v="0.91224707283600381"/>
    <x v="2"/>
    <n v="1950"/>
    <s v="kgs"/>
    <n v="65"/>
    <n v="30"/>
    <m/>
    <m/>
    <m/>
    <x v="0"/>
    <n v="0"/>
    <s v="moved"/>
    <n v="195000"/>
    <m/>
    <m/>
    <m/>
  </r>
  <r>
    <n v="325"/>
    <s v="Cbs Funtoo Choco stick"/>
    <x v="0"/>
    <m/>
    <m/>
    <m/>
    <m/>
    <x v="0"/>
    <m/>
    <m/>
    <n v="2235"/>
    <n v="36"/>
    <m/>
    <s v="STICK"/>
    <x v="5"/>
    <n v="1110"/>
    <s v="PM0031"/>
    <x v="1"/>
    <s v="no.s"/>
    <n v="1"/>
    <n v="4"/>
    <n v="1"/>
    <n v="2"/>
    <n v="8"/>
    <n v="5"/>
    <n v="3"/>
    <s v="local"/>
    <s v="500 CBS"/>
    <s v="each bdl contains 10 nos"/>
    <n v="10"/>
    <n v="3520"/>
    <n v="3410"/>
    <n v="3400"/>
    <n v="2240"/>
    <n v="1100"/>
    <n v="1530"/>
    <n v="2150"/>
    <n v="2180"/>
    <n v="3123"/>
    <n v="22653"/>
    <n v="2517"/>
    <n v="3520"/>
    <n v="90612"/>
    <n v="0.90612000000000004"/>
    <n v="8.2898607579545767E-4"/>
    <n v="0.91307605891179933"/>
    <x v="2"/>
    <n v="2235"/>
    <s v="no.s"/>
    <n v="117.33333333333333"/>
    <n v="19.048295454545457"/>
    <m/>
    <m/>
    <m/>
    <x v="0"/>
    <n v="0"/>
    <s v="moved"/>
    <n v="80460"/>
    <m/>
    <m/>
    <m/>
  </r>
  <r>
    <n v="162"/>
    <s v="Erythrosine Supra Color"/>
    <x v="0"/>
    <m/>
    <m/>
    <m/>
    <m/>
    <x v="0"/>
    <m/>
    <m/>
    <n v="10"/>
    <n v="5801.25"/>
    <m/>
    <n v="0"/>
    <x v="20"/>
    <n v="14.5"/>
    <s v="RM0098"/>
    <x v="0"/>
    <s v="Kgs"/>
    <n v="1"/>
    <n v="10"/>
    <n v="1"/>
    <n v="4"/>
    <n v="16"/>
    <n v="15"/>
    <n v="1"/>
    <s v="local"/>
    <s v="5 KGS"/>
    <s v="1 drum x 25 kgs (or) 10 cans x .500 gms"/>
    <n v="0.5"/>
    <n v="18"/>
    <n v="23"/>
    <n v="7"/>
    <n v="17.5"/>
    <n v="12"/>
    <n v="15.5"/>
    <n v="5.5"/>
    <n v="24.5"/>
    <n v="17"/>
    <n v="140"/>
    <n v="15.555555555555555"/>
    <n v="24.5"/>
    <n v="90241.666666666672"/>
    <n v="0.90241666666666676"/>
    <n v="8.2559799058890394E-4"/>
    <n v="0.91390165690238823"/>
    <x v="2"/>
    <n v="10"/>
    <s v="kgs"/>
    <n v="0.81666666666666665"/>
    <n v="12.244897959183673"/>
    <m/>
    <m/>
    <m/>
    <x v="0"/>
    <n v="0"/>
    <s v="moved"/>
    <n v="58012.5"/>
    <m/>
    <m/>
    <m/>
  </r>
  <r>
    <n v="247"/>
    <s v="Laminate Dark Chocolate Rs. 5 /- 14g"/>
    <x v="0"/>
    <m/>
    <m/>
    <m/>
    <m/>
    <x v="0"/>
    <m/>
    <m/>
    <n v="1126.6400000000001"/>
    <n v="235"/>
    <m/>
    <s v="MOULDING"/>
    <x v="4"/>
    <n v="1336.1400000000003"/>
    <s v="PM0261"/>
    <x v="1"/>
    <s v="Kgs"/>
    <n v="1"/>
    <n v="15"/>
    <n v="1"/>
    <n v="5"/>
    <n v="22"/>
    <n v="25"/>
    <n v="-3"/>
    <s v="local"/>
    <s v="500 KGS"/>
    <s v="each bdl average 20 kgs"/>
    <n v="20"/>
    <n v="230.45999999999998"/>
    <n v="928.56"/>
    <n v="0"/>
    <n v="0"/>
    <n v="0"/>
    <n v="252"/>
    <n v="1076.4499999999998"/>
    <n v="542.92000000000007"/>
    <n v="422.36"/>
    <n v="3452.75"/>
    <n v="383.63888888888891"/>
    <n v="1076.4499999999998"/>
    <n v="90155.138888888891"/>
    <n v="0.90155138888888886"/>
    <n v="8.2480637002046585E-4"/>
    <n v="0.9147264632724087"/>
    <x v="2"/>
    <n v="1126.6400000000001"/>
    <s v="kgs"/>
    <n v="35.881666666666661"/>
    <n v="31.398764457243725"/>
    <m/>
    <m/>
    <m/>
    <x v="0"/>
    <n v="0"/>
    <s v="moved"/>
    <n v="264760.40000000002"/>
    <m/>
    <m/>
    <m/>
  </r>
  <r>
    <n v="105"/>
    <s v="Chocolate Flavour (Matrix) -  Wafer"/>
    <x v="0"/>
    <m/>
    <m/>
    <m/>
    <m/>
    <x v="0"/>
    <m/>
    <m/>
    <n v="290"/>
    <n v="681.27499999999998"/>
    <m/>
    <n v="0"/>
    <x v="6"/>
    <n v="85"/>
    <s v="RM0094"/>
    <x v="1"/>
    <s v="Kgs"/>
    <n v="1"/>
    <n v="20"/>
    <n v="5"/>
    <n v="5"/>
    <n v="31"/>
    <n v="30"/>
    <n v="1"/>
    <s v="Non Local"/>
    <s v="25 kgs"/>
    <s v="5 cans x 5 kgs"/>
    <n v="5"/>
    <n v="195"/>
    <n v="90"/>
    <n v="80"/>
    <n v="100"/>
    <n v="90"/>
    <n v="0"/>
    <n v="145"/>
    <n v="260"/>
    <n v="215"/>
    <n v="1175"/>
    <n v="130.55555555555554"/>
    <n v="260"/>
    <n v="88944.236111111095"/>
    <n v="0.88944236111111097"/>
    <n v="8.1372812936889841E-4"/>
    <n v="0.91554019140177756"/>
    <x v="2"/>
    <n v="290"/>
    <s v="kgs"/>
    <n v="8.6666666666666661"/>
    <n v="33.461538461538467"/>
    <m/>
    <m/>
    <m/>
    <x v="0"/>
    <n v="0"/>
    <s v="moved"/>
    <n v="197569.75"/>
    <m/>
    <m/>
    <m/>
  </r>
  <r>
    <n v="190"/>
    <s v="Laminate Dark 2/-"/>
    <x v="0"/>
    <m/>
    <m/>
    <m/>
    <m/>
    <x v="0"/>
    <m/>
    <m/>
    <n v="1244.25"/>
    <n v="230"/>
    <m/>
    <s v="MOULDING"/>
    <x v="4"/>
    <n v="1244.25"/>
    <s v="PM0221"/>
    <x v="1"/>
    <s v="Kgs"/>
    <n v="1"/>
    <n v="15"/>
    <n v="1"/>
    <n v="5"/>
    <n v="22"/>
    <n v="25"/>
    <n v="-3"/>
    <s v="local"/>
    <s v="500 KGS"/>
    <s v="each bdl average 20 kgs"/>
    <n v="20"/>
    <n v="882"/>
    <n v="529.20000000000005"/>
    <n v="343"/>
    <n v="0"/>
    <n v="0"/>
    <n v="457"/>
    <n v="478.29"/>
    <n v="234"/>
    <n v="538.75"/>
    <n v="3462.24"/>
    <n v="384.69333333333333"/>
    <n v="882"/>
    <n v="88479.46666666666"/>
    <n v="0.88479466666666662"/>
    <n v="8.0947607226940135E-4"/>
    <n v="0.916349667474047"/>
    <x v="2"/>
    <n v="1244.25"/>
    <s v="kgs"/>
    <n v="29.4"/>
    <n v="42.321428571428577"/>
    <m/>
    <m/>
    <m/>
    <x v="0"/>
    <n v="0"/>
    <s v="moved"/>
    <n v="286177.5"/>
    <m/>
    <m/>
    <m/>
  </r>
  <r>
    <n v="648"/>
    <s v="1/2 INCH 9MM"/>
    <x v="0"/>
    <m/>
    <m/>
    <m/>
    <m/>
    <x v="0"/>
    <m/>
    <m/>
    <n v="80"/>
    <n v="650"/>
    <m/>
    <n v="0"/>
    <x v="21"/>
    <n v="27"/>
    <s v="PM0589"/>
    <x v="1"/>
    <s v="no.s"/>
    <n v="1"/>
    <n v="3"/>
    <n v="1"/>
    <n v="2"/>
    <n v="7"/>
    <n v="3"/>
    <n v="4"/>
    <s v="local"/>
    <s v="50 ROLLS"/>
    <n v="0"/>
    <m/>
    <n v="176"/>
    <n v="116"/>
    <n v="97"/>
    <n v="83"/>
    <n v="104"/>
    <n v="126"/>
    <n v="160"/>
    <n v="189"/>
    <n v="171"/>
    <n v="1222"/>
    <n v="135.77777777777777"/>
    <n v="189"/>
    <n v="88255.555555555547"/>
    <n v="0.88255555555555543"/>
    <n v="8.074275666263629E-4"/>
    <n v="0.91715709504067333"/>
    <x v="2"/>
    <n v="80"/>
    <s v="no.s"/>
    <n v="6.3"/>
    <n v="12.698412698412699"/>
    <m/>
    <m/>
    <m/>
    <x v="0"/>
    <n v="0"/>
    <s v="moved"/>
    <n v="52000"/>
    <m/>
    <m/>
    <m/>
  </r>
  <r>
    <n v="783"/>
    <s v="Doraemon Funstick cbs (30pcs)"/>
    <x v="0"/>
    <m/>
    <m/>
    <m/>
    <m/>
    <x v="0"/>
    <m/>
    <m/>
    <n v="426"/>
    <n v="52.5"/>
    <m/>
    <s v="BLISTER"/>
    <x v="5"/>
    <n v="866"/>
    <s v="PM0314"/>
    <x v="1"/>
    <s v="no.s"/>
    <n v="1"/>
    <n v="4"/>
    <n v="1"/>
    <n v="2"/>
    <n v="8"/>
    <n v="7"/>
    <n v="1"/>
    <s v="local"/>
    <s v="500 CBS"/>
    <s v="each bdl contains 10 nos"/>
    <n v="10"/>
    <m/>
    <m/>
    <n v="1390"/>
    <n v="960"/>
    <n v="1170"/>
    <n v="2085"/>
    <n v="2260"/>
    <n v="2530"/>
    <n v="1047"/>
    <n v="11442"/>
    <n v="1634.5714285714287"/>
    <n v="2530"/>
    <n v="85815"/>
    <n v="0.85814999999999997"/>
    <n v="7.8509954635574974E-4"/>
    <n v="0.91794219458702908"/>
    <x v="2"/>
    <n v="426"/>
    <s v="no.s"/>
    <n v="84.333333333333329"/>
    <n v="5.0513833992094863"/>
    <m/>
    <m/>
    <m/>
    <x v="0"/>
    <n v="0"/>
    <s v="moved"/>
    <n v="22365"/>
    <m/>
    <m/>
    <m/>
  </r>
  <r>
    <n v="38"/>
    <s v="COCONUT POWDER"/>
    <x v="0"/>
    <m/>
    <m/>
    <m/>
    <m/>
    <x v="0"/>
    <m/>
    <m/>
    <n v="475"/>
    <n v="108"/>
    <m/>
    <n v="0"/>
    <x v="0"/>
    <n v="450"/>
    <s v="RM0036"/>
    <x v="0"/>
    <s v="Kgs"/>
    <n v="1"/>
    <n v="2"/>
    <n v="1"/>
    <n v="2"/>
    <n v="6"/>
    <n v="5"/>
    <n v="1"/>
    <s v="local"/>
    <s v="500 KGS"/>
    <s v="20 bags x 25 kgs"/>
    <n v="25"/>
    <n v="300"/>
    <n v="1075"/>
    <n v="0"/>
    <n v="0"/>
    <n v="0"/>
    <n v="1275"/>
    <n v="1000"/>
    <n v="1975"/>
    <n v="1475"/>
    <n v="7100"/>
    <n v="788.88888888888891"/>
    <n v="1975"/>
    <n v="85200"/>
    <n v="0.85199999999999998"/>
    <n v="7.7947306822245387E-4"/>
    <n v="0.91872166765525154"/>
    <x v="2"/>
    <n v="475"/>
    <s v="kgs"/>
    <n v="65.833333333333329"/>
    <n v="7.2151898734177218"/>
    <m/>
    <m/>
    <m/>
    <x v="0"/>
    <n v="0"/>
    <s v="moved"/>
    <n v="51300"/>
    <m/>
    <m/>
    <m/>
  </r>
  <r>
    <n v="416"/>
    <s v="Pepe toffee cartons (common for all 6 variantS)"/>
    <x v="0"/>
    <m/>
    <m/>
    <m/>
    <m/>
    <x v="0"/>
    <m/>
    <m/>
    <n v="350"/>
    <n v="34"/>
    <m/>
    <s v="CANDY"/>
    <x v="5"/>
    <n v="1490"/>
    <s v="PM0147"/>
    <x v="1"/>
    <s v="no.s"/>
    <n v="1"/>
    <n v="4"/>
    <n v="1"/>
    <n v="2"/>
    <n v="8"/>
    <n v="5"/>
    <n v="3"/>
    <n v="0"/>
    <s v="500 CBS"/>
    <s v="each bdl contains 10 nos"/>
    <n v="10"/>
    <n v="6470"/>
    <n v="6150"/>
    <n v="0"/>
    <n v="0"/>
    <n v="500"/>
    <n v="2290"/>
    <n v="1040"/>
    <n v="3460"/>
    <n v="1500"/>
    <n v="21410"/>
    <n v="2378.8888888888887"/>
    <n v="6470"/>
    <n v="80882.222222222219"/>
    <n v="0.80882222222222222"/>
    <n v="7.3997082065969358E-4"/>
    <n v="0.91946163847591122"/>
    <x v="2"/>
    <n v="350"/>
    <s v="no.s"/>
    <n v="215.66666666666666"/>
    <n v="1.6228748068006182"/>
    <m/>
    <m/>
    <m/>
    <x v="0"/>
    <n v="0"/>
    <s v="moved"/>
    <n v="11900"/>
    <m/>
    <m/>
    <m/>
  </r>
  <r>
    <n v="13"/>
    <s v="Whey Powder"/>
    <x v="0"/>
    <m/>
    <m/>
    <m/>
    <m/>
    <x v="0"/>
    <m/>
    <m/>
    <n v="925"/>
    <n v="90"/>
    <m/>
    <n v="0"/>
    <x v="0"/>
    <n v="1600"/>
    <s v="RM0001"/>
    <x v="0"/>
    <s v="Kgs"/>
    <n v="1"/>
    <n v="5"/>
    <n v="5"/>
    <n v="2"/>
    <n v="13"/>
    <n v="7"/>
    <n v="6"/>
    <s v="both"/>
    <s v="500 KGS"/>
    <s v="20 bags x 25 kgs"/>
    <n v="25"/>
    <n v="1650"/>
    <n v="1650"/>
    <n v="150"/>
    <n v="0"/>
    <n v="0"/>
    <n v="725"/>
    <n v="1000"/>
    <n v="1600"/>
    <n v="1275"/>
    <n v="8050"/>
    <n v="894.44444444444446"/>
    <n v="1650"/>
    <n v="80500"/>
    <n v="0.80500000000000005"/>
    <n v="7.3647396704116825E-4"/>
    <n v="0.92019811244295235"/>
    <x v="2"/>
    <n v="925"/>
    <s v="kgs"/>
    <n v="55"/>
    <n v="16.818181818181817"/>
    <m/>
    <m/>
    <m/>
    <x v="0"/>
    <n v="0"/>
    <s v="moved"/>
    <n v="83250"/>
    <m/>
    <m/>
    <m/>
  </r>
  <r>
    <n v="524"/>
    <s v="Doraemon Strawberry Bubblegum Laminate"/>
    <x v="0"/>
    <m/>
    <m/>
    <m/>
    <m/>
    <x v="0"/>
    <m/>
    <m/>
    <n v="556"/>
    <n v="195"/>
    <m/>
    <s v="BUBBLEGUM"/>
    <x v="4"/>
    <n v="626"/>
    <s v="PM0405"/>
    <x v="1"/>
    <s v="Kgs"/>
    <n v="1"/>
    <n v="15"/>
    <n v="1"/>
    <n v="5"/>
    <n v="22"/>
    <n v="25"/>
    <n v="-3"/>
    <s v="local"/>
    <s v="500 KGS"/>
    <s v="each bdl average 20 kgs"/>
    <n v="20"/>
    <n v="700"/>
    <n v="318.17"/>
    <n v="962.2"/>
    <n v="415"/>
    <n v="175"/>
    <n v="303"/>
    <n v="64"/>
    <n v="392"/>
    <n v="367.5"/>
    <n v="3696.87"/>
    <n v="410.76333333333332"/>
    <n v="962.2"/>
    <n v="80098.849999999991"/>
    <n v="0.80098849999999988"/>
    <n v="7.3280394801162078E-4"/>
    <n v="0.92093091639096403"/>
    <x v="2"/>
    <n v="556"/>
    <s v="kgs"/>
    <n v="32.073333333333338"/>
    <n v="17.335273331947619"/>
    <m/>
    <m/>
    <m/>
    <x v="0"/>
    <n v="0"/>
    <s v="moved"/>
    <n v="108420"/>
    <m/>
    <m/>
    <m/>
  </r>
  <r>
    <n v="15"/>
    <s v="Fresh Cream"/>
    <x v="0"/>
    <m/>
    <m/>
    <m/>
    <m/>
    <x v="0"/>
    <m/>
    <m/>
    <n v="108"/>
    <n v="172"/>
    <m/>
    <n v="0"/>
    <x v="0"/>
    <n v="108"/>
    <s v="RM0061"/>
    <x v="0"/>
    <s v="Kgs"/>
    <n v="1"/>
    <n v="4"/>
    <n v="1"/>
    <n v="2"/>
    <n v="8"/>
    <n v="5"/>
    <n v="3"/>
    <s v="local"/>
    <s v="100 KGS"/>
    <s v="8 cts x 12 kgs"/>
    <n v="12"/>
    <n v="504"/>
    <n v="0"/>
    <n v="1856"/>
    <n v="636"/>
    <n v="24"/>
    <n v="856"/>
    <n v="312"/>
    <n v="0"/>
    <n v="0"/>
    <n v="4188"/>
    <n v="465.33333333333331"/>
    <n v="1856"/>
    <n v="80037.333333333328"/>
    <n v="0.80037333333333327"/>
    <n v="7.3224114771920906E-4"/>
    <n v="0.92166315753868322"/>
    <x v="2"/>
    <n v="108"/>
    <s v="kgs"/>
    <n v="61.866666666666667"/>
    <n v="1.7456896551724137"/>
    <m/>
    <m/>
    <m/>
    <x v="0"/>
    <n v="0"/>
    <s v="moved"/>
    <n v="18576"/>
    <m/>
    <m/>
    <m/>
  </r>
  <r>
    <e v="#N/A"/>
    <s v="U &amp; ME brown caps "/>
    <x v="0"/>
    <m/>
    <m/>
    <m/>
    <m/>
    <x v="0"/>
    <m/>
    <m/>
    <n v="29100"/>
    <n v="1.95"/>
    <m/>
    <s v="Common"/>
    <x v="9"/>
    <n v="20300"/>
    <s v="PM0153"/>
    <x v="1"/>
    <s v="no.s"/>
    <n v="1"/>
    <n v="7"/>
    <n v="1"/>
    <n v="2"/>
    <n v="11"/>
    <n v="3"/>
    <n v="8"/>
    <s v="local"/>
    <s v="5000 NOS"/>
    <s v="each bag contains 2000 nos caps"/>
    <n v="2000"/>
    <n v="65000"/>
    <n v="68500"/>
    <n v="27000"/>
    <n v="49800"/>
    <n v="27000"/>
    <n v="29500"/>
    <n v="21000"/>
    <n v="45000"/>
    <n v="36000"/>
    <n v="368800"/>
    <n v="40977.777777777781"/>
    <n v="68500"/>
    <n v="79906.666666666672"/>
    <n v="0.7990666666666667"/>
    <n v="7.3104571171473656E-4"/>
    <n v="0.922394203250398"/>
    <x v="2"/>
    <n v="29100"/>
    <s v="no.s"/>
    <n v="2283.3333333333335"/>
    <n v="12.744525547445255"/>
    <m/>
    <m/>
    <m/>
    <x v="0"/>
    <n v="0"/>
    <s v="moved"/>
    <n v="56745"/>
    <m/>
    <m/>
    <m/>
  </r>
  <r>
    <n v="47"/>
    <s v="Citric Acid Anhydrous"/>
    <x v="0"/>
    <m/>
    <m/>
    <m/>
    <m/>
    <x v="0"/>
    <m/>
    <m/>
    <n v="1300"/>
    <n v="71"/>
    <m/>
    <n v="0"/>
    <x v="0"/>
    <n v="1850"/>
    <s v="RM0070"/>
    <x v="0"/>
    <s v="Kgs"/>
    <n v="1"/>
    <n v="7"/>
    <n v="5"/>
    <n v="3"/>
    <n v="16"/>
    <n v="5"/>
    <n v="11"/>
    <s v="local"/>
    <s v="500 KGS"/>
    <s v="20 bags x 25 kgs"/>
    <n v="25"/>
    <n v="650"/>
    <n v="675"/>
    <n v="875"/>
    <n v="1675"/>
    <n v="1550"/>
    <n v="800"/>
    <n v="825"/>
    <n v="1150"/>
    <n v="1275"/>
    <n v="9475"/>
    <n v="1052.7777777777778"/>
    <n v="1675"/>
    <n v="74747.222222222219"/>
    <n v="0.7474722222222222"/>
    <n v="6.8384327050071759E-4"/>
    <n v="0.92307804652089875"/>
    <x v="2"/>
    <n v="1300"/>
    <s v="kgs"/>
    <n v="55.833333333333336"/>
    <n v="23.283582089552237"/>
    <m/>
    <m/>
    <m/>
    <x v="0"/>
    <n v="0"/>
    <s v="moved"/>
    <n v="92300"/>
    <m/>
    <m/>
    <m/>
  </r>
  <r>
    <n v="252"/>
    <s v="Laminate Pepe White Beauty Rs. 5 /-"/>
    <x v="0"/>
    <m/>
    <m/>
    <m/>
    <m/>
    <x v="0"/>
    <m/>
    <m/>
    <n v="528.04999999999995"/>
    <n v="235"/>
    <m/>
    <s v="MOULDING"/>
    <x v="4"/>
    <n v="528.0500000000003"/>
    <s v="PM0265"/>
    <x v="1"/>
    <s v="Kgs"/>
    <n v="1"/>
    <n v="15"/>
    <n v="1"/>
    <n v="5"/>
    <n v="22"/>
    <n v="25"/>
    <n v="-3"/>
    <s v="local"/>
    <s v="500 KGS"/>
    <s v="each bdl average 20 kgs"/>
    <n v="20"/>
    <n v="190"/>
    <n v="527"/>
    <n v="228"/>
    <n v="0"/>
    <n v="0"/>
    <n v="80"/>
    <n v="747.99"/>
    <n v="531.16999999999996"/>
    <n v="532.66999999999996"/>
    <n v="2836.83"/>
    <n v="315.20333333333332"/>
    <n v="747.99"/>
    <n v="74072.783333333326"/>
    <n v="0.74072783333333325"/>
    <n v="6.776730011339245E-4"/>
    <n v="0.92375571952203273"/>
    <x v="2"/>
    <n v="528.04999999999995"/>
    <s v="kgs"/>
    <n v="24.933"/>
    <n v="21.178759074319174"/>
    <m/>
    <m/>
    <m/>
    <x v="0"/>
    <n v="0"/>
    <s v="moved"/>
    <n v="124091.74999999999"/>
    <m/>
    <m/>
    <m/>
  </r>
  <r>
    <n v="540"/>
    <s v="ENGLAND CHATPAT MASALA LAMINATE"/>
    <x v="0"/>
    <m/>
    <m/>
    <m/>
    <m/>
    <x v="0"/>
    <m/>
    <m/>
    <n v="809.66"/>
    <n v="225"/>
    <m/>
    <n v="0"/>
    <x v="4"/>
    <n v="781.66"/>
    <s v="PM0662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458"/>
    <n v="191.87"/>
    <n v="649.87"/>
    <n v="324.935"/>
    <n v="458"/>
    <n v="73110.375"/>
    <n v="0.73110375000000005"/>
    <n v="6.6886817277164539E-4"/>
    <n v="0.9244245876948044"/>
    <x v="2"/>
    <n v="809.66"/>
    <s v="kgs"/>
    <n v="15.266666666666667"/>
    <n v="53.034497816593884"/>
    <m/>
    <m/>
    <m/>
    <x v="0"/>
    <n v="0"/>
    <s v="moved"/>
    <n v="182173.5"/>
    <m/>
    <m/>
    <m/>
  </r>
  <r>
    <n v="98"/>
    <s v="Roasted Cumin Powder"/>
    <x v="0"/>
    <m/>
    <m/>
    <m/>
    <m/>
    <x v="0"/>
    <m/>
    <m/>
    <n v="525"/>
    <n v="255"/>
    <m/>
    <n v="0"/>
    <x v="0"/>
    <n v="605"/>
    <s v="RM0222"/>
    <x v="0"/>
    <s v="Kgs"/>
    <n v="1"/>
    <n v="5"/>
    <n v="1"/>
    <n v="3"/>
    <n v="10"/>
    <n v="7"/>
    <n v="3"/>
    <s v="local"/>
    <s v="50 KGS"/>
    <s v="2 bags x 25 kgs"/>
    <n v="25"/>
    <n v="15"/>
    <n v="50"/>
    <n v="75"/>
    <n v="655"/>
    <n v="485"/>
    <n v="250"/>
    <n v="575"/>
    <n v="189"/>
    <n v="275"/>
    <n v="2569"/>
    <n v="285.44444444444446"/>
    <n v="655"/>
    <n v="72788.333333333343"/>
    <n v="0.72788333333333344"/>
    <n v="6.6592189570577527E-4"/>
    <n v="0.9250905095905102"/>
    <x v="2"/>
    <n v="525"/>
    <s v="kgs"/>
    <n v="21.833333333333332"/>
    <n v="24.045801526717558"/>
    <m/>
    <m/>
    <m/>
    <x v="0"/>
    <n v="0"/>
    <s v="moved"/>
    <n v="133875"/>
    <m/>
    <m/>
    <m/>
  </r>
  <r>
    <n v="196"/>
    <s v="Laminate White Beauty 2/-"/>
    <x v="0"/>
    <m/>
    <m/>
    <m/>
    <m/>
    <x v="0"/>
    <m/>
    <m/>
    <n v="9.7400000000000091"/>
    <n v="230"/>
    <m/>
    <s v="MOULDING"/>
    <x v="4"/>
    <n v="162.04000000000008"/>
    <s v="PM0228"/>
    <x v="1"/>
    <s v="Kgs"/>
    <n v="1"/>
    <n v="15"/>
    <n v="1"/>
    <n v="5"/>
    <n v="22"/>
    <n v="25"/>
    <n v="-3"/>
    <s v="local"/>
    <s v="500 KGS"/>
    <s v="each bdl average 20 kgs"/>
    <n v="20"/>
    <n v="625"/>
    <n v="752"/>
    <n v="51"/>
    <n v="0"/>
    <n v="0"/>
    <n v="290"/>
    <n v="335.99"/>
    <n v="193.82000000000002"/>
    <n v="571.08999999999992"/>
    <n v="2818.8999999999996"/>
    <n v="313.21111111111105"/>
    <n v="752"/>
    <n v="72038.555555555547"/>
    <n v="0.7203855555555555"/>
    <n v="6.5906237006106315E-4"/>
    <n v="0.92574957196057128"/>
    <x v="2"/>
    <n v="9.7400000000000091"/>
    <s v="kgs"/>
    <n v="25.066666666666666"/>
    <n v="0.38856382978723442"/>
    <m/>
    <m/>
    <m/>
    <x v="0"/>
    <n v="0"/>
    <s v="moved"/>
    <n v="2240.2000000000021"/>
    <m/>
    <m/>
    <m/>
  </r>
  <r>
    <n v="621"/>
    <s v="YOYO SURPRISE "/>
    <x v="0"/>
    <m/>
    <m/>
    <m/>
    <m/>
    <x v="0"/>
    <m/>
    <m/>
    <n v="1901"/>
    <n v="40"/>
    <m/>
    <s v="STICK"/>
    <x v="5"/>
    <n v="540"/>
    <s v="PM0074"/>
    <x v="1"/>
    <s v="no.s"/>
    <n v="1"/>
    <n v="4"/>
    <n v="1"/>
    <n v="2"/>
    <n v="8"/>
    <n v="5"/>
    <n v="3"/>
    <s v="local"/>
    <s v="500 CBS"/>
    <s v="each bdl contains 10 nos"/>
    <n v="10"/>
    <n v="1270"/>
    <n v="1080"/>
    <n v="1750"/>
    <n v="1050"/>
    <n v="1370"/>
    <n v="2440"/>
    <n v="1800"/>
    <n v="2030"/>
    <n v="3100"/>
    <n v="15890"/>
    <n v="1765.5555555555557"/>
    <n v="3100"/>
    <n v="70622.222222222219"/>
    <n v="0.7062222222222222"/>
    <n v="6.4610469765544036E-4"/>
    <n v="0.92639567665822675"/>
    <x v="2"/>
    <n v="1901"/>
    <s v="no.s"/>
    <n v="103.33333333333333"/>
    <n v="18.396774193548389"/>
    <m/>
    <m/>
    <m/>
    <x v="0"/>
    <n v="0"/>
    <s v="moved"/>
    <n v="76040"/>
    <m/>
    <m/>
    <m/>
  </r>
  <r>
    <n v="670"/>
    <s v="Yellow 96mm without handle for Mr.wafer choco stick"/>
    <x v="0"/>
    <m/>
    <m/>
    <m/>
    <m/>
    <x v="0"/>
    <m/>
    <m/>
    <n v="56500"/>
    <n v="1.2"/>
    <m/>
    <s v="STICK"/>
    <x v="9"/>
    <n v="38500"/>
    <s v="PM0017"/>
    <x v="1"/>
    <s v="no.s"/>
    <n v="1"/>
    <n v="7"/>
    <n v="1"/>
    <n v="2"/>
    <n v="11"/>
    <n v="3"/>
    <n v="8"/>
    <s v="local"/>
    <s v="5000 NOS"/>
    <s v="each bag contains 2000 nos caps"/>
    <n v="2000"/>
    <n v="76000"/>
    <n v="52000"/>
    <n v="60000"/>
    <n v="18000"/>
    <n v="28000"/>
    <n v="78000"/>
    <n v="43000"/>
    <n v="87000"/>
    <n v="87000"/>
    <n v="529000"/>
    <n v="58777.777777777781"/>
    <n v="87000"/>
    <n v="70533.333333333328"/>
    <n v="0.70533333333333326"/>
    <n v="6.452914758836903E-4"/>
    <n v="0.92704096813411041"/>
    <x v="2"/>
    <n v="56500"/>
    <s v="no.s"/>
    <n v="2900"/>
    <n v="19.482758620689655"/>
    <m/>
    <m/>
    <m/>
    <x v="0"/>
    <n v="0"/>
    <s v="moved"/>
    <n v="67800"/>
    <m/>
    <m/>
    <m/>
  </r>
  <r>
    <n v="261"/>
    <s v="Laminate Gold 999  5/-"/>
    <x v="0"/>
    <m/>
    <m/>
    <m/>
    <m/>
    <x v="0"/>
    <m/>
    <m/>
    <n v="546.58999999999992"/>
    <n v="235"/>
    <m/>
    <s v="MOULDING"/>
    <x v="4"/>
    <n v="779.02"/>
    <s v="PM0272"/>
    <x v="1"/>
    <s v="Kgs"/>
    <n v="1"/>
    <n v="15"/>
    <n v="1"/>
    <n v="5"/>
    <n v="22"/>
    <n v="25"/>
    <n v="-3"/>
    <s v="local"/>
    <s v="500 KGS"/>
    <s v="each bdl average 20 kgs"/>
    <n v="20"/>
    <n v="624"/>
    <n v="562"/>
    <n v="20"/>
    <n v="0"/>
    <n v="0"/>
    <n v="0"/>
    <n v="533.29999999999995"/>
    <n v="510.35"/>
    <n v="436.97"/>
    <n v="2686.62"/>
    <n v="298.51333333333332"/>
    <n v="624"/>
    <n v="70150.633333333331"/>
    <n v="0.70150633333333334"/>
    <n v="6.4179025119814176E-4"/>
    <n v="0.92768275838530856"/>
    <x v="2"/>
    <n v="546.58999999999992"/>
    <s v="kgs"/>
    <n v="20.8"/>
    <n v="26.27836538461538"/>
    <m/>
    <m/>
    <m/>
    <x v="0"/>
    <n v="0"/>
    <s v="moved"/>
    <n v="128448.64999999998"/>
    <m/>
    <m/>
    <m/>
  </r>
  <r>
    <n v="1016"/>
    <s v="LAMBOO CAPS 120MM PINK "/>
    <x v="0"/>
    <m/>
    <m/>
    <m/>
    <m/>
    <x v="0"/>
    <m/>
    <m/>
    <n v="15786"/>
    <n v="2.0499999999999998"/>
    <m/>
    <n v="0"/>
    <x v="9"/>
    <n v="33000"/>
    <s v="PM0730"/>
    <x v="1"/>
    <s v="no.s"/>
    <n v="1"/>
    <n v="7"/>
    <n v="1"/>
    <n v="2"/>
    <n v="11"/>
    <n v="2"/>
    <n v="9"/>
    <s v="local"/>
    <s v="5000 NOS"/>
    <s v="each bag contains 500 nos caps"/>
    <n v="500"/>
    <m/>
    <m/>
    <m/>
    <m/>
    <m/>
    <m/>
    <m/>
    <n v="13000"/>
    <n v="55000"/>
    <n v="68000"/>
    <n v="34000"/>
    <n v="55000"/>
    <n v="69700"/>
    <n v="0.69699999999999995"/>
    <n v="6.3766752177353331E-4"/>
    <n v="0.92832042590708208"/>
    <x v="2"/>
    <n v="15786"/>
    <s v="no.s"/>
    <n v="1833.3333333333333"/>
    <n v="8.6105454545454556"/>
    <m/>
    <m/>
    <m/>
    <x v="0"/>
    <n v="0"/>
    <s v="moved"/>
    <n v="32361.299999999996"/>
    <m/>
    <m/>
    <m/>
  </r>
  <r>
    <n v="240"/>
    <s v="Display Teeny Choco Coated 5/-"/>
    <x v="0"/>
    <m/>
    <m/>
    <m/>
    <m/>
    <x v="0"/>
    <m/>
    <m/>
    <n v="17280"/>
    <n v="7.25"/>
    <m/>
    <s v="WAFER"/>
    <x v="7"/>
    <n v="20280"/>
    <s v="PM0360"/>
    <x v="1"/>
    <s v="no.s"/>
    <n v="1"/>
    <n v="10"/>
    <n v="1"/>
    <n v="4"/>
    <n v="16"/>
    <n v="15"/>
    <n v="1"/>
    <s v="local"/>
    <s v="5000 NOS"/>
    <s v="each cotton contains 100 nos"/>
    <n v="100"/>
    <n v="520"/>
    <n v="0"/>
    <n v="0"/>
    <n v="20800"/>
    <n v="15470"/>
    <n v="7000"/>
    <n v="21900"/>
    <n v="20700"/>
    <n v="0"/>
    <n v="86390"/>
    <n v="9598.8888888888887"/>
    <n v="21900"/>
    <n v="69591.944444444438"/>
    <n v="0.69591944444444442"/>
    <n v="6.3667894905724957E-4"/>
    <n v="0.92895710485613936"/>
    <x v="2"/>
    <n v="17280"/>
    <s v="no.s"/>
    <n v="730"/>
    <n v="23.671232876712327"/>
    <m/>
    <m/>
    <m/>
    <x v="0"/>
    <n v="0"/>
    <s v="moved"/>
    <n v="125280"/>
    <m/>
    <m/>
    <m/>
  </r>
  <r>
    <n v="445"/>
    <s v="foil Its My life"/>
    <x v="0"/>
    <m/>
    <m/>
    <m/>
    <m/>
    <x v="0"/>
    <m/>
    <m/>
    <n v="148.13999999999999"/>
    <n v="315"/>
    <m/>
    <s v="MOULDING"/>
    <x v="22"/>
    <n v="265.95999999999998"/>
    <s v="PM0331"/>
    <x v="1"/>
    <s v="no.s"/>
    <n v="1"/>
    <n v="15"/>
    <n v="7"/>
    <n v="3"/>
    <n v="26"/>
    <n v="5"/>
    <n v="21"/>
    <s v="Non Local"/>
    <s v="250 KGS"/>
    <s v="each roll average  5 to 9 kgs"/>
    <n v="5"/>
    <n v="423.8"/>
    <n v="161.19999999999999"/>
    <n v="71.52"/>
    <n v="50"/>
    <n v="240"/>
    <n v="123"/>
    <n v="235.39"/>
    <n v="457.9"/>
    <n v="211.38"/>
    <n v="1974.19"/>
    <n v="219.35444444444445"/>
    <n v="457.9"/>
    <n v="69096.650000000009"/>
    <n v="0.69096650000000004"/>
    <n v="6.3214762651869749E-4"/>
    <n v="0.929589252482658"/>
    <x v="2"/>
    <n v="148.13999999999999"/>
    <s v="kgs"/>
    <n v="15.263333333333332"/>
    <n v="9.7056125791657575"/>
    <m/>
    <m/>
    <m/>
    <x v="0"/>
    <n v="0"/>
    <s v="moved"/>
    <n v="46664.1"/>
    <m/>
    <m/>
    <m/>
  </r>
  <r>
    <n v="949"/>
    <s v="HUNGRY BIRD PET FOIL HSL LAMINATE"/>
    <x v="0"/>
    <m/>
    <m/>
    <m/>
    <m/>
    <x v="0"/>
    <m/>
    <m/>
    <n v="0.95999999999997954"/>
    <n v="350"/>
    <m/>
    <n v="0"/>
    <x v="4"/>
    <n v="0.95999999999997954"/>
    <s v="PM0677"/>
    <x v="1"/>
    <s v="Kgs"/>
    <n v="1"/>
    <n v="15"/>
    <n v="1"/>
    <n v="5"/>
    <n v="22"/>
    <n v="25"/>
    <n v="-3"/>
    <s v="local"/>
    <s v="500 KGS"/>
    <s v="each roll contains 15 kgs"/>
    <n v="15"/>
    <m/>
    <m/>
    <m/>
    <m/>
    <m/>
    <m/>
    <n v="225"/>
    <n v="106"/>
    <n v="261.17"/>
    <n v="592.17000000000007"/>
    <n v="197.39000000000001"/>
    <n v="261.17"/>
    <n v="69086.5"/>
    <n v="0.69086499999999995"/>
    <n v="6.3205476675763563E-4"/>
    <n v="0.93022130724941565"/>
    <x v="2"/>
    <n v="0.95999999999997954"/>
    <s v="kgs"/>
    <n v="8.7056666666666676"/>
    <n v="0.11027300225906261"/>
    <m/>
    <m/>
    <m/>
    <x v="0"/>
    <n v="0"/>
    <s v="moved"/>
    <n v="335.99999999999284"/>
    <m/>
    <m/>
    <m/>
  </r>
  <r>
    <n v="777"/>
    <s v="BEN 10 KACHA AAM CANDY JARS"/>
    <x v="0"/>
    <m/>
    <m/>
    <m/>
    <m/>
    <x v="0"/>
    <m/>
    <m/>
    <n v="13905"/>
    <n v="6.83"/>
    <m/>
    <n v="0"/>
    <x v="2"/>
    <n v="13905"/>
    <s v="PM0538"/>
    <x v="1"/>
    <s v="no.s"/>
    <n v="1"/>
    <n v="2"/>
    <n v="1"/>
    <n v="2"/>
    <n v="6"/>
    <n v="2"/>
    <n v="4"/>
    <s v="local"/>
    <s v="5000 NOS"/>
    <s v="each pkt contains 45 nos"/>
    <n v="45"/>
    <m/>
    <m/>
    <n v="0"/>
    <n v="35910"/>
    <n v="18750"/>
    <n v="0"/>
    <n v="6745"/>
    <n v="0"/>
    <n v="9095"/>
    <n v="70500"/>
    <n v="10071.428571428571"/>
    <n v="35910"/>
    <n v="68787.857142857145"/>
    <n v="0.68787857142857145"/>
    <n v="6.2932255943181574E-4"/>
    <n v="0.93085062980884747"/>
    <x v="2"/>
    <n v="13905"/>
    <s v="no.s"/>
    <n v="1197"/>
    <n v="11.616541353383459"/>
    <m/>
    <m/>
    <m/>
    <x v="0"/>
    <n v="0"/>
    <s v="moved"/>
    <n v="94971.15"/>
    <m/>
    <m/>
    <m/>
  </r>
  <r>
    <n v="388"/>
    <s v="Cansters Cappuccino Toffee"/>
    <x v="2"/>
    <s v="moving"/>
    <m/>
    <m/>
    <m/>
    <x v="2"/>
    <m/>
    <m/>
    <n v="0"/>
    <n v="11"/>
    <m/>
    <s v="CANDY"/>
    <x v="13"/>
    <n v="500"/>
    <s v="PM0136"/>
    <x v="1"/>
    <s v="no.s"/>
    <n v="1"/>
    <n v="10"/>
    <n v="1"/>
    <n v="4"/>
    <n v="16"/>
    <n v="5"/>
    <n v="11"/>
    <s v="local"/>
    <s v="10000 NOS"/>
    <s v="each cottons contains 56 nos"/>
    <n v="56"/>
    <n v="25480"/>
    <n v="30408"/>
    <n v="0"/>
    <n v="0"/>
    <n v="0"/>
    <n v="0"/>
    <n v="0"/>
    <n v="0"/>
    <n v="0"/>
    <n v="55888"/>
    <n v="6209.7777777777774"/>
    <n v="30408"/>
    <n v="68307.555555555547"/>
    <n v="0.68307555555555544"/>
    <n v="6.2492840271906813E-4"/>
    <n v="0.93147555821156658"/>
    <x v="3"/>
    <n v="0"/>
    <s v="no.s"/>
    <n v="1013.6"/>
    <n v="0"/>
    <m/>
    <n v="1"/>
    <m/>
    <x v="2"/>
    <n v="1"/>
    <s v="moved"/>
    <n v="0"/>
    <m/>
    <m/>
    <m/>
  </r>
  <r>
    <n v="80"/>
    <s v="cocoa powder BT500"/>
    <x v="0"/>
    <m/>
    <m/>
    <m/>
    <m/>
    <x v="0"/>
    <m/>
    <m/>
    <n v="0"/>
    <n v="250"/>
    <m/>
    <s v="INDUSTRIAL"/>
    <x v="1"/>
    <n v="0"/>
    <s v="RM0195"/>
    <x v="0"/>
    <s v="Kgs"/>
    <n v="1"/>
    <n v="20"/>
    <n v="15"/>
    <n v="10"/>
    <n v="46"/>
    <n v="15"/>
    <n v="31"/>
    <s v="Non Local"/>
    <s v="Management"/>
    <s v="each bag contains 25 kg"/>
    <n v="25"/>
    <n v="0"/>
    <n v="0"/>
    <n v="0"/>
    <n v="50"/>
    <n v="75"/>
    <n v="375"/>
    <n v="525"/>
    <n v="625"/>
    <n v="725"/>
    <n v="2375"/>
    <n v="263.88888888888891"/>
    <n v="725"/>
    <n v="65972.222222222234"/>
    <n v="0.65972222222222232"/>
    <n v="6.0356303372076435E-4"/>
    <n v="0.93207912124528736"/>
    <x v="2"/>
    <n v="0"/>
    <s v="kgs"/>
    <n v="24.166666666666668"/>
    <n v="0"/>
    <m/>
    <m/>
    <m/>
    <x v="0"/>
    <n v="0"/>
    <s v="moved"/>
    <n v="0"/>
    <m/>
    <m/>
    <m/>
  </r>
  <r>
    <n v="308"/>
    <s v="Laminate Stick On choco"/>
    <x v="0"/>
    <m/>
    <m/>
    <m/>
    <m/>
    <x v="0"/>
    <m/>
    <m/>
    <n v="897.4"/>
    <n v="190"/>
    <m/>
    <s v="STICK"/>
    <x v="4"/>
    <n v="949.40000000000009"/>
    <s v="PM0007"/>
    <x v="1"/>
    <s v="Kgs"/>
    <n v="1"/>
    <n v="15"/>
    <n v="1"/>
    <n v="5"/>
    <n v="22"/>
    <n v="25"/>
    <n v="-3"/>
    <s v="local"/>
    <s v="500 KGS"/>
    <s v="each bdl average 20 kgs"/>
    <n v="20"/>
    <n v="611"/>
    <n v="276"/>
    <n v="628"/>
    <n v="71"/>
    <n v="0"/>
    <n v="144"/>
    <n v="614"/>
    <n v="405"/>
    <n v="362"/>
    <n v="3111"/>
    <n v="345.66666666666669"/>
    <n v="628"/>
    <n v="65676.666666666672"/>
    <n v="0.65676666666666672"/>
    <n v="6.0085907132969522E-4"/>
    <n v="0.93267998031661703"/>
    <x v="2"/>
    <n v="897.4"/>
    <s v="kgs"/>
    <n v="20.933333333333334"/>
    <n v="42.869426751592357"/>
    <m/>
    <m/>
    <m/>
    <x v="0"/>
    <n v="0"/>
    <s v="moved"/>
    <n v="170506"/>
    <m/>
    <m/>
    <m/>
  </r>
  <r>
    <n v="6"/>
    <s v="Hmcs glucose"/>
    <x v="1"/>
    <s v="alternate usage"/>
    <s v="use"/>
    <s v="both"/>
    <s v="no stock"/>
    <x v="3"/>
    <m/>
    <s v="no dispose"/>
    <n v="300"/>
    <n v="28"/>
    <m/>
    <n v="0"/>
    <x v="0"/>
    <n v="300"/>
    <s v="RM0075"/>
    <x v="0"/>
    <s v="Kgs"/>
    <n v="1"/>
    <n v="5"/>
    <n v="4"/>
    <n v="2"/>
    <n v="12"/>
    <n v="7"/>
    <n v="5"/>
    <s v="Non Local"/>
    <e v="#N/A"/>
    <e v="#N/A"/>
    <m/>
    <n v="1200"/>
    <n v="10200"/>
    <n v="4200"/>
    <n v="0"/>
    <n v="2100"/>
    <n v="3000"/>
    <n v="0"/>
    <n v="0"/>
    <n v="0"/>
    <n v="20700"/>
    <n v="2300"/>
    <n v="10200"/>
    <n v="64400"/>
    <n v="0.64400000000000002"/>
    <n v="5.8917917363293464E-4"/>
    <n v="0.93326915949024991"/>
    <x v="3"/>
    <n v="300"/>
    <s v="kgs"/>
    <n v="340"/>
    <n v="0.88235294117647056"/>
    <m/>
    <n v="1"/>
    <m/>
    <x v="2"/>
    <n v="1"/>
    <s v="non moved"/>
    <n v="8400"/>
    <m/>
    <m/>
    <m/>
  </r>
  <r>
    <n v="393"/>
    <s v="WAFFY ROLLS VANILLA CBS"/>
    <x v="0"/>
    <m/>
    <m/>
    <m/>
    <m/>
    <x v="0"/>
    <m/>
    <m/>
    <n v="900"/>
    <n v="28"/>
    <m/>
    <s v="STICK"/>
    <x v="5"/>
    <n v="900"/>
    <s v="PM0541"/>
    <x v="1"/>
    <s v="no.s"/>
    <n v="1"/>
    <n v="4"/>
    <n v="1"/>
    <n v="2"/>
    <n v="8"/>
    <n v="7"/>
    <n v="1"/>
    <s v="local"/>
    <s v="500 CBS"/>
    <s v="each bdl contains 20 nos"/>
    <n v="20"/>
    <m/>
    <m/>
    <m/>
    <n v="7480"/>
    <n v="2000"/>
    <n v="0"/>
    <n v="4040"/>
    <n v="0"/>
    <n v="0"/>
    <n v="13520"/>
    <n v="2253.3333333333335"/>
    <n v="7480"/>
    <n v="63093.333333333336"/>
    <n v="0.63093333333333335"/>
    <n v="5.772248135882084E-4"/>
    <n v="0.93384638430383815"/>
    <x v="2"/>
    <n v="900"/>
    <s v="no.s"/>
    <n v="249.33333333333334"/>
    <n v="3.6096256684491976"/>
    <m/>
    <m/>
    <m/>
    <x v="0"/>
    <n v="0"/>
    <s v="moved"/>
    <n v="25200"/>
    <m/>
    <m/>
    <m/>
  </r>
  <r>
    <n v="424"/>
    <s v="Lids"/>
    <x v="0"/>
    <m/>
    <m/>
    <m/>
    <m/>
    <x v="0"/>
    <m/>
    <m/>
    <n v="71200"/>
    <n v="2.2000000000000002"/>
    <m/>
    <s v="CANDY"/>
    <x v="23"/>
    <n v="101400"/>
    <s v="PM0512"/>
    <x v="1"/>
    <s v="no.s"/>
    <n v="1"/>
    <n v="10"/>
    <n v="1"/>
    <n v="4"/>
    <n v="16"/>
    <n v="5"/>
    <n v="11"/>
    <s v="local"/>
    <s v="10000 NOS"/>
    <s v="each cotton contains 1300 nos"/>
    <n v="1300"/>
    <n v="48500"/>
    <n v="56000"/>
    <n v="0"/>
    <n v="0"/>
    <n v="0"/>
    <n v="45500"/>
    <n v="29900"/>
    <n v="59800"/>
    <n v="15600"/>
    <n v="255300"/>
    <n v="28366.666666666668"/>
    <n v="59800"/>
    <n v="62406.666666666672"/>
    <n v="0.62406666666666677"/>
    <n v="5.7094267540143905E-4"/>
    <n v="0.93441732697923963"/>
    <x v="2"/>
    <n v="71200"/>
    <s v="no.s"/>
    <n v="1993.3333333333333"/>
    <n v="35.719063545150505"/>
    <m/>
    <m/>
    <m/>
    <x v="0"/>
    <n v="0"/>
    <s v="moved"/>
    <n v="156640"/>
    <m/>
    <m/>
    <m/>
  </r>
  <r>
    <n v="37"/>
    <s v="KISMIS"/>
    <x v="0"/>
    <m/>
    <m/>
    <m/>
    <m/>
    <x v="0"/>
    <m/>
    <m/>
    <n v="885"/>
    <n v="125"/>
    <m/>
    <n v="0"/>
    <x v="0"/>
    <n v="1093"/>
    <s v="RM0162"/>
    <x v="0"/>
    <s v="Kgs"/>
    <n v="1"/>
    <n v="3"/>
    <n v="1"/>
    <n v="2"/>
    <n v="7"/>
    <n v="5"/>
    <n v="2"/>
    <s v="local"/>
    <s v="100KGS"/>
    <s v="10 cts x 10 kg"/>
    <n v="10"/>
    <n v="1244.5"/>
    <n v="235"/>
    <n v="220"/>
    <n v="96"/>
    <n v="380"/>
    <n v="375"/>
    <n v="405"/>
    <n v="1040"/>
    <n v="449"/>
    <n v="4444.5"/>
    <n v="493.83333333333331"/>
    <n v="1244.5"/>
    <n v="61729.166666666664"/>
    <n v="0.61729166666666668"/>
    <n v="5.6474440070988135E-4"/>
    <n v="0.93498207137994949"/>
    <x v="2"/>
    <n v="885"/>
    <s v="kgs"/>
    <n v="41.483333333333334"/>
    <n v="21.333869023704299"/>
    <m/>
    <m/>
    <m/>
    <x v="0"/>
    <n v="0"/>
    <s v="moved"/>
    <n v="110625"/>
    <m/>
    <m/>
    <m/>
  </r>
  <r>
    <n v="270"/>
    <s v="Cbs Gold 2/-"/>
    <x v="0"/>
    <m/>
    <m/>
    <m/>
    <m/>
    <x v="0"/>
    <m/>
    <m/>
    <n v="1470"/>
    <n v="33"/>
    <m/>
    <s v="MOULDING"/>
    <x v="5"/>
    <n v="1530"/>
    <s v="PM0277"/>
    <x v="1"/>
    <s v="no.s"/>
    <n v="1"/>
    <n v="4"/>
    <n v="1"/>
    <n v="2"/>
    <n v="8"/>
    <n v="5"/>
    <n v="3"/>
    <s v="local"/>
    <s v="500 CBS"/>
    <s v="each bdl contains 10 nos"/>
    <n v="10"/>
    <n v="3520"/>
    <n v="2020"/>
    <n v="150"/>
    <n v="800"/>
    <n v="660"/>
    <n v="660"/>
    <n v="2970"/>
    <n v="3310"/>
    <n v="2600"/>
    <n v="16690"/>
    <n v="1854.4444444444443"/>
    <n v="3520"/>
    <n v="61196.666666666664"/>
    <n v="0.61196666666666666"/>
    <n v="5.5987269403349105E-4"/>
    <n v="0.93554194407398295"/>
    <x v="2"/>
    <n v="1470"/>
    <s v="no.s"/>
    <n v="117.33333333333333"/>
    <n v="12.528409090909092"/>
    <m/>
    <m/>
    <m/>
    <x v="0"/>
    <n v="0"/>
    <s v="moved"/>
    <n v="48510"/>
    <m/>
    <m/>
    <m/>
  </r>
  <r>
    <n v="672"/>
    <s v="83mm Pink Caps for 3D Strawberry Bubblegum"/>
    <x v="0"/>
    <m/>
    <m/>
    <m/>
    <m/>
    <x v="0"/>
    <m/>
    <m/>
    <n v="21900"/>
    <n v="1.05"/>
    <m/>
    <s v="BUBBLEGUM"/>
    <x v="9"/>
    <n v="29900"/>
    <s v="PM0393"/>
    <x v="1"/>
    <s v="no.s"/>
    <n v="1"/>
    <n v="7"/>
    <n v="1"/>
    <n v="2"/>
    <n v="11"/>
    <n v="3"/>
    <n v="8"/>
    <s v="local"/>
    <s v="5000 NOS"/>
    <s v="each bag contains 2000 nos caps"/>
    <n v="2000"/>
    <n v="78000"/>
    <n v="53000"/>
    <n v="70000"/>
    <n v="18000"/>
    <n v="72000"/>
    <n v="72000"/>
    <n v="63500"/>
    <n v="36000"/>
    <n v="60100"/>
    <n v="522600"/>
    <n v="58066.666666666664"/>
    <n v="78000"/>
    <n v="60970"/>
    <n v="0.60970000000000002"/>
    <n v="5.5779897851552834E-4"/>
    <n v="0.93609974305249843"/>
    <x v="2"/>
    <n v="21900"/>
    <s v="no.s"/>
    <n v="2600"/>
    <n v="8.4230769230769234"/>
    <m/>
    <m/>
    <m/>
    <x v="0"/>
    <n v="0"/>
    <s v="moved"/>
    <n v="22995"/>
    <m/>
    <m/>
    <m/>
  </r>
  <r>
    <n v="229"/>
    <s v="Chocolate Display Mr Wafer 5/-"/>
    <x v="0"/>
    <m/>
    <m/>
    <m/>
    <m/>
    <x v="0"/>
    <m/>
    <m/>
    <n v="0"/>
    <n v="16"/>
    <m/>
    <s v="WAFER"/>
    <x v="7"/>
    <n v="0"/>
    <s v="PM0436"/>
    <x v="1"/>
    <s v="no.s"/>
    <n v="1"/>
    <n v="10"/>
    <n v="1"/>
    <n v="4"/>
    <n v="16"/>
    <n v="15"/>
    <n v="1"/>
    <s v="local"/>
    <s v="5000 NOS"/>
    <s v="each cottons contains 100 nos"/>
    <n v="100"/>
    <n v="4000"/>
    <n v="3000"/>
    <n v="1000"/>
    <n v="8400"/>
    <n v="4440"/>
    <n v="0"/>
    <n v="7090"/>
    <n v="6000"/>
    <n v="0"/>
    <n v="33930"/>
    <n v="3770"/>
    <n v="8400"/>
    <n v="60320"/>
    <n v="0.60319999999999996"/>
    <n v="5.5185229430960579E-4"/>
    <n v="0.93665159534680809"/>
    <x v="2"/>
    <n v="0"/>
    <s v="no.s"/>
    <n v="280"/>
    <n v="0"/>
    <m/>
    <m/>
    <m/>
    <x v="0"/>
    <n v="0"/>
    <s v="moved"/>
    <n v="0"/>
    <m/>
    <m/>
    <m/>
  </r>
  <r>
    <n v="715"/>
    <s v="Red caps 96mm with handle for swiss gold / U &amp; ME STRAWBERRY"/>
    <x v="0"/>
    <m/>
    <m/>
    <m/>
    <m/>
    <x v="0"/>
    <m/>
    <m/>
    <n v="7000"/>
    <n v="1.95"/>
    <m/>
    <s v="Common"/>
    <x v="9"/>
    <n v="10500"/>
    <s v="PM0123"/>
    <x v="1"/>
    <s v="no.s"/>
    <n v="1"/>
    <n v="7"/>
    <n v="1"/>
    <n v="2"/>
    <n v="11"/>
    <n v="3"/>
    <n v="8"/>
    <s v="local"/>
    <s v="5000 NOS"/>
    <s v="each bag contains 2000 nos caps"/>
    <n v="2000"/>
    <n v="42000"/>
    <n v="24000"/>
    <n v="70500"/>
    <n v="21000"/>
    <n v="11000"/>
    <n v="24000"/>
    <n v="33500"/>
    <n v="34000"/>
    <n v="16500"/>
    <n v="276500"/>
    <n v="30722.222222222223"/>
    <n v="70500"/>
    <n v="59908.333333333336"/>
    <n v="0.59908333333333341"/>
    <n v="5.4808606097918832E-4"/>
    <n v="0.93719968140778731"/>
    <x v="2"/>
    <n v="7000"/>
    <s v="no.s"/>
    <n v="2350"/>
    <n v="2.978723404255319"/>
    <m/>
    <m/>
    <m/>
    <x v="0"/>
    <n v="0"/>
    <s v="moved"/>
    <n v="13650"/>
    <m/>
    <m/>
    <m/>
  </r>
  <r>
    <n v="394"/>
    <s v="Cansters Kaju Butter Toffee"/>
    <x v="0"/>
    <m/>
    <m/>
    <m/>
    <m/>
    <x v="0"/>
    <m/>
    <m/>
    <n v="3000"/>
    <n v="11"/>
    <m/>
    <s v="CANDY"/>
    <x v="13"/>
    <n v="8048"/>
    <s v="PM0140"/>
    <x v="1"/>
    <s v="no.s"/>
    <n v="1"/>
    <n v="10"/>
    <n v="1"/>
    <n v="4"/>
    <n v="16"/>
    <n v="5"/>
    <n v="11"/>
    <s v="local"/>
    <s v="10000 NOS"/>
    <s v="each cottons contains 56 nos"/>
    <n v="56"/>
    <n v="0"/>
    <n v="18032"/>
    <n v="0"/>
    <n v="0"/>
    <n v="0"/>
    <n v="0"/>
    <n v="18144"/>
    <n v="12000"/>
    <n v="0"/>
    <n v="48176"/>
    <n v="5352.8888888888887"/>
    <n v="18144"/>
    <n v="58881.777777777774"/>
    <n v="0.58881777777777777"/>
    <n v="5.3869436604268948E-4"/>
    <n v="0.93773837577383001"/>
    <x v="2"/>
    <n v="3000"/>
    <s v="no.s"/>
    <n v="604.79999999999995"/>
    <n v="4.9603174603174605"/>
    <m/>
    <m/>
    <m/>
    <x v="0"/>
    <n v="0"/>
    <s v="moved"/>
    <n v="33000"/>
    <m/>
    <m/>
    <m/>
  </r>
  <r>
    <n v="468"/>
    <s v="Milky Penguin Laminate"/>
    <x v="0"/>
    <m/>
    <m/>
    <m/>
    <m/>
    <x v="0"/>
    <m/>
    <m/>
    <n v="549.46500000000003"/>
    <n v="188"/>
    <m/>
    <s v="MOULDING"/>
    <x v="4"/>
    <n v="549.46500000000015"/>
    <s v="PM0338"/>
    <x v="1"/>
    <s v="Kgs"/>
    <n v="1"/>
    <n v="15"/>
    <n v="1"/>
    <n v="5"/>
    <n v="22"/>
    <n v="25"/>
    <n v="-3"/>
    <s v="local"/>
    <s v="500 KGS"/>
    <s v="each bdl average 20 kgs"/>
    <n v="20"/>
    <n v="0"/>
    <n v="0"/>
    <n v="0"/>
    <n v="0"/>
    <n v="0"/>
    <n v="709"/>
    <n v="523.29999999999995"/>
    <n v="765.65"/>
    <n v="818.59000000000015"/>
    <n v="2816.54"/>
    <n v="312.94888888888886"/>
    <n v="818.59000000000015"/>
    <n v="58834.391111111108"/>
    <n v="0.58834391111111106"/>
    <n v="5.3826083751616952E-4"/>
    <n v="0.93827663661134619"/>
    <x v="2"/>
    <n v="549.46500000000003"/>
    <s v="kgs"/>
    <n v="27.286333333333339"/>
    <n v="20.137003872512487"/>
    <m/>
    <m/>
    <m/>
    <x v="0"/>
    <n v="0"/>
    <s v="moved"/>
    <n v="103299.42000000001"/>
    <m/>
    <m/>
    <m/>
  </r>
  <r>
    <n v="528"/>
    <s v="Doraemon Watermelon Bubblegum Laminate"/>
    <x v="0"/>
    <m/>
    <m/>
    <m/>
    <m/>
    <x v="0"/>
    <m/>
    <m/>
    <n v="310.60000000000002"/>
    <n v="195"/>
    <m/>
    <s v="BUBBLEGUM"/>
    <x v="4"/>
    <n v="261.60000000000002"/>
    <s v="PM0407"/>
    <x v="1"/>
    <s v="Kgs"/>
    <n v="1"/>
    <n v="15"/>
    <n v="1"/>
    <n v="5"/>
    <n v="22"/>
    <n v="25"/>
    <n v="-3"/>
    <s v="local"/>
    <s v="500 KGS"/>
    <s v="each bdl average 20 kgs"/>
    <n v="20"/>
    <n v="513"/>
    <n v="255.05"/>
    <n v="458.62"/>
    <n v="375"/>
    <n v="278"/>
    <n v="245"/>
    <n v="276"/>
    <n v="106"/>
    <n v="193.4"/>
    <n v="2700.07"/>
    <n v="300.00777777777779"/>
    <n v="513"/>
    <n v="58501.51666666667"/>
    <n v="0.58501516666666675"/>
    <n v="5.3521545412950344E-4"/>
    <n v="0.93881185206547568"/>
    <x v="2"/>
    <n v="310.60000000000002"/>
    <s v="kgs"/>
    <n v="17.100000000000001"/>
    <n v="18.163742690058481"/>
    <m/>
    <m/>
    <m/>
    <x v="0"/>
    <n v="0"/>
    <s v="moved"/>
    <n v="60567.000000000007"/>
    <m/>
    <m/>
    <m/>
  </r>
  <r>
    <n v="375"/>
    <s v="Glass cover Funto Coffee Candy / XTREM"/>
    <x v="0"/>
    <m/>
    <m/>
    <m/>
    <m/>
    <x v="0"/>
    <m/>
    <m/>
    <n v="959970"/>
    <n v="0.3"/>
    <m/>
    <s v="CANDY"/>
    <x v="24"/>
    <n v="959970"/>
    <s v="PM0194"/>
    <x v="1"/>
    <s v="no.s"/>
    <n v="1"/>
    <n v="7"/>
    <n v="2"/>
    <n v="3"/>
    <n v="13"/>
    <n v="15"/>
    <n v="-2"/>
    <s v="local"/>
    <s v="200 KGS"/>
    <s v="each bag contains 30 kgs"/>
    <n v="30"/>
    <n v="201480"/>
    <n v="268520"/>
    <n v="172250"/>
    <n v="346700"/>
    <n v="150000"/>
    <n v="220000"/>
    <n v="120000"/>
    <n v="180000"/>
    <n v="90000"/>
    <n v="1748950"/>
    <n v="194327.77777777778"/>
    <n v="346700"/>
    <n v="58298.333333333336"/>
    <n v="0.58298333333333341"/>
    <n v="5.3335658163836488E-4"/>
    <n v="0.93934520864711402"/>
    <x v="2"/>
    <n v="959970"/>
    <s v="no.s"/>
    <n v="11556.666666666666"/>
    <n v="83.066339775021632"/>
    <m/>
    <m/>
    <m/>
    <x v="0"/>
    <n v="0"/>
    <s v="moved"/>
    <n v="287991"/>
    <m/>
    <m/>
    <m/>
  </r>
  <r>
    <n v="570"/>
    <s v="Soccer Balls Jars"/>
    <x v="0"/>
    <m/>
    <m/>
    <m/>
    <m/>
    <x v="0"/>
    <m/>
    <m/>
    <n v="3770"/>
    <n v="4.3"/>
    <m/>
    <n v="0"/>
    <x v="2"/>
    <n v="5570"/>
    <s v="PM0122"/>
    <x v="1"/>
    <s v="no.s"/>
    <n v="1"/>
    <n v="2"/>
    <n v="1"/>
    <n v="2"/>
    <n v="6"/>
    <n v="2"/>
    <n v="4"/>
    <s v="local"/>
    <s v="5000 NOS"/>
    <s v="each pkt contains 150 nos"/>
    <n v="150"/>
    <n v="27640"/>
    <n v="16175"/>
    <n v="3950"/>
    <n v="0"/>
    <n v="0"/>
    <n v="12000"/>
    <n v="18300"/>
    <n v="26550"/>
    <n v="16000"/>
    <n v="120615"/>
    <n v="13401.666666666666"/>
    <n v="27640"/>
    <n v="57627.166666666664"/>
    <n v="0.57627166666666663"/>
    <n v="5.2721624899804446E-4"/>
    <n v="0.93987242489611211"/>
    <x v="2"/>
    <n v="3770"/>
    <s v="no.s"/>
    <n v="921.33333333333337"/>
    <n v="4.0918958031837915"/>
    <m/>
    <m/>
    <m/>
    <x v="0"/>
    <n v="0"/>
    <s v="moved"/>
    <n v="16211"/>
    <m/>
    <m/>
    <m/>
  </r>
  <r>
    <n v="729"/>
    <s v="STICK ON CHOCO WITH HAZELNUT CREAM JARS"/>
    <x v="0"/>
    <m/>
    <m/>
    <m/>
    <m/>
    <x v="0"/>
    <m/>
    <m/>
    <n v="3660"/>
    <n v="5.25"/>
    <m/>
    <s v="STICK"/>
    <x v="2"/>
    <n v="1800"/>
    <s v="PM0644"/>
    <x v="1"/>
    <s v="no.s"/>
    <n v="1"/>
    <n v="2"/>
    <n v="1"/>
    <n v="2"/>
    <n v="6"/>
    <n v="2"/>
    <n v="4"/>
    <s v="local"/>
    <s v="5000 NOS"/>
    <s v="each pkt contains 60 nos"/>
    <n v="60"/>
    <m/>
    <m/>
    <m/>
    <m/>
    <m/>
    <m/>
    <n v="12180"/>
    <n v="11730"/>
    <n v="8800"/>
    <n v="32710"/>
    <n v="10903.333333333334"/>
    <n v="12180"/>
    <n v="57242.5"/>
    <n v="0.57242499999999996"/>
    <n v="5.2369703178079593E-4"/>
    <n v="0.9403961219278929"/>
    <x v="2"/>
    <n v="3660"/>
    <s v="no.s"/>
    <n v="406"/>
    <n v="9.014778325123153"/>
    <m/>
    <m/>
    <m/>
    <x v="0"/>
    <n v="0"/>
    <s v="moved"/>
    <n v="19215"/>
    <m/>
    <m/>
    <m/>
  </r>
  <r>
    <n v="258"/>
    <s v="Cbs Silky Milky 5/-"/>
    <x v="0"/>
    <m/>
    <m/>
    <m/>
    <m/>
    <x v="0"/>
    <m/>
    <m/>
    <n v="888"/>
    <n v="33"/>
    <m/>
    <s v="MOULDING"/>
    <x v="5"/>
    <n v="1360"/>
    <s v="PM0271"/>
    <x v="1"/>
    <s v="no.s"/>
    <n v="1"/>
    <n v="4"/>
    <n v="1"/>
    <n v="2"/>
    <n v="8"/>
    <n v="5"/>
    <n v="3"/>
    <s v="local"/>
    <s v="500 CBS"/>
    <s v="each bdl contains 10 nos"/>
    <n v="10"/>
    <n v="3040"/>
    <n v="2640"/>
    <n v="60"/>
    <n v="520"/>
    <n v="980"/>
    <n v="1180"/>
    <n v="3100"/>
    <n v="2480"/>
    <n v="1590"/>
    <n v="15590"/>
    <n v="1732.2222222222222"/>
    <n v="3100"/>
    <n v="57163.333333333328"/>
    <n v="0.57163333333333333"/>
    <n v="5.2297275614033103E-4"/>
    <n v="0.94091909468403323"/>
    <x v="2"/>
    <n v="888"/>
    <s v="no.s"/>
    <n v="103.33333333333333"/>
    <n v="8.5935483870967744"/>
    <m/>
    <m/>
    <m/>
    <x v="0"/>
    <n v="0"/>
    <s v="moved"/>
    <n v="29304"/>
    <m/>
    <m/>
    <m/>
  </r>
  <r>
    <n v="318"/>
    <s v="Jar Cbs Mr.Wafer Choco Stick"/>
    <x v="0"/>
    <m/>
    <m/>
    <m/>
    <m/>
    <x v="0"/>
    <m/>
    <m/>
    <n v="1200"/>
    <n v="40"/>
    <m/>
    <s v="STICK"/>
    <x v="5"/>
    <n v="0"/>
    <s v="PM0016"/>
    <x v="1"/>
    <s v="no.s"/>
    <n v="1"/>
    <n v="4"/>
    <n v="1"/>
    <n v="2"/>
    <n v="8"/>
    <n v="5"/>
    <n v="3"/>
    <s v="local"/>
    <s v="500 CBS"/>
    <s v="each bdl contains 10 nos"/>
    <n v="10"/>
    <n v="1790"/>
    <n v="1030"/>
    <n v="0"/>
    <n v="0"/>
    <n v="990"/>
    <n v="2560"/>
    <n v="1940"/>
    <n v="4530"/>
    <n v="0"/>
    <n v="12840"/>
    <n v="1426.6666666666667"/>
    <n v="4530"/>
    <n v="57066.666666666672"/>
    <n v="0.57066666666666677"/>
    <n v="5.2208837746355291E-4"/>
    <n v="0.94144118306149682"/>
    <x v="2"/>
    <n v="1200"/>
    <s v="no.s"/>
    <n v="151"/>
    <n v="7.9470198675496686"/>
    <m/>
    <m/>
    <m/>
    <x v="0"/>
    <n v="0"/>
    <s v="moved"/>
    <n v="48000"/>
    <m/>
    <m/>
    <m/>
  </r>
  <r>
    <n v="391"/>
    <s v="WAFFY ROLLS STRAWBERRY CBS"/>
    <x v="0"/>
    <m/>
    <m/>
    <m/>
    <m/>
    <x v="0"/>
    <m/>
    <m/>
    <n v="0"/>
    <n v="28"/>
    <m/>
    <s v="STICK"/>
    <x v="5"/>
    <n v="0"/>
    <s v="PM0540"/>
    <x v="1"/>
    <s v="no.s"/>
    <n v="1"/>
    <n v="4"/>
    <n v="1"/>
    <n v="2"/>
    <n v="8"/>
    <n v="7"/>
    <n v="1"/>
    <s v="local"/>
    <s v="500 CBS"/>
    <s v="each bdl contains 20 nos"/>
    <n v="20"/>
    <m/>
    <m/>
    <m/>
    <n v="3280"/>
    <n v="5370"/>
    <n v="0"/>
    <n v="3240"/>
    <n v="0"/>
    <n v="0"/>
    <n v="11890"/>
    <n v="1981.6666666666667"/>
    <n v="5370"/>
    <n v="55486.666666666672"/>
    <n v="0.55486666666666673"/>
    <n v="5.0763336047069513E-4"/>
    <n v="0.94194881642196748"/>
    <x v="2"/>
    <n v="0"/>
    <s v="no.s"/>
    <n v="179"/>
    <n v="0"/>
    <m/>
    <m/>
    <m/>
    <x v="0"/>
    <n v="0"/>
    <s v="moved"/>
    <n v="0"/>
    <m/>
    <m/>
    <m/>
  </r>
  <r>
    <n v="244"/>
    <s v="Strawberry Display Mr Wafer 5/-"/>
    <x v="0"/>
    <m/>
    <m/>
    <m/>
    <m/>
    <x v="0"/>
    <m/>
    <m/>
    <n v="6420"/>
    <n v="16"/>
    <m/>
    <s v="WAFER"/>
    <x v="7"/>
    <n v="6420"/>
    <s v="PM0437"/>
    <x v="1"/>
    <s v="no.s"/>
    <n v="1"/>
    <n v="10"/>
    <n v="1"/>
    <n v="4"/>
    <n v="16"/>
    <n v="15"/>
    <n v="1"/>
    <s v="local"/>
    <s v="5000 NOS"/>
    <s v="each cotton contains 100 nos"/>
    <n v="100"/>
    <n v="2500"/>
    <n v="3305"/>
    <n v="0"/>
    <n v="8400"/>
    <n v="3750"/>
    <n v="0"/>
    <n v="5700"/>
    <n v="0"/>
    <n v="7200"/>
    <n v="30855"/>
    <n v="3428.3333333333335"/>
    <n v="8400"/>
    <n v="54853.333333333336"/>
    <n v="0.54853333333333332"/>
    <n v="5.0183915534697575E-4"/>
    <n v="0.94245065557731444"/>
    <x v="2"/>
    <n v="6420"/>
    <s v="no.s"/>
    <n v="280"/>
    <n v="22.928571428571427"/>
    <m/>
    <m/>
    <m/>
    <x v="0"/>
    <n v="0"/>
    <s v="moved"/>
    <n v="102720"/>
    <m/>
    <m/>
    <m/>
  </r>
  <r>
    <n v="146"/>
    <s v="Mango 738542 (Symrise)"/>
    <x v="0"/>
    <m/>
    <m/>
    <m/>
    <m/>
    <x v="0"/>
    <m/>
    <m/>
    <n v="200"/>
    <n v="1591.55"/>
    <m/>
    <n v="0"/>
    <x v="6"/>
    <n v="200"/>
    <s v="RM0083"/>
    <x v="0"/>
    <s v="Kgs"/>
    <n v="1"/>
    <n v="20"/>
    <n v="5"/>
    <n v="5"/>
    <n v="31"/>
    <n v="20"/>
    <n v="11"/>
    <s v="Non Local"/>
    <s v="25 kgs"/>
    <e v="#N/A"/>
    <m/>
    <n v="10"/>
    <n v="10"/>
    <n v="15"/>
    <n v="75"/>
    <n v="25"/>
    <n v="75"/>
    <n v="0"/>
    <n v="75"/>
    <n v="25"/>
    <n v="310"/>
    <n v="34.444444444444443"/>
    <n v="75"/>
    <n v="54820.055555555555"/>
    <n v="0.54820055555555558"/>
    <n v="5.0153470544617683E-4"/>
    <n v="0.94295219028276067"/>
    <x v="2"/>
    <n v="200"/>
    <s v="kgs"/>
    <n v="2.5"/>
    <n v="80"/>
    <m/>
    <m/>
    <m/>
    <x v="0"/>
    <n v="0"/>
    <s v="moved"/>
    <n v="318310"/>
    <m/>
    <m/>
    <m/>
  </r>
  <r>
    <n v="17"/>
    <s v="DFR"/>
    <x v="1"/>
    <m/>
    <m/>
    <m/>
    <m/>
    <x v="0"/>
    <m/>
    <s v="dispose"/>
    <n v="0"/>
    <n v="70"/>
    <m/>
    <n v="0"/>
    <x v="0"/>
    <n v="0"/>
    <s v="RM0046"/>
    <x v="0"/>
    <s v="Kgs"/>
    <n v="1"/>
    <m/>
    <m/>
    <m/>
    <n v="1"/>
    <n v="7"/>
    <n v="-6"/>
    <s v="local"/>
    <s v="500KGS"/>
    <s v="33 cts x 15 kgs"/>
    <n v="15"/>
    <n v="1110"/>
    <n v="1560"/>
    <n v="0"/>
    <n v="0"/>
    <n v="0"/>
    <n v="1740"/>
    <n v="840"/>
    <n v="1425"/>
    <n v="315"/>
    <n v="6990"/>
    <n v="776.66666666666663"/>
    <n v="1740"/>
    <n v="54366.666666666664"/>
    <n v="0.54366666666666663"/>
    <n v="4.9738676614664401E-4"/>
    <n v="0.94344957704890731"/>
    <x v="2"/>
    <n v="0"/>
    <s v="kgs"/>
    <n v="58"/>
    <n v="0"/>
    <m/>
    <m/>
    <m/>
    <x v="0"/>
    <n v="0"/>
    <s v="moved"/>
    <n v="0"/>
    <m/>
    <m/>
    <m/>
  </r>
  <r>
    <n v="239"/>
    <s v="Laminate Teeny Choco Coated 5/-"/>
    <x v="0"/>
    <m/>
    <m/>
    <m/>
    <m/>
    <x v="0"/>
    <m/>
    <m/>
    <n v="895"/>
    <n v="240"/>
    <m/>
    <s v="WAFER"/>
    <x v="4"/>
    <n v="960.00000000000023"/>
    <s v="PM0359"/>
    <x v="1"/>
    <s v="Kgs"/>
    <n v="1"/>
    <n v="15"/>
    <n v="1"/>
    <n v="5"/>
    <n v="22"/>
    <n v="25"/>
    <n v="-3"/>
    <s v="local"/>
    <s v="500 KGS"/>
    <s v="each bdl average 20 kgs"/>
    <n v="20"/>
    <n v="181"/>
    <n v="0"/>
    <n v="0"/>
    <n v="625"/>
    <n v="85"/>
    <n v="0"/>
    <n v="636.01"/>
    <n v="508"/>
    <n v="0"/>
    <n v="2035.01"/>
    <n v="226.11222222222221"/>
    <n v="636.01"/>
    <n v="54266.933333333334"/>
    <n v="0.54266933333333334"/>
    <n v="4.9647433131874046E-4"/>
    <n v="0.94394605138022603"/>
    <x v="2"/>
    <n v="895"/>
    <s v="kgs"/>
    <n v="21.200333333333333"/>
    <n v="42.216317353500735"/>
    <m/>
    <m/>
    <m/>
    <x v="0"/>
    <n v="0"/>
    <s v="moved"/>
    <n v="214800"/>
    <m/>
    <m/>
    <m/>
  </r>
  <r>
    <n v="397"/>
    <s v="Cansters Choco Blast Toffee"/>
    <x v="0"/>
    <m/>
    <m/>
    <m/>
    <m/>
    <x v="0"/>
    <m/>
    <m/>
    <n v="0"/>
    <n v="11"/>
    <m/>
    <s v="CANDY"/>
    <x v="13"/>
    <n v="0"/>
    <s v="PM0128"/>
    <x v="1"/>
    <s v="no.s"/>
    <n v="1"/>
    <n v="10"/>
    <n v="1"/>
    <n v="4"/>
    <n v="16"/>
    <n v="5"/>
    <n v="11"/>
    <s v="local"/>
    <s v="10000 NOS"/>
    <s v="each cottons contains 56 nos"/>
    <n v="56"/>
    <n v="40808"/>
    <n v="0"/>
    <n v="0"/>
    <n v="0"/>
    <n v="0"/>
    <n v="0"/>
    <n v="3542"/>
    <n v="0"/>
    <n v="0"/>
    <n v="44350"/>
    <n v="4927.7777777777774"/>
    <n v="40808"/>
    <n v="54205.555555555547"/>
    <n v="0.54205555555555551"/>
    <n v="4.9591280168534695E-4"/>
    <n v="0.9444419641819114"/>
    <x v="2"/>
    <n v="0"/>
    <s v="no.s"/>
    <n v="1360.2666666666667"/>
    <n v="0"/>
    <m/>
    <m/>
    <m/>
    <x v="0"/>
    <n v="0"/>
    <s v="moved"/>
    <n v="0"/>
    <m/>
    <m/>
    <m/>
  </r>
  <r>
    <n v="536"/>
    <s v="ENGLAND COCONUT CANDY LAMINATE"/>
    <x v="0"/>
    <m/>
    <m/>
    <m/>
    <m/>
    <x v="0"/>
    <m/>
    <m/>
    <n v="820.45"/>
    <n v="225"/>
    <m/>
    <n v="0"/>
    <x v="4"/>
    <n v="817.84999999999991"/>
    <s v="PM0661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4"/>
    <n v="398.16999999999996"/>
    <n v="472.16999999999996"/>
    <n v="236.08499999999998"/>
    <n v="398.16999999999996"/>
    <n v="53119.124999999993"/>
    <n v="0.53119124999999989"/>
    <n v="4.8597332564603347E-4"/>
    <n v="0.94492793750755744"/>
    <x v="2"/>
    <n v="820.45"/>
    <s v="kgs"/>
    <n v="13.272333333333332"/>
    <n v="61.816560765502182"/>
    <m/>
    <m/>
    <m/>
    <x v="0"/>
    <n v="0"/>
    <s v="moved"/>
    <n v="184601.25"/>
    <m/>
    <m/>
    <m/>
  </r>
  <r>
    <n v="362"/>
    <s v="Laminate Stick On Choco With Hazelnut Cream"/>
    <x v="0"/>
    <m/>
    <m/>
    <m/>
    <m/>
    <x v="0"/>
    <m/>
    <m/>
    <n v="402.6"/>
    <n v="230"/>
    <m/>
    <s v="STICK"/>
    <x v="4"/>
    <n v="402.59999999999991"/>
    <s v="PM0505"/>
    <x v="1"/>
    <s v="Kgs"/>
    <n v="1"/>
    <n v="15"/>
    <n v="1"/>
    <n v="5"/>
    <n v="22"/>
    <n v="25"/>
    <n v="-3"/>
    <s v="local"/>
    <s v="500 KGS"/>
    <s v="each bdl average 20 kgs"/>
    <n v="20"/>
    <m/>
    <m/>
    <m/>
    <m/>
    <n v="0"/>
    <n v="243.5"/>
    <n v="98.6"/>
    <n v="422"/>
    <n v="370"/>
    <n v="1134.0999999999999"/>
    <n v="226.82"/>
    <n v="422"/>
    <n v="52168.6"/>
    <n v="0.52168599999999998"/>
    <n v="4.772772148693651E-4"/>
    <n v="0.94540521472242678"/>
    <x v="2"/>
    <n v="402.6"/>
    <s v="kgs"/>
    <n v="14.066666666666666"/>
    <n v="28.620853080568722"/>
    <m/>
    <m/>
    <m/>
    <x v="0"/>
    <n v="0"/>
    <s v="moved"/>
    <n v="92598"/>
    <m/>
    <m/>
    <m/>
  </r>
  <r>
    <n v="163"/>
    <s v="Water Melon Flavour (Symrise)"/>
    <x v="0"/>
    <m/>
    <m/>
    <m/>
    <m/>
    <x v="0"/>
    <m/>
    <m/>
    <n v="100"/>
    <n v="500"/>
    <m/>
    <n v="0"/>
    <x v="6"/>
    <n v="125"/>
    <s v="RM0113"/>
    <x v="0"/>
    <s v="Kgs"/>
    <n v="1"/>
    <n v="20"/>
    <n v="5"/>
    <n v="5"/>
    <n v="31"/>
    <n v="30"/>
    <n v="1"/>
    <s v="Non Local"/>
    <s v="25 kgs"/>
    <s v="each can contains 25 kgs"/>
    <n v="25"/>
    <n v="0"/>
    <n v="125"/>
    <n v="125"/>
    <n v="125"/>
    <n v="125"/>
    <n v="125"/>
    <n v="75"/>
    <n v="100"/>
    <n v="125"/>
    <n v="925"/>
    <n v="102.77777777777777"/>
    <n v="125"/>
    <n v="51388.888888888883"/>
    <n v="0.51388888888888884"/>
    <n v="4.701438367930163E-4"/>
    <n v="0.94587535855921978"/>
    <x v="2"/>
    <n v="100"/>
    <s v="kgs"/>
    <n v="4.166666666666667"/>
    <n v="24"/>
    <m/>
    <m/>
    <m/>
    <x v="0"/>
    <n v="0"/>
    <s v="moved"/>
    <n v="50000"/>
    <m/>
    <m/>
    <m/>
  </r>
  <r>
    <n v="511"/>
    <s v="3D Jelly Orange Bubblegum Laminate"/>
    <x v="0"/>
    <m/>
    <m/>
    <m/>
    <m/>
    <x v="0"/>
    <m/>
    <m/>
    <n v="25"/>
    <n v="195"/>
    <m/>
    <s v="BUBBLEGUM"/>
    <x v="4"/>
    <n v="25"/>
    <s v="PM0398"/>
    <x v="1"/>
    <s v="Kgs"/>
    <n v="1"/>
    <n v="15"/>
    <n v="1"/>
    <n v="5"/>
    <n v="22"/>
    <n v="25"/>
    <n v="-3"/>
    <s v="local"/>
    <s v="500 KGS"/>
    <s v="each bdl average 20 kgs"/>
    <n v="20"/>
    <n v="31"/>
    <n v="287.14999999999998"/>
    <n v="400"/>
    <n v="125"/>
    <n v="375"/>
    <n v="375"/>
    <n v="425"/>
    <n v="75"/>
    <n v="275"/>
    <n v="2368.15"/>
    <n v="263.12777777777779"/>
    <n v="425"/>
    <n v="51309.916666666672"/>
    <n v="0.51309916666666666"/>
    <n v="4.6942134007517714E-4"/>
    <n v="0.946344779899295"/>
    <x v="2"/>
    <n v="25"/>
    <s v="kgs"/>
    <n v="14.166666666666666"/>
    <n v="1.7647058823529413"/>
    <m/>
    <m/>
    <m/>
    <x v="0"/>
    <n v="0"/>
    <s v="moved"/>
    <n v="4875"/>
    <m/>
    <m/>
    <m/>
  </r>
  <r>
    <n v="1011"/>
    <s v="LAMBOO CAPS 120MM BROWN"/>
    <x v="0"/>
    <m/>
    <m/>
    <m/>
    <m/>
    <x v="0"/>
    <m/>
    <m/>
    <n v="32880"/>
    <n v="2.0499999999999998"/>
    <m/>
    <n v="0"/>
    <x v="9"/>
    <n v="34000"/>
    <s v="PM0725"/>
    <x v="1"/>
    <s v="no.s"/>
    <n v="1"/>
    <n v="7"/>
    <n v="1"/>
    <n v="2"/>
    <n v="11"/>
    <n v="2"/>
    <n v="9"/>
    <s v="local"/>
    <s v="5000 NOS"/>
    <s v="each bag contains 500 nos caps"/>
    <n v="500"/>
    <m/>
    <m/>
    <m/>
    <m/>
    <m/>
    <m/>
    <m/>
    <n v="11000"/>
    <n v="39000"/>
    <n v="50000"/>
    <n v="25000"/>
    <n v="39000"/>
    <n v="51249.999999999993"/>
    <n v="0.51249999999999996"/>
    <n v="4.6887317777465678E-4"/>
    <n v="0.94681365307706966"/>
    <x v="2"/>
    <n v="32880"/>
    <s v="no.s"/>
    <n v="1300"/>
    <n v="25.292307692307691"/>
    <m/>
    <m/>
    <m/>
    <x v="0"/>
    <n v="0"/>
    <s v="moved"/>
    <n v="67404"/>
    <m/>
    <m/>
    <m/>
  </r>
  <r>
    <n v="1039"/>
    <s v="HUNGRY BIRD  (NEW) JARS"/>
    <x v="0"/>
    <m/>
    <m/>
    <m/>
    <m/>
    <x v="0"/>
    <m/>
    <m/>
    <n v="11785"/>
    <n v="11.2"/>
    <m/>
    <n v="0"/>
    <x v="2"/>
    <n v="11785"/>
    <s v="PM0750"/>
    <x v="1"/>
    <s v="no.s"/>
    <n v="1"/>
    <m/>
    <m/>
    <m/>
    <n v="1"/>
    <n v="2"/>
    <n v="-1"/>
    <s v="local"/>
    <s v="5000 NOS"/>
    <n v="0"/>
    <m/>
    <m/>
    <m/>
    <m/>
    <m/>
    <m/>
    <m/>
    <m/>
    <n v="500"/>
    <n v="8553"/>
    <n v="9053"/>
    <n v="4526.5"/>
    <n v="8553"/>
    <n v="50696.799999999996"/>
    <n v="0.50696799999999997"/>
    <n v="4.6381209207817015E-4"/>
    <n v="0.94727746516914779"/>
    <x v="2"/>
    <n v="11785"/>
    <s v="no.s"/>
    <n v="285.10000000000002"/>
    <n v="41.336373202385126"/>
    <m/>
    <m/>
    <m/>
    <x v="0"/>
    <n v="0"/>
    <s v="moved"/>
    <n v="131992"/>
    <m/>
    <m/>
    <m/>
  </r>
  <r>
    <n v="499"/>
    <s v="CB's Spots 20/-"/>
    <x v="0"/>
    <m/>
    <m/>
    <m/>
    <m/>
    <x v="0"/>
    <m/>
    <m/>
    <n v="915"/>
    <n v="50"/>
    <m/>
    <s v="PANNING"/>
    <x v="5"/>
    <n v="565"/>
    <s v="PM0111"/>
    <x v="1"/>
    <s v="no.s"/>
    <n v="1"/>
    <n v="4"/>
    <n v="1"/>
    <n v="2"/>
    <n v="8"/>
    <n v="7"/>
    <n v="1"/>
    <s v="local"/>
    <s v="500 CBS"/>
    <s v="each bdl contains 10 nos"/>
    <n v="10"/>
    <n v="1062"/>
    <n v="1340"/>
    <n v="880"/>
    <n v="760"/>
    <n v="720"/>
    <n v="1014"/>
    <n v="1260"/>
    <n v="1120"/>
    <n v="880"/>
    <n v="9036"/>
    <n v="1004"/>
    <n v="1340"/>
    <n v="50200"/>
    <n v="0.502"/>
    <n v="4.5926699559585896E-4"/>
    <n v="0.94773673216474363"/>
    <x v="2"/>
    <n v="915"/>
    <s v="no.s"/>
    <n v="44.666666666666664"/>
    <n v="20.485074626865671"/>
    <m/>
    <m/>
    <m/>
    <x v="0"/>
    <n v="0"/>
    <s v="moved"/>
    <n v="45750"/>
    <m/>
    <m/>
    <m/>
  </r>
  <r>
    <n v="434"/>
    <s v="Dis Cbs Villo cake"/>
    <x v="0"/>
    <m/>
    <m/>
    <m/>
    <m/>
    <x v="0"/>
    <m/>
    <m/>
    <n v="630"/>
    <n v="57"/>
    <m/>
    <s v="CAKE"/>
    <x v="5"/>
    <n v="1270"/>
    <s v="PM0006"/>
    <x v="1"/>
    <s v="no.s"/>
    <n v="1"/>
    <n v="4"/>
    <n v="1"/>
    <n v="2"/>
    <n v="8"/>
    <n v="5"/>
    <n v="3"/>
    <s v="local"/>
    <s v="500 CBS"/>
    <s v="each bdl contains 10 nos"/>
    <n v="10"/>
    <n v="1780"/>
    <n v="1840"/>
    <n v="790"/>
    <n v="150"/>
    <n v="200"/>
    <n v="60"/>
    <n v="680"/>
    <n v="900"/>
    <n v="1365"/>
    <n v="7765"/>
    <n v="862.77777777777783"/>
    <n v="1840"/>
    <n v="49178.333333333336"/>
    <n v="0.49178333333333335"/>
    <n v="4.4992002785680646E-4"/>
    <n v="0.94818665219260045"/>
    <x v="2"/>
    <n v="630"/>
    <s v="no.s"/>
    <n v="61.333333333333336"/>
    <n v="10.271739130434781"/>
    <m/>
    <m/>
    <m/>
    <x v="0"/>
    <n v="0"/>
    <s v="moved"/>
    <n v="35910"/>
    <m/>
    <m/>
    <m/>
  </r>
  <r>
    <n v="455"/>
    <s v="Laminate Its My life"/>
    <x v="0"/>
    <m/>
    <m/>
    <m/>
    <m/>
    <x v="0"/>
    <m/>
    <m/>
    <n v="647.57000000000005"/>
    <n v="200"/>
    <m/>
    <s v="MOULDING"/>
    <x v="4"/>
    <n v="760.96999999999991"/>
    <s v="PM0328"/>
    <x v="1"/>
    <s v="Kgs"/>
    <n v="1"/>
    <n v="15"/>
    <n v="1"/>
    <n v="5"/>
    <n v="22"/>
    <n v="25"/>
    <n v="-3"/>
    <s v="local"/>
    <s v="500 KGS"/>
    <s v="each bdl average 30 kgs"/>
    <n v="30"/>
    <n v="625"/>
    <n v="113"/>
    <n v="160.55000000000001"/>
    <n v="30"/>
    <n v="189"/>
    <n v="179"/>
    <n v="209.28"/>
    <n v="509.58"/>
    <n v="183.17000000000002"/>
    <n v="2198.58"/>
    <n v="244.28666666666666"/>
    <n v="625"/>
    <n v="48857.333333333336"/>
    <n v="0.48857333333333336"/>
    <n v="4.46983280733574E-4"/>
    <n v="0.94863363547333401"/>
    <x v="2"/>
    <n v="647.57000000000005"/>
    <s v="kgs"/>
    <n v="20.833333333333332"/>
    <n v="31.083360000000003"/>
    <m/>
    <m/>
    <m/>
    <x v="0"/>
    <n v="0"/>
    <s v="moved"/>
    <n v="129514.00000000001"/>
    <m/>
    <m/>
    <m/>
  </r>
  <r>
    <n v="320"/>
    <s v="MR.WAFER DARKY STICK ON CHOCO LAMINATE"/>
    <x v="0"/>
    <m/>
    <m/>
    <m/>
    <m/>
    <x v="0"/>
    <m/>
    <m/>
    <n v="977"/>
    <n v="235"/>
    <m/>
    <s v="STICK"/>
    <x v="4"/>
    <n v="977"/>
    <s v="PM0018"/>
    <x v="1"/>
    <s v="Kgs"/>
    <n v="1"/>
    <n v="15"/>
    <n v="1"/>
    <n v="5"/>
    <n v="22"/>
    <n v="25"/>
    <n v="-3"/>
    <s v="local"/>
    <s v="500 KGS"/>
    <s v="each bdl average 20 kgs"/>
    <n v="20"/>
    <n v="0"/>
    <n v="101"/>
    <n v="390"/>
    <n v="30"/>
    <n v="0"/>
    <n v="474"/>
    <n v="0"/>
    <n v="322"/>
    <n v="534.75"/>
    <n v="1851.75"/>
    <n v="205.75"/>
    <n v="534.75"/>
    <n v="48351.25"/>
    <n v="0.48351250000000001"/>
    <n v="4.4235325340247564E-4"/>
    <n v="0.94907598872673649"/>
    <x v="2"/>
    <n v="977"/>
    <s v="kgs"/>
    <n v="17.824999999999999"/>
    <n v="54.810659186535766"/>
    <m/>
    <m/>
    <m/>
    <x v="0"/>
    <n v="0"/>
    <s v="moved"/>
    <n v="229595"/>
    <m/>
    <m/>
    <m/>
  </r>
  <r>
    <n v="1052"/>
    <s v="MARCO CHIPS CBS"/>
    <x v="0"/>
    <m/>
    <m/>
    <m/>
    <m/>
    <x v="0"/>
    <m/>
    <m/>
    <n v="160"/>
    <n v="26"/>
    <m/>
    <n v="0"/>
    <x v="5"/>
    <n v="760"/>
    <s v="PM0479"/>
    <x v="1"/>
    <s v="no.s"/>
    <n v="1"/>
    <n v="4"/>
    <n v="1"/>
    <n v="2"/>
    <n v="8"/>
    <n v="7"/>
    <n v="1"/>
    <s v="local"/>
    <s v="1000 CBS"/>
    <s v="each bdl contains 10 nos"/>
    <n v="10"/>
    <m/>
    <m/>
    <n v="300"/>
    <n v="4930"/>
    <n v="2900"/>
    <n v="1620"/>
    <n v="1310"/>
    <n v="300"/>
    <n v="1500"/>
    <n v="12860"/>
    <n v="1837.1428571428571"/>
    <n v="4930"/>
    <n v="47765.714285714283"/>
    <n v="0.47765714285714284"/>
    <n v="4.3699633650378885E-4"/>
    <n v="0.94951298506324022"/>
    <x v="2"/>
    <n v="160"/>
    <s v="no.s"/>
    <n v="164.33333333333334"/>
    <n v="0.97363083164300201"/>
    <m/>
    <m/>
    <m/>
    <x v="0"/>
    <n v="0"/>
    <s v="moved"/>
    <n v="4160"/>
    <m/>
    <m/>
    <m/>
  </r>
  <r>
    <n v="518"/>
    <s v="COCONUT &amp; MILK CBS"/>
    <x v="0"/>
    <m/>
    <m/>
    <m/>
    <m/>
    <x v="0"/>
    <m/>
    <m/>
    <n v="470"/>
    <n v="42.75"/>
    <m/>
    <s v="CANDY"/>
    <x v="5"/>
    <n v="960"/>
    <s v="PM0615"/>
    <x v="1"/>
    <s v="no.s"/>
    <n v="1"/>
    <n v="4"/>
    <n v="1"/>
    <n v="2"/>
    <n v="8"/>
    <n v="7"/>
    <n v="1"/>
    <s v="local"/>
    <s v="500 CBS"/>
    <s v="each bdl contains 10 nos"/>
    <n v="10"/>
    <m/>
    <m/>
    <m/>
    <m/>
    <m/>
    <m/>
    <n v="1380"/>
    <n v="895"/>
    <n v="1060"/>
    <n v="3335"/>
    <n v="1111.6666666666667"/>
    <n v="1380"/>
    <n v="47523.75"/>
    <n v="0.47523749999999998"/>
    <n v="4.3478266697108973E-4"/>
    <n v="0.94994776773021128"/>
    <x v="2"/>
    <n v="470"/>
    <s v="no.s"/>
    <n v="46"/>
    <n v="10.217391304347826"/>
    <m/>
    <m/>
    <m/>
    <x v="0"/>
    <n v="0"/>
    <s v="moved"/>
    <n v="20092.5"/>
    <m/>
    <m/>
    <m/>
  </r>
  <r>
    <n v="86"/>
    <s v="Titanium  Dioxide"/>
    <x v="0"/>
    <m/>
    <m/>
    <m/>
    <m/>
    <x v="0"/>
    <m/>
    <m/>
    <n v="75"/>
    <n v="570.21"/>
    <m/>
    <n v="0"/>
    <x v="0"/>
    <n v="100"/>
    <s v="RM0056"/>
    <x v="0"/>
    <s v="Kgs"/>
    <n v="1"/>
    <n v="7"/>
    <n v="5"/>
    <n v="5"/>
    <n v="18"/>
    <n v="10"/>
    <n v="8"/>
    <s v="both"/>
    <s v="50 KGS"/>
    <s v="2 bags x 25 kgs"/>
    <n v="25"/>
    <n v="275"/>
    <n v="75"/>
    <n v="75"/>
    <n v="75"/>
    <n v="25"/>
    <n v="50"/>
    <n v="50"/>
    <n v="25"/>
    <n v="100"/>
    <n v="750"/>
    <n v="83.333333333333329"/>
    <n v="275"/>
    <n v="47517.5"/>
    <n v="0.47517500000000001"/>
    <n v="4.3472548731526351E-4"/>
    <n v="0.95038249321752655"/>
    <x v="2"/>
    <n v="75"/>
    <s v="kgs"/>
    <n v="9.1666666666666661"/>
    <n v="8.1818181818181817"/>
    <m/>
    <m/>
    <m/>
    <x v="0"/>
    <n v="0"/>
    <s v="moved"/>
    <n v="42765.75"/>
    <m/>
    <m/>
    <m/>
  </r>
  <r>
    <n v="561"/>
    <s v="2shot Jars"/>
    <x v="0"/>
    <m/>
    <m/>
    <m/>
    <m/>
    <x v="0"/>
    <m/>
    <m/>
    <n v="10160"/>
    <n v="5.2380000000000004"/>
    <m/>
    <s v="MOULDING"/>
    <x v="2"/>
    <n v="9360"/>
    <s v="PM0260"/>
    <x v="1"/>
    <s v="no.s"/>
    <n v="1"/>
    <n v="2"/>
    <n v="1"/>
    <n v="2"/>
    <n v="6"/>
    <n v="2"/>
    <n v="4"/>
    <s v="local"/>
    <s v="5000 NOS"/>
    <s v="each pkt contains 40 nos   "/>
    <n v="40"/>
    <n v="5760"/>
    <n v="280"/>
    <n v="5120"/>
    <n v="11480"/>
    <n v="9460"/>
    <n v="6400"/>
    <n v="8980"/>
    <n v="12760"/>
    <n v="20840"/>
    <n v="81080"/>
    <n v="9008.8888888888887"/>
    <n v="20840"/>
    <n v="47188.560000000005"/>
    <n v="0.47188560000000007"/>
    <n v="4.3171609915726948E-4"/>
    <n v="0.95081420931668381"/>
    <x v="2"/>
    <n v="10160"/>
    <s v="no.s"/>
    <n v="694.66666666666663"/>
    <n v="14.625719769673704"/>
    <m/>
    <m/>
    <m/>
    <x v="0"/>
    <n v="0"/>
    <s v="moved"/>
    <n v="53218.080000000002"/>
    <m/>
    <m/>
    <m/>
  </r>
  <r>
    <m/>
    <s v="marco compound common cbs"/>
    <x v="0"/>
    <m/>
    <m/>
    <m/>
    <m/>
    <x v="0"/>
    <m/>
    <m/>
    <n v="4110"/>
    <n v="18"/>
    <m/>
    <n v="0"/>
    <x v="5"/>
    <n v="40"/>
    <s v="PM0196"/>
    <x v="1"/>
    <s v="no.s"/>
    <n v="1"/>
    <n v="4"/>
    <n v="1"/>
    <n v="2"/>
    <n v="8"/>
    <n v="7"/>
    <n v="1"/>
    <s v="local"/>
    <s v="1000 CBS"/>
    <s v="each bdl contains 10 nos"/>
    <n v="10"/>
    <m/>
    <m/>
    <n v="800"/>
    <n v="6475"/>
    <n v="1180"/>
    <n v="5206"/>
    <n v="1390"/>
    <m/>
    <n v="600"/>
    <n v="15651"/>
    <n v="2608.5"/>
    <n v="6475"/>
    <n v="46953"/>
    <n v="0.46953"/>
    <n v="4.2956102080104314E-4"/>
    <n v="0.95124377033748486"/>
    <x v="2"/>
    <n v="4110"/>
    <s v="no.s"/>
    <n v="215.83333333333334"/>
    <n v="19.042471042471043"/>
    <m/>
    <m/>
    <m/>
    <x v="0"/>
    <n v="0"/>
    <s v="moved"/>
    <n v="73980"/>
    <m/>
    <m/>
    <m/>
  </r>
  <r>
    <n v="894"/>
    <s v="AUSOME 125MM Foils"/>
    <x v="0"/>
    <m/>
    <m/>
    <m/>
    <m/>
    <x v="0"/>
    <m/>
    <m/>
    <n v="182150"/>
    <n v="0.41499999999999998"/>
    <m/>
    <n v="0"/>
    <x v="25"/>
    <n v="264850"/>
    <s v="PM0531"/>
    <x v="1"/>
    <s v="Kgs"/>
    <n v="1"/>
    <n v="7"/>
    <n v="4"/>
    <n v="3"/>
    <n v="15"/>
    <n v="5"/>
    <n v="10"/>
    <s v="both"/>
    <s v="50000 NOS"/>
    <s v="each bdl contains 1000 nos"/>
    <n v="1000"/>
    <m/>
    <m/>
    <m/>
    <m/>
    <n v="9000"/>
    <n v="57000"/>
    <n v="147000"/>
    <n v="155000"/>
    <n v="196000"/>
    <n v="564000"/>
    <n v="112800"/>
    <n v="196000"/>
    <n v="46812"/>
    <n v="0.46811999999999998"/>
    <n v="4.282710477656046E-4"/>
    <n v="0.95167204138525041"/>
    <x v="2"/>
    <n v="182150"/>
    <s v="no.s"/>
    <n v="6533.333333333333"/>
    <n v="27.880102040816329"/>
    <m/>
    <m/>
    <m/>
    <x v="0"/>
    <n v="0"/>
    <s v="moved"/>
    <n v="75592.25"/>
    <m/>
    <m/>
    <m/>
  </r>
  <r>
    <n v="322"/>
    <s v="Mr.Wafer Darky Stick On Choco Cbs"/>
    <x v="0"/>
    <m/>
    <m/>
    <m/>
    <m/>
    <x v="0"/>
    <m/>
    <m/>
    <n v="830"/>
    <n v="36"/>
    <m/>
    <s v="STICK"/>
    <x v="5"/>
    <n v="1430"/>
    <s v="PM0020"/>
    <x v="1"/>
    <s v="no.s"/>
    <n v="1"/>
    <n v="4"/>
    <n v="1"/>
    <n v="2"/>
    <n v="8"/>
    <n v="7"/>
    <n v="1"/>
    <s v="local"/>
    <s v="500 CBS"/>
    <s v="each bdl contains 10 nos"/>
    <n v="10"/>
    <m/>
    <n v="1620"/>
    <n v="2830"/>
    <n v="1030"/>
    <n v="1450"/>
    <n v="0"/>
    <n v="0"/>
    <n v="0"/>
    <n v="3390"/>
    <n v="10320"/>
    <n v="1290"/>
    <n v="3390"/>
    <n v="46440"/>
    <n v="0.46439999999999998"/>
    <n v="4.2486771465083048E-4"/>
    <n v="0.95209690909990119"/>
    <x v="2"/>
    <n v="830"/>
    <s v="no.s"/>
    <n v="113"/>
    <n v="7.3451327433628322"/>
    <m/>
    <m/>
    <m/>
    <x v="0"/>
    <n v="0"/>
    <s v="moved"/>
    <n v="29880"/>
    <m/>
    <m/>
    <m/>
  </r>
  <r>
    <n v="362"/>
    <s v="Laminate U &amp; Me (Mango &amp; milk) Candy"/>
    <x v="0"/>
    <m/>
    <m/>
    <m/>
    <m/>
    <x v="0"/>
    <m/>
    <m/>
    <n v="480"/>
    <n v="200"/>
    <m/>
    <s v="CANDY"/>
    <x v="4"/>
    <n v="480"/>
    <s v="PM0159"/>
    <x v="1"/>
    <s v="Kgs"/>
    <n v="1"/>
    <n v="15"/>
    <n v="1"/>
    <n v="5"/>
    <n v="22"/>
    <n v="25"/>
    <n v="-3"/>
    <s v="local"/>
    <s v="500 KGS"/>
    <s v="each bdl average 20 kgs"/>
    <n v="20"/>
    <n v="243.99"/>
    <n v="0"/>
    <n v="1098.0999999999999"/>
    <n v="0"/>
    <n v="0"/>
    <n v="594"/>
    <n v="150"/>
    <n v="0"/>
    <n v="0"/>
    <n v="2086.09"/>
    <n v="231.78777777777779"/>
    <n v="1098.0999999999999"/>
    <n v="46357.555555555555"/>
    <n v="0.46357555555555557"/>
    <n v="4.2411345145753227E-4"/>
    <n v="0.95252102255135873"/>
    <x v="2"/>
    <n v="480"/>
    <s v="kgs"/>
    <n v="36.603333333333332"/>
    <n v="13.113559785083327"/>
    <m/>
    <m/>
    <m/>
    <x v="0"/>
    <n v="0"/>
    <s v="moved"/>
    <n v="96000"/>
    <m/>
    <m/>
    <m/>
  </r>
  <r>
    <n v="395"/>
    <s v="WAFFY ROLLS CHOCOLATE CBS"/>
    <x v="0"/>
    <m/>
    <m/>
    <m/>
    <m/>
    <x v="0"/>
    <m/>
    <m/>
    <n v="2440"/>
    <n v="28"/>
    <m/>
    <s v="STICK"/>
    <x v="5"/>
    <n v="2440"/>
    <s v="PM0542"/>
    <x v="1"/>
    <s v="no.s"/>
    <n v="1"/>
    <n v="4"/>
    <n v="1"/>
    <n v="2"/>
    <n v="8"/>
    <n v="7"/>
    <n v="1"/>
    <s v="local"/>
    <s v="500 CBS"/>
    <s v="each bdl contains 20 nos"/>
    <n v="20"/>
    <m/>
    <m/>
    <m/>
    <n v="2000"/>
    <n v="4160"/>
    <n v="2000"/>
    <n v="1300"/>
    <n v="420"/>
    <n v="0"/>
    <n v="9880"/>
    <n v="1646.6666666666667"/>
    <n v="4160"/>
    <n v="46106.666666666672"/>
    <n v="0.46106666666666674"/>
    <n v="4.2181813300676773E-4"/>
    <n v="0.95294284068436552"/>
    <x v="2"/>
    <n v="2440"/>
    <s v="no.s"/>
    <n v="138.66666666666666"/>
    <n v="17.596153846153847"/>
    <m/>
    <m/>
    <m/>
    <x v="0"/>
    <n v="0"/>
    <s v="moved"/>
    <n v="68320"/>
    <m/>
    <m/>
    <m/>
  </r>
  <r>
    <n v="27"/>
    <s v="Sorbitol Oil"/>
    <x v="0"/>
    <m/>
    <m/>
    <m/>
    <m/>
    <x v="0"/>
    <m/>
    <m/>
    <n v="300"/>
    <n v="36"/>
    <m/>
    <n v="0"/>
    <x v="0"/>
    <n v="300"/>
    <s v="RM0025"/>
    <x v="0"/>
    <s v="Kgs"/>
    <n v="1"/>
    <n v="10"/>
    <n v="1"/>
    <n v="3"/>
    <n v="15"/>
    <n v="5"/>
    <n v="10"/>
    <s v="local"/>
    <s v="250 KGS"/>
    <s v="1 barrel x 300 kgs"/>
    <n v="300"/>
    <n v="2400"/>
    <n v="1500"/>
    <n v="300"/>
    <n v="0"/>
    <n v="300"/>
    <n v="600"/>
    <n v="1200"/>
    <n v="3000"/>
    <n v="2100"/>
    <n v="11400"/>
    <n v="1266.6666666666667"/>
    <n v="3000"/>
    <n v="45600"/>
    <n v="0.45600000000000002"/>
    <n v="4.1718276890779219E-4"/>
    <n v="0.95336002345327331"/>
    <x v="2"/>
    <n v="300"/>
    <s v="kgs"/>
    <n v="100"/>
    <n v="3"/>
    <m/>
    <m/>
    <m/>
    <x v="0"/>
    <n v="0"/>
    <s v="moved"/>
    <n v="10800"/>
    <m/>
    <m/>
    <m/>
  </r>
  <r>
    <n v="635"/>
    <s v="AUSOME 103MM Foils"/>
    <x v="0"/>
    <m/>
    <m/>
    <m/>
    <m/>
    <x v="0"/>
    <m/>
    <m/>
    <n v="121000"/>
    <n v="0.247"/>
    <m/>
    <s v="Common"/>
    <x v="25"/>
    <n v="211000"/>
    <s v="PM0448"/>
    <x v="1"/>
    <s v="Kgs"/>
    <n v="1"/>
    <n v="7"/>
    <n v="4"/>
    <n v="3"/>
    <n v="15"/>
    <n v="3"/>
    <n v="12"/>
    <s v="both"/>
    <s v="50000 NOS"/>
    <s v="each bdl contains 1000 nos"/>
    <n v="1000"/>
    <n v="117000"/>
    <n v="148000"/>
    <n v="281000"/>
    <n v="314000"/>
    <n v="202000"/>
    <n v="40000"/>
    <n v="135000"/>
    <n v="182700"/>
    <n v="238000"/>
    <n v="1657700"/>
    <n v="184188.88888888888"/>
    <n v="314000"/>
    <n v="45494.655555555553"/>
    <n v="0.45494655555555552"/>
    <n v="4.1621899945554685E-4"/>
    <n v="0.95377624245272885"/>
    <x v="2"/>
    <n v="121000"/>
    <s v="no.s"/>
    <n v="10466.666666666666"/>
    <n v="11.560509554140127"/>
    <m/>
    <m/>
    <m/>
    <x v="0"/>
    <n v="0"/>
    <s v="moved"/>
    <n v="29887"/>
    <m/>
    <m/>
    <m/>
  </r>
  <r>
    <n v="402"/>
    <s v="Laminate Coco masti Toffee"/>
    <x v="0"/>
    <m/>
    <m/>
    <m/>
    <m/>
    <x v="0"/>
    <m/>
    <m/>
    <n v="380"/>
    <n v="230"/>
    <m/>
    <s v="CANDY"/>
    <x v="4"/>
    <n v="432"/>
    <s v="PM0131"/>
    <x v="1"/>
    <s v="Kgs"/>
    <n v="1"/>
    <n v="15"/>
    <n v="1"/>
    <n v="5"/>
    <n v="22"/>
    <n v="25"/>
    <n v="-3"/>
    <s v="local"/>
    <s v="500 KGS"/>
    <s v="each bdl average 20 kgs"/>
    <n v="20"/>
    <n v="0"/>
    <n v="828"/>
    <n v="0"/>
    <n v="0"/>
    <n v="0"/>
    <n v="746"/>
    <n v="0"/>
    <n v="90"/>
    <n v="116"/>
    <n v="1780"/>
    <n v="197.77777777777777"/>
    <n v="828"/>
    <n v="45488.888888888891"/>
    <n v="0.4548888888888889"/>
    <n v="4.1616624169310464E-4"/>
    <n v="0.9541924086944219"/>
    <x v="2"/>
    <n v="380"/>
    <s v="kgs"/>
    <n v="27.6"/>
    <n v="13.768115942028984"/>
    <m/>
    <m/>
    <m/>
    <x v="0"/>
    <n v="0"/>
    <s v="moved"/>
    <n v="87400"/>
    <m/>
    <m/>
    <m/>
  </r>
  <r>
    <n v="622"/>
    <s v="YOYO REGULAR"/>
    <x v="0"/>
    <m/>
    <m/>
    <m/>
    <m/>
    <x v="0"/>
    <m/>
    <m/>
    <n v="1620"/>
    <n v="40"/>
    <m/>
    <s v="STICK"/>
    <x v="5"/>
    <n v="1510"/>
    <s v="PM0075"/>
    <x v="1"/>
    <s v="no.s"/>
    <n v="1"/>
    <n v="4"/>
    <n v="1"/>
    <n v="2"/>
    <n v="8"/>
    <n v="5"/>
    <n v="3"/>
    <s v="local"/>
    <s v="500 CBS"/>
    <s v="each bdl contains 10 nos"/>
    <n v="10"/>
    <n v="0"/>
    <n v="40"/>
    <n v="0"/>
    <n v="210"/>
    <n v="934"/>
    <n v="1489"/>
    <n v="2376"/>
    <n v="2434"/>
    <n v="2730"/>
    <n v="10213"/>
    <n v="1134.7777777777778"/>
    <n v="2730"/>
    <n v="45391.111111111109"/>
    <n v="0.4539111111111111"/>
    <n v="4.1527169774417953E-4"/>
    <n v="0.95460768039216604"/>
    <x v="2"/>
    <n v="1620"/>
    <s v="no.s"/>
    <n v="91"/>
    <n v="17.802197802197803"/>
    <m/>
    <m/>
    <m/>
    <x v="0"/>
    <n v="0"/>
    <s v="moved"/>
    <n v="64800"/>
    <m/>
    <m/>
    <m/>
  </r>
  <r>
    <n v="295"/>
    <s v="Laminate Brownz"/>
    <x v="0"/>
    <m/>
    <m/>
    <m/>
    <m/>
    <x v="0"/>
    <m/>
    <m/>
    <n v="0"/>
    <n v="280"/>
    <m/>
    <s v="MOULDING"/>
    <x v="4"/>
    <n v="0"/>
    <s v="PM0300"/>
    <x v="1"/>
    <s v="Kgs"/>
    <n v="1"/>
    <n v="15"/>
    <n v="1"/>
    <n v="5"/>
    <n v="22"/>
    <n v="25"/>
    <n v="-3"/>
    <s v="local"/>
    <s v="500 KGS"/>
    <s v="each bdl average 20 kgs"/>
    <n v="20"/>
    <n v="358"/>
    <n v="35"/>
    <n v="20"/>
    <n v="30"/>
    <n v="235"/>
    <n v="156"/>
    <n v="441.92"/>
    <n v="70"/>
    <n v="100.08000000000001"/>
    <n v="1446"/>
    <n v="160.66666666666666"/>
    <n v="441.92"/>
    <n v="44986.666666666664"/>
    <n v="0.44986666666666664"/>
    <n v="4.115715386827166E-4"/>
    <n v="0.9550192519308488"/>
    <x v="2"/>
    <n v="0"/>
    <s v="kgs"/>
    <n v="14.730666666666668"/>
    <n v="0"/>
    <m/>
    <m/>
    <m/>
    <x v="0"/>
    <n v="0"/>
    <s v="moved"/>
    <n v="0"/>
    <m/>
    <m/>
    <m/>
  </r>
  <r>
    <n v="531"/>
    <s v="Doraemon Bubblegum CBs"/>
    <x v="0"/>
    <m/>
    <m/>
    <m/>
    <m/>
    <x v="0"/>
    <m/>
    <m/>
    <n v="1280"/>
    <n v="46.6"/>
    <m/>
    <s v="BUBBLEGUM"/>
    <x v="5"/>
    <n v="1420"/>
    <s v="PM0422"/>
    <x v="1"/>
    <s v="no.s"/>
    <n v="1"/>
    <n v="4"/>
    <n v="1"/>
    <n v="2"/>
    <n v="8"/>
    <n v="0"/>
    <n v="8"/>
    <s v="local"/>
    <s v="500 CBS"/>
    <s v="each bdl contains 10 nos"/>
    <n v="10"/>
    <n v="1420"/>
    <n v="1250"/>
    <n v="1580"/>
    <n v="850"/>
    <n v="140"/>
    <n v="1050"/>
    <n v="675"/>
    <n v="830"/>
    <n v="870"/>
    <n v="8665"/>
    <n v="962.77777777777783"/>
    <n v="1580"/>
    <n v="44865.444444444445"/>
    <n v="0.44865444444444447"/>
    <n v="4.1046250749149246E-4"/>
    <n v="0.95542971443834024"/>
    <x v="2"/>
    <n v="1280"/>
    <s v="no.s"/>
    <n v="52.666666666666664"/>
    <n v="24.303797468354432"/>
    <m/>
    <m/>
    <m/>
    <x v="0"/>
    <n v="0"/>
    <s v="moved"/>
    <n v="59648"/>
    <m/>
    <m/>
    <m/>
  </r>
  <r>
    <n v="250"/>
    <s v="Stickers Teeny stb 5/-"/>
    <x v="0"/>
    <m/>
    <m/>
    <m/>
    <m/>
    <x v="0"/>
    <m/>
    <m/>
    <n v="32670"/>
    <n v="0.45"/>
    <m/>
    <s v="WAFER"/>
    <x v="16"/>
    <n v="37870"/>
    <s v="PM0355"/>
    <x v="1"/>
    <s v="no.s"/>
    <n v="1"/>
    <n v="10"/>
    <n v="1"/>
    <n v="3"/>
    <n v="15"/>
    <n v="7"/>
    <n v="8"/>
    <s v="local"/>
    <s v="10000 NOS"/>
    <s v="each bdl contains 200 nos"/>
    <n v="200"/>
    <n v="110855"/>
    <n v="127971"/>
    <n v="80165"/>
    <n v="65000"/>
    <n v="60360"/>
    <n v="82550"/>
    <n v="72250"/>
    <n v="137000"/>
    <n v="150275"/>
    <n v="886426"/>
    <n v="98491.777777777781"/>
    <n v="150275"/>
    <n v="44321.3"/>
    <n v="0.44321300000000002"/>
    <n v="4.0548426876300291E-4"/>
    <n v="0.95583519870710321"/>
    <x v="2"/>
    <n v="32670"/>
    <s v="no.s"/>
    <n v="5009.166666666667"/>
    <n v="6.5220429213109297"/>
    <m/>
    <m/>
    <m/>
    <x v="0"/>
    <n v="0"/>
    <s v="moved"/>
    <n v="14701.5"/>
    <m/>
    <m/>
    <m/>
  </r>
  <r>
    <n v="388"/>
    <s v="Funtoo  Strawberry Cbs"/>
    <x v="0"/>
    <m/>
    <m/>
    <m/>
    <m/>
    <x v="0"/>
    <m/>
    <m/>
    <n v="980"/>
    <n v="36"/>
    <m/>
    <s v="STICK"/>
    <x v="5"/>
    <n v="980"/>
    <s v="PM0546"/>
    <x v="1"/>
    <s v="no.s"/>
    <n v="1"/>
    <n v="4"/>
    <n v="1"/>
    <n v="2"/>
    <n v="8"/>
    <n v="10"/>
    <n v="-2"/>
    <s v="local"/>
    <s v="500 CBS"/>
    <s v="each bdl contains 10 nos"/>
    <n v="10"/>
    <m/>
    <m/>
    <m/>
    <m/>
    <n v="600"/>
    <n v="1870"/>
    <n v="1260"/>
    <n v="1520"/>
    <n v="830"/>
    <n v="6080"/>
    <n v="1216"/>
    <n v="1870"/>
    <n v="43776"/>
    <n v="0.43775999999999998"/>
    <n v="4.0049545815148052E-4"/>
    <n v="0.95623569416525467"/>
    <x v="2"/>
    <n v="980"/>
    <s v="no.s"/>
    <n v="62.333333333333336"/>
    <n v="15.721925133689838"/>
    <m/>
    <m/>
    <m/>
    <x v="0"/>
    <n v="0"/>
    <s v="moved"/>
    <n v="35280"/>
    <m/>
    <m/>
    <m/>
  </r>
  <r>
    <n v="331"/>
    <s v="Cbs Doraemon choco stick"/>
    <x v="0"/>
    <m/>
    <m/>
    <m/>
    <m/>
    <x v="0"/>
    <m/>
    <m/>
    <n v="0"/>
    <n v="47"/>
    <m/>
    <s v="BLISTER"/>
    <x v="5"/>
    <n v="430"/>
    <s v="PM0308"/>
    <x v="1"/>
    <s v="no.s"/>
    <n v="1"/>
    <n v="4"/>
    <n v="1"/>
    <n v="2"/>
    <n v="8"/>
    <n v="5"/>
    <n v="3"/>
    <s v="local"/>
    <s v="500 CBS"/>
    <s v="each bdl contains 10 nos"/>
    <n v="10"/>
    <n v="1420"/>
    <n v="1110"/>
    <n v="640"/>
    <n v="440"/>
    <n v="470"/>
    <n v="630"/>
    <n v="1000"/>
    <n v="1360"/>
    <n v="1299"/>
    <n v="8369"/>
    <n v="929.88888888888891"/>
    <n v="1420"/>
    <n v="43704.777777777781"/>
    <n v="0.43704777777777781"/>
    <n v="3.9984386420686578E-4"/>
    <n v="0.95663553802946155"/>
    <x v="2"/>
    <n v="0"/>
    <s v="no.s"/>
    <n v="47.333333333333336"/>
    <n v="0"/>
    <m/>
    <m/>
    <m/>
    <x v="0"/>
    <n v="0"/>
    <s v="moved"/>
    <n v="0"/>
    <m/>
    <m/>
    <m/>
  </r>
  <r>
    <n v="365"/>
    <s v="Cbs Funto Coffee Candy"/>
    <x v="0"/>
    <m/>
    <m/>
    <m/>
    <m/>
    <x v="0"/>
    <m/>
    <m/>
    <n v="760"/>
    <n v="36"/>
    <m/>
    <s v="CANDY"/>
    <x v="5"/>
    <n v="650"/>
    <s v="PM0195"/>
    <x v="1"/>
    <s v="no.s"/>
    <n v="1"/>
    <n v="4"/>
    <n v="1"/>
    <n v="2"/>
    <n v="8"/>
    <n v="5"/>
    <n v="3"/>
    <s v="local"/>
    <s v="500 CBS"/>
    <s v="each bdl contains 10 nos"/>
    <n v="10"/>
    <n v="2910"/>
    <n v="1850"/>
    <n v="1880"/>
    <n v="600"/>
    <n v="1730"/>
    <n v="1070"/>
    <n v="690"/>
    <n v="55"/>
    <n v="0"/>
    <n v="10785"/>
    <n v="1198.3333333333333"/>
    <n v="2910"/>
    <n v="43140"/>
    <n v="0.43140000000000001"/>
    <n v="3.9467685637460871E-4"/>
    <n v="0.95703021488583617"/>
    <x v="2"/>
    <n v="760"/>
    <s v="no.s"/>
    <n v="97"/>
    <n v="7.8350515463917523"/>
    <m/>
    <m/>
    <m/>
    <x v="0"/>
    <n v="0"/>
    <s v="moved"/>
    <n v="27360"/>
    <m/>
    <m/>
    <m/>
  </r>
  <r>
    <n v="370"/>
    <s v="Cbs Kefi Coffee Candy"/>
    <x v="0"/>
    <m/>
    <m/>
    <m/>
    <m/>
    <x v="0"/>
    <m/>
    <m/>
    <n v="720"/>
    <n v="33.5"/>
    <m/>
    <s v="CANDY"/>
    <x v="5"/>
    <n v="720"/>
    <s v="PM0200"/>
    <x v="1"/>
    <s v="no.s"/>
    <n v="1"/>
    <n v="4"/>
    <n v="1"/>
    <n v="2"/>
    <n v="8"/>
    <n v="5"/>
    <n v="3"/>
    <s v="local"/>
    <s v="500 CBS"/>
    <s v="each bdl contains 10 nos"/>
    <n v="10"/>
    <n v="2280"/>
    <n v="3780"/>
    <n v="820"/>
    <n v="800"/>
    <n v="300"/>
    <n v="600"/>
    <n v="995"/>
    <n v="965"/>
    <n v="965"/>
    <n v="11505"/>
    <n v="1278.3333333333333"/>
    <n v="3780"/>
    <n v="42824.166666666664"/>
    <n v="0.42824166666666663"/>
    <n v="3.9178737776685913E-4"/>
    <n v="0.95742200226360308"/>
    <x v="2"/>
    <n v="720"/>
    <s v="no.s"/>
    <n v="126"/>
    <n v="5.7142857142857144"/>
    <m/>
    <m/>
    <m/>
    <x v="0"/>
    <n v="0"/>
    <s v="moved"/>
    <n v="24120"/>
    <m/>
    <m/>
    <m/>
  </r>
  <r>
    <n v="103"/>
    <s v="Carmel Color"/>
    <x v="0"/>
    <m/>
    <m/>
    <m/>
    <m/>
    <x v="0"/>
    <m/>
    <m/>
    <n v="1235"/>
    <n v="40"/>
    <m/>
    <n v="0"/>
    <x v="6"/>
    <n v="1365"/>
    <s v="RM0016"/>
    <x v="0"/>
    <s v="Kgs"/>
    <n v="1"/>
    <n v="20"/>
    <n v="5"/>
    <n v="5"/>
    <n v="31"/>
    <n v="10"/>
    <n v="21"/>
    <s v="Non Local"/>
    <s v="500 KGS"/>
    <e v="#N/A"/>
    <m/>
    <n v="1365"/>
    <n v="1430"/>
    <n v="1170"/>
    <n v="520"/>
    <n v="910"/>
    <n v="585"/>
    <n v="1105"/>
    <n v="1365"/>
    <n v="1040"/>
    <n v="9490"/>
    <n v="1054.4444444444443"/>
    <n v="1430"/>
    <n v="42177.777777777774"/>
    <n v="0.42177777777777775"/>
    <n v="3.8587373069541402E-4"/>
    <n v="0.95780787599429851"/>
    <x v="2"/>
    <n v="1235"/>
    <s v="kgs"/>
    <n v="47.666666666666664"/>
    <n v="25.90909090909091"/>
    <m/>
    <m/>
    <m/>
    <x v="0"/>
    <n v="0"/>
    <s v="moved"/>
    <n v="49400"/>
    <m/>
    <m/>
    <m/>
  </r>
  <r>
    <n v="817"/>
    <s v="DORAEMON FUNSTICK SHRINK FILM"/>
    <x v="0"/>
    <m/>
    <m/>
    <m/>
    <m/>
    <x v="0"/>
    <m/>
    <m/>
    <n v="114.58000000000001"/>
    <n v="200"/>
    <m/>
    <s v="BLISTER"/>
    <x v="26"/>
    <n v="308.64"/>
    <s v="PM0244"/>
    <x v="1"/>
    <s v="no.s"/>
    <n v="1"/>
    <n v="10"/>
    <n v="1"/>
    <n v="3"/>
    <n v="15"/>
    <n v="10"/>
    <n v="5"/>
    <s v="local"/>
    <s v="100 KGS"/>
    <s v="each roll contains 15 kgs"/>
    <n v="15"/>
    <m/>
    <m/>
    <m/>
    <n v="120"/>
    <n v="110"/>
    <n v="222"/>
    <n v="364"/>
    <n v="336"/>
    <n v="88.99"/>
    <n v="1240.99"/>
    <n v="206.83166666666668"/>
    <n v="364"/>
    <n v="41366.333333333336"/>
    <n v="0.41366333333333338"/>
    <n v="3.784500324465505E-4"/>
    <n v="0.95818632602674503"/>
    <x v="2"/>
    <n v="114.58000000000001"/>
    <s v="kgs"/>
    <n v="12.133333333333333"/>
    <n v="9.4434065934065945"/>
    <m/>
    <m/>
    <m/>
    <x v="0"/>
    <n v="0"/>
    <s v="moved"/>
    <n v="22916.000000000004"/>
    <m/>
    <m/>
    <m/>
  </r>
  <r>
    <n v="399"/>
    <s v="Laminate Cappuccino Toffee"/>
    <x v="0"/>
    <m/>
    <m/>
    <m/>
    <m/>
    <x v="0"/>
    <m/>
    <m/>
    <n v="707.48"/>
    <n v="230"/>
    <m/>
    <s v="CANDY"/>
    <x v="4"/>
    <n v="758.48"/>
    <s v="PM0135"/>
    <x v="1"/>
    <s v="Kgs"/>
    <n v="1"/>
    <n v="15"/>
    <n v="1"/>
    <n v="5"/>
    <n v="22"/>
    <n v="25"/>
    <n v="-3"/>
    <s v="local"/>
    <s v="500 KGS"/>
    <s v="each bdl average 20 kgs"/>
    <n v="20"/>
    <n v="245"/>
    <n v="615"/>
    <n v="0"/>
    <n v="0"/>
    <n v="0"/>
    <n v="438"/>
    <n v="100"/>
    <n v="217"/>
    <n v="0"/>
    <n v="1615"/>
    <n v="179.44444444444446"/>
    <n v="615"/>
    <n v="41272.222222222226"/>
    <n v="0.41272222222222227"/>
    <n v="3.7758903389571014E-4"/>
    <n v="0.95856391506064076"/>
    <x v="2"/>
    <n v="707.48"/>
    <s v="kgs"/>
    <n v="20.5"/>
    <n v="34.511219512195126"/>
    <m/>
    <m/>
    <m/>
    <x v="0"/>
    <n v="0"/>
    <s v="moved"/>
    <n v="162720.4"/>
    <m/>
    <m/>
    <m/>
  </r>
  <r>
    <n v="154"/>
    <s v="Watermelon Flavour IF2018 (Sensient) -POP"/>
    <x v="0"/>
    <m/>
    <m/>
    <m/>
    <m/>
    <x v="0"/>
    <m/>
    <m/>
    <n v="100"/>
    <n v="1233.7375"/>
    <m/>
    <n v="0"/>
    <x v="6"/>
    <n v="100"/>
    <s v="RM0182"/>
    <x v="0"/>
    <s v="Kgs"/>
    <n v="1"/>
    <n v="20"/>
    <n v="5"/>
    <n v="5"/>
    <n v="31"/>
    <n v="30"/>
    <n v="1"/>
    <s v="Non Local"/>
    <s v="25 kgs"/>
    <s v="each can contains 25 kgs"/>
    <n v="25"/>
    <n v="0"/>
    <n v="75"/>
    <n v="50"/>
    <n v="0"/>
    <n v="50"/>
    <n v="25"/>
    <n v="25"/>
    <n v="0"/>
    <n v="75"/>
    <n v="300"/>
    <n v="33.333333333333336"/>
    <n v="75"/>
    <n v="41124.583333333336"/>
    <n v="0.41124583333333337"/>
    <n v="3.7623832335919395E-4"/>
    <n v="0.95894015338399996"/>
    <x v="2"/>
    <n v="100"/>
    <s v="kgs"/>
    <n v="2.5"/>
    <n v="40"/>
    <m/>
    <m/>
    <m/>
    <x v="0"/>
    <n v="0"/>
    <s v="moved"/>
    <n v="123373.75"/>
    <m/>
    <m/>
    <m/>
  </r>
  <r>
    <n v="391"/>
    <s v="Cansters Coco masti Toffee"/>
    <x v="2"/>
    <s v="moving"/>
    <m/>
    <m/>
    <m/>
    <x v="2"/>
    <m/>
    <m/>
    <n v="0"/>
    <n v="11"/>
    <m/>
    <s v="CANDY"/>
    <x v="13"/>
    <n v="4392"/>
    <s v="PM0132"/>
    <x v="1"/>
    <s v="no.s"/>
    <n v="1"/>
    <n v="10"/>
    <n v="1"/>
    <n v="4"/>
    <n v="16"/>
    <n v="5"/>
    <n v="11"/>
    <s v="local"/>
    <s v="10000 NOS"/>
    <s v="each cottons contains 56 nos"/>
    <n v="56"/>
    <n v="0"/>
    <n v="31360"/>
    <n v="0"/>
    <n v="0"/>
    <n v="0"/>
    <n v="2240"/>
    <n v="0"/>
    <n v="0"/>
    <n v="0"/>
    <n v="33600"/>
    <n v="3733.3333333333335"/>
    <n v="31360"/>
    <n v="41066.666666666672"/>
    <n v="0.41066666666666674"/>
    <n v="3.7570845854853805E-4"/>
    <n v="0.95931586184254847"/>
    <x v="3"/>
    <n v="0"/>
    <s v="no.s"/>
    <n v="1045.3333333333333"/>
    <n v="0"/>
    <m/>
    <n v="1"/>
    <m/>
    <x v="2"/>
    <n v="1"/>
    <s v="moved"/>
    <n v="0"/>
    <m/>
    <m/>
    <m/>
  </r>
  <r>
    <n v="244"/>
    <s v="Cbs Funtoo Choco coated Rs.5/-"/>
    <x v="0"/>
    <m/>
    <m/>
    <m/>
    <m/>
    <x v="0"/>
    <m/>
    <m/>
    <n v="900"/>
    <n v="44.5"/>
    <m/>
    <s v="WAFER"/>
    <x v="5"/>
    <n v="1500"/>
    <s v="PM0383"/>
    <x v="1"/>
    <s v="no.s"/>
    <n v="1"/>
    <n v="4"/>
    <n v="1"/>
    <n v="2"/>
    <n v="8"/>
    <n v="5"/>
    <n v="3"/>
    <s v="local"/>
    <s v="500 CBS"/>
    <s v="each bdl contains 10 nos"/>
    <n v="10"/>
    <n v="1780"/>
    <n v="1270"/>
    <n v="990"/>
    <n v="0"/>
    <n v="1260"/>
    <n v="300"/>
    <n v="1150"/>
    <n v="136"/>
    <n v="1403"/>
    <n v="8289"/>
    <n v="921"/>
    <n v="1780"/>
    <n v="40984.5"/>
    <n v="0.40984500000000001"/>
    <n v="3.7495673667327654E-4"/>
    <n v="0.95969081857922178"/>
    <x v="2"/>
    <n v="900"/>
    <s v="no.s"/>
    <n v="59.333333333333336"/>
    <n v="15.168539325842696"/>
    <m/>
    <m/>
    <m/>
    <x v="0"/>
    <n v="0"/>
    <s v="moved"/>
    <n v="40050"/>
    <m/>
    <m/>
    <m/>
  </r>
  <r>
    <n v="85"/>
    <s v="Vanilla powder(Mane)"/>
    <x v="0"/>
    <m/>
    <m/>
    <m/>
    <m/>
    <x v="0"/>
    <m/>
    <m/>
    <n v="225"/>
    <n v="638.02499999999998"/>
    <m/>
    <n v="0"/>
    <x v="0"/>
    <n v="250"/>
    <s v="RM0220"/>
    <x v="0"/>
    <s v="Kgs"/>
    <n v="1"/>
    <n v="15"/>
    <n v="1"/>
    <n v="2"/>
    <n v="19"/>
    <n v="2"/>
    <n v="17"/>
    <s v="local"/>
    <s v="50 KGS"/>
    <s v="2 bags x 25 kgs"/>
    <n v="25"/>
    <n v="25"/>
    <n v="50"/>
    <n v="25"/>
    <n v="0"/>
    <n v="25"/>
    <n v="75"/>
    <n v="125"/>
    <n v="150"/>
    <n v="100"/>
    <n v="575"/>
    <n v="63.888888888888886"/>
    <n v="150"/>
    <n v="40762.708333333328"/>
    <n v="0.40762708333333331"/>
    <n v="3.7292762128685823E-4"/>
    <n v="0.96006374620050861"/>
    <x v="2"/>
    <n v="225"/>
    <s v="kgs"/>
    <n v="5"/>
    <n v="45"/>
    <m/>
    <m/>
    <m/>
    <x v="0"/>
    <n v="0"/>
    <s v="moved"/>
    <n v="143555.625"/>
    <m/>
    <m/>
    <m/>
  </r>
  <r>
    <n v="364"/>
    <s v="Cbs Stick On Choco With Hazelnut Cream"/>
    <x v="0"/>
    <m/>
    <m/>
    <m/>
    <m/>
    <x v="0"/>
    <m/>
    <m/>
    <n v="500"/>
    <n v="35"/>
    <m/>
    <s v="STICK"/>
    <x v="5"/>
    <n v="500"/>
    <s v="PM0507"/>
    <x v="1"/>
    <s v="no.s"/>
    <n v="1"/>
    <n v="4"/>
    <n v="1"/>
    <n v="2"/>
    <n v="8"/>
    <n v="7"/>
    <n v="1"/>
    <s v="local"/>
    <s v="500 CBS"/>
    <s v="each bdl contains 10 nos"/>
    <n v="10"/>
    <m/>
    <m/>
    <m/>
    <m/>
    <n v="0"/>
    <n v="530"/>
    <n v="1830"/>
    <n v="1650"/>
    <n v="1710"/>
    <n v="5720"/>
    <n v="1144"/>
    <n v="1830"/>
    <n v="40040"/>
    <n v="0.40039999999999998"/>
    <n v="3.6631574708482459E-4"/>
    <n v="0.96043006194759339"/>
    <x v="2"/>
    <n v="500"/>
    <s v="no.s"/>
    <n v="61"/>
    <n v="8.1967213114754092"/>
    <m/>
    <m/>
    <m/>
    <x v="0"/>
    <n v="0"/>
    <s v="moved"/>
    <n v="17500"/>
    <m/>
    <m/>
    <m/>
  </r>
  <r>
    <n v="1047"/>
    <s v="BROWN CANSTER 110MM CAPS STICKLINE"/>
    <x v="0"/>
    <m/>
    <m/>
    <m/>
    <m/>
    <x v="0"/>
    <m/>
    <m/>
    <n v="23152"/>
    <n v="1.9"/>
    <m/>
    <n v="0"/>
    <x v="27"/>
    <n v="7952"/>
    <s v="PM0795"/>
    <x v="1"/>
    <s v="no.s"/>
    <n v="1"/>
    <n v="10"/>
    <n v="1"/>
    <n v="4"/>
    <n v="16"/>
    <e v="#N/A"/>
    <e v="#N/A"/>
    <e v="#N/A"/>
    <s v="5000 NOS"/>
    <s v="each bag contains 500 nos caps"/>
    <n v="500"/>
    <m/>
    <m/>
    <m/>
    <m/>
    <m/>
    <m/>
    <m/>
    <m/>
    <n v="21000"/>
    <n v="21000"/>
    <n v="21000"/>
    <n v="21000"/>
    <n v="39900"/>
    <n v="0.39900000000000002"/>
    <n v="3.650349227943182E-4"/>
    <n v="0.96079509687038767"/>
    <x v="2"/>
    <n v="23152"/>
    <s v="no.s"/>
    <n v="700"/>
    <n v="33.074285714285715"/>
    <m/>
    <m/>
    <m/>
    <x v="0"/>
    <n v="0"/>
    <s v="moved"/>
    <n v="43988.799999999996"/>
    <m/>
    <m/>
    <m/>
  </r>
  <r>
    <n v="505"/>
    <s v="3D Jelly Strawberry Bubblegum Labels (5 units Free)"/>
    <x v="0"/>
    <m/>
    <m/>
    <m/>
    <m/>
    <x v="0"/>
    <m/>
    <m/>
    <n v="38000"/>
    <n v="0.82"/>
    <m/>
    <s v="BUBBLEGUM"/>
    <x v="16"/>
    <n v="52200"/>
    <s v="PM0392"/>
    <x v="1"/>
    <s v="no.s"/>
    <n v="1"/>
    <n v="10"/>
    <n v="1"/>
    <n v="3"/>
    <n v="15"/>
    <n v="5"/>
    <n v="10"/>
    <s v="local"/>
    <s v="10000 NOS"/>
    <s v="each bdl contains 200 nos"/>
    <n v="200"/>
    <n v="9000"/>
    <n v="64060"/>
    <n v="51800"/>
    <n v="27000"/>
    <n v="47200"/>
    <n v="86200"/>
    <n v="74300"/>
    <n v="32000"/>
    <n v="43800"/>
    <n v="435360"/>
    <n v="48373.333333333336"/>
    <n v="86200"/>
    <n v="39666.133333333331"/>
    <n v="0.39666133333333331"/>
    <n v="3.6289533631284369E-4"/>
    <n v="0.96115799220670051"/>
    <x v="2"/>
    <n v="38000"/>
    <s v="no.s"/>
    <n v="2873.3333333333335"/>
    <n v="13.225058004640371"/>
    <m/>
    <m/>
    <m/>
    <x v="0"/>
    <n v="0"/>
    <s v="moved"/>
    <n v="31159.999999999996"/>
    <m/>
    <m/>
    <m/>
  </r>
  <r>
    <n v="312"/>
    <s v="Disp Cbs Stick On choco"/>
    <x v="0"/>
    <m/>
    <m/>
    <m/>
    <m/>
    <x v="0"/>
    <m/>
    <m/>
    <n v="1360"/>
    <n v="36.75"/>
    <m/>
    <s v="STICK"/>
    <x v="5"/>
    <n v="1560"/>
    <s v="PM0011"/>
    <x v="1"/>
    <s v="no.s"/>
    <n v="1"/>
    <n v="4"/>
    <n v="1"/>
    <n v="2"/>
    <n v="8"/>
    <n v="5"/>
    <n v="3"/>
    <s v="local"/>
    <s v="500 CBS"/>
    <s v="each bdl contains 10 nos"/>
    <n v="10"/>
    <n v="1740"/>
    <n v="1440"/>
    <n v="1310"/>
    <n v="330"/>
    <n v="100"/>
    <n v="1080"/>
    <n v="1320"/>
    <n v="1470"/>
    <n v="880"/>
    <n v="9670"/>
    <n v="1074.4444444444443"/>
    <n v="1740"/>
    <n v="39485.833333333328"/>
    <n v="0.39485833333333331"/>
    <n v="3.6124581760157011E-4"/>
    <n v="0.96151923802430206"/>
    <x v="2"/>
    <n v="1360"/>
    <s v="no.s"/>
    <n v="58"/>
    <n v="23.448275862068964"/>
    <m/>
    <m/>
    <m/>
    <x v="0"/>
    <n v="0"/>
    <s v="moved"/>
    <n v="49980"/>
    <m/>
    <m/>
    <m/>
  </r>
  <r>
    <n v="422"/>
    <s v="Pista Butter canster sheets"/>
    <x v="0"/>
    <m/>
    <m/>
    <m/>
    <m/>
    <x v="0"/>
    <m/>
    <m/>
    <n v="4000"/>
    <n v="4.3499999999999996"/>
    <m/>
    <s v="CANDY"/>
    <x v="13"/>
    <n v="4000"/>
    <s v="PM0145"/>
    <x v="1"/>
    <s v="no.s"/>
    <n v="1"/>
    <n v="10"/>
    <n v="1"/>
    <n v="4"/>
    <n v="16"/>
    <n v="5"/>
    <n v="11"/>
    <s v="local"/>
    <s v="10000 NOS"/>
    <s v="each cottons contains 1000 sheets"/>
    <n v="1000"/>
    <n v="12000"/>
    <n v="40700"/>
    <n v="0"/>
    <n v="0"/>
    <n v="0"/>
    <n v="0"/>
    <n v="5000"/>
    <n v="13350"/>
    <n v="10000"/>
    <n v="81050"/>
    <n v="9005.5555555555547"/>
    <n v="40700"/>
    <n v="39174.166666666657"/>
    <n v="0.39174166666666654"/>
    <n v="3.5839445876437132E-4"/>
    <n v="0.96187763248306646"/>
    <x v="2"/>
    <n v="4000"/>
    <s v="no.s"/>
    <n v="1356.6666666666667"/>
    <n v="2.9484029484029484"/>
    <m/>
    <m/>
    <m/>
    <x v="0"/>
    <n v="0"/>
    <s v="moved"/>
    <n v="17400"/>
    <m/>
    <m/>
    <m/>
  </r>
  <r>
    <n v="299"/>
    <s v="Laminate Roundz Rs.1"/>
    <x v="0"/>
    <m/>
    <m/>
    <m/>
    <m/>
    <x v="0"/>
    <m/>
    <m/>
    <n v="483.79999999999995"/>
    <n v="182.02"/>
    <m/>
    <s v="MOULDING"/>
    <x v="4"/>
    <n v="591.29999999999995"/>
    <s v="PM0303"/>
    <x v="1"/>
    <s v="Kgs"/>
    <n v="1"/>
    <n v="15"/>
    <n v="1"/>
    <n v="5"/>
    <n v="22"/>
    <n v="25"/>
    <n v="-3"/>
    <s v="local"/>
    <s v="500 KGS"/>
    <s v="each bdl average 20 kgs"/>
    <n v="20"/>
    <n v="298"/>
    <n v="394"/>
    <n v="125"/>
    <n v="80"/>
    <n v="180"/>
    <n v="284"/>
    <n v="0"/>
    <n v="50"/>
    <n v="525.70000000000005"/>
    <n v="1936.7"/>
    <n v="215.1888888888889"/>
    <n v="525.70000000000005"/>
    <n v="39168.681555555559"/>
    <n v="0.39168681555555557"/>
    <n v="3.5834427688189119E-4"/>
    <n v="0.96223597675994832"/>
    <x v="2"/>
    <n v="483.79999999999995"/>
    <s v="kgs"/>
    <n v="17.523333333333333"/>
    <n v="27.608902415826513"/>
    <m/>
    <m/>
    <m/>
    <x v="0"/>
    <n v="0"/>
    <s v="moved"/>
    <n v="88061.275999999998"/>
    <m/>
    <m/>
    <m/>
  </r>
  <r>
    <n v="152"/>
    <s v="Strawberry Fruity M-6972 (SKFF) - POP"/>
    <x v="0"/>
    <m/>
    <m/>
    <m/>
    <m/>
    <x v="0"/>
    <m/>
    <m/>
    <n v="75"/>
    <n v="910.27499999999998"/>
    <m/>
    <n v="0"/>
    <x v="6"/>
    <n v="50"/>
    <s v="RM0181"/>
    <x v="0"/>
    <s v="Kgs"/>
    <n v="1"/>
    <n v="20"/>
    <n v="5"/>
    <n v="5"/>
    <n v="31"/>
    <n v="30"/>
    <n v="1"/>
    <s v="Non Local"/>
    <s v="25 kgs"/>
    <s v="each can contains 25 kgs"/>
    <n v="25"/>
    <n v="35"/>
    <n v="25"/>
    <n v="0"/>
    <n v="50"/>
    <n v="100"/>
    <n v="50"/>
    <n v="25"/>
    <n v="50"/>
    <n v="50"/>
    <n v="385"/>
    <n v="42.777777777777779"/>
    <n v="100"/>
    <n v="38939.541666666664"/>
    <n v="0.38939541666666666"/>
    <n v="3.5624793448465667E-4"/>
    <n v="0.96259222469443295"/>
    <x v="2"/>
    <n v="75"/>
    <s v="kgs"/>
    <n v="3.3333333333333335"/>
    <n v="22.5"/>
    <m/>
    <m/>
    <m/>
    <x v="0"/>
    <n v="0"/>
    <s v="moved"/>
    <n v="68270.625"/>
    <m/>
    <m/>
    <m/>
  </r>
  <r>
    <n v="296"/>
    <s v="Display Brownz"/>
    <x v="0"/>
    <m/>
    <m/>
    <m/>
    <m/>
    <x v="0"/>
    <m/>
    <m/>
    <n v="11200"/>
    <n v="8"/>
    <m/>
    <s v="MOULDING"/>
    <x v="7"/>
    <n v="10150"/>
    <s v="PM0301"/>
    <x v="1"/>
    <s v="no.s"/>
    <n v="1"/>
    <n v="10"/>
    <n v="1"/>
    <n v="4"/>
    <n v="16"/>
    <n v="15"/>
    <n v="1"/>
    <s v="local"/>
    <s v="5000 NOS"/>
    <s v="each cotton contains 250 nos"/>
    <n v="250"/>
    <n v="9430"/>
    <n v="560"/>
    <n v="160"/>
    <n v="3370"/>
    <n v="5920"/>
    <n v="4765"/>
    <n v="12600"/>
    <n v="3225"/>
    <n v="2975"/>
    <n v="43005"/>
    <n v="4778.333333333333"/>
    <n v="12600"/>
    <n v="38226.666666666664"/>
    <n v="0.38226666666666664"/>
    <n v="3.4972602294112287E-4"/>
    <n v="0.9629419507173741"/>
    <x v="2"/>
    <n v="11200"/>
    <s v="no.s"/>
    <n v="420"/>
    <n v="26.666666666666668"/>
    <m/>
    <m/>
    <m/>
    <x v="0"/>
    <n v="0"/>
    <s v="moved"/>
    <n v="89600"/>
    <m/>
    <m/>
    <m/>
  </r>
  <r>
    <n v="354"/>
    <s v="Laminate U &amp; Me (Orange &amp; lime) Candy"/>
    <x v="0"/>
    <m/>
    <m/>
    <m/>
    <m/>
    <x v="0"/>
    <m/>
    <m/>
    <n v="693"/>
    <n v="200"/>
    <m/>
    <s v="CANDY"/>
    <x v="5"/>
    <n v="783"/>
    <s v="PM0154"/>
    <x v="1"/>
    <s v="Kgs"/>
    <n v="1"/>
    <n v="4"/>
    <n v="1"/>
    <n v="2"/>
    <n v="8"/>
    <n v="25"/>
    <n v="-17"/>
    <s v="local"/>
    <s v="500 KGS"/>
    <s v="each bdl average 20 kgs"/>
    <n v="20"/>
    <n v="86"/>
    <n v="0"/>
    <n v="324"/>
    <n v="902"/>
    <n v="0"/>
    <n v="0"/>
    <n v="400"/>
    <n v="0"/>
    <n v="0"/>
    <n v="1712"/>
    <n v="190.22222222222223"/>
    <n v="902"/>
    <n v="38044.444444444445"/>
    <n v="0.38044444444444447"/>
    <n v="3.4805891830903525E-4"/>
    <n v="0.96329000963568312"/>
    <x v="2"/>
    <n v="693"/>
    <s v="kgs"/>
    <n v="30.066666666666666"/>
    <n v="23.04878048780488"/>
    <m/>
    <m/>
    <m/>
    <x v="0"/>
    <n v="0"/>
    <s v="moved"/>
    <n v="138600"/>
    <m/>
    <m/>
    <m/>
  </r>
  <r>
    <n v="370"/>
    <s v="PIK POK JAR CBS"/>
    <x v="0"/>
    <m/>
    <m/>
    <m/>
    <m/>
    <x v="0"/>
    <m/>
    <m/>
    <n v="1340"/>
    <n v="35.5"/>
    <m/>
    <s v="CANDY"/>
    <x v="5"/>
    <n v="1970"/>
    <s v="PM0190"/>
    <x v="1"/>
    <s v="no.s"/>
    <n v="1"/>
    <n v="4"/>
    <n v="1"/>
    <n v="2"/>
    <n v="8"/>
    <n v="7"/>
    <n v="1"/>
    <s v="local"/>
    <s v="500 CBS"/>
    <s v="each bdl contains 10 nos"/>
    <n v="10"/>
    <n v="0"/>
    <n v="130"/>
    <n v="810"/>
    <n v="0"/>
    <n v="950"/>
    <n v="1375"/>
    <n v="1790"/>
    <n v="1600"/>
    <n v="2985"/>
    <n v="9640"/>
    <n v="1071.1111111111111"/>
    <n v="2985"/>
    <n v="38024.444444444445"/>
    <n v="0.38024444444444444"/>
    <n v="3.4787594341039146E-4"/>
    <n v="0.96363788557909347"/>
    <x v="2"/>
    <n v="1340"/>
    <s v="no.s"/>
    <n v="99.5"/>
    <n v="13.467336683417086"/>
    <m/>
    <m/>
    <m/>
    <x v="0"/>
    <n v="0"/>
    <s v="moved"/>
    <n v="47570"/>
    <m/>
    <m/>
    <m/>
  </r>
  <r>
    <n v="890"/>
    <s v="THERMACOAL SHEETS CHIPS"/>
    <x v="0"/>
    <m/>
    <m/>
    <m/>
    <m/>
    <x v="0"/>
    <m/>
    <m/>
    <n v="800"/>
    <n v="30"/>
    <m/>
    <s v="INDUSTRIAL"/>
    <x v="5"/>
    <n v="800"/>
    <s v="PM0602"/>
    <x v="1"/>
    <s v="no.s"/>
    <n v="1"/>
    <n v="4"/>
    <n v="1"/>
    <n v="2"/>
    <n v="8"/>
    <n v="5"/>
    <n v="3"/>
    <s v="local"/>
    <s v="500 nos"/>
    <e v="#N/A"/>
    <m/>
    <m/>
    <m/>
    <m/>
    <n v="200"/>
    <n v="3700"/>
    <n v="920"/>
    <n v="1000"/>
    <n v="0"/>
    <n v="1700"/>
    <n v="7520"/>
    <n v="1253.3333333333333"/>
    <n v="3700"/>
    <n v="37600"/>
    <n v="0.376"/>
    <n v="3.4399280945028479E-4"/>
    <n v="0.96398187838854377"/>
    <x v="2"/>
    <n v="800"/>
    <s v="no.s"/>
    <n v="123.33333333333333"/>
    <n v="6.4864864864864868"/>
    <m/>
    <m/>
    <m/>
    <x v="0"/>
    <n v="0"/>
    <s v="moved"/>
    <n v="24000"/>
    <m/>
    <m/>
    <m/>
  </r>
  <r>
    <n v="300"/>
    <s v="Display Roundz Rs.1"/>
    <x v="0"/>
    <m/>
    <m/>
    <m/>
    <m/>
    <x v="0"/>
    <m/>
    <m/>
    <n v="8742"/>
    <n v="5"/>
    <m/>
    <s v="MOULDING"/>
    <x v="6"/>
    <n v="13042"/>
    <s v="PM0304"/>
    <x v="0"/>
    <s v="no.s"/>
    <n v="1"/>
    <n v="20"/>
    <n v="5"/>
    <n v="5"/>
    <n v="31"/>
    <n v="15"/>
    <n v="16"/>
    <s v="local"/>
    <s v="5000 NOS"/>
    <s v="each cotton contains 100 nos"/>
    <n v="100"/>
    <n v="9050"/>
    <n v="18052"/>
    <n v="7650"/>
    <n v="3110"/>
    <n v="4350"/>
    <n v="8825"/>
    <n v="0"/>
    <n v="1250"/>
    <n v="14918"/>
    <n v="67205"/>
    <n v="7467.2222222222226"/>
    <n v="18052"/>
    <n v="37336.111111111109"/>
    <n v="0.37336111111111109"/>
    <n v="3.4157855731540172E-4"/>
    <n v="0.96432345694585919"/>
    <x v="2"/>
    <n v="8742"/>
    <s v="no.s"/>
    <n v="601.73333333333335"/>
    <n v="14.528030135165078"/>
    <m/>
    <m/>
    <m/>
    <x v="0"/>
    <n v="0"/>
    <s v="moved"/>
    <n v="43710"/>
    <m/>
    <m/>
    <m/>
  </r>
  <r>
    <n v="217"/>
    <s v="Cbs Black &amp; White "/>
    <x v="0"/>
    <m/>
    <m/>
    <m/>
    <m/>
    <x v="0"/>
    <m/>
    <m/>
    <n v="358"/>
    <n v="32"/>
    <m/>
    <s v="MOULDING"/>
    <x v="5"/>
    <n v="1000"/>
    <s v="PM0255"/>
    <x v="1"/>
    <s v="no.s"/>
    <n v="1"/>
    <n v="4"/>
    <n v="1"/>
    <n v="2"/>
    <n v="8"/>
    <n v="5"/>
    <n v="3"/>
    <s v="local"/>
    <s v="500 CBS"/>
    <s v="each bdl contains 10 nos"/>
    <n v="10"/>
    <n v="1420"/>
    <n v="1860"/>
    <n v="1240"/>
    <n v="400"/>
    <n v="460"/>
    <n v="470"/>
    <n v="1220"/>
    <n v="1210"/>
    <n v="2210"/>
    <n v="10490"/>
    <n v="1165.5555555555557"/>
    <n v="2210"/>
    <n v="37297.777777777781"/>
    <n v="0.3729777777777778"/>
    <n v="3.4122785542633458E-4"/>
    <n v="0.96466468480128553"/>
    <x v="2"/>
    <n v="358"/>
    <s v="no.s"/>
    <n v="73.666666666666671"/>
    <n v="4.8597285067873299"/>
    <m/>
    <m/>
    <m/>
    <x v="0"/>
    <n v="0"/>
    <s v="moved"/>
    <n v="11456"/>
    <m/>
    <m/>
    <m/>
  </r>
  <r>
    <n v="177"/>
    <s v="Display Mr Wafer 2/-"/>
    <x v="0"/>
    <m/>
    <m/>
    <m/>
    <m/>
    <x v="0"/>
    <m/>
    <m/>
    <n v="7000"/>
    <n v="7.75"/>
    <m/>
    <s v="WAFER"/>
    <x v="7"/>
    <n v="7000"/>
    <s v="PM0368"/>
    <x v="0"/>
    <s v="no.s"/>
    <n v="1"/>
    <n v="10"/>
    <n v="1"/>
    <n v="4"/>
    <n v="16"/>
    <n v="15"/>
    <n v="1"/>
    <s v="local"/>
    <s v="5000 NOS"/>
    <s v="each cotton contains 150 nos"/>
    <n v="150"/>
    <n v="0"/>
    <n v="0"/>
    <n v="0"/>
    <n v="0"/>
    <n v="0"/>
    <n v="0"/>
    <n v="5250"/>
    <n v="30000"/>
    <n v="7500"/>
    <n v="42750"/>
    <n v="4750"/>
    <n v="30000"/>
    <n v="36812.5"/>
    <n v="0.36812499999999998"/>
    <n v="3.3678817281618641E-4"/>
    <n v="0.96500147297410177"/>
    <x v="2"/>
    <n v="7000"/>
    <s v="no.s"/>
    <n v="1000"/>
    <n v="7"/>
    <m/>
    <m/>
    <m/>
    <x v="0"/>
    <n v="0"/>
    <s v="moved"/>
    <n v="54250"/>
    <m/>
    <m/>
    <m/>
  </r>
  <r>
    <n v="106"/>
    <s v="Orange Flavour (Peacock) -Wafer"/>
    <x v="0"/>
    <m/>
    <m/>
    <m/>
    <m/>
    <x v="0"/>
    <m/>
    <m/>
    <n v="120"/>
    <n v="650"/>
    <m/>
    <n v="0"/>
    <x v="6"/>
    <n v="120"/>
    <s v="RM0095"/>
    <x v="0"/>
    <s v="Kgs"/>
    <n v="1"/>
    <n v="20"/>
    <n v="5"/>
    <n v="5"/>
    <n v="31"/>
    <n v="30"/>
    <n v="1"/>
    <s v="Non Local"/>
    <s v="25 kgs"/>
    <s v="25 bottels x 1 kg"/>
    <n v="1"/>
    <n v="19"/>
    <n v="25"/>
    <n v="74"/>
    <n v="45"/>
    <n v="80"/>
    <n v="95"/>
    <n v="90"/>
    <n v="25"/>
    <n v="55"/>
    <n v="508"/>
    <n v="56.444444444444443"/>
    <n v="95"/>
    <n v="36688.888888888891"/>
    <n v="0.36688888888888893"/>
    <n v="3.3565728628984649E-4"/>
    <n v="0.96533713026039158"/>
    <x v="2"/>
    <n v="120"/>
    <s v="kgs"/>
    <n v="3.1666666666666665"/>
    <n v="37.894736842105267"/>
    <m/>
    <m/>
    <m/>
    <x v="0"/>
    <n v="0"/>
    <s v="moved"/>
    <n v="78000"/>
    <m/>
    <m/>
    <m/>
  </r>
  <r>
    <n v="325"/>
    <s v="Laminate Funtoo Choco stick 13g"/>
    <x v="0"/>
    <m/>
    <m/>
    <m/>
    <m/>
    <x v="0"/>
    <m/>
    <m/>
    <n v="175"/>
    <n v="235"/>
    <m/>
    <s v="STICK"/>
    <x v="4"/>
    <n v="175"/>
    <s v="PM0024"/>
    <x v="1"/>
    <s v="Kgs"/>
    <n v="1"/>
    <n v="15"/>
    <n v="1"/>
    <n v="5"/>
    <n v="22"/>
    <n v="25"/>
    <n v="-3"/>
    <s v="local"/>
    <s v="500 KGS"/>
    <s v="each bdl average 20 kgs"/>
    <n v="20"/>
    <m/>
    <n v="447.92"/>
    <n v="0"/>
    <n v="125"/>
    <n v="0"/>
    <n v="90"/>
    <n v="203"/>
    <n v="371"/>
    <n v="0"/>
    <n v="1236.92"/>
    <n v="154.61500000000001"/>
    <n v="447.92"/>
    <n v="36334.525000000001"/>
    <n v="0.36334525000000001"/>
    <n v="3.3241530145722368E-4"/>
    <n v="0.96566954556184881"/>
    <x v="2"/>
    <n v="175"/>
    <s v="kgs"/>
    <n v="14.930666666666667"/>
    <n v="11.720843007679942"/>
    <m/>
    <m/>
    <m/>
    <x v="0"/>
    <n v="0"/>
    <s v="moved"/>
    <n v="41125"/>
    <m/>
    <m/>
    <m/>
  </r>
  <r>
    <n v="998"/>
    <s v="DARK COMPOUND NEW POUCHES"/>
    <x v="0"/>
    <m/>
    <m/>
    <m/>
    <m/>
    <x v="0"/>
    <m/>
    <m/>
    <n v="37950"/>
    <n v="1"/>
    <m/>
    <n v="0"/>
    <x v="28"/>
    <n v="79950"/>
    <s v="PM0711"/>
    <x v="1"/>
    <n v="0"/>
    <n v="1"/>
    <n v="15"/>
    <n v="1"/>
    <n v="5"/>
    <n v="22"/>
    <n v="10"/>
    <n v="12"/>
    <s v="local"/>
    <s v="50000 NOS"/>
    <s v="each bag contains 6000 pouches"/>
    <n v="6000"/>
    <m/>
    <m/>
    <n v="22500"/>
    <n v="47000"/>
    <m/>
    <m/>
    <m/>
    <n v="0"/>
    <n v="74600"/>
    <n v="144100"/>
    <n v="36025"/>
    <n v="74600"/>
    <n v="36025"/>
    <n v="0.36025000000000001"/>
    <n v="3.2958353618208803E-4"/>
    <n v="0.96599912909803087"/>
    <x v="2"/>
    <n v="37950"/>
    <s v="no.s"/>
    <n v="2486.6666666666665"/>
    <n v="15.261394101876677"/>
    <m/>
    <m/>
    <m/>
    <x v="0"/>
    <n v="0"/>
    <s v="moved"/>
    <n v="37950"/>
    <m/>
    <m/>
    <m/>
  </r>
  <r>
    <n v="374"/>
    <s v="Glasses Funto Coffee Candy"/>
    <x v="3"/>
    <s v="slow moving"/>
    <s v="use"/>
    <s v="existing"/>
    <s v="no stock"/>
    <x v="3"/>
    <m/>
    <m/>
    <n v="360"/>
    <n v="3"/>
    <m/>
    <s v="CANDY"/>
    <x v="11"/>
    <n v="360"/>
    <s v="PM0193"/>
    <x v="1"/>
    <s v="no.s"/>
    <n v="1"/>
    <n v="7"/>
    <n v="7"/>
    <n v="6"/>
    <n v="21"/>
    <n v="15"/>
    <n v="6"/>
    <s v="local"/>
    <s v="CLOSED"/>
    <s v="each cotton contains 60 nos"/>
    <n v="60"/>
    <n v="41040"/>
    <n v="28680"/>
    <n v="27120"/>
    <n v="10800"/>
    <n v="0"/>
    <n v="0"/>
    <n v="0"/>
    <n v="0"/>
    <n v="0"/>
    <n v="107640"/>
    <n v="11960"/>
    <n v="41040"/>
    <n v="35880"/>
    <n v="0.35880000000000001"/>
    <n v="3.2825696816692073E-4"/>
    <n v="0.96632738606619784"/>
    <x v="3"/>
    <n v="360"/>
    <s v="no.s"/>
    <n v="1368"/>
    <n v="0.26315789473684209"/>
    <m/>
    <n v="1"/>
    <m/>
    <x v="2"/>
    <n v="1"/>
    <s v="non moved"/>
    <n v="1080"/>
    <m/>
    <m/>
    <m/>
  </r>
  <r>
    <n v="152"/>
    <s v="Green Apple Flavour (Symrise)"/>
    <x v="0"/>
    <m/>
    <m/>
    <m/>
    <m/>
    <x v="0"/>
    <m/>
    <m/>
    <n v="150"/>
    <n v="847.3"/>
    <m/>
    <n v="0"/>
    <x v="6"/>
    <n v="175"/>
    <s v="RM0183"/>
    <x v="0"/>
    <s v="Kgs"/>
    <n v="1"/>
    <n v="20"/>
    <n v="5"/>
    <n v="5"/>
    <n v="31"/>
    <n v="30"/>
    <n v="1"/>
    <s v="Non Local"/>
    <s v="25 KGS"/>
    <s v="each can contains 25 kgs"/>
    <n v="25"/>
    <n v="25"/>
    <n v="50"/>
    <n v="45"/>
    <n v="40"/>
    <n v="20"/>
    <n v="30"/>
    <n v="95"/>
    <n v="25"/>
    <n v="50"/>
    <n v="380"/>
    <n v="42.222222222222221"/>
    <n v="95"/>
    <n v="35774.888888888883"/>
    <n v="0.35774888888888884"/>
    <n v="3.2729533342182619E-4"/>
    <n v="0.96665468139961963"/>
    <x v="2"/>
    <n v="150"/>
    <s v="kgs"/>
    <n v="3.1666666666666665"/>
    <n v="47.368421052631582"/>
    <m/>
    <m/>
    <m/>
    <x v="0"/>
    <n v="0"/>
    <s v="moved"/>
    <n v="127095"/>
    <m/>
    <m/>
    <m/>
  </r>
  <r>
    <n v="840"/>
    <s v="96MM PINK CAPS FOR WAFFY STICK STRAWBERRY"/>
    <x v="0"/>
    <m/>
    <m/>
    <m/>
    <m/>
    <x v="0"/>
    <m/>
    <m/>
    <n v="15400"/>
    <n v="1.2"/>
    <m/>
    <n v="0"/>
    <x v="9"/>
    <n v="15400"/>
    <s v="PM0670"/>
    <x v="1"/>
    <s v="no.s"/>
    <n v="1"/>
    <n v="7"/>
    <n v="1"/>
    <n v="2"/>
    <n v="11"/>
    <n v="2"/>
    <n v="9"/>
    <s v="local"/>
    <s v="5000 NOS"/>
    <s v="each bag contains 2000 nos caps"/>
    <n v="2000"/>
    <m/>
    <m/>
    <m/>
    <m/>
    <n v="4000"/>
    <n v="14000"/>
    <n v="33500"/>
    <n v="18000"/>
    <n v="76600"/>
    <n v="146100"/>
    <n v="29220"/>
    <n v="76600"/>
    <n v="35064"/>
    <n v="0.35064000000000001"/>
    <n v="3.2079159230225494E-4"/>
    <n v="0.96697547299192188"/>
    <x v="2"/>
    <n v="15400"/>
    <s v="no.s"/>
    <n v="2553.3333333333335"/>
    <n v="6.0313315926892948"/>
    <m/>
    <m/>
    <m/>
    <x v="0"/>
    <n v="0"/>
    <s v="moved"/>
    <n v="18480"/>
    <m/>
    <m/>
    <m/>
  </r>
  <r>
    <n v="673"/>
    <s v="83mm Red Caps for 3D Watermelon Bubblegum"/>
    <x v="0"/>
    <m/>
    <m/>
    <m/>
    <m/>
    <x v="0"/>
    <m/>
    <m/>
    <n v="32000"/>
    <n v="1.05"/>
    <m/>
    <s v="BUBBLEGUM"/>
    <x v="9"/>
    <n v="23500"/>
    <s v="PM0690"/>
    <x v="1"/>
    <s v="Kgs"/>
    <n v="1"/>
    <n v="7"/>
    <n v="1"/>
    <n v="2"/>
    <n v="11"/>
    <n v="3"/>
    <n v="8"/>
    <s v="local"/>
    <s v="5000 NOS"/>
    <s v="each bag contains 2000 nos caps"/>
    <m/>
    <n v="8000"/>
    <n v="40000"/>
    <n v="40000"/>
    <n v="40000"/>
    <n v="49000"/>
    <n v="21000"/>
    <n v="37000"/>
    <n v="34000"/>
    <n v="27000"/>
    <n v="296000"/>
    <n v="32888.888888888891"/>
    <n v="49000"/>
    <n v="34533.333333333336"/>
    <n v="0.34533333333333338"/>
    <n v="3.1593665832490702E-4"/>
    <n v="0.96729140965024674"/>
    <x v="2"/>
    <n v="32000"/>
    <s v="no.s"/>
    <n v="1633.3333333333333"/>
    <n v="19.591836734693878"/>
    <m/>
    <m/>
    <m/>
    <x v="0"/>
    <n v="0"/>
    <s v="moved"/>
    <n v="33600"/>
    <m/>
    <m/>
    <m/>
  </r>
  <r>
    <n v="156"/>
    <s v="Mixed Fruit TC 0728"/>
    <x v="0"/>
    <m/>
    <m/>
    <m/>
    <m/>
    <x v="0"/>
    <m/>
    <m/>
    <n v="125"/>
    <n v="563.34"/>
    <m/>
    <n v="0"/>
    <x v="6"/>
    <n v="150"/>
    <s v="RM0148"/>
    <x v="0"/>
    <s v="Kgs"/>
    <n v="1"/>
    <n v="20"/>
    <n v="5"/>
    <n v="5"/>
    <n v="31"/>
    <n v="20"/>
    <n v="11"/>
    <s v="Non Local"/>
    <s v="25 kgs"/>
    <e v="#N/A"/>
    <m/>
    <n v="0"/>
    <n v="0"/>
    <n v="0"/>
    <n v="10"/>
    <n v="35"/>
    <n v="85"/>
    <n v="240"/>
    <n v="35"/>
    <n v="145"/>
    <n v="550"/>
    <n v="61.111111111111114"/>
    <n v="240"/>
    <n v="34426.333333333336"/>
    <n v="0.34426333333333337"/>
    <n v="3.1495774261716285E-4"/>
    <n v="0.96760636739286388"/>
    <x v="2"/>
    <n v="125"/>
    <s v="kgs"/>
    <n v="8"/>
    <n v="15.625"/>
    <m/>
    <m/>
    <m/>
    <x v="0"/>
    <n v="0"/>
    <s v="moved"/>
    <n v="70417.5"/>
    <m/>
    <m/>
    <m/>
  </r>
  <r>
    <n v="572"/>
    <s v="Choco Friend Jars"/>
    <x v="0"/>
    <m/>
    <m/>
    <m/>
    <m/>
    <x v="0"/>
    <m/>
    <m/>
    <n v="12223"/>
    <n v="8.75"/>
    <m/>
    <s v="Common"/>
    <x v="2"/>
    <n v="13393"/>
    <s v="PM0250"/>
    <x v="1"/>
    <s v="no.s"/>
    <n v="1"/>
    <n v="2"/>
    <n v="1"/>
    <n v="2"/>
    <n v="6"/>
    <n v="2"/>
    <n v="4"/>
    <s v="local"/>
    <s v="5000 NOS"/>
    <s v="each pkt contains 45 nos"/>
    <m/>
    <n v="7540"/>
    <n v="5054"/>
    <n v="3000"/>
    <n v="0"/>
    <n v="0"/>
    <n v="0"/>
    <n v="3520"/>
    <n v="7725"/>
    <n v="7937"/>
    <n v="34776"/>
    <n v="3864"/>
    <n v="7937"/>
    <n v="33810"/>
    <n v="0.33810000000000001"/>
    <n v="3.093190661572907E-4"/>
    <n v="0.96791568645902115"/>
    <x v="2"/>
    <n v="12223"/>
    <s v="no.s"/>
    <n v="264.56666666666666"/>
    <n v="46.200075595313088"/>
    <m/>
    <m/>
    <m/>
    <x v="0"/>
    <n v="0"/>
    <s v="moved"/>
    <n v="106951.25"/>
    <m/>
    <m/>
    <m/>
  </r>
  <r>
    <n v="31"/>
    <s v="Gum Powder"/>
    <x v="0"/>
    <m/>
    <m/>
    <m/>
    <m/>
    <x v="0"/>
    <m/>
    <m/>
    <n v="650"/>
    <n v="543"/>
    <m/>
    <n v="0"/>
    <x v="0"/>
    <n v="750"/>
    <s v="RM0219"/>
    <x v="0"/>
    <s v="Kgs"/>
    <n v="1"/>
    <n v="7"/>
    <n v="1"/>
    <n v="3"/>
    <n v="12"/>
    <n v="7"/>
    <n v="5"/>
    <s v="local"/>
    <s v="50KGS"/>
    <s v="1 bag x 50 kgs"/>
    <m/>
    <n v="110"/>
    <n v="50"/>
    <n v="0"/>
    <n v="50"/>
    <n v="50"/>
    <n v="50"/>
    <n v="50"/>
    <n v="50"/>
    <n v="150"/>
    <n v="560"/>
    <n v="62.222222222222221"/>
    <n v="150"/>
    <n v="33786.666666666664"/>
    <n v="0.33786666666666665"/>
    <n v="3.0910559544220623E-4"/>
    <n v="0.96822479205446332"/>
    <x v="2"/>
    <n v="650"/>
    <s v="kgs"/>
    <n v="5"/>
    <n v="130"/>
    <m/>
    <m/>
    <m/>
    <x v="0"/>
    <n v="0"/>
    <s v="moved"/>
    <n v="352950"/>
    <m/>
    <m/>
    <m/>
  </r>
  <r>
    <n v="157"/>
    <s v="Milk Flavour (Mane)"/>
    <x v="0"/>
    <m/>
    <m/>
    <m/>
    <m/>
    <x v="0"/>
    <m/>
    <m/>
    <n v="150"/>
    <n v="705"/>
    <m/>
    <n v="0"/>
    <x v="6"/>
    <n v="25"/>
    <s v="RM0049"/>
    <x v="0"/>
    <s v="Kgs"/>
    <n v="1"/>
    <n v="20"/>
    <n v="5"/>
    <n v="5"/>
    <n v="31"/>
    <n v="30"/>
    <n v="1"/>
    <s v="local"/>
    <s v="25 KGS"/>
    <s v="each can contains 25 kgs"/>
    <m/>
    <n v="0"/>
    <n v="0"/>
    <n v="0"/>
    <n v="0"/>
    <n v="0"/>
    <n v="0"/>
    <n v="0"/>
    <n v="200"/>
    <n v="225"/>
    <n v="425"/>
    <n v="47.222222222222221"/>
    <n v="225"/>
    <n v="33291.666666666664"/>
    <n v="0.33291666666666664"/>
    <n v="3.0457696670077301E-4"/>
    <n v="0.96852936902116404"/>
    <x v="2"/>
    <n v="150"/>
    <s v="kgs"/>
    <n v="7.5"/>
    <n v="20"/>
    <m/>
    <m/>
    <m/>
    <x v="0"/>
    <n v="0"/>
    <s v="moved"/>
    <n v="105750"/>
    <m/>
    <m/>
    <m/>
  </r>
  <r>
    <n v="316"/>
    <s v="canster cbs Mr.Wafer Choco Stick"/>
    <x v="0"/>
    <m/>
    <m/>
    <m/>
    <m/>
    <x v="0"/>
    <m/>
    <m/>
    <n v="1918"/>
    <n v="36"/>
    <m/>
    <s v="STICK"/>
    <x v="5"/>
    <n v="798"/>
    <s v="PM0015"/>
    <x v="1"/>
    <s v="no.s"/>
    <n v="1"/>
    <n v="4"/>
    <n v="1"/>
    <n v="2"/>
    <n v="8"/>
    <n v="5"/>
    <n v="3"/>
    <s v="local"/>
    <s v="500 CBS"/>
    <s v="each bdl contains 10 nos"/>
    <m/>
    <n v="370"/>
    <n v="1190"/>
    <n v="880"/>
    <n v="450"/>
    <n v="700"/>
    <n v="600"/>
    <n v="800"/>
    <n v="1000"/>
    <n v="2300"/>
    <n v="8290"/>
    <n v="921.11111111111109"/>
    <n v="2300"/>
    <n v="33160"/>
    <n v="0.33160000000000001"/>
    <n v="3.0337238195136821E-4"/>
    <n v="0.96883274140311537"/>
    <x v="2"/>
    <n v="1918"/>
    <s v="no.s"/>
    <n v="76.666666666666671"/>
    <n v="25.017391304347825"/>
    <m/>
    <m/>
    <m/>
    <x v="0"/>
    <n v="0"/>
    <s v="moved"/>
    <n v="69048"/>
    <m/>
    <m/>
    <m/>
  </r>
  <r>
    <n v="272"/>
    <s v="Stickers Gold 2/-"/>
    <x v="0"/>
    <m/>
    <m/>
    <m/>
    <m/>
    <x v="0"/>
    <m/>
    <m/>
    <n v="48860"/>
    <n v="1.05"/>
    <m/>
    <s v="MOULDING"/>
    <x v="16"/>
    <n v="21140"/>
    <s v="PM0278"/>
    <x v="1"/>
    <s v="no.s"/>
    <n v="1"/>
    <n v="10"/>
    <n v="1"/>
    <n v="3"/>
    <n v="15"/>
    <n v="7"/>
    <n v="8"/>
    <s v="local"/>
    <s v="10000 NOS"/>
    <s v="each bdl contains 2000 nos"/>
    <m/>
    <n v="58000"/>
    <n v="32000"/>
    <n v="0"/>
    <n v="16000"/>
    <n v="12000"/>
    <n v="12400"/>
    <n v="47600"/>
    <n v="56800"/>
    <n v="49180"/>
    <n v="283980"/>
    <n v="31553.333333333332"/>
    <n v="58000"/>
    <n v="33131"/>
    <n v="0.33130999999999999"/>
    <n v="3.0310706834833475E-4"/>
    <n v="0.96913584847146372"/>
    <x v="2"/>
    <n v="48860"/>
    <s v="no.s"/>
    <n v="1933.3333333333333"/>
    <n v="25.27241379310345"/>
    <m/>
    <m/>
    <m/>
    <x v="0"/>
    <n v="0"/>
    <s v="moved"/>
    <n v="51303"/>
    <m/>
    <m/>
    <m/>
  </r>
  <r>
    <n v="58"/>
    <s v="IPA"/>
    <x v="0"/>
    <m/>
    <m/>
    <m/>
    <m/>
    <x v="0"/>
    <m/>
    <m/>
    <n v="500"/>
    <n v="80"/>
    <m/>
    <n v="0"/>
    <x v="0"/>
    <n v="750"/>
    <s v="RM0164"/>
    <x v="0"/>
    <s v="Kgs"/>
    <n v="1"/>
    <n v="3"/>
    <n v="1"/>
    <n v="2"/>
    <n v="7"/>
    <n v="5"/>
    <n v="2"/>
    <s v="local"/>
    <s v="250 KGS"/>
    <s v="1 barrel x 250 kgs"/>
    <m/>
    <n v="116"/>
    <n v="289"/>
    <n v="221"/>
    <n v="272"/>
    <n v="340"/>
    <n v="485"/>
    <n v="500"/>
    <n v="250"/>
    <n v="1250"/>
    <n v="3723"/>
    <n v="413.66666666666669"/>
    <n v="1250"/>
    <n v="33093.333333333336"/>
    <n v="0.33093333333333336"/>
    <n v="3.0276246562255563E-4"/>
    <n v="0.96943861093708628"/>
    <x v="2"/>
    <n v="500"/>
    <s v="kgs"/>
    <n v="41.666666666666664"/>
    <n v="12"/>
    <m/>
    <m/>
    <m/>
    <x v="0"/>
    <n v="0"/>
    <s v="moved"/>
    <n v="40000"/>
    <m/>
    <m/>
    <m/>
  </r>
  <r>
    <n v="351"/>
    <s v="Stickers U &amp; Me (Coffee &amp; Milk) Candy"/>
    <x v="0"/>
    <m/>
    <m/>
    <m/>
    <m/>
    <x v="0"/>
    <m/>
    <m/>
    <n v="12800"/>
    <n v="0.78"/>
    <m/>
    <s v="CANDY"/>
    <x v="16"/>
    <n v="20740"/>
    <s v="PM0151"/>
    <x v="1"/>
    <s v="no.s"/>
    <n v="1"/>
    <n v="10"/>
    <n v="1"/>
    <n v="3"/>
    <n v="15"/>
    <n v="7"/>
    <n v="8"/>
    <s v="local"/>
    <s v="10000 NOS"/>
    <s v="each bdl contains 200 nos"/>
    <m/>
    <n v="46200"/>
    <n v="80950"/>
    <n v="17200"/>
    <n v="56350"/>
    <n v="32900"/>
    <n v="27400"/>
    <n v="26000"/>
    <n v="40600"/>
    <n v="50000"/>
    <n v="377600"/>
    <n v="41955.555555555555"/>
    <n v="80950"/>
    <n v="32725.333333333332"/>
    <n v="0.32725333333333334"/>
    <n v="2.9939572748751027E-4"/>
    <n v="0.96973800666457377"/>
    <x v="2"/>
    <n v="12800"/>
    <s v="no.s"/>
    <n v="2698.3333333333335"/>
    <n v="4.74366893143916"/>
    <m/>
    <m/>
    <m/>
    <x v="0"/>
    <n v="0"/>
    <s v="moved"/>
    <n v="9984"/>
    <m/>
    <m/>
    <m/>
  </r>
  <r>
    <n v="51"/>
    <s v="Egg Albumen Powder "/>
    <x v="0"/>
    <m/>
    <m/>
    <m/>
    <m/>
    <x v="0"/>
    <m/>
    <m/>
    <n v="50"/>
    <n v="610"/>
    <m/>
    <n v="0"/>
    <x v="0"/>
    <n v="100"/>
    <s v="RM0004"/>
    <x v="0"/>
    <s v="Kgs"/>
    <n v="1"/>
    <n v="6"/>
    <n v="1"/>
    <n v="2"/>
    <n v="10"/>
    <n v="5"/>
    <n v="5"/>
    <s v="local"/>
    <s v="50 KGS"/>
    <s v="2 cts x 25 kgs"/>
    <m/>
    <n v="125"/>
    <n v="100"/>
    <n v="25"/>
    <n v="0"/>
    <n v="50"/>
    <n v="0"/>
    <n v="50"/>
    <n v="75"/>
    <n v="50"/>
    <n v="475"/>
    <n v="52.777777777777779"/>
    <n v="125"/>
    <n v="32194.444444444445"/>
    <n v="0.32194444444444448"/>
    <n v="2.9453876045573295E-4"/>
    <n v="0.97003254542502948"/>
    <x v="2"/>
    <n v="50"/>
    <s v="kgs"/>
    <n v="4.166666666666667"/>
    <n v="12"/>
    <m/>
    <m/>
    <m/>
    <x v="0"/>
    <n v="0"/>
    <s v="moved"/>
    <n v="30500"/>
    <m/>
    <m/>
    <m/>
  </r>
  <r>
    <n v="164"/>
    <s v="Vanilla Flavour (Mane)"/>
    <x v="0"/>
    <m/>
    <m/>
    <m/>
    <m/>
    <x v="0"/>
    <m/>
    <m/>
    <n v="100"/>
    <n v="638.02499999999998"/>
    <m/>
    <n v="0"/>
    <x v="6"/>
    <n v="125"/>
    <s v="RM0013"/>
    <x v="0"/>
    <s v="Kgs"/>
    <n v="1"/>
    <n v="20"/>
    <n v="5"/>
    <n v="5"/>
    <n v="31"/>
    <n v="30"/>
    <n v="1"/>
    <s v="local"/>
    <s v="25 KGS"/>
    <s v="each can contains 25 kgs"/>
    <m/>
    <m/>
    <n v="75"/>
    <n v="75"/>
    <n v="50"/>
    <n v="50"/>
    <n v="75"/>
    <n v="50"/>
    <n v="25"/>
    <n v="0"/>
    <n v="400"/>
    <n v="50"/>
    <n v="75"/>
    <n v="31901.25"/>
    <n v="0.31901249999999998"/>
    <n v="2.91856399267976E-4"/>
    <n v="0.97032440182429747"/>
    <x v="2"/>
    <n v="100"/>
    <s v="kgs"/>
    <n v="2.5"/>
    <n v="40"/>
    <m/>
    <m/>
    <m/>
    <x v="0"/>
    <n v="0"/>
    <s v="moved"/>
    <n v="63802.5"/>
    <m/>
    <m/>
    <m/>
  </r>
  <r>
    <n v="159"/>
    <s v="Chocolate Flavour CEC - Stick line DFL"/>
    <x v="0"/>
    <m/>
    <m/>
    <m/>
    <m/>
    <x v="0"/>
    <m/>
    <m/>
    <n v="125"/>
    <n v="492"/>
    <m/>
    <n v="0"/>
    <x v="6"/>
    <n v="150"/>
    <s v="RM0017"/>
    <x v="0"/>
    <s v="Kgs"/>
    <n v="1"/>
    <n v="20"/>
    <n v="5"/>
    <n v="5"/>
    <n v="31"/>
    <n v="30"/>
    <n v="1"/>
    <s v="Non Local"/>
    <s v="25 KGS"/>
    <s v="each can contains 25 kgs"/>
    <m/>
    <n v="50"/>
    <n v="50"/>
    <n v="50"/>
    <n v="25"/>
    <n v="100"/>
    <n v="50"/>
    <n v="75"/>
    <n v="100"/>
    <n v="75"/>
    <n v="575"/>
    <n v="63.888888888888886"/>
    <n v="100"/>
    <n v="31433.333333333332"/>
    <n v="0.3143333333333333"/>
    <n v="2.8757554903512285E-4"/>
    <n v="0.9706119773733326"/>
    <x v="2"/>
    <n v="125"/>
    <s v="kgs"/>
    <n v="3.3333333333333335"/>
    <n v="37.5"/>
    <m/>
    <m/>
    <m/>
    <x v="0"/>
    <n v="0"/>
    <s v="moved"/>
    <n v="61500"/>
    <m/>
    <m/>
    <m/>
  </r>
  <r>
    <n v="344"/>
    <s v="Laminate Fun Blaster (Rose ) candy"/>
    <x v="0"/>
    <m/>
    <m/>
    <m/>
    <m/>
    <x v="0"/>
    <m/>
    <m/>
    <n v="0"/>
    <n v="200"/>
    <m/>
    <s v="CANDY"/>
    <x v="4"/>
    <n v="167"/>
    <s v="PM0166"/>
    <x v="1"/>
    <s v="Kgs"/>
    <n v="1"/>
    <n v="15"/>
    <n v="1"/>
    <n v="5"/>
    <n v="22"/>
    <n v="25"/>
    <n v="-3"/>
    <s v="local"/>
    <s v="500 KGS"/>
    <s v="each bdl average 20 kgs"/>
    <m/>
    <n v="0"/>
    <n v="0"/>
    <n v="508"/>
    <n v="0"/>
    <n v="0"/>
    <n v="535"/>
    <n v="0"/>
    <n v="0"/>
    <n v="365"/>
    <n v="1408"/>
    <n v="156.44444444444446"/>
    <n v="535"/>
    <n v="31288.888888888891"/>
    <n v="0.31288888888888888"/>
    <n v="2.8625406365602896E-4"/>
    <n v="0.97089823143698861"/>
    <x v="2"/>
    <n v="0"/>
    <s v="kgs"/>
    <n v="17.833333333333332"/>
    <n v="0"/>
    <m/>
    <m/>
    <m/>
    <x v="0"/>
    <n v="0"/>
    <s v="moved"/>
    <n v="0"/>
    <m/>
    <m/>
    <m/>
  </r>
  <r>
    <n v="466"/>
    <s v="Xtrem Labels (1 Bowl Free Offer)"/>
    <x v="0"/>
    <m/>
    <m/>
    <m/>
    <m/>
    <x v="0"/>
    <m/>
    <m/>
    <n v="38203"/>
    <n v="0.55000000000000004"/>
    <m/>
    <s v="FORMING"/>
    <x v="16"/>
    <n v="37760"/>
    <s v="PM0179"/>
    <x v="1"/>
    <s v="no.s"/>
    <n v="1"/>
    <n v="10"/>
    <n v="1"/>
    <n v="3"/>
    <n v="15"/>
    <n v="5"/>
    <n v="10"/>
    <s v="local"/>
    <s v="10000 NOS"/>
    <s v="each bdl contains 200 nos"/>
    <m/>
    <n v="52860"/>
    <n v="44200"/>
    <n v="55550"/>
    <n v="60600"/>
    <n v="85620"/>
    <n v="32000"/>
    <n v="43830"/>
    <n v="65200"/>
    <n v="64315"/>
    <n v="504175"/>
    <n v="56019.444444444445"/>
    <n v="85620"/>
    <n v="30810.694444444449"/>
    <n v="0.30810694444444447"/>
    <n v="2.8187918465581724E-4"/>
    <n v="0.97118011062164444"/>
    <x v="2"/>
    <n v="38203"/>
    <s v="no.s"/>
    <n v="2854"/>
    <n v="13.385774351786965"/>
    <m/>
    <m/>
    <m/>
    <x v="0"/>
    <n v="0"/>
    <s v="moved"/>
    <n v="21011.65"/>
    <m/>
    <m/>
    <m/>
  </r>
  <r>
    <n v="42"/>
    <s v="Potassium Sorbate"/>
    <x v="0"/>
    <m/>
    <m/>
    <m/>
    <m/>
    <x v="0"/>
    <m/>
    <m/>
    <n v="175"/>
    <n v="410"/>
    <m/>
    <n v="0"/>
    <x v="0"/>
    <n v="75"/>
    <s v="RM0122"/>
    <x v="0"/>
    <s v="Kgs"/>
    <n v="1"/>
    <n v="7"/>
    <n v="5"/>
    <n v="5"/>
    <n v="18"/>
    <n v="10"/>
    <n v="8"/>
    <s v="local"/>
    <s v="50KGS"/>
    <s v="2 cts x 25 kgs"/>
    <m/>
    <n v="100"/>
    <n v="50"/>
    <n v="25"/>
    <n v="0"/>
    <n v="50"/>
    <n v="50"/>
    <n v="150"/>
    <n v="125"/>
    <n v="125"/>
    <n v="675"/>
    <n v="75"/>
    <n v="150"/>
    <n v="30750"/>
    <n v="0.3075"/>
    <n v="2.8132390666479407E-4"/>
    <n v="0.97146143452830924"/>
    <x v="2"/>
    <n v="175"/>
    <s v="kgs"/>
    <n v="5"/>
    <n v="35"/>
    <m/>
    <m/>
    <m/>
    <x v="0"/>
    <n v="0"/>
    <s v="moved"/>
    <n v="71750"/>
    <m/>
    <m/>
    <m/>
  </r>
  <r>
    <n v="917"/>
    <s v="96MM WITHOUT HANDLE GREEN CAPS FOR FUNTOO MAGIC MASALA"/>
    <x v="0"/>
    <m/>
    <m/>
    <m/>
    <m/>
    <x v="0"/>
    <m/>
    <m/>
    <n v="18000"/>
    <n v="1.2"/>
    <m/>
    <s v="CANDY"/>
    <x v="9"/>
    <n v="34000"/>
    <s v="PM0691"/>
    <x v="1"/>
    <s v="Kgs"/>
    <n v="1"/>
    <n v="7"/>
    <n v="1"/>
    <n v="2"/>
    <n v="11"/>
    <n v="2"/>
    <n v="9"/>
    <s v="local"/>
    <s v="5000 NOS"/>
    <s v="each bag contains 2000 nos caps"/>
    <m/>
    <m/>
    <m/>
    <m/>
    <m/>
    <m/>
    <n v="26000"/>
    <n v="46000"/>
    <n v="30000"/>
    <n v="0"/>
    <n v="102000"/>
    <n v="25500"/>
    <n v="46000"/>
    <n v="30600"/>
    <n v="0.30599999999999999"/>
    <n v="2.7995159492496581E-4"/>
    <n v="0.97174138612323424"/>
    <x v="2"/>
    <n v="18000"/>
    <s v="no.s"/>
    <n v="1533.3333333333333"/>
    <n v="11.739130434782609"/>
    <m/>
    <m/>
    <m/>
    <x v="0"/>
    <n v="0"/>
    <s v="moved"/>
    <n v="21600"/>
    <m/>
    <m/>
    <m/>
  </r>
  <r>
    <n v="123"/>
    <s v="Coconut Flavour (Symrise) - Coconut Toffee"/>
    <x v="0"/>
    <m/>
    <m/>
    <m/>
    <m/>
    <x v="0"/>
    <m/>
    <m/>
    <n v="75"/>
    <n v="687"/>
    <m/>
    <n v="0"/>
    <x v="6"/>
    <n v="125"/>
    <s v="RM0035"/>
    <x v="0"/>
    <s v="Kgs"/>
    <n v="1"/>
    <n v="20"/>
    <n v="5"/>
    <n v="5"/>
    <n v="31"/>
    <n v="30"/>
    <n v="1"/>
    <s v="Non Local"/>
    <s v="25 KGS"/>
    <s v="each can contains 25 kgs"/>
    <m/>
    <n v="25"/>
    <n v="50"/>
    <n v="0"/>
    <n v="0"/>
    <n v="0"/>
    <n v="50"/>
    <n v="75"/>
    <n v="100"/>
    <n v="100"/>
    <n v="400"/>
    <n v="44.444444444444443"/>
    <n v="100"/>
    <n v="30533.333333333332"/>
    <n v="0.30533333333333335"/>
    <n v="2.7934167859615324E-4"/>
    <n v="0.97202072780183035"/>
    <x v="2"/>
    <n v="75"/>
    <s v="kgs"/>
    <n v="3.3333333333333335"/>
    <n v="22.5"/>
    <m/>
    <m/>
    <m/>
    <x v="0"/>
    <n v="0"/>
    <s v="moved"/>
    <n v="51525"/>
    <m/>
    <m/>
    <m/>
  </r>
  <r>
    <n v="210"/>
    <s v="Laminate Choco Frnd 2/-"/>
    <x v="0"/>
    <m/>
    <m/>
    <m/>
    <m/>
    <x v="0"/>
    <m/>
    <m/>
    <n v="225.15000000000009"/>
    <n v="225"/>
    <m/>
    <s v="MOULDING"/>
    <x v="4"/>
    <n v="674.47000000000014"/>
    <s v="PM0245"/>
    <x v="1"/>
    <s v="Kgs"/>
    <n v="1"/>
    <n v="15"/>
    <n v="1"/>
    <n v="5"/>
    <n v="22"/>
    <n v="25"/>
    <n v="-3"/>
    <s v="local"/>
    <s v="500 KGS"/>
    <s v="each bdl average 20 kgs"/>
    <m/>
    <n v="229"/>
    <n v="255"/>
    <n v="205"/>
    <n v="0"/>
    <n v="0"/>
    <n v="40"/>
    <n v="20"/>
    <n v="264.5"/>
    <n v="207.09"/>
    <n v="1220.5899999999999"/>
    <n v="135.62111111111111"/>
    <n v="264.5"/>
    <n v="30514.75"/>
    <n v="0.30514750000000002"/>
    <n v="2.7917166441949678E-4"/>
    <n v="0.97229989946624984"/>
    <x v="2"/>
    <n v="225.15000000000009"/>
    <s v="kgs"/>
    <n v="8.8166666666666664"/>
    <n v="25.53686200378073"/>
    <m/>
    <m/>
    <m/>
    <x v="0"/>
    <n v="0"/>
    <s v="moved"/>
    <n v="50658.750000000022"/>
    <m/>
    <m/>
    <m/>
  </r>
  <r>
    <n v="868"/>
    <s v="83MM WHITE CAPS FOR COC0NUT &amp; MILK"/>
    <x v="0"/>
    <m/>
    <m/>
    <m/>
    <m/>
    <x v="0"/>
    <m/>
    <m/>
    <n v="5000"/>
    <n v="1.05"/>
    <m/>
    <n v="0"/>
    <x v="9"/>
    <n v="1000"/>
    <s v="PM0524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n v="33000"/>
    <n v="21000"/>
    <n v="33000"/>
    <n v="87000"/>
    <n v="29000"/>
    <n v="33000"/>
    <n v="30450"/>
    <n v="0.30449999999999999"/>
    <n v="2.7857928318513755E-4"/>
    <n v="0.97257847874943493"/>
    <x v="2"/>
    <n v="5000"/>
    <s v="no.s"/>
    <n v="1100"/>
    <n v="4.5454545454545459"/>
    <m/>
    <m/>
    <m/>
    <x v="0"/>
    <n v="0"/>
    <s v="moved"/>
    <n v="5250"/>
    <m/>
    <m/>
    <m/>
  </r>
  <r>
    <n v="421"/>
    <s v="PVC Blister Trays (24pcs) (old) Doraemon Fun stick"/>
    <x v="0"/>
    <m/>
    <m/>
    <m/>
    <m/>
    <x v="0"/>
    <m/>
    <m/>
    <n v="5350"/>
    <n v="5"/>
    <m/>
    <s v="BLISTER"/>
    <x v="14"/>
    <n v="5350"/>
    <s v="PM0603"/>
    <x v="1"/>
    <s v="no.s"/>
    <n v="1"/>
    <n v="3"/>
    <n v="1"/>
    <n v="2"/>
    <n v="7"/>
    <n v="10"/>
    <n v="-3"/>
    <s v="local"/>
    <s v="5000 NOS"/>
    <s v="each bdl contains 1000 nos"/>
    <m/>
    <m/>
    <n v="4000"/>
    <n v="1500"/>
    <m/>
    <m/>
    <m/>
    <n v="20950"/>
    <n v="3700"/>
    <n v="0"/>
    <n v="30150"/>
    <n v="6030"/>
    <n v="20950"/>
    <n v="30150"/>
    <n v="0.30149999999999999"/>
    <n v="2.7583465970548103E-4"/>
    <n v="0.97285431340914041"/>
    <x v="2"/>
    <n v="5350"/>
    <s v="no.s"/>
    <n v="698.33333333333337"/>
    <n v="7.6610978520286395"/>
    <m/>
    <m/>
    <m/>
    <x v="0"/>
    <n v="0"/>
    <s v="moved"/>
    <n v="26750"/>
    <m/>
    <m/>
    <m/>
  </r>
  <r>
    <n v="418"/>
    <s v="Capuccino canster sheets"/>
    <x v="0"/>
    <m/>
    <m/>
    <m/>
    <m/>
    <x v="0"/>
    <m/>
    <m/>
    <n v="0"/>
    <n v="4.3499999999999996"/>
    <m/>
    <s v="CANDY"/>
    <x v="13"/>
    <n v="7000"/>
    <s v="PM0137"/>
    <x v="1"/>
    <s v="no.s"/>
    <n v="1"/>
    <n v="10"/>
    <n v="1"/>
    <n v="4"/>
    <n v="16"/>
    <n v="5"/>
    <n v="11"/>
    <s v="local"/>
    <s v="10000 NOS"/>
    <s v="each cottons contains 1000 sheets"/>
    <m/>
    <n v="8000"/>
    <n v="10100"/>
    <n v="0"/>
    <n v="0"/>
    <n v="0"/>
    <n v="16000"/>
    <n v="7500"/>
    <n v="16000"/>
    <n v="4000"/>
    <n v="61600"/>
    <n v="6844.4444444444443"/>
    <n v="16000"/>
    <n v="29773.333333333332"/>
    <n v="0.29773333333333329"/>
    <n v="2.7238863244769007E-4"/>
    <n v="0.97312670204158813"/>
    <x v="2"/>
    <n v="0"/>
    <s v="no.s"/>
    <n v="533.33333333333337"/>
    <n v="0"/>
    <m/>
    <m/>
    <m/>
    <x v="0"/>
    <n v="0"/>
    <s v="moved"/>
    <n v="0"/>
    <m/>
    <m/>
    <m/>
  </r>
  <r>
    <n v="517"/>
    <s v="COCONUT &amp; MILK LABELS"/>
    <x v="0"/>
    <m/>
    <m/>
    <m/>
    <m/>
    <x v="0"/>
    <m/>
    <m/>
    <n v="49400"/>
    <n v="0.85"/>
    <m/>
    <s v="CANDY"/>
    <x v="16"/>
    <n v="100"/>
    <s v="PM0614"/>
    <x v="1"/>
    <s v="Kgs"/>
    <n v="1"/>
    <n v="10"/>
    <n v="1"/>
    <n v="3"/>
    <n v="15"/>
    <n v="5"/>
    <n v="10"/>
    <s v="local"/>
    <s v="10000 NOS"/>
    <s v="each bdl contians 200 nos"/>
    <m/>
    <m/>
    <m/>
    <m/>
    <m/>
    <m/>
    <m/>
    <n v="25575"/>
    <n v="35800"/>
    <n v="43395"/>
    <n v="104770"/>
    <n v="34923.333333333336"/>
    <n v="43395"/>
    <n v="29684.833333333336"/>
    <n v="0.29684833333333338"/>
    <n v="2.7157896852119144E-4"/>
    <n v="0.97339828101010928"/>
    <x v="2"/>
    <n v="49400"/>
    <s v="no.s"/>
    <n v="1446.5"/>
    <n v="34.151399930867612"/>
    <m/>
    <m/>
    <m/>
    <x v="0"/>
    <n v="0"/>
    <s v="moved"/>
    <n v="41990"/>
    <m/>
    <m/>
    <m/>
  </r>
  <r>
    <n v="845"/>
    <s v="Orange 120mm caps for Funtoo Choco Coated Rs.5/- "/>
    <x v="0"/>
    <m/>
    <m/>
    <m/>
    <m/>
    <x v="0"/>
    <m/>
    <m/>
    <n v="0"/>
    <n v="2.23"/>
    <m/>
    <s v="WAFER"/>
    <x v="9"/>
    <n v="12000"/>
    <s v="PM0385"/>
    <x v="1"/>
    <s v="no.s"/>
    <n v="1"/>
    <n v="7"/>
    <n v="1"/>
    <n v="2"/>
    <n v="11"/>
    <n v="3"/>
    <n v="8"/>
    <s v="local"/>
    <s v="5000 NOS"/>
    <s v="each bag contains 1000 nos caps"/>
    <m/>
    <n v="27400"/>
    <n v="23500"/>
    <n v="13000"/>
    <n v="0"/>
    <n v="3000"/>
    <n v="17000"/>
    <n v="16400"/>
    <n v="9000"/>
    <n v="10000"/>
    <n v="119300"/>
    <n v="13255.555555555555"/>
    <n v="27400"/>
    <n v="29559.888888888887"/>
    <n v="0.29559888888888886"/>
    <n v="2.7043588366827519E-4"/>
    <n v="0.97366871689377754"/>
    <x v="2"/>
    <n v="0"/>
    <s v="no.s"/>
    <n v="913.33333333333337"/>
    <n v="0"/>
    <m/>
    <m/>
    <m/>
    <x v="0"/>
    <n v="0"/>
    <s v="moved"/>
    <n v="0"/>
    <m/>
    <m/>
    <m/>
  </r>
  <r>
    <n v="421"/>
    <s v="Almond Blast canster sheets"/>
    <x v="0"/>
    <m/>
    <m/>
    <m/>
    <m/>
    <x v="0"/>
    <m/>
    <m/>
    <n v="0"/>
    <n v="4.3499999999999996"/>
    <m/>
    <s v="CANDY"/>
    <x v="13"/>
    <n v="5000"/>
    <s v="PM0148"/>
    <x v="1"/>
    <s v="no.s"/>
    <n v="1"/>
    <n v="10"/>
    <n v="1"/>
    <n v="4"/>
    <n v="16"/>
    <n v="5"/>
    <n v="11"/>
    <s v="local"/>
    <s v="10000 NOS"/>
    <s v="each cottons contains 1000 sheets"/>
    <m/>
    <n v="8000"/>
    <n v="9550"/>
    <n v="0"/>
    <n v="0"/>
    <n v="0"/>
    <n v="0"/>
    <n v="2000"/>
    <n v="21700"/>
    <n v="19700"/>
    <n v="60950"/>
    <n v="6772.2222222222226"/>
    <n v="21700"/>
    <n v="29459.166666666664"/>
    <n v="0.29459166666666664"/>
    <n v="2.6951440174816083E-4"/>
    <n v="0.9739382312955257"/>
    <x v="2"/>
    <n v="0"/>
    <s v="no.s"/>
    <n v="723.33333333333337"/>
    <n v="0"/>
    <m/>
    <m/>
    <m/>
    <x v="0"/>
    <n v="0"/>
    <s v="moved"/>
    <n v="0"/>
    <m/>
    <m/>
    <m/>
  </r>
  <r>
    <n v="724"/>
    <s v="JAMUN FLAVOUR (SYMRISE)"/>
    <x v="0"/>
    <m/>
    <m/>
    <m/>
    <m/>
    <x v="0"/>
    <m/>
    <m/>
    <n v="88"/>
    <n v="1030.5"/>
    <m/>
    <n v="0"/>
    <x v="6"/>
    <n v="75"/>
    <s v="RM0039"/>
    <x v="0"/>
    <s v="Kgs"/>
    <n v="1"/>
    <n v="20"/>
    <n v="5"/>
    <n v="5"/>
    <n v="31"/>
    <n v="30"/>
    <n v="1"/>
    <s v="Non Local"/>
    <s v="25 kgs"/>
    <e v="#N/A"/>
    <m/>
    <m/>
    <n v="50"/>
    <n v="50"/>
    <n v="25"/>
    <n v="25"/>
    <n v="50"/>
    <n v="25"/>
    <n v="0"/>
    <n v="0"/>
    <n v="225"/>
    <n v="28.125"/>
    <n v="50"/>
    <n v="28982.8125"/>
    <n v="0.28982812499999999"/>
    <n v="2.6515635897994235E-4"/>
    <n v="0.97420338765450565"/>
    <x v="2"/>
    <n v="88"/>
    <s v="kgs"/>
    <n v="1.6666666666666667"/>
    <n v="52.8"/>
    <m/>
    <m/>
    <m/>
    <x v="0"/>
    <n v="0"/>
    <s v="moved"/>
    <n v="90684"/>
    <m/>
    <m/>
    <m/>
  </r>
  <r>
    <n v="388"/>
    <s v="Xtrem Cbs Pen offer"/>
    <x v="0"/>
    <m/>
    <m/>
    <m/>
    <m/>
    <x v="0"/>
    <m/>
    <m/>
    <n v="1320"/>
    <n v="35.85"/>
    <m/>
    <s v="FORMING"/>
    <x v="5"/>
    <n v="1320"/>
    <s v="PM0182"/>
    <x v="1"/>
    <s v="no.s"/>
    <n v="1"/>
    <n v="4"/>
    <n v="1"/>
    <n v="2"/>
    <n v="8"/>
    <n v="7"/>
    <n v="1"/>
    <s v="local"/>
    <s v="500 CBS"/>
    <s v="each bdl contains 10 nos"/>
    <m/>
    <n v="810"/>
    <n v="950"/>
    <n v="1880"/>
    <n v="800"/>
    <n v="450"/>
    <n v="0"/>
    <n v="470"/>
    <n v="820"/>
    <n v="1070"/>
    <n v="7250"/>
    <n v="805.55555555555554"/>
    <n v="1880"/>
    <n v="28879.166666666668"/>
    <n v="0.28879166666666667"/>
    <n v="2.6420812968749158E-4"/>
    <n v="0.97446759578419317"/>
    <x v="2"/>
    <n v="1320"/>
    <s v="no.s"/>
    <n v="62.666666666666664"/>
    <n v="21.063829787234042"/>
    <m/>
    <m/>
    <m/>
    <x v="0"/>
    <n v="0"/>
    <s v="moved"/>
    <n v="47322"/>
    <m/>
    <m/>
    <m/>
  </r>
  <r>
    <n v="33"/>
    <s v="HYFOMA"/>
    <x v="0"/>
    <m/>
    <m/>
    <m/>
    <m/>
    <x v="0"/>
    <m/>
    <m/>
    <n v="15"/>
    <n v="1050"/>
    <m/>
    <n v="0"/>
    <x v="0"/>
    <n v="0"/>
    <s v="RM0027"/>
    <x v="0"/>
    <s v="Kgs"/>
    <n v="1"/>
    <n v="15"/>
    <n v="7"/>
    <n v="5"/>
    <n v="28"/>
    <n v="30"/>
    <n v="-2"/>
    <s v="Non Local"/>
    <s v="50KGS"/>
    <s v="3 cts x 15 kgs"/>
    <m/>
    <n v="30"/>
    <n v="75"/>
    <n v="0"/>
    <n v="0"/>
    <n v="0"/>
    <n v="35"/>
    <n v="30"/>
    <n v="75"/>
    <n v="0"/>
    <n v="245"/>
    <n v="27.222222222222221"/>
    <n v="75"/>
    <n v="28583.333333333332"/>
    <n v="0.28583333333333333"/>
    <n v="2.615016259783858E-4"/>
    <n v="0.97472909741017155"/>
    <x v="2"/>
    <n v="15"/>
    <s v="kgs"/>
    <n v="2.5"/>
    <n v="6"/>
    <m/>
    <m/>
    <m/>
    <x v="0"/>
    <n v="0"/>
    <s v="moved"/>
    <n v="15750"/>
    <m/>
    <m/>
    <m/>
  </r>
  <r>
    <n v="663"/>
    <s v="Black 96mm without handle for Black&amp;White"/>
    <x v="0"/>
    <m/>
    <m/>
    <m/>
    <m/>
    <x v="0"/>
    <m/>
    <m/>
    <n v="35322"/>
    <n v="0.98"/>
    <m/>
    <s v="MOULDING"/>
    <x v="9"/>
    <n v="41522"/>
    <s v="PM0256"/>
    <x v="1"/>
    <s v="no.s"/>
    <n v="1"/>
    <n v="7"/>
    <n v="1"/>
    <n v="2"/>
    <n v="11"/>
    <n v="3"/>
    <n v="8"/>
    <s v="local"/>
    <s v="5000 NOS"/>
    <s v="each bag contains 2000 nos caps"/>
    <m/>
    <n v="52000"/>
    <n v="40000"/>
    <n v="26000"/>
    <n v="12000"/>
    <n v="10000"/>
    <n v="9000"/>
    <n v="32500"/>
    <n v="28500"/>
    <n v="52000"/>
    <n v="262000"/>
    <n v="29111.111111111109"/>
    <n v="52000"/>
    <n v="28528.888888888887"/>
    <n v="0.28528888888888887"/>
    <n v="2.610035276431889E-4"/>
    <n v="0.9749901009378148"/>
    <x v="2"/>
    <n v="35322"/>
    <s v="no.s"/>
    <n v="1733.3333333333333"/>
    <n v="20.378076923076925"/>
    <m/>
    <m/>
    <m/>
    <x v="0"/>
    <n v="0"/>
    <s v="moved"/>
    <n v="34615.56"/>
    <m/>
    <m/>
    <m/>
  </r>
  <r>
    <n v="576"/>
    <s v="Spots 1/- Jars"/>
    <x v="0"/>
    <m/>
    <m/>
    <m/>
    <m/>
    <x v="0"/>
    <m/>
    <m/>
    <n v="5715"/>
    <n v="6.25"/>
    <m/>
    <n v="0"/>
    <x v="2"/>
    <n v="3645"/>
    <s v="PM0093"/>
    <x v="1"/>
    <s v="no.s"/>
    <n v="1"/>
    <n v="2"/>
    <n v="1"/>
    <n v="2"/>
    <n v="6"/>
    <n v="2"/>
    <n v="4"/>
    <s v="local"/>
    <s v="5000 NOS"/>
    <s v="each pkt contains 45 nos"/>
    <m/>
    <n v="7785"/>
    <n v="3855"/>
    <n v="2960"/>
    <n v="7795"/>
    <n v="2025"/>
    <n v="2430"/>
    <n v="3480"/>
    <n v="2840"/>
    <n v="7490"/>
    <n v="40660"/>
    <n v="4517.7777777777774"/>
    <n v="7795"/>
    <n v="28236.111111111109"/>
    <n v="0.28236111111111112"/>
    <n v="2.5832497843248704E-4"/>
    <n v="0.97524842591624727"/>
    <x v="2"/>
    <n v="5715"/>
    <s v="no.s"/>
    <n v="259.83333333333331"/>
    <n v="21.994868505452214"/>
    <m/>
    <m/>
    <m/>
    <x v="0"/>
    <n v="0"/>
    <s v="moved"/>
    <n v="35718.75"/>
    <m/>
    <m/>
    <m/>
  </r>
  <r>
    <n v="997"/>
    <s v="MR.WAFER LAMBOO CHOCOLATE LABELS "/>
    <x v="0"/>
    <m/>
    <m/>
    <m/>
    <m/>
    <x v="0"/>
    <m/>
    <m/>
    <n v="47530"/>
    <n v="1"/>
    <m/>
    <s v="WAFER"/>
    <x v="16"/>
    <n v="27365"/>
    <s v="PM0731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12500"/>
    <n v="43900"/>
    <n v="56400"/>
    <n v="28200"/>
    <n v="43900"/>
    <n v="28200"/>
    <n v="0.28199999999999997"/>
    <n v="2.5799460708771359E-4"/>
    <n v="0.97550642052333503"/>
    <x v="2"/>
    <n v="47530"/>
    <s v="no.s"/>
    <n v="1463.3333333333333"/>
    <n v="32.48063781321185"/>
    <m/>
    <m/>
    <m/>
    <x v="0"/>
    <n v="0"/>
    <s v="moved"/>
    <n v="47530"/>
    <m/>
    <m/>
    <m/>
  </r>
  <r>
    <n v="411"/>
    <s v="Laminate Pista Butter Toffee"/>
    <x v="0"/>
    <m/>
    <m/>
    <m/>
    <m/>
    <x v="0"/>
    <m/>
    <m/>
    <n v="525"/>
    <n v="230"/>
    <m/>
    <s v="CANDY"/>
    <x v="4"/>
    <n v="570"/>
    <s v="PM0143"/>
    <x v="1"/>
    <s v="Kgs"/>
    <n v="1"/>
    <n v="15"/>
    <n v="1"/>
    <n v="5"/>
    <n v="22"/>
    <n v="25"/>
    <n v="-3"/>
    <s v="local"/>
    <s v="500 KGS"/>
    <s v="each bdl average 20 kgs"/>
    <m/>
    <n v="347"/>
    <n v="385"/>
    <n v="0"/>
    <n v="0"/>
    <n v="0"/>
    <n v="0"/>
    <n v="122"/>
    <n v="230"/>
    <n v="0"/>
    <n v="1084"/>
    <n v="120.44444444444444"/>
    <n v="385"/>
    <n v="27702.222222222223"/>
    <n v="0.27702222222222223"/>
    <n v="2.5344056516591316E-4"/>
    <n v="0.97575986108850099"/>
    <x v="2"/>
    <n v="525"/>
    <s v="kgs"/>
    <n v="12.833333333333334"/>
    <n v="40.909090909090907"/>
    <m/>
    <m/>
    <m/>
    <x v="0"/>
    <n v="0"/>
    <s v="moved"/>
    <n v="120750"/>
    <m/>
    <m/>
    <m/>
  </r>
  <r>
    <n v="641"/>
    <s v="PEPE 115MM Foils"/>
    <x v="0"/>
    <m/>
    <m/>
    <m/>
    <m/>
    <x v="0"/>
    <m/>
    <m/>
    <n v="214350"/>
    <n v="0.29499999999999998"/>
    <m/>
    <s v="WAFER"/>
    <x v="25"/>
    <n v="239350"/>
    <s v="PM0454"/>
    <x v="1"/>
    <s v="Kgs"/>
    <n v="1"/>
    <n v="7"/>
    <n v="4"/>
    <n v="3"/>
    <n v="15"/>
    <n v="3"/>
    <n v="12"/>
    <s v="both"/>
    <s v="50000 NOS"/>
    <s v="each bdl contains 1000 nos"/>
    <m/>
    <n v="82250"/>
    <n v="68000"/>
    <n v="78000"/>
    <n v="111000"/>
    <n v="84000"/>
    <n v="72000"/>
    <n v="77000"/>
    <n v="135000"/>
    <n v="137850"/>
    <n v="845100"/>
    <n v="93900"/>
    <n v="137850"/>
    <n v="27700.5"/>
    <n v="0.277005"/>
    <n v="2.5342480899408551E-4"/>
    <n v="0.97601328589749503"/>
    <x v="2"/>
    <n v="214350"/>
    <s v="no.s"/>
    <n v="4595"/>
    <n v="46.648531011969531"/>
    <m/>
    <m/>
    <m/>
    <x v="0"/>
    <n v="0"/>
    <s v="moved"/>
    <n v="63233.25"/>
    <m/>
    <m/>
    <m/>
  </r>
  <r>
    <n v="145"/>
    <s v="Mango 210629 (Symrise)"/>
    <x v="0"/>
    <m/>
    <m/>
    <m/>
    <m/>
    <x v="0"/>
    <m/>
    <m/>
    <n v="125"/>
    <n v="704.17499999999995"/>
    <m/>
    <n v="0"/>
    <x v="6"/>
    <n v="125"/>
    <s v="RM0082"/>
    <x v="0"/>
    <s v="Kgs"/>
    <n v="1"/>
    <n v="20"/>
    <n v="5"/>
    <n v="5"/>
    <n v="31"/>
    <n v="30"/>
    <n v="1"/>
    <s v="Non Local"/>
    <s v="25 KGS"/>
    <s v="each can contains 25 kgs"/>
    <m/>
    <n v="50"/>
    <n v="0"/>
    <n v="25"/>
    <n v="50"/>
    <n v="25"/>
    <n v="50"/>
    <n v="25"/>
    <n v="50"/>
    <n v="75"/>
    <n v="350"/>
    <n v="38.888888888888886"/>
    <n v="75"/>
    <n v="27384.583333333328"/>
    <n v="0.27384583333333329"/>
    <n v="2.5053456799092492E-4"/>
    <n v="0.97626382046548599"/>
    <x v="2"/>
    <n v="125"/>
    <s v="kgs"/>
    <n v="2.5"/>
    <n v="50"/>
    <m/>
    <m/>
    <m/>
    <x v="0"/>
    <n v="0"/>
    <s v="moved"/>
    <n v="88021.875"/>
    <m/>
    <m/>
    <m/>
  </r>
  <r>
    <n v="400"/>
    <s v="Cansters Pista Butter Toffee"/>
    <x v="0"/>
    <m/>
    <m/>
    <m/>
    <m/>
    <x v="0"/>
    <m/>
    <m/>
    <n v="0"/>
    <n v="11"/>
    <m/>
    <s v="CANDY"/>
    <x v="13"/>
    <n v="0"/>
    <s v="PM0144"/>
    <x v="1"/>
    <s v="no.s"/>
    <n v="1"/>
    <n v="10"/>
    <n v="1"/>
    <n v="4"/>
    <n v="16"/>
    <n v="5"/>
    <n v="11"/>
    <s v="local"/>
    <s v="10000 NOS"/>
    <s v="each cottons contains 56 nos"/>
    <m/>
    <n v="20160"/>
    <n v="1288"/>
    <n v="0"/>
    <n v="0"/>
    <n v="0"/>
    <n v="0"/>
    <n v="872"/>
    <n v="0"/>
    <n v="0"/>
    <n v="22320"/>
    <n v="2480"/>
    <n v="20160"/>
    <n v="27280"/>
    <n v="0.27279999999999999"/>
    <n v="2.4957776175010024E-4"/>
    <n v="0.97651339822723604"/>
    <x v="2"/>
    <n v="0"/>
    <s v="no.s"/>
    <n v="672"/>
    <n v="0"/>
    <m/>
    <m/>
    <m/>
    <x v="0"/>
    <n v="0"/>
    <s v="moved"/>
    <n v="0"/>
    <m/>
    <m/>
    <m/>
  </r>
  <r>
    <n v="249"/>
    <s v="Cbs Dark Chocolate Rs. 5 /-"/>
    <x v="0"/>
    <m/>
    <m/>
    <m/>
    <m/>
    <x v="0"/>
    <m/>
    <m/>
    <n v="1860"/>
    <n v="33"/>
    <m/>
    <s v="MOULDING"/>
    <x v="5"/>
    <n v="1150"/>
    <s v="PM0264"/>
    <x v="1"/>
    <s v="no.s"/>
    <n v="1"/>
    <n v="4"/>
    <n v="1"/>
    <n v="2"/>
    <n v="8"/>
    <n v="5"/>
    <n v="3"/>
    <s v="local"/>
    <s v="500 CBS"/>
    <s v="each bdl contains 10 nos"/>
    <m/>
    <n v="650"/>
    <n v="1650"/>
    <n v="20"/>
    <n v="0"/>
    <n v="0"/>
    <n v="630"/>
    <n v="2310"/>
    <n v="1235"/>
    <n v="900"/>
    <n v="7395"/>
    <n v="821.66666666666663"/>
    <n v="2310"/>
    <n v="27115"/>
    <n v="0.27115"/>
    <n v="2.4806821883628915E-4"/>
    <n v="0.97676146644607231"/>
    <x v="2"/>
    <n v="1860"/>
    <s v="no.s"/>
    <n v="77"/>
    <n v="24.155844155844157"/>
    <m/>
    <m/>
    <m/>
    <x v="0"/>
    <n v="0"/>
    <s v="moved"/>
    <n v="61380"/>
    <m/>
    <m/>
    <m/>
  </r>
  <r>
    <n v="545"/>
    <s v="Kachha Aam Pakka Aam Bubblegum Laminate"/>
    <x v="0"/>
    <m/>
    <m/>
    <m/>
    <m/>
    <x v="0"/>
    <m/>
    <m/>
    <n v="225"/>
    <n v="195"/>
    <m/>
    <s v="BUBBLEGUM"/>
    <x v="4"/>
    <n v="475"/>
    <s v="PM0409"/>
    <x v="1"/>
    <s v="Kgs"/>
    <n v="1"/>
    <n v="15"/>
    <n v="1"/>
    <n v="5"/>
    <n v="22"/>
    <n v="25"/>
    <n v="-3"/>
    <s v="local"/>
    <s v="500 KGS"/>
    <s v="each bdl average 20 kgs"/>
    <m/>
    <m/>
    <n v="565"/>
    <n v="83.42"/>
    <n v="50"/>
    <n v="50"/>
    <n v="150"/>
    <n v="100"/>
    <n v="100"/>
    <n v="0"/>
    <n v="1098.42"/>
    <n v="137.30250000000001"/>
    <n v="565"/>
    <n v="26773.987500000003"/>
    <n v="0.26773987500000002"/>
    <n v="2.4494838245510127E-4"/>
    <n v="0.97700641482852746"/>
    <x v="2"/>
    <n v="225"/>
    <s v="kgs"/>
    <n v="18.833333333333332"/>
    <n v="11.946902654867257"/>
    <m/>
    <m/>
    <m/>
    <x v="0"/>
    <n v="0"/>
    <s v="moved"/>
    <n v="43875"/>
    <m/>
    <m/>
    <m/>
  </r>
  <r>
    <n v="732"/>
    <s v="XTREM LEMON WITH CHAPAT LAMINATE"/>
    <x v="3"/>
    <s v="slow moving"/>
    <s v="transfer"/>
    <m/>
    <m/>
    <x v="4"/>
    <m/>
    <s v="no dispose"/>
    <n v="439.17"/>
    <n v="235"/>
    <n v="103204.95"/>
    <s v="FORMING"/>
    <x v="4"/>
    <n v="439.16999999999996"/>
    <s v="PM0608"/>
    <x v="1"/>
    <s v="Kgs"/>
    <n v="1"/>
    <n v="15"/>
    <n v="1"/>
    <n v="5"/>
    <n v="22"/>
    <n v="25"/>
    <n v="-3"/>
    <s v="local"/>
    <s v="500 KGS"/>
    <s v="each bdl average 20 kgs"/>
    <m/>
    <m/>
    <n v="0"/>
    <n v="0"/>
    <n v="571"/>
    <n v="0"/>
    <n v="340"/>
    <n v="0"/>
    <n v="0"/>
    <n v="0"/>
    <n v="911"/>
    <n v="113.875"/>
    <n v="571"/>
    <n v="26760.625"/>
    <n v="0.26760624999999999"/>
    <n v="2.4482613235094489E-4"/>
    <n v="0.97725124096087845"/>
    <x v="3"/>
    <n v="439.17"/>
    <s v="kgs"/>
    <n v="19.033333333333335"/>
    <n v="23.073730297723291"/>
    <m/>
    <n v="1"/>
    <m/>
    <x v="2"/>
    <n v="1"/>
    <s v="slow moved"/>
    <n v="103204.95"/>
    <m/>
    <m/>
    <m/>
  </r>
  <r>
    <n v="108"/>
    <s v="Orange Flavour (Symrise) - O&amp;L"/>
    <x v="0"/>
    <m/>
    <m/>
    <m/>
    <m/>
    <x v="0"/>
    <m/>
    <m/>
    <n v="0"/>
    <n v="1591.55"/>
    <m/>
    <n v="0"/>
    <x v="6"/>
    <n v="0"/>
    <s v="RM0054"/>
    <x v="0"/>
    <s v="Kgs"/>
    <n v="1"/>
    <n v="20"/>
    <n v="5"/>
    <n v="5"/>
    <n v="31"/>
    <n v="30"/>
    <n v="1"/>
    <s v="Non Local"/>
    <s v="25 kgs"/>
    <e v="#N/A"/>
    <m/>
    <n v="0"/>
    <n v="0"/>
    <n v="50"/>
    <n v="50"/>
    <n v="0"/>
    <n v="0"/>
    <n v="50"/>
    <n v="0"/>
    <n v="0"/>
    <n v="150"/>
    <n v="16.666666666666668"/>
    <n v="50"/>
    <n v="26525.833333333336"/>
    <n v="0.26525833333333337"/>
    <n v="2.4267808328040817E-4"/>
    <n v="0.97749391904415883"/>
    <x v="2"/>
    <n v="0"/>
    <s v="kgs"/>
    <n v="1.6666666666666667"/>
    <n v="0"/>
    <m/>
    <m/>
    <m/>
    <x v="0"/>
    <n v="0"/>
    <s v="moved"/>
    <n v="0"/>
    <m/>
    <m/>
    <m/>
  </r>
  <r>
    <n v="444"/>
    <s v="Cbs Its My life"/>
    <x v="0"/>
    <m/>
    <m/>
    <m/>
    <m/>
    <x v="0"/>
    <m/>
    <m/>
    <n v="1025"/>
    <n v="35"/>
    <m/>
    <s v="MOULDING"/>
    <x v="5"/>
    <n v="115"/>
    <s v="PM0330"/>
    <x v="1"/>
    <s v="no.s"/>
    <n v="1"/>
    <n v="4"/>
    <n v="1"/>
    <n v="2"/>
    <n v="8"/>
    <n v="5"/>
    <n v="3"/>
    <s v="local"/>
    <s v="500 CBS"/>
    <s v="each bdl contains 10 nos"/>
    <m/>
    <n v="2080"/>
    <n v="330"/>
    <n v="260"/>
    <n v="110"/>
    <n v="650"/>
    <n v="590"/>
    <n v="585"/>
    <n v="1380"/>
    <n v="675"/>
    <n v="6660"/>
    <n v="740"/>
    <n v="2080"/>
    <n v="25900"/>
    <n v="0.25900000000000001"/>
    <n v="2.3695249374368024E-4"/>
    <n v="0.9777308715379025"/>
    <x v="2"/>
    <n v="1025"/>
    <s v="no.s"/>
    <n v="69.333333333333329"/>
    <n v="14.783653846153847"/>
    <m/>
    <m/>
    <m/>
    <x v="0"/>
    <n v="0"/>
    <s v="moved"/>
    <n v="35875"/>
    <m/>
    <m/>
    <m/>
  </r>
  <r>
    <n v="878"/>
    <s v="CBS PLAIN PASTE 1KG "/>
    <x v="0"/>
    <m/>
    <m/>
    <m/>
    <m/>
    <x v="0"/>
    <m/>
    <m/>
    <n v="1583"/>
    <n v="32"/>
    <m/>
    <s v="INDUSTRIAL"/>
    <x v="5"/>
    <n v="10"/>
    <s v="PM0633"/>
    <x v="1"/>
    <s v="no.s"/>
    <n v="1"/>
    <n v="4"/>
    <n v="1"/>
    <n v="2"/>
    <n v="8"/>
    <n v="7"/>
    <n v="1"/>
    <s v="local"/>
    <s v="500 CBS"/>
    <s v="each bdl contains 10 nos"/>
    <m/>
    <m/>
    <m/>
    <m/>
    <m/>
    <n v="1790"/>
    <n v="710"/>
    <n v="300"/>
    <n v="650"/>
    <n v="580"/>
    <n v="4030"/>
    <n v="806"/>
    <n v="1790"/>
    <n v="25792"/>
    <n v="0.25791999999999998"/>
    <n v="2.3596442929100389E-4"/>
    <n v="0.97796683596719347"/>
    <x v="2"/>
    <n v="1583"/>
    <s v="no.s"/>
    <n v="59.666666666666664"/>
    <n v="26.53072625698324"/>
    <m/>
    <m/>
    <m/>
    <x v="0"/>
    <n v="0"/>
    <s v="moved"/>
    <n v="50656"/>
    <m/>
    <m/>
    <m/>
  </r>
  <r>
    <n v="647"/>
    <s v="FUNHOUSE 103MM Foils"/>
    <x v="0"/>
    <m/>
    <m/>
    <m/>
    <m/>
    <x v="0"/>
    <m/>
    <m/>
    <n v="194200"/>
    <n v="0.247"/>
    <m/>
    <n v="0"/>
    <x v="25"/>
    <n v="199200"/>
    <s v="PM0460"/>
    <x v="1"/>
    <s v="Kgs"/>
    <n v="1"/>
    <n v="7"/>
    <n v="4"/>
    <n v="3"/>
    <n v="15"/>
    <n v="3"/>
    <n v="12"/>
    <s v="both"/>
    <s v="50000 NOS"/>
    <s v="each bdl contains 1000 nos"/>
    <m/>
    <n v="142000"/>
    <n v="130500"/>
    <n v="98000"/>
    <n v="83000"/>
    <n v="56000"/>
    <n v="51000"/>
    <n v="134000"/>
    <n v="111000"/>
    <n v="121000"/>
    <n v="926500"/>
    <n v="102944.44444444444"/>
    <n v="142000"/>
    <n v="25427.277777777777"/>
    <n v="0.25427277777777779"/>
    <n v="2.3262767870879181E-4"/>
    <n v="0.97819946364590227"/>
    <x v="2"/>
    <n v="194200"/>
    <s v="no.s"/>
    <n v="4733.333333333333"/>
    <n v="41.028169014084511"/>
    <m/>
    <m/>
    <m/>
    <x v="0"/>
    <n v="0"/>
    <s v="moved"/>
    <n v="47967.4"/>
    <m/>
    <m/>
    <m/>
  </r>
  <r>
    <n v="542"/>
    <s v="ENGLAND CHATPAT CBS"/>
    <x v="0"/>
    <m/>
    <m/>
    <m/>
    <m/>
    <x v="0"/>
    <m/>
    <m/>
    <n v="780"/>
    <n v="35"/>
    <m/>
    <n v="0"/>
    <x v="5"/>
    <n v="715"/>
    <s v="PM0675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750"/>
    <n v="700"/>
    <n v="1450"/>
    <n v="725"/>
    <n v="750"/>
    <n v="25375"/>
    <n v="0.25374999999999998"/>
    <n v="2.321494026542813E-4"/>
    <n v="0.97843161304855653"/>
    <x v="2"/>
    <n v="780"/>
    <s v="no.s"/>
    <n v="25"/>
    <n v="31.2"/>
    <m/>
    <m/>
    <m/>
    <x v="0"/>
    <n v="0"/>
    <s v="moved"/>
    <n v="27300"/>
    <m/>
    <m/>
    <m/>
  </r>
  <r>
    <n v="408"/>
    <s v="Laminate Choco Blast Toffee"/>
    <x v="0"/>
    <m/>
    <m/>
    <m/>
    <m/>
    <x v="0"/>
    <m/>
    <m/>
    <n v="0"/>
    <n v="230"/>
    <m/>
    <s v="CANDY"/>
    <x v="4"/>
    <n v="0"/>
    <s v="PM0127"/>
    <x v="1"/>
    <s v="Kgs"/>
    <n v="1"/>
    <n v="15"/>
    <n v="1"/>
    <n v="5"/>
    <n v="22"/>
    <n v="25"/>
    <n v="-3"/>
    <s v="local"/>
    <s v="500 KGS"/>
    <s v="each bdl average 20 kgs"/>
    <m/>
    <n v="266"/>
    <n v="505"/>
    <n v="0"/>
    <n v="0"/>
    <n v="0"/>
    <n v="0"/>
    <n v="173"/>
    <n v="40"/>
    <n v="0"/>
    <n v="984"/>
    <n v="109.33333333333333"/>
    <n v="505"/>
    <n v="25146.666666666664"/>
    <n v="0.25146666666666662"/>
    <n v="2.3006043922809826E-4"/>
    <n v="0.97866167348778466"/>
    <x v="2"/>
    <n v="0"/>
    <s v="kgs"/>
    <n v="16.833333333333332"/>
    <n v="0"/>
    <m/>
    <m/>
    <m/>
    <x v="0"/>
    <n v="0"/>
    <s v="moved"/>
    <n v="0"/>
    <m/>
    <m/>
    <m/>
  </r>
  <r>
    <n v="234"/>
    <s v="Display Teeny stb 5/-"/>
    <x v="0"/>
    <m/>
    <m/>
    <m/>
    <m/>
    <x v="0"/>
    <m/>
    <m/>
    <n v="0"/>
    <n v="7"/>
    <m/>
    <s v="WAFER"/>
    <x v="7"/>
    <n v="11830"/>
    <s v="PM0353"/>
    <x v="1"/>
    <s v="no.s"/>
    <n v="1"/>
    <n v="10"/>
    <n v="1"/>
    <n v="4"/>
    <n v="16"/>
    <n v="15"/>
    <n v="1"/>
    <s v="local"/>
    <s v="5000 NOS"/>
    <s v="each cotton contains 100 nos"/>
    <m/>
    <n v="0"/>
    <n v="0"/>
    <n v="0"/>
    <n v="5600"/>
    <n v="10750"/>
    <n v="2200"/>
    <n v="8800"/>
    <n v="4500"/>
    <n v="0"/>
    <n v="31850"/>
    <n v="3538.8888888888887"/>
    <n v="10750"/>
    <n v="24772.222222222219"/>
    <n v="0.24772222222222218"/>
    <n v="2.2663474251460102E-4"/>
    <n v="0.97888830823029926"/>
    <x v="2"/>
    <n v="0"/>
    <s v="no.s"/>
    <n v="358.33333333333331"/>
    <n v="0"/>
    <m/>
    <m/>
    <m/>
    <x v="0"/>
    <n v="0"/>
    <s v="moved"/>
    <n v="0"/>
    <m/>
    <m/>
    <m/>
  </r>
  <r>
    <n v="258"/>
    <s v="Laminate Export 2 shots"/>
    <x v="0"/>
    <m/>
    <m/>
    <m/>
    <m/>
    <x v="0"/>
    <m/>
    <m/>
    <n v="30.08"/>
    <n v="195"/>
    <m/>
    <s v="MOULDING"/>
    <x v="4"/>
    <n v="30.079999999999984"/>
    <s v="PM0657"/>
    <x v="1"/>
    <s v="Kgs"/>
    <n v="1"/>
    <n v="15"/>
    <n v="1"/>
    <n v="5"/>
    <n v="22"/>
    <n v="25"/>
    <n v="-3"/>
    <s v="local"/>
    <s v="500 KGS"/>
    <s v="each bdl average 20 kgs"/>
    <m/>
    <m/>
    <m/>
    <m/>
    <n v="181.65"/>
    <n v="0"/>
    <n v="0"/>
    <n v="0"/>
    <n v="86"/>
    <n v="485.42"/>
    <n v="753.06999999999994"/>
    <n v="125.51166666666666"/>
    <n v="485.42"/>
    <n v="24474.774999999998"/>
    <n v="0.24474774999999999"/>
    <n v="2.2391347374770197E-4"/>
    <n v="0.97911222170404699"/>
    <x v="2"/>
    <n v="30.08"/>
    <s v="kgs"/>
    <n v="16.180666666666667"/>
    <n v="1.8590086935025336"/>
    <m/>
    <m/>
    <m/>
    <x v="0"/>
    <n v="0"/>
    <s v="moved"/>
    <n v="5865.5999999999995"/>
    <m/>
    <m/>
    <m/>
  </r>
  <r>
    <n v="1011"/>
    <s v="MR.LAMBOO STRAWBERRY LABELS"/>
    <x v="0"/>
    <m/>
    <m/>
    <m/>
    <m/>
    <x v="0"/>
    <m/>
    <m/>
    <n v="40800"/>
    <n v="0.9"/>
    <m/>
    <s v="WAFER"/>
    <x v="16"/>
    <n v="13650"/>
    <s v="PM0755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15000"/>
    <n v="39000"/>
    <n v="54000"/>
    <n v="27000"/>
    <n v="39000"/>
    <n v="24300"/>
    <n v="0.24299999999999999"/>
    <n v="2.2231450185217875E-4"/>
    <n v="0.97933453620589916"/>
    <x v="2"/>
    <n v="40800"/>
    <s v="no.s"/>
    <n v="1300"/>
    <n v="31.384615384615383"/>
    <m/>
    <m/>
    <m/>
    <x v="0"/>
    <n v="0"/>
    <s v="moved"/>
    <n v="36720"/>
    <m/>
    <m/>
    <m/>
  </r>
  <r>
    <n v="253"/>
    <s v="Cbs Pepe White Beauty Rs. 5 /-"/>
    <x v="0"/>
    <m/>
    <m/>
    <m/>
    <m/>
    <x v="0"/>
    <m/>
    <m/>
    <n v="340"/>
    <n v="33.5"/>
    <m/>
    <s v="MOULDING"/>
    <x v="5"/>
    <n v="340"/>
    <s v="PM0267"/>
    <x v="1"/>
    <s v="no.s"/>
    <n v="1"/>
    <n v="4"/>
    <n v="1"/>
    <n v="2"/>
    <n v="8"/>
    <n v="5"/>
    <n v="3"/>
    <s v="local"/>
    <s v="500 CBS"/>
    <s v="each bdl contains 10 nos"/>
    <m/>
    <n v="430"/>
    <n v="1310"/>
    <n v="700"/>
    <n v="0"/>
    <n v="0"/>
    <n v="410"/>
    <n v="1500"/>
    <n v="1020"/>
    <n v="1090"/>
    <n v="6460"/>
    <n v="717.77777777777783"/>
    <n v="1500"/>
    <n v="24045.555555555558"/>
    <n v="0.24045555555555559"/>
    <n v="2.1998665453054416E-4"/>
    <n v="0.97955452286042966"/>
    <x v="2"/>
    <n v="340"/>
    <s v="no.s"/>
    <n v="50"/>
    <n v="6.8"/>
    <m/>
    <m/>
    <m/>
    <x v="0"/>
    <n v="0"/>
    <s v="moved"/>
    <n v="11390"/>
    <m/>
    <m/>
    <m/>
  </r>
  <r>
    <n v="760"/>
    <s v="NIMBU PAANI FLAVOUR (SENSIENT)"/>
    <x v="1"/>
    <s v="trial"/>
    <s v="use"/>
    <s v="existing"/>
    <s v="no stock"/>
    <x v="3"/>
    <m/>
    <s v="no dispose"/>
    <n v="37"/>
    <n v="1668.1276000000003"/>
    <m/>
    <n v="0"/>
    <x v="6"/>
    <n v="25"/>
    <s v="RM0084"/>
    <x v="0"/>
    <s v="Kgs"/>
    <n v="1"/>
    <n v="20"/>
    <n v="5"/>
    <n v="5"/>
    <n v="31"/>
    <n v="30"/>
    <n v="1"/>
    <s v="Non Local"/>
    <s v="25 KGS"/>
    <s v="each can contains 25 kgs"/>
    <m/>
    <m/>
    <m/>
    <n v="0"/>
    <n v="75"/>
    <n v="25"/>
    <n v="0"/>
    <n v="0"/>
    <n v="0"/>
    <n v="0"/>
    <n v="100"/>
    <n v="14.285714285714286"/>
    <n v="75"/>
    <n v="23830.39428571429"/>
    <n v="0.2383039428571429"/>
    <n v="2.1801819895348064E-4"/>
    <n v="0.97977254105938316"/>
    <x v="3"/>
    <n v="37"/>
    <s v="kgs"/>
    <n v="2.5"/>
    <n v="14.8"/>
    <m/>
    <n v="1"/>
    <m/>
    <x v="2"/>
    <n v="1"/>
    <s v="moved"/>
    <n v="61720.721200000007"/>
    <m/>
    <m/>
    <m/>
  </r>
  <r>
    <n v="192"/>
    <s v="Jar Cbs Dark 2/-"/>
    <x v="0"/>
    <m/>
    <m/>
    <m/>
    <m/>
    <x v="0"/>
    <m/>
    <m/>
    <n v="1400"/>
    <n v="33"/>
    <m/>
    <s v="MOULDING"/>
    <x v="5"/>
    <n v="1270"/>
    <s v="PM0224"/>
    <x v="1"/>
    <s v="no.s"/>
    <n v="1"/>
    <n v="4"/>
    <n v="1"/>
    <n v="2"/>
    <n v="8"/>
    <n v="5"/>
    <n v="3"/>
    <s v="local"/>
    <s v="500 CBS"/>
    <s v="each bdl contains 10 nos"/>
    <m/>
    <n v="1724"/>
    <n v="1090"/>
    <n v="750"/>
    <n v="0"/>
    <n v="70"/>
    <n v="533"/>
    <n v="1000"/>
    <n v="400"/>
    <n v="910"/>
    <n v="6477"/>
    <n v="719.66666666666663"/>
    <n v="1724"/>
    <n v="23749"/>
    <n v="0.23749000000000001"/>
    <n v="2.1727354339454294E-4"/>
    <n v="0.97998981460277768"/>
    <x v="2"/>
    <n v="1400"/>
    <s v="no.s"/>
    <n v="57.466666666666669"/>
    <n v="24.361948955916471"/>
    <m/>
    <m/>
    <m/>
    <x v="0"/>
    <n v="0"/>
    <s v="moved"/>
    <n v="46200"/>
    <m/>
    <m/>
    <m/>
  </r>
  <r>
    <n v="640"/>
    <s v="PEPE 103MM Foils"/>
    <x v="0"/>
    <m/>
    <m/>
    <m/>
    <m/>
    <x v="0"/>
    <m/>
    <m/>
    <n v="125600"/>
    <n v="0.247"/>
    <m/>
    <s v="Common"/>
    <x v="16"/>
    <n v="157600"/>
    <s v="PM0453"/>
    <x v="1"/>
    <s v="Kgs"/>
    <n v="1"/>
    <n v="10"/>
    <n v="1"/>
    <n v="3"/>
    <n v="15"/>
    <n v="3"/>
    <n v="12"/>
    <s v="both"/>
    <s v="50000 NOS"/>
    <s v="each bdl contains 1000 nos"/>
    <m/>
    <n v="65850"/>
    <n v="134000"/>
    <n v="49000"/>
    <n v="75000"/>
    <n v="7000"/>
    <n v="78000"/>
    <n v="131000"/>
    <n v="154000"/>
    <n v="157000"/>
    <n v="850850"/>
    <n v="94538.888888888891"/>
    <n v="157000"/>
    <n v="23351.105555555554"/>
    <n v="0.23351105555555554"/>
    <n v="2.1363330861238588E-4"/>
    <n v="0.98020344791139002"/>
    <x v="2"/>
    <n v="125600"/>
    <s v="no.s"/>
    <n v="5233.333333333333"/>
    <n v="24"/>
    <m/>
    <m/>
    <m/>
    <x v="0"/>
    <n v="0"/>
    <s v="moved"/>
    <n v="31023.200000000001"/>
    <m/>
    <m/>
    <m/>
  </r>
  <r>
    <n v="426"/>
    <s v="Display Big Teddy"/>
    <x v="0"/>
    <m/>
    <m/>
    <m/>
    <m/>
    <x v="0"/>
    <m/>
    <m/>
    <n v="2650"/>
    <n v="7"/>
    <m/>
    <s v="MOULDING"/>
    <x v="7"/>
    <n v="2650"/>
    <s v="PM0326"/>
    <x v="1"/>
    <s v="no.s"/>
    <n v="1"/>
    <n v="10"/>
    <n v="1"/>
    <n v="4"/>
    <n v="16"/>
    <n v="15"/>
    <n v="1"/>
    <n v="0"/>
    <s v="5000 nos"/>
    <e v="#N/A"/>
    <m/>
    <n v="5900"/>
    <n v="0"/>
    <n v="0"/>
    <n v="0"/>
    <n v="17255"/>
    <n v="1750"/>
    <n v="0"/>
    <n v="0"/>
    <n v="5050"/>
    <n v="29955"/>
    <n v="3328.3333333333335"/>
    <n v="17255"/>
    <n v="23298.333333333336"/>
    <n v="0.23298333333333335"/>
    <n v="2.1315050901177002E-4"/>
    <n v="0.98041659842040174"/>
    <x v="2"/>
    <n v="2650"/>
    <s v="no.s"/>
    <n v="575.16666666666663"/>
    <n v="4.6073601854534925"/>
    <m/>
    <m/>
    <m/>
    <x v="0"/>
    <n v="0"/>
    <s v="moved"/>
    <n v="18550"/>
    <m/>
    <m/>
    <m/>
  </r>
  <r>
    <n v="397"/>
    <s v="WAFFY ROLLS ORANGE CBS"/>
    <x v="0"/>
    <m/>
    <m/>
    <m/>
    <m/>
    <x v="0"/>
    <m/>
    <m/>
    <n v="580"/>
    <n v="28"/>
    <m/>
    <s v="STICK"/>
    <x v="5"/>
    <n v="580"/>
    <s v="PM0543"/>
    <x v="1"/>
    <s v="no.s"/>
    <n v="1"/>
    <n v="4"/>
    <n v="1"/>
    <n v="2"/>
    <n v="8"/>
    <n v="7"/>
    <n v="1"/>
    <s v="local"/>
    <s v="500 CBS"/>
    <s v="each bdl contains 20 nos"/>
    <m/>
    <m/>
    <m/>
    <m/>
    <m/>
    <n v="4060"/>
    <n v="0"/>
    <n v="0"/>
    <n v="80"/>
    <n v="0"/>
    <n v="4140"/>
    <n v="828"/>
    <n v="4060"/>
    <n v="23184"/>
    <n v="0.23183999999999999"/>
    <n v="2.1210450250785647E-4"/>
    <n v="0.9806287029229096"/>
    <x v="2"/>
    <n v="580"/>
    <s v="no.s"/>
    <n v="135.33333333333334"/>
    <n v="4.2857142857142856"/>
    <m/>
    <m/>
    <m/>
    <x v="0"/>
    <n v="0"/>
    <s v="moved"/>
    <n v="16240"/>
    <m/>
    <m/>
    <m/>
  </r>
  <r>
    <n v="126"/>
    <s v="Condensed Milk Flavour (Mane) - Toffees"/>
    <x v="0"/>
    <m/>
    <m/>
    <m/>
    <m/>
    <x v="0"/>
    <m/>
    <m/>
    <n v="50"/>
    <n v="640.375"/>
    <m/>
    <n v="0"/>
    <x v="6"/>
    <n v="100"/>
    <s v="RM0041"/>
    <x v="0"/>
    <s v="Kgs"/>
    <n v="1"/>
    <n v="20"/>
    <n v="5"/>
    <n v="5"/>
    <n v="31"/>
    <n v="30"/>
    <n v="1"/>
    <s v="local"/>
    <s v="25 KGS"/>
    <s v="each can contains 25 kgs"/>
    <m/>
    <n v="125"/>
    <n v="100"/>
    <n v="0"/>
    <n v="0"/>
    <n v="0"/>
    <n v="25"/>
    <n v="50"/>
    <n v="25"/>
    <n v="0"/>
    <n v="325"/>
    <n v="36.111111111111114"/>
    <n v="125"/>
    <n v="23124.652777777781"/>
    <n v="0.23124652777777782"/>
    <n v="2.1156154990931148E-4"/>
    <n v="0.98084026447281891"/>
    <x v="2"/>
    <n v="50"/>
    <s v="kgs"/>
    <n v="4.166666666666667"/>
    <n v="12"/>
    <m/>
    <m/>
    <m/>
    <x v="0"/>
    <n v="0"/>
    <s v="moved"/>
    <n v="32018.75"/>
    <m/>
    <m/>
    <m/>
  </r>
  <r>
    <n v="849"/>
    <s v="96MM HANDLE ORANGE CAPS FOR XTREM (LIME &amp; ORANGE)"/>
    <x v="1"/>
    <s v="alternate usage"/>
    <s v="use"/>
    <s v="existing"/>
    <s v="no stock"/>
    <x v="3"/>
    <m/>
    <s v="no dispose"/>
    <n v="22000"/>
    <n v="1.95"/>
    <m/>
    <s v="CANDY"/>
    <x v="9"/>
    <n v="22000"/>
    <s v="PM0477"/>
    <x v="1"/>
    <s v="no.s"/>
    <n v="1"/>
    <n v="7"/>
    <n v="1"/>
    <n v="2"/>
    <n v="11"/>
    <n v="2"/>
    <n v="9"/>
    <s v="local"/>
    <s v="5000 NOS"/>
    <s v="each bag contains 2000 nos caps"/>
    <m/>
    <m/>
    <m/>
    <m/>
    <n v="16500"/>
    <n v="4000"/>
    <n v="15000"/>
    <m/>
    <m/>
    <m/>
    <n v="35500"/>
    <n v="11833.333333333334"/>
    <n v="16500"/>
    <n v="23075"/>
    <n v="0.23075000000000001"/>
    <n v="2.1110728931024791E-4"/>
    <n v="0.9810513717621292"/>
    <x v="3"/>
    <n v="22000"/>
    <s v="no.s"/>
    <n v="550"/>
    <n v="40"/>
    <m/>
    <n v="1"/>
    <m/>
    <x v="2"/>
    <n v="1"/>
    <s v="slow moved"/>
    <n v="42900"/>
    <m/>
    <m/>
    <m/>
  </r>
  <r>
    <n v="240"/>
    <s v="Cbs Teeny Choco Coated 5/-"/>
    <x v="0"/>
    <m/>
    <m/>
    <m/>
    <m/>
    <x v="0"/>
    <m/>
    <m/>
    <n v="980"/>
    <n v="44.5"/>
    <m/>
    <s v="WAFER"/>
    <x v="5"/>
    <n v="1230"/>
    <s v="PM0361"/>
    <x v="1"/>
    <s v="no.s"/>
    <n v="1"/>
    <n v="4"/>
    <n v="1"/>
    <n v="2"/>
    <n v="8"/>
    <n v="5"/>
    <n v="3"/>
    <s v="local"/>
    <s v="500 CBS"/>
    <s v="each bdl contains 10 nos"/>
    <m/>
    <n v="0"/>
    <n v="0"/>
    <n v="230"/>
    <n v="850"/>
    <n v="450"/>
    <n v="1070"/>
    <n v="790"/>
    <n v="1110"/>
    <n v="30"/>
    <n v="4530"/>
    <n v="503.33333333333331"/>
    <n v="1110"/>
    <n v="22398.333333333332"/>
    <n v="0.22398333333333331"/>
    <n v="2.0491663857280041E-4"/>
    <n v="0.981256288400702"/>
    <x v="2"/>
    <n v="980"/>
    <s v="no.s"/>
    <n v="37"/>
    <n v="26.486486486486488"/>
    <m/>
    <m/>
    <m/>
    <x v="0"/>
    <n v="0"/>
    <s v="moved"/>
    <n v="43610"/>
    <m/>
    <m/>
    <m/>
  </r>
  <r>
    <n v="895"/>
    <s v="BUTTON BISCUITS"/>
    <x v="0"/>
    <m/>
    <m/>
    <m/>
    <m/>
    <x v="0"/>
    <m/>
    <m/>
    <n v="1311.98"/>
    <n v="59"/>
    <m/>
    <n v="0"/>
    <x v="0"/>
    <n v="1311.98"/>
    <s v="RM0203"/>
    <x v="0"/>
    <s v="Kgs"/>
    <n v="1"/>
    <n v="3"/>
    <n v="1"/>
    <n v="2"/>
    <n v="7"/>
    <n v="3"/>
    <n v="4"/>
    <s v="local"/>
    <s v="500 KGS"/>
    <s v="25 cts x 20 kgs"/>
    <m/>
    <m/>
    <m/>
    <m/>
    <m/>
    <n v="0"/>
    <n v="15"/>
    <n v="211"/>
    <n v="210"/>
    <n v="1457.52"/>
    <n v="1893.52"/>
    <n v="378.70400000000001"/>
    <n v="1457.52"/>
    <n v="22343.536"/>
    <n v="0.22343536"/>
    <n v="2.0441531174716964E-4"/>
    <n v="0.9814607037124492"/>
    <x v="2"/>
    <n v="1311.98"/>
    <s v="kgs"/>
    <n v="48.583999999999996"/>
    <n v="27.004363576486089"/>
    <m/>
    <m/>
    <m/>
    <x v="0"/>
    <n v="0"/>
    <s v="moved"/>
    <n v="77406.820000000007"/>
    <m/>
    <m/>
    <m/>
  </r>
  <r>
    <n v="97"/>
    <s v="Black Salt Powder"/>
    <x v="0"/>
    <m/>
    <m/>
    <m/>
    <m/>
    <x v="0"/>
    <m/>
    <m/>
    <n v="725"/>
    <n v="29"/>
    <m/>
    <n v="0"/>
    <x v="0"/>
    <n v="525"/>
    <s v="RM0119"/>
    <x v="0"/>
    <s v="Kgs"/>
    <n v="1"/>
    <n v="5"/>
    <n v="1"/>
    <n v="3"/>
    <n v="10"/>
    <n v="7"/>
    <n v="3"/>
    <s v="local"/>
    <s v="50 KGS"/>
    <s v="2 bags x 25 kgs"/>
    <m/>
    <n v="25"/>
    <n v="225"/>
    <n v="150"/>
    <n v="2000"/>
    <n v="1225"/>
    <n v="675"/>
    <n v="1175"/>
    <n v="825"/>
    <n v="600"/>
    <n v="6900"/>
    <n v="766.66666666666663"/>
    <n v="2000"/>
    <n v="22233.333333333332"/>
    <n v="0.22233333333333333"/>
    <n v="2.0340709565898931E-4"/>
    <n v="0.98166411080810823"/>
    <x v="2"/>
    <n v="725"/>
    <s v="kgs"/>
    <n v="66.666666666666671"/>
    <n v="10.875"/>
    <m/>
    <m/>
    <m/>
    <x v="0"/>
    <n v="0"/>
    <s v="moved"/>
    <n v="21025"/>
    <m/>
    <m/>
    <m/>
  </r>
  <r>
    <n v="288"/>
    <s v="Display Doreomon Choco Bar"/>
    <x v="0"/>
    <m/>
    <m/>
    <m/>
    <m/>
    <x v="0"/>
    <m/>
    <m/>
    <n v="600"/>
    <n v="7"/>
    <m/>
    <s v="MOULDING"/>
    <x v="7"/>
    <n v="600"/>
    <s v="PM0293"/>
    <x v="1"/>
    <s v="no.s"/>
    <n v="1"/>
    <n v="10"/>
    <n v="1"/>
    <n v="4"/>
    <n v="16"/>
    <n v="15"/>
    <n v="1"/>
    <s v="local"/>
    <s v="5000 NOS"/>
    <s v="each cotton contains 300 nos"/>
    <m/>
    <n v="0"/>
    <n v="3000"/>
    <n v="0"/>
    <n v="0"/>
    <n v="0"/>
    <n v="0"/>
    <n v="9600"/>
    <n v="8400"/>
    <n v="7500"/>
    <n v="28500"/>
    <n v="3166.6666666666665"/>
    <n v="9600"/>
    <n v="22166.666666666664"/>
    <n v="0.22166666666666665"/>
    <n v="2.0279717933017674E-4"/>
    <n v="0.98186690798743836"/>
    <x v="2"/>
    <n v="600"/>
    <s v="no.s"/>
    <n v="320"/>
    <n v="1.875"/>
    <m/>
    <m/>
    <m/>
    <x v="0"/>
    <n v="0"/>
    <s v="moved"/>
    <n v="4200"/>
    <m/>
    <m/>
    <m/>
  </r>
  <r>
    <n v="384"/>
    <s v="Ben 10 Ultra Pop Yellow Labels"/>
    <x v="0"/>
    <m/>
    <m/>
    <m/>
    <m/>
    <x v="0"/>
    <m/>
    <m/>
    <n v="7650"/>
    <n v="0.78"/>
    <m/>
    <s v="FORMING"/>
    <x v="16"/>
    <n v="5000"/>
    <s v="PM0219"/>
    <x v="1"/>
    <s v="no.s"/>
    <n v="1"/>
    <n v="10"/>
    <n v="1"/>
    <n v="3"/>
    <n v="15"/>
    <n v="5"/>
    <n v="10"/>
    <s v="local"/>
    <s v="10000 NOS"/>
    <s v="each bdl contains 200 nos"/>
    <m/>
    <n v="21140"/>
    <n v="25320"/>
    <n v="30750"/>
    <n v="15070"/>
    <n v="47580"/>
    <n v="15670"/>
    <n v="50000"/>
    <n v="21650"/>
    <n v="28275"/>
    <n v="255455"/>
    <n v="28383.888888888891"/>
    <n v="50000"/>
    <n v="22139.433333333334"/>
    <n v="0.22139433333333333"/>
    <n v="2.0254802850985684E-4"/>
    <n v="0.98206945601594819"/>
    <x v="2"/>
    <n v="7650"/>
    <s v="no.s"/>
    <n v="1666.6666666666667"/>
    <n v="4.59"/>
    <m/>
    <m/>
    <m/>
    <x v="0"/>
    <n v="0"/>
    <s v="moved"/>
    <n v="5967"/>
    <m/>
    <m/>
    <m/>
  </r>
  <r>
    <n v="262"/>
    <s v="Cbs Gold 999  5/-"/>
    <x v="0"/>
    <m/>
    <m/>
    <m/>
    <m/>
    <x v="0"/>
    <m/>
    <m/>
    <n v="1090"/>
    <n v="33"/>
    <m/>
    <s v="MOULDING"/>
    <x v="5"/>
    <n v="1570"/>
    <s v="PM0274"/>
    <x v="1"/>
    <s v="no.s"/>
    <n v="1"/>
    <n v="4"/>
    <n v="1"/>
    <n v="2"/>
    <n v="8"/>
    <n v="5"/>
    <n v="3"/>
    <s v="local"/>
    <s v="500 CBS"/>
    <s v="each bdl contains 10 nos"/>
    <m/>
    <n v="1210"/>
    <n v="1350"/>
    <n v="30"/>
    <n v="0"/>
    <n v="0"/>
    <n v="0"/>
    <n v="1310"/>
    <n v="1120"/>
    <n v="980"/>
    <n v="6000"/>
    <n v="666.66666666666663"/>
    <n v="1350"/>
    <n v="22000"/>
    <n v="0.22"/>
    <n v="2.0127238850814537E-4"/>
    <n v="0.98227072840445639"/>
    <x v="2"/>
    <n v="1090"/>
    <s v="no.s"/>
    <n v="45"/>
    <n v="24.222222222222221"/>
    <m/>
    <m/>
    <m/>
    <x v="0"/>
    <n v="0"/>
    <s v="moved"/>
    <n v="35970"/>
    <m/>
    <m/>
    <m/>
  </r>
  <r>
    <n v="132"/>
    <s v="Chocolate Bitter 101 Flavour"/>
    <x v="0"/>
    <m/>
    <m/>
    <m/>
    <m/>
    <x v="0"/>
    <m/>
    <m/>
    <n v="294.66460000000001"/>
    <n v="650"/>
    <m/>
    <s v="INDUSTRIAL"/>
    <x v="6"/>
    <n v="300"/>
    <s v="RM0137"/>
    <x v="0"/>
    <s v="Kgs"/>
    <n v="1"/>
    <n v="20"/>
    <n v="5"/>
    <n v="5"/>
    <n v="31"/>
    <n v="30"/>
    <n v="1"/>
    <s v="Non Local"/>
    <s v="25 KGS"/>
    <s v="5 cans x 5 kgs"/>
    <m/>
    <n v="0"/>
    <n v="0"/>
    <n v="5"/>
    <n v="35"/>
    <n v="49"/>
    <n v="64"/>
    <n v="0"/>
    <n v="55"/>
    <n v="95"/>
    <n v="303"/>
    <n v="33.666666666666664"/>
    <n v="95"/>
    <n v="21883.333333333332"/>
    <n v="0.21883333333333332"/>
    <n v="2.0020503493272337E-4"/>
    <n v="0.98247093343938907"/>
    <x v="2"/>
    <n v="294.66460000000001"/>
    <s v="kgs"/>
    <n v="3.1666666666666665"/>
    <n v="93.051978947368426"/>
    <m/>
    <m/>
    <m/>
    <x v="0"/>
    <n v="0"/>
    <s v="moved"/>
    <n v="191531.99"/>
    <m/>
    <m/>
    <m/>
  </r>
  <r>
    <n v="118"/>
    <s v="Mango Kacha LM1919 (Kerry) - M &amp; M"/>
    <x v="1"/>
    <s v="scrap"/>
    <s v="dispose"/>
    <m/>
    <m/>
    <x v="1"/>
    <m/>
    <s v="dispose"/>
    <n v="0"/>
    <n v="750"/>
    <m/>
    <n v="0"/>
    <x v="6"/>
    <n v="0"/>
    <s v="RM0172"/>
    <x v="0"/>
    <s v="Kgs"/>
    <n v="1"/>
    <n v="20"/>
    <n v="5"/>
    <n v="5"/>
    <n v="31"/>
    <n v="30"/>
    <n v="1"/>
    <s v="Non Local"/>
    <e v="#N/A"/>
    <e v="#N/A"/>
    <m/>
    <n v="5"/>
    <n v="80"/>
    <n v="140"/>
    <n v="0"/>
    <n v="0"/>
    <n v="30"/>
    <n v="0"/>
    <n v="0"/>
    <n v="0"/>
    <n v="150"/>
    <n v="28.333333333333332"/>
    <n v="140"/>
    <n v="21250"/>
    <n v="0.21249999999999999"/>
    <n v="1.9441082980900404E-4"/>
    <n v="0.98266534426919805"/>
    <x v="3"/>
    <n v="0"/>
    <s v="kgs"/>
    <n v="4.666666666666667"/>
    <n v="0"/>
    <m/>
    <n v="1"/>
    <m/>
    <x v="2"/>
    <n v="1"/>
    <s v="non moved"/>
    <n v="0"/>
    <m/>
    <m/>
    <m/>
  </r>
  <r>
    <n v="235"/>
    <s v="Display Cbs Teeny stb 5/-"/>
    <x v="0"/>
    <m/>
    <m/>
    <m/>
    <m/>
    <x v="0"/>
    <m/>
    <m/>
    <n v="1582"/>
    <n v="54"/>
    <m/>
    <s v="WAFER"/>
    <x v="5"/>
    <n v="1740"/>
    <s v="PM0354"/>
    <x v="1"/>
    <s v="no.s"/>
    <n v="1"/>
    <n v="4"/>
    <n v="1"/>
    <n v="2"/>
    <n v="8"/>
    <n v="15"/>
    <n v="-7"/>
    <s v="local"/>
    <s v="500 CBS"/>
    <s v="each bdl contains 10 nos"/>
    <m/>
    <n v="0"/>
    <n v="0"/>
    <n v="0"/>
    <n v="150"/>
    <n v="300"/>
    <n v="1470"/>
    <n v="1300"/>
    <n v="320"/>
    <n v="0"/>
    <n v="3540"/>
    <n v="393.33333333333331"/>
    <n v="1470"/>
    <n v="21240"/>
    <n v="0.21240000000000001"/>
    <n v="1.9431934235968217E-4"/>
    <n v="0.98285966361155774"/>
    <x v="2"/>
    <n v="1582"/>
    <s v="no.s"/>
    <n v="49"/>
    <n v="32.285714285714285"/>
    <m/>
    <m/>
    <m/>
    <x v="0"/>
    <n v="0"/>
    <s v="moved"/>
    <n v="85428"/>
    <m/>
    <m/>
    <m/>
  </r>
  <r>
    <n v="231"/>
    <s v="Dis Cbs Mr Wafer 5/-"/>
    <x v="0"/>
    <m/>
    <m/>
    <m/>
    <m/>
    <x v="0"/>
    <m/>
    <m/>
    <n v="590"/>
    <n v="56"/>
    <m/>
    <s v="WAFER"/>
    <x v="5"/>
    <n v="590"/>
    <s v="PM0363"/>
    <x v="1"/>
    <s v="no.s"/>
    <n v="1"/>
    <n v="4"/>
    <n v="1"/>
    <n v="2"/>
    <n v="8"/>
    <n v="5"/>
    <n v="3"/>
    <s v="local"/>
    <s v="500 CBS"/>
    <s v="each bdl contains 10 nos"/>
    <m/>
    <n v="270"/>
    <n v="250"/>
    <n v="50"/>
    <n v="820"/>
    <n v="550"/>
    <n v="0"/>
    <n v="520"/>
    <n v="610"/>
    <n v="320"/>
    <n v="3390"/>
    <n v="376.66666666666669"/>
    <n v="820"/>
    <n v="21093.333333333336"/>
    <n v="0.21093333333333336"/>
    <n v="1.9297752643629456E-4"/>
    <n v="0.98305264113799407"/>
    <x v="2"/>
    <n v="590"/>
    <s v="no.s"/>
    <n v="27.333333333333332"/>
    <n v="21.585365853658537"/>
    <m/>
    <m/>
    <m/>
    <x v="0"/>
    <n v="0"/>
    <s v="moved"/>
    <n v="33040"/>
    <m/>
    <m/>
    <m/>
  </r>
  <r>
    <n v="383"/>
    <s v="Ben 10 Ultra Pop Red Labels"/>
    <x v="0"/>
    <m/>
    <m/>
    <m/>
    <m/>
    <x v="0"/>
    <m/>
    <m/>
    <n v="14670"/>
    <n v="0.78"/>
    <m/>
    <s v="FORMING"/>
    <x v="16"/>
    <n v="10470"/>
    <s v="PM0211"/>
    <x v="1"/>
    <s v="no.s"/>
    <n v="1"/>
    <n v="10"/>
    <n v="1"/>
    <n v="3"/>
    <n v="15"/>
    <n v="5"/>
    <n v="10"/>
    <s v="local"/>
    <s v="10000 NOS"/>
    <s v="each bdl contains 200 nos"/>
    <m/>
    <n v="22005"/>
    <n v="27330"/>
    <n v="20600"/>
    <n v="33200"/>
    <n v="14695"/>
    <n v="25410"/>
    <n v="49850"/>
    <n v="25500"/>
    <n v="24600"/>
    <n v="243190"/>
    <n v="27021.111111111109"/>
    <n v="49850"/>
    <n v="21076.466666666667"/>
    <n v="0.21076466666666668"/>
    <n v="1.9282321760510495E-4"/>
    <n v="0.98324546435559912"/>
    <x v="2"/>
    <n v="14670"/>
    <s v="no.s"/>
    <n v="1661.6666666666667"/>
    <n v="8.8284854563691066"/>
    <m/>
    <m/>
    <m/>
    <x v="0"/>
    <n v="0"/>
    <s v="moved"/>
    <n v="11442.6"/>
    <m/>
    <m/>
    <m/>
  </r>
  <r>
    <n v="579"/>
    <s v="YOYO MINI CH"/>
    <x v="0"/>
    <m/>
    <m/>
    <m/>
    <m/>
    <x v="0"/>
    <m/>
    <m/>
    <n v="55012"/>
    <n v="0.3"/>
    <m/>
    <s v="STICK"/>
    <x v="16"/>
    <n v="29212"/>
    <s v="PM0033"/>
    <x v="1"/>
    <s v="no.s"/>
    <n v="1"/>
    <n v="10"/>
    <n v="1"/>
    <n v="3"/>
    <n v="15"/>
    <n v="7"/>
    <n v="8"/>
    <s v="local"/>
    <s v="10000 NOS"/>
    <n v="0"/>
    <m/>
    <n v="48000"/>
    <n v="38000"/>
    <n v="61600"/>
    <n v="52000"/>
    <n v="47000"/>
    <n v="55800"/>
    <n v="95200"/>
    <n v="118000"/>
    <n v="115000"/>
    <n v="630600"/>
    <n v="70066.666666666672"/>
    <n v="118000"/>
    <n v="21020"/>
    <n v="0.2102"/>
    <n v="1.9230661847460071E-4"/>
    <n v="0.9834377709740737"/>
    <x v="2"/>
    <n v="55012"/>
    <s v="no.s"/>
    <n v="3933.3333333333335"/>
    <n v="13.986101694915254"/>
    <m/>
    <m/>
    <m/>
    <x v="0"/>
    <n v="0"/>
    <s v="moved"/>
    <n v="16503.599999999999"/>
    <m/>
    <m/>
    <m/>
  </r>
  <r>
    <n v="143"/>
    <s v="Strawberry 5251 KM Flavour (Kerry)"/>
    <x v="1"/>
    <s v="alternate usage"/>
    <s v="use"/>
    <s v="existing"/>
    <s v="no stock"/>
    <x v="3"/>
    <m/>
    <s v="no dispose"/>
    <n v="205"/>
    <n v="600"/>
    <m/>
    <n v="0"/>
    <x v="6"/>
    <n v="205"/>
    <s v="RM0177"/>
    <x v="0"/>
    <s v="Kgs"/>
    <n v="1"/>
    <n v="20"/>
    <n v="5"/>
    <n v="5"/>
    <n v="31"/>
    <n v="30"/>
    <n v="1"/>
    <s v="Non Local"/>
    <e v="#N/A"/>
    <e v="#N/A"/>
    <m/>
    <n v="30"/>
    <n v="45"/>
    <n v="90"/>
    <n v="60"/>
    <n v="30"/>
    <n v="60"/>
    <n v="0"/>
    <n v="0"/>
    <n v="0"/>
    <n v="315"/>
    <n v="35"/>
    <n v="90"/>
    <n v="21000"/>
    <n v="0.21"/>
    <n v="1.9212364357595695E-4"/>
    <n v="0.9836298946176496"/>
    <x v="3"/>
    <n v="205"/>
    <s v="kgs"/>
    <n v="3"/>
    <n v="68.333333333333329"/>
    <m/>
    <n v="1"/>
    <m/>
    <x v="2"/>
    <n v="1"/>
    <s v="non moved"/>
    <n v="123000"/>
    <m/>
    <m/>
    <m/>
  </r>
  <r>
    <n v="695"/>
    <s v="BLUE CAPS FOR MR.WAFER DARKY STICK"/>
    <x v="0"/>
    <m/>
    <m/>
    <m/>
    <m/>
    <x v="0"/>
    <m/>
    <m/>
    <n v="42000"/>
    <n v="1.95"/>
    <m/>
    <n v="0"/>
    <x v="9"/>
    <n v="14000"/>
    <s v="PM0022"/>
    <x v="1"/>
    <s v="no.s"/>
    <n v="1"/>
    <n v="7"/>
    <n v="1"/>
    <n v="2"/>
    <n v="11"/>
    <n v="2"/>
    <n v="9"/>
    <s v="local"/>
    <s v="5000 NOS"/>
    <s v="each bag contains 2000 nos caps"/>
    <m/>
    <n v="0"/>
    <n v="3550"/>
    <n v="12400"/>
    <n v="12200"/>
    <n v="0"/>
    <n v="11900"/>
    <n v="4900"/>
    <n v="19900"/>
    <n v="32000"/>
    <n v="96850"/>
    <n v="10761.111111111111"/>
    <n v="32000"/>
    <n v="20984.166666666668"/>
    <n v="0.20984166666666668"/>
    <n v="1.9197878844786397E-4"/>
    <n v="0.9838218734060975"/>
    <x v="2"/>
    <n v="42000"/>
    <s v="no.s"/>
    <n v="1066.6666666666667"/>
    <n v="39.375"/>
    <m/>
    <m/>
    <m/>
    <x v="0"/>
    <n v="0"/>
    <s v="moved"/>
    <n v="81900"/>
    <m/>
    <m/>
    <m/>
  </r>
  <r>
    <n v="388"/>
    <s v="Stickers Mr.Wafer Choco Stick 15G"/>
    <x v="0"/>
    <m/>
    <m/>
    <m/>
    <m/>
    <x v="0"/>
    <m/>
    <m/>
    <n v="12391"/>
    <n v="0.45"/>
    <m/>
    <s v="STICK"/>
    <x v="16"/>
    <n v="24235"/>
    <s v="PM0659"/>
    <x v="1"/>
    <s v="no.s"/>
    <n v="1"/>
    <n v="10"/>
    <n v="1"/>
    <n v="3"/>
    <n v="15"/>
    <n v="7"/>
    <n v="8"/>
    <s v="local"/>
    <s v="10000 NOS"/>
    <n v="0"/>
    <m/>
    <n v="28500"/>
    <n v="55500"/>
    <n v="64600"/>
    <n v="9000"/>
    <n v="22000"/>
    <n v="68700"/>
    <n v="32780"/>
    <n v="80310"/>
    <n v="57120"/>
    <n v="418510"/>
    <n v="46501.111111111109"/>
    <n v="80310"/>
    <n v="20925.5"/>
    <n v="0.209255"/>
    <n v="1.9144206207850889E-4"/>
    <n v="0.98401331546817605"/>
    <x v="2"/>
    <n v="12391"/>
    <s v="no.s"/>
    <n v="2677"/>
    <n v="4.6286888307807246"/>
    <m/>
    <m/>
    <m/>
    <x v="0"/>
    <n v="0"/>
    <s v="moved"/>
    <n v="5575.95"/>
    <m/>
    <m/>
    <m/>
  </r>
  <r>
    <n v="96"/>
    <s v="Paraffin Oil"/>
    <x v="0"/>
    <m/>
    <m/>
    <m/>
    <m/>
    <x v="0"/>
    <m/>
    <m/>
    <n v="300"/>
    <n v="90"/>
    <m/>
    <n v="0"/>
    <x v="0"/>
    <n v="300"/>
    <s v="RM0205"/>
    <x v="0"/>
    <s v="Kgs"/>
    <n v="1"/>
    <n v="4"/>
    <n v="1"/>
    <n v="2"/>
    <n v="8"/>
    <n v="7"/>
    <n v="1"/>
    <s v="local"/>
    <s v="250KGS"/>
    <s v="1 barrel x 165 kgs"/>
    <m/>
    <n v="200"/>
    <n v="415"/>
    <n v="522"/>
    <n v="0"/>
    <n v="86"/>
    <n v="215"/>
    <n v="0"/>
    <n v="430"/>
    <n v="200"/>
    <n v="2068"/>
    <n v="229.77777777777777"/>
    <n v="522"/>
    <n v="20680"/>
    <n v="0.20680000000000001"/>
    <n v="1.8919604519765663E-4"/>
    <n v="0.98420251151337368"/>
    <x v="2"/>
    <n v="300"/>
    <s v="kgs"/>
    <n v="17.399999999999999"/>
    <n v="17.241379310344829"/>
    <m/>
    <m/>
    <m/>
    <x v="0"/>
    <n v="0"/>
    <s v="moved"/>
    <n v="27000"/>
    <m/>
    <m/>
    <m/>
  </r>
  <r>
    <n v="662"/>
    <s v="Brown 96mm without hadle  for Dark 2/-"/>
    <x v="0"/>
    <m/>
    <m/>
    <m/>
    <m/>
    <x v="0"/>
    <m/>
    <m/>
    <n v="21200"/>
    <n v="0.98"/>
    <m/>
    <n v="0"/>
    <x v="9"/>
    <n v="19200"/>
    <s v="PM0227"/>
    <x v="1"/>
    <s v="no.s"/>
    <n v="1"/>
    <n v="7"/>
    <n v="1"/>
    <n v="2"/>
    <n v="11"/>
    <n v="3"/>
    <n v="8"/>
    <s v="local"/>
    <s v="5000 NOS"/>
    <s v="each bag contains 2000 nos caps"/>
    <m/>
    <n v="60000"/>
    <n v="24000"/>
    <n v="18000"/>
    <n v="0"/>
    <n v="0"/>
    <n v="18000"/>
    <n v="28000"/>
    <n v="12000"/>
    <n v="29800"/>
    <n v="189800"/>
    <n v="21088.888888888891"/>
    <n v="60000"/>
    <n v="20667.111111111113"/>
    <n v="0.20667111111111114"/>
    <n v="1.8907812804075291E-4"/>
    <n v="0.98439158964141438"/>
    <x v="2"/>
    <n v="21200"/>
    <s v="no.s"/>
    <n v="2000"/>
    <n v="10.6"/>
    <m/>
    <m/>
    <m/>
    <x v="0"/>
    <n v="0"/>
    <s v="moved"/>
    <n v="20776"/>
    <m/>
    <m/>
    <m/>
  </r>
  <r>
    <n v="727"/>
    <s v="83mm Green caps for Xtrem (pen offer) / Bubblegum"/>
    <x v="0"/>
    <m/>
    <m/>
    <m/>
    <m/>
    <x v="0"/>
    <m/>
    <m/>
    <n v="10000"/>
    <n v="1.05"/>
    <m/>
    <s v="Common"/>
    <x v="9"/>
    <n v="14500"/>
    <s v="PM0088"/>
    <x v="1"/>
    <s v="no.s"/>
    <n v="1"/>
    <n v="7"/>
    <n v="1"/>
    <n v="2"/>
    <n v="11"/>
    <n v="2"/>
    <n v="9"/>
    <s v="local"/>
    <s v="5000 NOS"/>
    <s v="each bag contains 2000 nos caps"/>
    <m/>
    <n v="15590"/>
    <n v="41000"/>
    <n v="40000"/>
    <n v="14000"/>
    <n v="10000"/>
    <n v="8000"/>
    <n v="16000"/>
    <n v="14000"/>
    <n v="18000"/>
    <n v="176590"/>
    <n v="19621.111111111109"/>
    <n v="41000"/>
    <n v="20602.166666666664"/>
    <n v="0.20602166666666663"/>
    <n v="1.8848396788376796E-4"/>
    <n v="0.98458007360929811"/>
    <x v="2"/>
    <n v="10000"/>
    <s v="no.s"/>
    <n v="1366.6666666666667"/>
    <n v="7.3170731707317067"/>
    <m/>
    <m/>
    <m/>
    <x v="0"/>
    <n v="0"/>
    <s v="moved"/>
    <n v="10500"/>
    <m/>
    <m/>
    <m/>
  </r>
  <r>
    <n v="391"/>
    <s v="Funtoo Choco stick Big Cbs"/>
    <x v="0"/>
    <m/>
    <m/>
    <m/>
    <m/>
    <x v="0"/>
    <m/>
    <m/>
    <n v="1690"/>
    <n v="40"/>
    <m/>
    <s v="STICK"/>
    <x v="5"/>
    <n v="210"/>
    <s v="PM0510"/>
    <x v="1"/>
    <s v="no.s"/>
    <n v="1"/>
    <n v="4"/>
    <n v="1"/>
    <n v="2"/>
    <n v="8"/>
    <n v="7"/>
    <n v="1"/>
    <s v="local"/>
    <s v="500 CBS"/>
    <s v="each bdl contains 10 nos"/>
    <m/>
    <m/>
    <m/>
    <m/>
    <m/>
    <m/>
    <n v="1080"/>
    <n v="0"/>
    <n v="520"/>
    <n v="460"/>
    <n v="2060"/>
    <n v="515"/>
    <n v="1080"/>
    <n v="20600"/>
    <n v="0.20599999999999999"/>
    <n v="1.8846414560308157E-4"/>
    <n v="0.98476853775490114"/>
    <x v="2"/>
    <n v="1690"/>
    <s v="no.s"/>
    <n v="36"/>
    <n v="46.944444444444443"/>
    <m/>
    <m/>
    <m/>
    <x v="0"/>
    <n v="0"/>
    <s v="moved"/>
    <n v="67600"/>
    <m/>
    <m/>
    <m/>
  </r>
  <r>
    <n v="855"/>
    <s v="DOUBLE CARTON  MARCO BITTER SLAB"/>
    <x v="0"/>
    <m/>
    <m/>
    <m/>
    <m/>
    <x v="0"/>
    <m/>
    <m/>
    <n v="2180"/>
    <n v="35"/>
    <m/>
    <s v="INDUSTRIAL"/>
    <x v="5"/>
    <n v="2180"/>
    <s v="PM0649"/>
    <x v="1"/>
    <s v="no.s"/>
    <n v="1"/>
    <n v="4"/>
    <n v="1"/>
    <n v="2"/>
    <n v="8"/>
    <n v="5"/>
    <n v="3"/>
    <s v="local"/>
    <s v="500 nos"/>
    <e v="#N/A"/>
    <m/>
    <m/>
    <m/>
    <m/>
    <m/>
    <n v="410"/>
    <n v="450"/>
    <n v="640"/>
    <n v="680"/>
    <n v="720"/>
    <n v="2900"/>
    <n v="580"/>
    <n v="720"/>
    <n v="20300"/>
    <n v="0.20300000000000001"/>
    <n v="1.8571952212342505E-4"/>
    <n v="0.98495425727702457"/>
    <x v="2"/>
    <n v="2180"/>
    <s v="no.s"/>
    <n v="24"/>
    <n v="90.833333333333329"/>
    <m/>
    <m/>
    <m/>
    <x v="0"/>
    <n v="0"/>
    <s v="moved"/>
    <n v="76300"/>
    <m/>
    <m/>
    <m/>
  </r>
  <r>
    <n v="637"/>
    <s v="AUSOME 115MM Foils"/>
    <x v="0"/>
    <m/>
    <m/>
    <m/>
    <m/>
    <x v="0"/>
    <m/>
    <m/>
    <n v="88000"/>
    <n v="0.29499999999999998"/>
    <m/>
    <s v="Common"/>
    <x v="25"/>
    <n v="114000"/>
    <s v="PM0450"/>
    <x v="1"/>
    <s v="Kgs"/>
    <n v="1"/>
    <n v="7"/>
    <n v="4"/>
    <n v="3"/>
    <n v="15"/>
    <n v="3"/>
    <n v="12"/>
    <s v="both"/>
    <s v="50000 NOS"/>
    <s v="each bdl contains 1000 nos"/>
    <m/>
    <n v="20000"/>
    <n v="40000"/>
    <n v="109000"/>
    <n v="48000"/>
    <n v="55000"/>
    <n v="40000"/>
    <n v="83000"/>
    <n v="115700"/>
    <n v="108000"/>
    <n v="618700"/>
    <n v="68744.444444444438"/>
    <n v="115700"/>
    <n v="20279.611111111109"/>
    <n v="0.20279611111111109"/>
    <n v="1.8553298937952985E-4"/>
    <n v="0.98513979026640408"/>
    <x v="2"/>
    <n v="88000"/>
    <s v="no.s"/>
    <n v="3856.6666666666665"/>
    <n v="22.817631806395852"/>
    <m/>
    <m/>
    <m/>
    <x v="0"/>
    <n v="0"/>
    <s v="moved"/>
    <n v="25960"/>
    <m/>
    <m/>
    <m/>
  </r>
  <r>
    <n v="154"/>
    <s v="Orange Flavour (CEC)"/>
    <x v="0"/>
    <m/>
    <m/>
    <m/>
    <m/>
    <x v="0"/>
    <m/>
    <m/>
    <n v="80"/>
    <n v="450"/>
    <m/>
    <n v="0"/>
    <x v="6"/>
    <n v="90"/>
    <s v="RM0185"/>
    <x v="0"/>
    <s v="Kgs"/>
    <n v="1"/>
    <n v="20"/>
    <n v="5"/>
    <n v="5"/>
    <n v="31"/>
    <n v="30"/>
    <n v="1"/>
    <s v="Non Local"/>
    <s v="25 KGS"/>
    <s v="each can contains 25 kgs"/>
    <m/>
    <n v="25"/>
    <n v="80"/>
    <n v="45"/>
    <n v="20"/>
    <n v="30"/>
    <n v="60"/>
    <n v="95"/>
    <n v="20"/>
    <n v="30"/>
    <n v="405"/>
    <n v="45"/>
    <n v="95"/>
    <n v="20250"/>
    <n v="0.20250000000000001"/>
    <n v="1.8526208487681562E-4"/>
    <n v="0.98532505235128087"/>
    <x v="2"/>
    <n v="80"/>
    <s v="kgs"/>
    <n v="3.1666666666666665"/>
    <n v="25.263157894736842"/>
    <m/>
    <m/>
    <m/>
    <x v="0"/>
    <n v="0"/>
    <s v="moved"/>
    <n v="36000"/>
    <m/>
    <m/>
    <m/>
  </r>
  <r>
    <n v="947"/>
    <s v="COCOA BUTTER"/>
    <x v="0"/>
    <m/>
    <m/>
    <m/>
    <m/>
    <x v="0"/>
    <m/>
    <m/>
    <n v="300"/>
    <n v="300"/>
    <m/>
    <n v="0"/>
    <x v="0"/>
    <n v="300"/>
    <s v="RM0227"/>
    <x v="0"/>
    <s v="Kgs"/>
    <n v="1"/>
    <m/>
    <m/>
    <m/>
    <n v="1"/>
    <n v="10"/>
    <n v="-9"/>
    <s v="Non Local"/>
    <s v="500 kgs"/>
    <e v="#N/A"/>
    <m/>
    <m/>
    <m/>
    <m/>
    <m/>
    <m/>
    <m/>
    <n v="200"/>
    <n v="0"/>
    <n v="0"/>
    <n v="200"/>
    <n v="66.666666666666671"/>
    <n v="200"/>
    <n v="20000"/>
    <n v="0.2"/>
    <n v="1.829748986437685E-4"/>
    <n v="0.98550802724992459"/>
    <x v="2"/>
    <n v="300"/>
    <s v="kgs"/>
    <n v="6.666666666666667"/>
    <n v="45"/>
    <m/>
    <m/>
    <m/>
    <x v="0"/>
    <n v="0"/>
    <s v="moved"/>
    <n v="90000"/>
    <m/>
    <m/>
    <m/>
  </r>
  <r>
    <n v="49"/>
    <s v="Baking Powder"/>
    <x v="0"/>
    <m/>
    <m/>
    <m/>
    <m/>
    <x v="0"/>
    <m/>
    <m/>
    <n v="850"/>
    <n v="45"/>
    <m/>
    <n v="0"/>
    <x v="0"/>
    <n v="1050"/>
    <s v="RM0121"/>
    <x v="0"/>
    <s v="Kgs"/>
    <n v="1"/>
    <n v="2"/>
    <n v="1"/>
    <n v="1"/>
    <n v="5"/>
    <n v="7"/>
    <n v="-2"/>
    <s v="local"/>
    <s v="50 KGS"/>
    <s v="2 bags x 25 kgs"/>
    <m/>
    <n v="100"/>
    <n v="100"/>
    <n v="25"/>
    <n v="0"/>
    <n v="300"/>
    <n v="700"/>
    <n v="1350"/>
    <n v="775"/>
    <n v="575"/>
    <n v="3925"/>
    <n v="436.11111111111109"/>
    <n v="1350"/>
    <n v="19625"/>
    <n v="0.19625000000000001"/>
    <n v="1.7954411929419785E-4"/>
    <n v="0.98568757136921881"/>
    <x v="2"/>
    <n v="850"/>
    <s v="kgs"/>
    <n v="45"/>
    <n v="18.888888888888889"/>
    <m/>
    <m/>
    <m/>
    <x v="0"/>
    <n v="0"/>
    <s v="moved"/>
    <n v="38250"/>
    <m/>
    <m/>
    <m/>
  </r>
  <r>
    <n v="101"/>
    <s v="Dry Mango powder"/>
    <x v="0"/>
    <m/>
    <m/>
    <m/>
    <m/>
    <x v="0"/>
    <m/>
    <m/>
    <n v="225"/>
    <n v="300"/>
    <m/>
    <n v="0"/>
    <x v="0"/>
    <n v="225"/>
    <s v="RM0208"/>
    <x v="0"/>
    <s v="Kgs"/>
    <n v="1"/>
    <n v="5"/>
    <n v="1"/>
    <n v="3"/>
    <n v="10"/>
    <n v="7"/>
    <n v="3"/>
    <s v="local"/>
    <s v="50 KGS"/>
    <s v="2 bags x 25 kgs"/>
    <m/>
    <n v="5"/>
    <n v="25"/>
    <n v="0"/>
    <n v="85"/>
    <n v="35"/>
    <n v="25"/>
    <n v="235"/>
    <n v="50"/>
    <n v="125"/>
    <n v="585"/>
    <n v="65"/>
    <n v="235"/>
    <n v="19500"/>
    <n v="0.19500000000000001"/>
    <n v="1.7840052617767429E-4"/>
    <n v="0.98586597189539649"/>
    <x v="2"/>
    <n v="225"/>
    <s v="kgs"/>
    <n v="7.833333333333333"/>
    <n v="28.723404255319149"/>
    <m/>
    <m/>
    <m/>
    <x v="0"/>
    <n v="0"/>
    <s v="moved"/>
    <n v="67500"/>
    <m/>
    <m/>
    <m/>
  </r>
  <r>
    <n v="681"/>
    <s v="white Beauty caps"/>
    <x v="0"/>
    <m/>
    <m/>
    <m/>
    <m/>
    <x v="0"/>
    <m/>
    <m/>
    <n v="35300"/>
    <n v="1.2"/>
    <m/>
    <s v="MOULDING"/>
    <x v="9"/>
    <n v="14300"/>
    <s v="PM0234"/>
    <x v="1"/>
    <s v="no.s"/>
    <n v="1"/>
    <n v="7"/>
    <n v="1"/>
    <n v="2"/>
    <n v="11"/>
    <n v="3"/>
    <n v="8"/>
    <s v="local"/>
    <s v="5000 NOS"/>
    <s v="each bag contains 2000 nos caps"/>
    <m/>
    <n v="32000"/>
    <n v="40000"/>
    <n v="5500"/>
    <n v="0"/>
    <n v="0"/>
    <n v="10000"/>
    <n v="16000"/>
    <n v="15000"/>
    <n v="27200"/>
    <n v="145700"/>
    <n v="16188.888888888889"/>
    <n v="40000"/>
    <n v="19426.666666666664"/>
    <n v="0.19426666666666664"/>
    <n v="1.7772961821598048E-4"/>
    <n v="0.98604370151361243"/>
    <x v="2"/>
    <n v="35300"/>
    <s v="no.s"/>
    <n v="1333.3333333333333"/>
    <n v="26.475000000000001"/>
    <m/>
    <m/>
    <m/>
    <x v="0"/>
    <n v="0"/>
    <s v="moved"/>
    <n v="42360"/>
    <m/>
    <m/>
    <m/>
  </r>
  <r>
    <n v="212"/>
    <s v="Display Choco Frnd 2/-"/>
    <x v="0"/>
    <m/>
    <m/>
    <m/>
    <m/>
    <x v="0"/>
    <m/>
    <m/>
    <n v="8000"/>
    <n v="8"/>
    <m/>
    <s v="MOULDING"/>
    <x v="7"/>
    <n v="19600"/>
    <s v="PM0247"/>
    <x v="1"/>
    <s v="no.s"/>
    <n v="1"/>
    <n v="10"/>
    <n v="1"/>
    <n v="4"/>
    <n v="16"/>
    <n v="15"/>
    <n v="1"/>
    <s v="local"/>
    <s v="5000 NOS"/>
    <s v="each bdl contains 400 nos"/>
    <m/>
    <n v="4200"/>
    <n v="8800"/>
    <n v="3200"/>
    <n v="0"/>
    <n v="0"/>
    <n v="2400"/>
    <n v="3200"/>
    <n v="0"/>
    <n v="0"/>
    <n v="21800"/>
    <n v="2422.2222222222222"/>
    <n v="8800"/>
    <n v="19377.777777777777"/>
    <n v="0.19377777777777777"/>
    <n v="1.7728234624151795E-4"/>
    <n v="0.98622098385985391"/>
    <x v="2"/>
    <n v="8000"/>
    <s v="no.s"/>
    <n v="293.33333333333331"/>
    <n v="27.272727272727273"/>
    <m/>
    <m/>
    <m/>
    <x v="0"/>
    <n v="0"/>
    <s v="moved"/>
    <n v="64000"/>
    <m/>
    <m/>
    <m/>
  </r>
  <r>
    <n v="504"/>
    <s v="Shrink Pouches Pink"/>
    <x v="0"/>
    <m/>
    <m/>
    <m/>
    <m/>
    <x v="0"/>
    <m/>
    <m/>
    <n v="77250"/>
    <n v="0.28999999999999998"/>
    <m/>
    <s v="PANNING"/>
    <x v="28"/>
    <n v="111250"/>
    <s v="PM0116"/>
    <x v="1"/>
    <s v="no.s"/>
    <n v="1"/>
    <m/>
    <m/>
    <m/>
    <n v="1"/>
    <n v="7"/>
    <n v="-6"/>
    <s v="local"/>
    <s v="10000 NOS"/>
    <s v="each cotton contains 34000 nos"/>
    <m/>
    <n v="96000"/>
    <n v="79500"/>
    <n v="47750"/>
    <n v="40000"/>
    <n v="40000"/>
    <n v="59000"/>
    <n v="68000"/>
    <n v="97250"/>
    <n v="73000"/>
    <n v="600500"/>
    <n v="66722.222222222219"/>
    <n v="97250"/>
    <n v="19349.444444444442"/>
    <n v="0.19349444444444441"/>
    <n v="1.7702313180177257E-4"/>
    <n v="0.9863980069916557"/>
    <x v="2"/>
    <n v="77250"/>
    <s v="no.s"/>
    <n v="3241.6666666666665"/>
    <n v="23.830334190231362"/>
    <m/>
    <m/>
    <m/>
    <x v="0"/>
    <n v="0"/>
    <s v="moved"/>
    <n v="22402.5"/>
    <m/>
    <m/>
    <m/>
  </r>
  <r>
    <n v="1000"/>
    <s v="MILK COMPOUND NEW POUCHES"/>
    <x v="0"/>
    <m/>
    <m/>
    <m/>
    <m/>
    <x v="0"/>
    <m/>
    <m/>
    <n v="15400"/>
    <n v="1"/>
    <m/>
    <n v="0"/>
    <x v="28"/>
    <n v="30400"/>
    <s v="PM0713"/>
    <x v="1"/>
    <n v="0"/>
    <n v="1"/>
    <n v="15"/>
    <n v="1"/>
    <n v="5"/>
    <n v="22"/>
    <n v="10"/>
    <n v="12"/>
    <s v="local"/>
    <s v="50000 NOS"/>
    <s v="each bag contains 6000 pouches"/>
    <m/>
    <m/>
    <m/>
    <m/>
    <n v="32000"/>
    <m/>
    <n v="5000"/>
    <m/>
    <n v="0"/>
    <n v="40000"/>
    <n v="77000"/>
    <n v="19250"/>
    <n v="40000"/>
    <n v="19250"/>
    <n v="0.1925"/>
    <n v="1.761133399446272E-4"/>
    <n v="0.9865741203316003"/>
    <x v="2"/>
    <n v="15400"/>
    <s v="no.s"/>
    <n v="1333.3333333333333"/>
    <n v="11.55"/>
    <m/>
    <m/>
    <m/>
    <x v="0"/>
    <n v="0"/>
    <s v="moved"/>
    <n v="15400"/>
    <m/>
    <m/>
    <m/>
  </r>
  <r>
    <n v="506"/>
    <s v="Shrink Pouches Yellow"/>
    <x v="0"/>
    <m/>
    <m/>
    <m/>
    <m/>
    <x v="0"/>
    <m/>
    <m/>
    <n v="106250"/>
    <n v="0.28999999999999998"/>
    <m/>
    <s v="PANNING"/>
    <x v="28"/>
    <n v="109250"/>
    <s v="PM0118"/>
    <x v="1"/>
    <s v="no.s"/>
    <n v="1"/>
    <m/>
    <m/>
    <m/>
    <n v="1"/>
    <n v="7"/>
    <n v="-6"/>
    <s v="local"/>
    <s v="10000 NOS"/>
    <s v="each cotton contains 34000 nos"/>
    <m/>
    <n v="83500"/>
    <n v="78500"/>
    <n v="60000"/>
    <n v="42000"/>
    <n v="40000"/>
    <n v="80000"/>
    <n v="58750"/>
    <n v="68000"/>
    <n v="73000"/>
    <n v="583750"/>
    <n v="64861.111111111109"/>
    <n v="83500"/>
    <n v="18809.722222222219"/>
    <n v="0.18809722222222219"/>
    <n v="1.7208535085642753E-4"/>
    <n v="0.98674620568245675"/>
    <x v="2"/>
    <n v="106250"/>
    <s v="no.s"/>
    <n v="2783.3333333333335"/>
    <n v="38.173652694610773"/>
    <m/>
    <m/>
    <m/>
    <x v="0"/>
    <n v="0"/>
    <s v="moved"/>
    <n v="30812.499999999996"/>
    <m/>
    <m/>
    <m/>
  </r>
  <r>
    <n v="470"/>
    <s v="Milky Penguin Cbs"/>
    <x v="0"/>
    <m/>
    <m/>
    <m/>
    <m/>
    <x v="0"/>
    <m/>
    <m/>
    <n v="1190"/>
    <n v="35.85"/>
    <m/>
    <s v="MOULDING"/>
    <x v="5"/>
    <n v="1200"/>
    <s v="PM0340"/>
    <x v="1"/>
    <s v="no.s"/>
    <n v="1"/>
    <n v="4"/>
    <n v="1"/>
    <n v="2"/>
    <n v="8"/>
    <n v="7"/>
    <n v="1"/>
    <s v="local"/>
    <s v="500 CBS"/>
    <s v="each bdl contains 10 nos"/>
    <m/>
    <n v="0"/>
    <n v="0"/>
    <n v="0"/>
    <n v="0"/>
    <n v="0"/>
    <n v="1110"/>
    <n v="930"/>
    <n v="1246"/>
    <n v="1360"/>
    <n v="4646"/>
    <n v="516.22222222222217"/>
    <n v="1360"/>
    <n v="18506.566666666666"/>
    <n v="0.18506566666666666"/>
    <n v="1.693118580038739E-4"/>
    <n v="0.98691551754046059"/>
    <x v="2"/>
    <n v="1190"/>
    <s v="no.s"/>
    <n v="45.333333333333336"/>
    <n v="26.25"/>
    <m/>
    <m/>
    <m/>
    <x v="0"/>
    <n v="0"/>
    <s v="moved"/>
    <n v="42661.5"/>
    <m/>
    <m/>
    <m/>
  </r>
  <r>
    <n v="510"/>
    <s v="Soccer Cup Cb's"/>
    <x v="0"/>
    <m/>
    <m/>
    <m/>
    <m/>
    <x v="0"/>
    <m/>
    <m/>
    <n v="0"/>
    <n v="33"/>
    <m/>
    <s v="MOULDING"/>
    <x v="5"/>
    <n v="385"/>
    <s v="PM0121"/>
    <x v="1"/>
    <s v="no.s"/>
    <n v="1"/>
    <n v="4"/>
    <n v="1"/>
    <n v="2"/>
    <n v="8"/>
    <n v="7"/>
    <n v="1"/>
    <s v="local"/>
    <s v="500 CBS"/>
    <s v="each bdl contains 10 nos"/>
    <m/>
    <n v="1300"/>
    <n v="700"/>
    <n v="110"/>
    <n v="0"/>
    <n v="0"/>
    <n v="490"/>
    <n v="790"/>
    <n v="975"/>
    <n v="655"/>
    <n v="5020"/>
    <n v="557.77777777777783"/>
    <n v="1300"/>
    <n v="18406.666666666668"/>
    <n v="0.18406666666666668"/>
    <n v="1.6839789838514829E-4"/>
    <n v="0.98708391543884577"/>
    <x v="2"/>
    <n v="0"/>
    <s v="no.s"/>
    <n v="43.333333333333336"/>
    <n v="0"/>
    <m/>
    <m/>
    <m/>
    <x v="0"/>
    <n v="0"/>
    <s v="moved"/>
    <n v="0"/>
    <m/>
    <m/>
    <m/>
  </r>
  <r>
    <n v="405"/>
    <s v="Laminate Kaju Butter Toffee"/>
    <x v="0"/>
    <m/>
    <m/>
    <m/>
    <m/>
    <x v="0"/>
    <m/>
    <m/>
    <n v="1190.0899999999999"/>
    <n v="230"/>
    <m/>
    <s v="CANDY"/>
    <x v="4"/>
    <n v="1586.0900000000001"/>
    <s v="PM0139"/>
    <x v="1"/>
    <s v="Kgs"/>
    <n v="1"/>
    <n v="15"/>
    <n v="1"/>
    <n v="5"/>
    <n v="22"/>
    <n v="25"/>
    <n v="-3"/>
    <s v="local"/>
    <s v="500 KGS"/>
    <s v="each bdl average 20 kgs"/>
    <m/>
    <n v="0"/>
    <n v="170"/>
    <n v="0"/>
    <n v="0"/>
    <n v="0"/>
    <n v="0"/>
    <n v="200"/>
    <n v="348.90999999999997"/>
    <n v="0"/>
    <n v="718.91"/>
    <n v="79.878888888888881"/>
    <n v="348.90999999999997"/>
    <n v="18372.144444444442"/>
    <n v="0.18372144444444444"/>
    <n v="1.6808206337954484E-4"/>
    <n v="0.98725199750222536"/>
    <x v="2"/>
    <n v="1190.0899999999999"/>
    <s v="kgs"/>
    <n v="11.630333333333333"/>
    <n v="102.32638789372618"/>
    <m/>
    <m/>
    <m/>
    <x v="0"/>
    <n v="0"/>
    <s v="moved"/>
    <n v="273720.69999999995"/>
    <m/>
    <m/>
    <m/>
  </r>
  <r>
    <n v="125"/>
    <s v="Raw Mango KFBM001 (Symrise)- Raw mango"/>
    <x v="0"/>
    <m/>
    <m/>
    <m/>
    <m/>
    <x v="0"/>
    <m/>
    <m/>
    <n v="25"/>
    <n v="1100"/>
    <m/>
    <n v="0"/>
    <x v="6"/>
    <n v="75"/>
    <s v="RM0069"/>
    <x v="0"/>
    <s v="Kgs"/>
    <n v="1"/>
    <n v="20"/>
    <n v="5"/>
    <n v="5"/>
    <n v="31"/>
    <n v="30"/>
    <n v="1"/>
    <s v="Non Local"/>
    <s v="25 kgs"/>
    <e v="#N/A"/>
    <m/>
    <n v="0"/>
    <n v="0"/>
    <n v="0"/>
    <n v="0"/>
    <n v="0"/>
    <n v="50"/>
    <n v="0"/>
    <n v="25"/>
    <n v="75"/>
    <n v="150"/>
    <n v="16.666666666666668"/>
    <n v="75"/>
    <n v="18333.333333333336"/>
    <n v="0.18333333333333335"/>
    <n v="1.677269904234545E-4"/>
    <n v="0.98741972449264881"/>
    <x v="2"/>
    <n v="25"/>
    <s v="kgs"/>
    <n v="2.5"/>
    <n v="10"/>
    <m/>
    <m/>
    <m/>
    <x v="0"/>
    <n v="0"/>
    <s v="moved"/>
    <n v="27500"/>
    <m/>
    <m/>
    <m/>
  </r>
  <r>
    <n v="552"/>
    <s v="PVC 165 MM"/>
    <x v="0"/>
    <m/>
    <m/>
    <m/>
    <m/>
    <x v="0"/>
    <m/>
    <m/>
    <n v="1"/>
    <n v="125"/>
    <m/>
    <n v="0"/>
    <x v="12"/>
    <n v="1"/>
    <s v="PM0347"/>
    <x v="1"/>
    <s v="no.s"/>
    <n v="1"/>
    <n v="7"/>
    <n v="1"/>
    <n v="3"/>
    <n v="12"/>
    <n v="10"/>
    <n v="2"/>
    <s v="local"/>
    <s v="500 KGS"/>
    <s v="each cotton contains 20 kgs"/>
    <m/>
    <n v="358.64"/>
    <n v="40"/>
    <n v="0"/>
    <n v="0"/>
    <n v="717"/>
    <n v="84"/>
    <n v="30"/>
    <n v="0"/>
    <n v="65"/>
    <n v="1294.6399999999999"/>
    <n v="143.84888888888887"/>
    <n v="717"/>
    <n v="17981.111111111109"/>
    <n v="0.17981111111111109"/>
    <n v="1.6450459915289475E-4"/>
    <n v="0.98758422909180166"/>
    <x v="2"/>
    <n v="1"/>
    <s v="kgs"/>
    <n v="23.9"/>
    <n v="4.1841004184100423E-2"/>
    <m/>
    <m/>
    <m/>
    <x v="0"/>
    <n v="0"/>
    <s v="moved"/>
    <n v="125"/>
    <m/>
    <m/>
    <m/>
  </r>
  <r>
    <n v="198"/>
    <s v="Jar Cbs White Beauty 2/-"/>
    <x v="0"/>
    <m/>
    <m/>
    <m/>
    <m/>
    <x v="0"/>
    <m/>
    <m/>
    <n v="380"/>
    <n v="31.5"/>
    <m/>
    <s v="MOULDING"/>
    <x v="5"/>
    <n v="860"/>
    <s v="PM0231"/>
    <x v="1"/>
    <s v="no.s"/>
    <n v="1"/>
    <n v="4"/>
    <n v="1"/>
    <n v="2"/>
    <n v="8"/>
    <n v="5"/>
    <n v="3"/>
    <s v="local"/>
    <s v="500 CBS"/>
    <s v="each bdl contains 10 nos"/>
    <m/>
    <n v="1400"/>
    <n v="1420"/>
    <n v="110"/>
    <n v="0"/>
    <n v="110"/>
    <n v="340"/>
    <n v="550"/>
    <n v="340"/>
    <n v="780"/>
    <n v="5050"/>
    <n v="561.11111111111109"/>
    <n v="1420"/>
    <n v="17675"/>
    <n v="0.17674999999999999"/>
    <n v="1.6170406667643042E-4"/>
    <n v="0.98774593315847814"/>
    <x v="2"/>
    <n v="380"/>
    <s v="no.s"/>
    <n v="47.333333333333336"/>
    <n v="8.0281690140845061"/>
    <m/>
    <m/>
    <m/>
    <x v="0"/>
    <n v="0"/>
    <s v="moved"/>
    <n v="11970"/>
    <m/>
    <m/>
    <m/>
  </r>
  <r>
    <n v="347"/>
    <s v="Fun Blaster Jar cartons (common)"/>
    <x v="0"/>
    <m/>
    <m/>
    <m/>
    <m/>
    <x v="0"/>
    <m/>
    <m/>
    <n v="60"/>
    <n v="38.75"/>
    <m/>
    <s v="CANDY"/>
    <x v="5"/>
    <n v="490"/>
    <s v="PM0169"/>
    <x v="1"/>
    <s v="no.s"/>
    <n v="1"/>
    <n v="4"/>
    <n v="1"/>
    <n v="2"/>
    <n v="8"/>
    <n v="5"/>
    <n v="3"/>
    <s v="local"/>
    <s v="500 CBS"/>
    <s v="each bdl contians 10 nos"/>
    <m/>
    <n v="210"/>
    <n v="0"/>
    <n v="800"/>
    <n v="0"/>
    <n v="0"/>
    <n v="1600"/>
    <n v="0"/>
    <n v="410"/>
    <n v="1050"/>
    <n v="4070"/>
    <n v="452.22222222222223"/>
    <n v="1600"/>
    <n v="17523.611111111113"/>
    <n v="0.17523611111111112"/>
    <n v="1.6031904834641858E-4"/>
    <n v="0.9879062522068246"/>
    <x v="2"/>
    <n v="60"/>
    <s v="no.s"/>
    <n v="53.333333333333336"/>
    <n v="1.125"/>
    <m/>
    <m/>
    <m/>
    <x v="0"/>
    <n v="0"/>
    <s v="moved"/>
    <n v="2325"/>
    <m/>
    <m/>
    <m/>
  </r>
  <r>
    <n v="538"/>
    <s v="ENGLAND COCONUT CANDY CBS"/>
    <x v="0"/>
    <m/>
    <m/>
    <m/>
    <m/>
    <x v="0"/>
    <m/>
    <m/>
    <n v="2265"/>
    <n v="35"/>
    <m/>
    <n v="0"/>
    <x v="5"/>
    <n v="1965"/>
    <s v="PM0673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50"/>
    <n v="950"/>
    <n v="1000"/>
    <n v="500"/>
    <n v="950"/>
    <n v="17500"/>
    <n v="0.17499999999999999"/>
    <n v="1.6010303631329746E-4"/>
    <n v="0.98806635524313791"/>
    <x v="2"/>
    <n v="2265"/>
    <s v="no.s"/>
    <n v="31.666666666666668"/>
    <n v="71.526315789473685"/>
    <m/>
    <m/>
    <m/>
    <x v="0"/>
    <n v="0"/>
    <s v="moved"/>
    <n v="79275"/>
    <m/>
    <m/>
    <m/>
  </r>
  <r>
    <n v="509"/>
    <s v="3D Jelly Watermelon Bubblegum Labels (5 units Free)"/>
    <x v="0"/>
    <m/>
    <m/>
    <m/>
    <m/>
    <x v="0"/>
    <m/>
    <m/>
    <n v="28000"/>
    <n v="0.82"/>
    <m/>
    <s v="BUBBLEGUM"/>
    <x v="16"/>
    <n v="33400"/>
    <s v="PM0396"/>
    <x v="1"/>
    <s v="no.s"/>
    <n v="1"/>
    <n v="10"/>
    <n v="1"/>
    <n v="3"/>
    <n v="15"/>
    <n v="5"/>
    <n v="10"/>
    <s v="local"/>
    <s v="10000 NOS"/>
    <s v="each bdl contains 200 nos"/>
    <m/>
    <n v="5000"/>
    <n v="34000"/>
    <n v="18000"/>
    <n v="20000"/>
    <n v="2000"/>
    <n v="45800"/>
    <n v="16000"/>
    <n v="29800"/>
    <n v="21300"/>
    <n v="191900"/>
    <n v="21322.222222222223"/>
    <n v="45800"/>
    <n v="17484.222222222223"/>
    <n v="0.17484222222222223"/>
    <n v="1.5995868944881182E-4"/>
    <n v="0.98822631393258675"/>
    <x v="2"/>
    <n v="28000"/>
    <s v="no.s"/>
    <n v="1526.6666666666667"/>
    <n v="18.34061135371179"/>
    <m/>
    <m/>
    <m/>
    <x v="0"/>
    <n v="0"/>
    <s v="moved"/>
    <n v="22960"/>
    <m/>
    <m/>
    <m/>
  </r>
  <r>
    <n v="505"/>
    <s v="Shrink Pouches Blue"/>
    <x v="0"/>
    <m/>
    <m/>
    <m/>
    <m/>
    <x v="0"/>
    <m/>
    <m/>
    <n v="33000"/>
    <n v="0.28999999999999998"/>
    <m/>
    <s v="PANNING"/>
    <x v="28"/>
    <n v="67000"/>
    <s v="PM0117"/>
    <x v="1"/>
    <s v="no.s"/>
    <n v="1"/>
    <m/>
    <m/>
    <m/>
    <n v="1"/>
    <n v="7"/>
    <n v="-6"/>
    <s v="local"/>
    <s v="10000 NOS"/>
    <s v="each cotton contains 34000 nos"/>
    <m/>
    <n v="80000"/>
    <n v="94000"/>
    <n v="47000"/>
    <n v="40000"/>
    <n v="40000"/>
    <n v="40000"/>
    <n v="89250"/>
    <n v="34000"/>
    <n v="73000"/>
    <n v="537250"/>
    <n v="59694.444444444445"/>
    <n v="94000"/>
    <n v="17311.388888888887"/>
    <n v="0.17311388888888887"/>
    <n v="1.5837748136636522E-4"/>
    <n v="0.98838469141395313"/>
    <x v="2"/>
    <n v="33000"/>
    <s v="no.s"/>
    <n v="3133.3333333333335"/>
    <n v="10.531914893617021"/>
    <m/>
    <m/>
    <m/>
    <x v="0"/>
    <n v="0"/>
    <s v="moved"/>
    <n v="9570"/>
    <m/>
    <m/>
    <m/>
  </r>
  <r>
    <n v="28"/>
    <s v="GMS"/>
    <x v="0"/>
    <m/>
    <m/>
    <m/>
    <m/>
    <x v="0"/>
    <m/>
    <m/>
    <n v="100"/>
    <n v="98.47"/>
    <m/>
    <n v="0"/>
    <x v="0"/>
    <n v="100"/>
    <s v="RM0021"/>
    <x v="0"/>
    <s v="Kgs"/>
    <n v="1"/>
    <n v="7"/>
    <n v="1"/>
    <n v="3"/>
    <n v="12"/>
    <n v="5"/>
    <n v="7"/>
    <s v="local"/>
    <s v="50 KGS"/>
    <s v="2 bags x 25 kgs"/>
    <m/>
    <n v="100"/>
    <n v="275"/>
    <n v="50"/>
    <n v="25"/>
    <n v="50"/>
    <n v="150"/>
    <n v="275"/>
    <n v="400"/>
    <n v="225"/>
    <n v="1550"/>
    <n v="172.22222222222223"/>
    <n v="400"/>
    <n v="16958.722222222223"/>
    <n v="0.16958722222222222"/>
    <n v="1.5515102398694681E-4"/>
    <n v="0.98853984243794013"/>
    <x v="2"/>
    <n v="100"/>
    <s v="kgs"/>
    <n v="13.333333333333334"/>
    <n v="7.5"/>
    <m/>
    <m/>
    <m/>
    <x v="0"/>
    <n v="0"/>
    <s v="moved"/>
    <n v="9847"/>
    <m/>
    <m/>
    <m/>
  </r>
  <r>
    <n v="330"/>
    <s v="Stickers Funtoo Choco stick 15g (30+2 UNITS)"/>
    <x v="0"/>
    <m/>
    <m/>
    <m/>
    <m/>
    <x v="0"/>
    <m/>
    <m/>
    <n v="28604"/>
    <n v="0.45"/>
    <m/>
    <s v="STICK"/>
    <x v="16"/>
    <n v="5844"/>
    <s v="PM0029"/>
    <x v="1"/>
    <s v="no.s"/>
    <n v="1"/>
    <n v="10"/>
    <n v="1"/>
    <n v="3"/>
    <n v="15"/>
    <n v="5"/>
    <n v="10"/>
    <s v="local"/>
    <s v="10000 NOS"/>
    <n v="0"/>
    <m/>
    <n v="33000"/>
    <n v="67972"/>
    <n v="112775"/>
    <n v="21000"/>
    <n v="10000"/>
    <n v="0"/>
    <n v="6500"/>
    <n v="46700"/>
    <n v="38135"/>
    <n v="336082"/>
    <n v="37342.444444444445"/>
    <n v="112775"/>
    <n v="16804.100000000002"/>
    <n v="0.16804100000000002"/>
    <n v="1.5373642471498754E-4"/>
    <n v="0.98869357886265508"/>
    <x v="2"/>
    <n v="28604"/>
    <s v="no.s"/>
    <n v="3759.1666666666665"/>
    <n v="7.6091332298825094"/>
    <m/>
    <m/>
    <m/>
    <x v="0"/>
    <n v="0"/>
    <s v="moved"/>
    <n v="12871.800000000001"/>
    <m/>
    <m/>
    <m/>
  </r>
  <r>
    <n v="912"/>
    <s v="STRAWBERRY D1605665 FLAVOUR (MANE)"/>
    <x v="0"/>
    <m/>
    <m/>
    <m/>
    <m/>
    <x v="0"/>
    <m/>
    <m/>
    <n v="100"/>
    <n v="669.75"/>
    <m/>
    <n v="0"/>
    <x v="6"/>
    <n v="100"/>
    <s v="RM0153"/>
    <x v="0"/>
    <s v="Kgs"/>
    <n v="1"/>
    <n v="20"/>
    <n v="5"/>
    <n v="5"/>
    <n v="31"/>
    <n v="30"/>
    <n v="1"/>
    <s v="local"/>
    <s v="25 KGS"/>
    <s v="each can contains 25 kgs"/>
    <m/>
    <m/>
    <m/>
    <m/>
    <m/>
    <m/>
    <n v="50"/>
    <n v="50"/>
    <n v="0"/>
    <n v="0"/>
    <n v="100"/>
    <n v="25"/>
    <n v="50"/>
    <n v="16743.75"/>
    <n v="0.16743749999999999"/>
    <n v="1.5318429795832997E-4"/>
    <n v="0.98884676316061337"/>
    <x v="2"/>
    <n v="100"/>
    <s v="kgs"/>
    <n v="1.6666666666666667"/>
    <n v="60"/>
    <m/>
    <m/>
    <m/>
    <x v="0"/>
    <n v="0"/>
    <s v="moved"/>
    <n v="66975"/>
    <m/>
    <m/>
    <m/>
  </r>
  <r>
    <n v="526"/>
    <s v="Doraemon Strawberry Bubblegum Labels (5 units Free)"/>
    <x v="0"/>
    <m/>
    <m/>
    <m/>
    <m/>
    <x v="0"/>
    <m/>
    <m/>
    <n v="40500"/>
    <n v="1.5"/>
    <m/>
    <s v="BUBBLEGUM"/>
    <x v="16"/>
    <n v="9500"/>
    <s v="PM0406"/>
    <x v="1"/>
    <s v="no.s"/>
    <n v="1"/>
    <n v="10"/>
    <n v="1"/>
    <n v="3"/>
    <n v="15"/>
    <n v="5"/>
    <n v="10"/>
    <s v="local"/>
    <s v="10000 NOS"/>
    <s v="each bdl contains 200 nos"/>
    <m/>
    <n v="17500"/>
    <n v="7400"/>
    <n v="24500"/>
    <n v="5000"/>
    <n v="7000"/>
    <n v="12000"/>
    <n v="5500"/>
    <n v="5000"/>
    <n v="16000"/>
    <n v="99900"/>
    <n v="11100"/>
    <n v="24500"/>
    <n v="16650"/>
    <n v="0.16650000000000001"/>
    <n v="1.523266031209373E-4"/>
    <n v="0.9889990897637343"/>
    <x v="2"/>
    <n v="40500"/>
    <s v="no.s"/>
    <n v="816.66666666666663"/>
    <n v="49.591836734693878"/>
    <m/>
    <m/>
    <m/>
    <x v="0"/>
    <n v="0"/>
    <s v="moved"/>
    <n v="60750"/>
    <m/>
    <m/>
    <m/>
  </r>
  <r>
    <n v="651"/>
    <s v="FUNHOUSE ALU FOILS 130MM"/>
    <x v="2"/>
    <s v="moving"/>
    <m/>
    <m/>
    <m/>
    <x v="2"/>
    <m/>
    <m/>
    <n v="40000"/>
    <n v="0.45"/>
    <m/>
    <n v="0"/>
    <x v="25"/>
    <n v="59000"/>
    <s v="PM0466"/>
    <x v="1"/>
    <s v="Kgs"/>
    <n v="1"/>
    <n v="7"/>
    <n v="4"/>
    <n v="3"/>
    <n v="15"/>
    <n v="5"/>
    <n v="10"/>
    <s v="both"/>
    <s v="50000 NOS"/>
    <s v="each bdl contains 1000 nos"/>
    <m/>
    <n v="37000"/>
    <m/>
    <m/>
    <m/>
    <m/>
    <m/>
    <m/>
    <m/>
    <m/>
    <n v="37000"/>
    <n v="37000"/>
    <n v="37000"/>
    <n v="16650"/>
    <n v="0.16650000000000001"/>
    <n v="1.523266031209373E-4"/>
    <n v="0.98915141636685522"/>
    <x v="3"/>
    <n v="40000"/>
    <s v="no.s"/>
    <n v="1233.3333333333333"/>
    <n v="32.432432432432435"/>
    <m/>
    <n v="1"/>
    <m/>
    <x v="2"/>
    <n v="1"/>
    <s v="moved"/>
    <n v="18000"/>
    <m/>
    <m/>
    <m/>
  </r>
  <r>
    <n v="454"/>
    <s v="Choco Blast Canster Sheets"/>
    <x v="0"/>
    <m/>
    <m/>
    <m/>
    <m/>
    <x v="0"/>
    <m/>
    <m/>
    <n v="0"/>
    <n v="4"/>
    <m/>
    <s v="CANDY"/>
    <x v="13"/>
    <n v="0"/>
    <s v="PM0129"/>
    <x v="1"/>
    <s v="no.s"/>
    <n v="1"/>
    <n v="10"/>
    <n v="1"/>
    <n v="4"/>
    <n v="16"/>
    <n v="5"/>
    <n v="11"/>
    <s v="local"/>
    <s v="10000 NOS"/>
    <s v="each cottons contains 1000 sheets"/>
    <m/>
    <m/>
    <n v="11650"/>
    <n v="0"/>
    <n v="0"/>
    <n v="0"/>
    <n v="0"/>
    <n v="11100"/>
    <n v="10400"/>
    <n v="0"/>
    <n v="33150"/>
    <n v="4143.75"/>
    <n v="11650"/>
    <n v="16575"/>
    <n v="0.16575000000000001"/>
    <n v="1.5164044725102317E-4"/>
    <n v="0.98930305681410624"/>
    <x v="2"/>
    <n v="0"/>
    <s v="no.s"/>
    <n v="388.33333333333331"/>
    <n v="0"/>
    <m/>
    <m/>
    <m/>
    <x v="0"/>
    <n v="0"/>
    <s v="moved"/>
    <n v="0"/>
    <m/>
    <m/>
    <m/>
  </r>
  <r>
    <n v="466"/>
    <s v="Cbs Funto Coffee Candy Mini"/>
    <x v="0"/>
    <m/>
    <m/>
    <m/>
    <m/>
    <x v="0"/>
    <m/>
    <m/>
    <n v="1560"/>
    <n v="36"/>
    <m/>
    <s v="CANDY"/>
    <x v="5"/>
    <n v="1060"/>
    <s v="PM0660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n v="370"/>
    <n v="970"/>
    <n v="0"/>
    <n v="1340"/>
    <n v="446.66666666666669"/>
    <n v="970"/>
    <n v="16080"/>
    <n v="0.1608"/>
    <n v="1.4711181850958989E-4"/>
    <n v="0.98945016863261581"/>
    <x v="2"/>
    <n v="1560"/>
    <s v="no.s"/>
    <n v="32.333333333333336"/>
    <n v="48.24742268041237"/>
    <m/>
    <m/>
    <m/>
    <x v="0"/>
    <n v="0"/>
    <s v="moved"/>
    <n v="56160"/>
    <m/>
    <m/>
    <m/>
  </r>
  <r>
    <n v="585"/>
    <s v="YOYO REGULAR CH"/>
    <x v="0"/>
    <m/>
    <m/>
    <m/>
    <m/>
    <x v="0"/>
    <m/>
    <m/>
    <n v="86310"/>
    <n v="0.6"/>
    <m/>
    <s v="STICK"/>
    <x v="16"/>
    <n v="120000"/>
    <s v="PM0039"/>
    <x v="1"/>
    <s v="no.s"/>
    <n v="1"/>
    <n v="10"/>
    <n v="1"/>
    <n v="3"/>
    <n v="15"/>
    <n v="7"/>
    <n v="8"/>
    <s v="local"/>
    <s v="10000 NOS"/>
    <n v="0"/>
    <m/>
    <n v="2000"/>
    <n v="10000"/>
    <n v="13500"/>
    <n v="10000"/>
    <n v="8000"/>
    <n v="20400"/>
    <n v="34500"/>
    <n v="65000"/>
    <n v="77500"/>
    <n v="240900"/>
    <n v="26766.666666666668"/>
    <n v="77500"/>
    <n v="16060"/>
    <n v="0.16059999999999999"/>
    <n v="1.4692884361094613E-4"/>
    <n v="0.98959709747622671"/>
    <x v="2"/>
    <n v="86310"/>
    <s v="no.s"/>
    <n v="2583.3333333333335"/>
    <n v="33.410322580645158"/>
    <m/>
    <m/>
    <m/>
    <x v="0"/>
    <n v="0"/>
    <s v="moved"/>
    <n v="51786"/>
    <m/>
    <m/>
    <m/>
  </r>
  <r>
    <n v="217"/>
    <s v="labels  Black &amp; White "/>
    <x v="0"/>
    <m/>
    <m/>
    <m/>
    <m/>
    <x v="0"/>
    <m/>
    <m/>
    <n v="29800"/>
    <n v="0.55000000000000004"/>
    <m/>
    <s v="MOULDING"/>
    <x v="16"/>
    <n v="10500"/>
    <s v="PM0254"/>
    <x v="1"/>
    <s v="no.s"/>
    <n v="1"/>
    <n v="10"/>
    <n v="1"/>
    <n v="3"/>
    <n v="15"/>
    <n v="7"/>
    <n v="8"/>
    <s v="local"/>
    <s v="10000 NOS"/>
    <s v="each bdl contains 1500 nos"/>
    <m/>
    <n v="49100"/>
    <n v="51500"/>
    <n v="33000"/>
    <n v="13500"/>
    <n v="6000"/>
    <n v="6000"/>
    <n v="28800"/>
    <n v="17500"/>
    <n v="56570"/>
    <n v="261970"/>
    <n v="29107.777777777777"/>
    <n v="56570"/>
    <n v="16009.277777777779"/>
    <n v="0.16009277777777778"/>
    <n v="1.4646479893744123E-4"/>
    <n v="0.98974356227516413"/>
    <x v="2"/>
    <n v="29800"/>
    <s v="no.s"/>
    <n v="1885.6666666666667"/>
    <n v="15.803429379529785"/>
    <m/>
    <m/>
    <m/>
    <x v="0"/>
    <n v="0"/>
    <s v="moved"/>
    <n v="16390"/>
    <m/>
    <m/>
    <m/>
  </r>
  <r>
    <n v="645"/>
    <s v="TRENDY 103MM Foils"/>
    <x v="0"/>
    <m/>
    <m/>
    <m/>
    <m/>
    <x v="0"/>
    <m/>
    <m/>
    <n v="109200"/>
    <n v="0.247"/>
    <m/>
    <n v="0"/>
    <x v="25"/>
    <n v="197200"/>
    <s v="PM0458"/>
    <x v="1"/>
    <s v="Kgs"/>
    <n v="1"/>
    <n v="7"/>
    <n v="4"/>
    <n v="3"/>
    <n v="15"/>
    <n v="3"/>
    <n v="12"/>
    <s v="both"/>
    <s v="50000 NOS"/>
    <s v="each bdl contains 1000 nos"/>
    <m/>
    <n v="28000"/>
    <n v="3000"/>
    <n v="11000"/>
    <n v="36000"/>
    <n v="35000"/>
    <n v="34000"/>
    <n v="74200"/>
    <n v="190700"/>
    <n v="166350"/>
    <n v="578250"/>
    <n v="64250"/>
    <n v="190700"/>
    <n v="15869.75"/>
    <n v="0.15869749999999999"/>
    <n v="1.4518829488759726E-4"/>
    <n v="0.98988875057005177"/>
    <x v="2"/>
    <n v="109200"/>
    <s v="no.s"/>
    <n v="6356.666666666667"/>
    <n v="17.178814892501311"/>
    <m/>
    <m/>
    <m/>
    <x v="0"/>
    <n v="0"/>
    <s v="moved"/>
    <n v="26972.400000000001"/>
    <m/>
    <m/>
    <m/>
  </r>
  <r>
    <n v="899"/>
    <s v="GLUE GUM STICKS (WAFFY)"/>
    <x v="0"/>
    <m/>
    <m/>
    <m/>
    <m/>
    <x v="0"/>
    <m/>
    <m/>
    <n v="8280"/>
    <n v="8"/>
    <m/>
    <s v="STICK"/>
    <x v="29"/>
    <n v="8280"/>
    <s v="PM0533"/>
    <x v="1"/>
    <s v="Kgs"/>
    <n v="1"/>
    <n v="2"/>
    <n v="1"/>
    <n v="3"/>
    <n v="7"/>
    <n v="5"/>
    <n v="2"/>
    <s v="local"/>
    <s v="25 BOXES"/>
    <s v="each cotton contains 900 nos"/>
    <m/>
    <m/>
    <m/>
    <m/>
    <m/>
    <m/>
    <n v="4540"/>
    <n v="3380"/>
    <n v="0"/>
    <n v="0"/>
    <n v="7920"/>
    <n v="1980"/>
    <n v="4540"/>
    <n v="15840"/>
    <n v="0.15840000000000001"/>
    <n v="1.4491611972586467E-4"/>
    <n v="0.99003366668977766"/>
    <x v="2"/>
    <n v="8280"/>
    <s v="no.s"/>
    <n v="151.33333333333334"/>
    <n v="54.713656387665196"/>
    <m/>
    <m/>
    <m/>
    <x v="0"/>
    <n v="0"/>
    <s v="moved"/>
    <n v="66240"/>
    <m/>
    <m/>
    <m/>
  </r>
  <r>
    <n v="876"/>
    <s v="POUCHES PLAIN PASTE 1KG "/>
    <x v="0"/>
    <m/>
    <m/>
    <m/>
    <m/>
    <x v="0"/>
    <m/>
    <m/>
    <n v="0"/>
    <n v="1"/>
    <m/>
    <s v="INDUSTRIAL"/>
    <x v="28"/>
    <n v="0"/>
    <s v="PM0632"/>
    <x v="1"/>
    <s v="no.s"/>
    <n v="1"/>
    <n v="15"/>
    <n v="1"/>
    <n v="5"/>
    <n v="22"/>
    <n v="10"/>
    <n v="12"/>
    <s v="local"/>
    <s v="250 KGS"/>
    <s v="each bag contains 25 kg"/>
    <m/>
    <m/>
    <m/>
    <m/>
    <m/>
    <n v="32000"/>
    <n v="12000"/>
    <n v="5600"/>
    <n v="11500"/>
    <n v="17800"/>
    <n v="78900"/>
    <n v="15780"/>
    <n v="32000"/>
    <n v="15780"/>
    <n v="0.1578"/>
    <n v="1.4436719502993335E-4"/>
    <n v="0.99017803388480763"/>
    <x v="2"/>
    <n v="0"/>
    <s v="no.s"/>
    <n v="1066.6666666666667"/>
    <n v="0"/>
    <m/>
    <m/>
    <m/>
    <x v="0"/>
    <n v="0"/>
    <s v="moved"/>
    <n v="0"/>
    <m/>
    <m/>
    <m/>
  </r>
  <r>
    <n v="221"/>
    <s v="Cbs 2 shots"/>
    <x v="0"/>
    <m/>
    <m/>
    <m/>
    <m/>
    <x v="0"/>
    <m/>
    <m/>
    <n v="470"/>
    <n v="44"/>
    <m/>
    <s v="MOULDING"/>
    <x v="5"/>
    <n v="470"/>
    <s v="PM0259"/>
    <x v="1"/>
    <s v="no.s"/>
    <n v="1"/>
    <n v="4"/>
    <n v="1"/>
    <n v="2"/>
    <n v="8"/>
    <n v="7"/>
    <n v="1"/>
    <s v="local"/>
    <s v="500 CBS"/>
    <s v="each bdl contains 10 nos"/>
    <m/>
    <n v="290"/>
    <n v="0"/>
    <n v="280"/>
    <n v="500"/>
    <n v="360"/>
    <n v="250"/>
    <n v="430"/>
    <n v="380"/>
    <n v="680"/>
    <n v="3170"/>
    <n v="352.22222222222223"/>
    <n v="680"/>
    <n v="15497.777777777777"/>
    <n v="0.15497777777777777"/>
    <n v="1.4178521590462684E-4"/>
    <n v="0.99031981910071221"/>
    <x v="2"/>
    <n v="470"/>
    <s v="no.s"/>
    <n v="22.666666666666668"/>
    <n v="20.735294117647058"/>
    <m/>
    <m/>
    <m/>
    <x v="0"/>
    <n v="0"/>
    <s v="moved"/>
    <n v="20680"/>
    <m/>
    <m/>
    <m/>
  </r>
  <r>
    <n v="174"/>
    <s v="Laminate Chocolate Mr Wafer 2/-"/>
    <x v="0"/>
    <m/>
    <m/>
    <m/>
    <m/>
    <x v="0"/>
    <m/>
    <m/>
    <n v="0"/>
    <n v="230"/>
    <m/>
    <s v="WAFER"/>
    <x v="4"/>
    <n v="0"/>
    <s v="PM0365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68"/>
    <n v="339"/>
    <n v="198"/>
    <n v="605"/>
    <n v="67.222222222222229"/>
    <n v="339"/>
    <n v="15461.111111111113"/>
    <n v="0.15461111111111114"/>
    <n v="1.4144976192377996E-4"/>
    <n v="0.99046126886263597"/>
    <x v="2"/>
    <n v="0"/>
    <s v="kgs"/>
    <n v="11.3"/>
    <n v="0"/>
    <m/>
    <m/>
    <m/>
    <x v="0"/>
    <n v="0"/>
    <s v="moved"/>
    <n v="0"/>
    <m/>
    <m/>
    <m/>
  </r>
  <r>
    <n v="497"/>
    <s v="Laminate (Funhouse 135mm)"/>
    <x v="0"/>
    <m/>
    <m/>
    <m/>
    <m/>
    <x v="0"/>
    <m/>
    <m/>
    <n v="418.90000000000003"/>
    <n v="130"/>
    <m/>
    <s v="PANNING"/>
    <x v="4"/>
    <n v="449.60000000000008"/>
    <s v="PM0109"/>
    <x v="1"/>
    <s v="Kgs"/>
    <n v="1"/>
    <n v="15"/>
    <n v="1"/>
    <n v="5"/>
    <n v="22"/>
    <n v="25"/>
    <n v="-3"/>
    <s v="local"/>
    <s v="500 KGS"/>
    <s v="each roll contains 10 kgs"/>
    <m/>
    <n v="128"/>
    <n v="120"/>
    <n v="120"/>
    <n v="60"/>
    <n v="70"/>
    <n v="110"/>
    <n v="134"/>
    <n v="150"/>
    <n v="126.44"/>
    <n v="1018.44"/>
    <n v="113.16000000000001"/>
    <n v="150"/>
    <n v="14710.800000000001"/>
    <n v="0.14710800000000002"/>
    <n v="1.345853569484375E-4"/>
    <n v="0.9905958542195844"/>
    <x v="2"/>
    <n v="418.90000000000003"/>
    <s v="kgs"/>
    <n v="5"/>
    <n v="83.78"/>
    <m/>
    <m/>
    <m/>
    <x v="0"/>
    <n v="0"/>
    <s v="moved"/>
    <n v="54457.000000000007"/>
    <m/>
    <m/>
    <m/>
  </r>
  <r>
    <n v="850"/>
    <s v="DOUBLE CARTON THERMACOAL MARCO BITTER SLAB"/>
    <x v="0"/>
    <m/>
    <m/>
    <m/>
    <m/>
    <x v="0"/>
    <m/>
    <m/>
    <n v="90"/>
    <n v="26"/>
    <m/>
    <s v="INDUSTRIAL"/>
    <x v="5"/>
    <n v="90"/>
    <s v="PM0483"/>
    <x v="1"/>
    <s v="no.s"/>
    <n v="1"/>
    <n v="4"/>
    <n v="1"/>
    <n v="2"/>
    <n v="8"/>
    <n v="5"/>
    <n v="3"/>
    <s v="local"/>
    <s v="500 nos"/>
    <e v="#N/A"/>
    <m/>
    <m/>
    <m/>
    <m/>
    <m/>
    <n v="1070"/>
    <n v="850"/>
    <m/>
    <n v="280"/>
    <n v="60"/>
    <n v="2260"/>
    <n v="565"/>
    <n v="1070"/>
    <n v="14690"/>
    <n v="0.1469"/>
    <n v="1.3439506305384797E-4"/>
    <n v="0.9907302492826382"/>
    <x v="2"/>
    <n v="90"/>
    <s v="no.s"/>
    <n v="35.666666666666664"/>
    <n v="2.5233644859813085"/>
    <m/>
    <m/>
    <m/>
    <x v="0"/>
    <n v="0"/>
    <s v="moved"/>
    <n v="2340"/>
    <m/>
    <m/>
    <m/>
  </r>
  <r>
    <n v="32"/>
    <s v="MYVEROL"/>
    <x v="0"/>
    <m/>
    <m/>
    <m/>
    <m/>
    <x v="0"/>
    <m/>
    <m/>
    <n v="275"/>
    <n v="120"/>
    <m/>
    <n v="0"/>
    <x v="0"/>
    <n v="275"/>
    <s v="RM0028"/>
    <x v="0"/>
    <s v="Kgs"/>
    <n v="1"/>
    <n v="10"/>
    <n v="5"/>
    <n v="3"/>
    <n v="19"/>
    <n v="30"/>
    <n v="-11"/>
    <s v="Non Local"/>
    <s v="50KGS"/>
    <s v="2 bags x 25 kgs"/>
    <m/>
    <n v="350"/>
    <n v="250"/>
    <n v="100"/>
    <n v="50"/>
    <n v="100"/>
    <n v="75"/>
    <n v="50"/>
    <n v="50"/>
    <n v="75"/>
    <n v="1100"/>
    <n v="122.22222222222223"/>
    <n v="350"/>
    <n v="14666.666666666668"/>
    <n v="0.14666666666666667"/>
    <n v="1.3418159233876358E-4"/>
    <n v="0.990864430874977"/>
    <x v="2"/>
    <n v="275"/>
    <s v="kgs"/>
    <n v="11.666666666666666"/>
    <n v="23.571428571428573"/>
    <m/>
    <m/>
    <m/>
    <x v="0"/>
    <n v="0"/>
    <s v="moved"/>
    <n v="33000"/>
    <m/>
    <m/>
    <m/>
  </r>
  <r>
    <n v="967"/>
    <s v="HUNGRY BIRD CHOCOSTICK BISCUIT CBS"/>
    <x v="0"/>
    <m/>
    <m/>
    <m/>
    <m/>
    <x v="0"/>
    <m/>
    <m/>
    <n v="1011"/>
    <n v="44.25"/>
    <m/>
    <n v="0"/>
    <x v="5"/>
    <n v="981"/>
    <s v="PM0684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n v="100"/>
    <n v="100"/>
    <n v="789"/>
    <n v="989"/>
    <n v="329.66666666666669"/>
    <n v="789"/>
    <n v="14587.75"/>
    <n v="0.14587749999999999"/>
    <n v="1.3345960388453171E-4"/>
    <n v="0.99099789047886155"/>
    <x v="2"/>
    <n v="1011"/>
    <s v="no.s"/>
    <n v="26.3"/>
    <n v="38.441064638783267"/>
    <m/>
    <m/>
    <m/>
    <x v="0"/>
    <n v="0"/>
    <s v="moved"/>
    <n v="44736.75"/>
    <m/>
    <m/>
    <m/>
  </r>
  <r>
    <n v="99"/>
    <s v="Dry Ginger Powder"/>
    <x v="0"/>
    <m/>
    <m/>
    <m/>
    <m/>
    <x v="0"/>
    <m/>
    <m/>
    <n v="320"/>
    <n v="295"/>
    <m/>
    <n v="0"/>
    <x v="0"/>
    <n v="320"/>
    <s v="RM0206"/>
    <x v="0"/>
    <s v="Kgs"/>
    <n v="1"/>
    <n v="5"/>
    <n v="1"/>
    <n v="3"/>
    <n v="10"/>
    <n v="7"/>
    <n v="3"/>
    <s v="local"/>
    <s v="50 KGS"/>
    <s v="2 bags x 25 kgs"/>
    <m/>
    <n v="5"/>
    <n v="5"/>
    <n v="40"/>
    <n v="50"/>
    <n v="25"/>
    <n v="25"/>
    <n v="140"/>
    <n v="25"/>
    <n v="130"/>
    <n v="445"/>
    <n v="49.444444444444443"/>
    <n v="140"/>
    <n v="14586.111111111111"/>
    <n v="0.14586111111111111"/>
    <n v="1.3344461010811508E-4"/>
    <n v="0.99113133508896967"/>
    <x v="2"/>
    <n v="320"/>
    <s v="kgs"/>
    <n v="4.666666666666667"/>
    <n v="68.571428571428569"/>
    <m/>
    <m/>
    <m/>
    <x v="0"/>
    <n v="0"/>
    <s v="moved"/>
    <n v="94400"/>
    <m/>
    <m/>
    <m/>
  </r>
  <r>
    <n v="965"/>
    <s v="VAX PAPER ROLL"/>
    <x v="0"/>
    <m/>
    <m/>
    <m/>
    <m/>
    <x v="0"/>
    <m/>
    <m/>
    <n v="292.10000000000002"/>
    <n v="178"/>
    <m/>
    <n v="0"/>
    <x v="25"/>
    <n v="222.10000000000002"/>
    <s v="PM0694"/>
    <x v="1"/>
    <n v="0"/>
    <n v="1"/>
    <n v="7"/>
    <n v="4"/>
    <n v="3"/>
    <n v="15"/>
    <n v="5"/>
    <n v="10"/>
    <s v="local"/>
    <s v="250 KGS"/>
    <n v="0"/>
    <m/>
    <m/>
    <m/>
    <m/>
    <m/>
    <m/>
    <m/>
    <n v="56"/>
    <n v="147.82"/>
    <n v="40"/>
    <n v="243.82"/>
    <n v="81.273333333333326"/>
    <n v="147.82"/>
    <n v="14466.653333333332"/>
    <n v="0.14466653333333332"/>
    <n v="1.3235172136906012E-4"/>
    <n v="0.99126368681033872"/>
    <x v="2"/>
    <n v="292.10000000000002"/>
    <s v="kgs"/>
    <n v="4.9273333333333333"/>
    <n v="59.281558652415107"/>
    <m/>
    <m/>
    <m/>
    <x v="0"/>
    <n v="0"/>
    <s v="moved"/>
    <n v="51993.8"/>
    <m/>
    <m/>
    <m/>
  </r>
  <r>
    <n v="174"/>
    <s v="MANGO FLAVOUR 342698(SYMRISE)"/>
    <x v="0"/>
    <m/>
    <m/>
    <m/>
    <m/>
    <x v="0"/>
    <m/>
    <m/>
    <n v="50"/>
    <n v="500"/>
    <m/>
    <n v="0"/>
    <x v="6"/>
    <n v="50"/>
    <s v="RM0042"/>
    <x v="0"/>
    <s v="Kgs"/>
    <n v="1"/>
    <n v="20"/>
    <n v="5"/>
    <n v="5"/>
    <n v="31"/>
    <n v="30"/>
    <n v="1"/>
    <s v="Non Local"/>
    <s v="25 kgs"/>
    <e v="#N/A"/>
    <m/>
    <m/>
    <n v="50"/>
    <m/>
    <n v="25"/>
    <n v="50"/>
    <n v="50"/>
    <n v="25"/>
    <n v="0"/>
    <n v="0"/>
    <n v="200"/>
    <n v="28.571428571428573"/>
    <n v="50"/>
    <n v="14285.714285714286"/>
    <n v="0.14285714285714285"/>
    <n v="1.3069635617412039E-4"/>
    <n v="0.99139438316651285"/>
    <x v="2"/>
    <n v="50"/>
    <s v="kgs"/>
    <n v="1.6666666666666667"/>
    <n v="30"/>
    <m/>
    <m/>
    <m/>
    <x v="0"/>
    <n v="0"/>
    <s v="moved"/>
    <n v="25000"/>
    <m/>
    <m/>
    <m/>
  </r>
  <r>
    <n v="65"/>
    <s v="ADVANTRA PHC9256 (GUM) (gold)"/>
    <x v="0"/>
    <m/>
    <m/>
    <m/>
    <m/>
    <x v="0"/>
    <m/>
    <m/>
    <n v="150"/>
    <n v="430"/>
    <m/>
    <n v="0"/>
    <x v="30"/>
    <n v="150"/>
    <s v="PM0556"/>
    <x v="1"/>
    <s v="no.s"/>
    <n v="1"/>
    <n v="15"/>
    <n v="1"/>
    <n v="5"/>
    <n v="22"/>
    <n v="7"/>
    <n v="15"/>
    <s v="local"/>
    <s v="50KGS"/>
    <s v="2 bags x 30 kgs"/>
    <m/>
    <n v="30"/>
    <n v="35"/>
    <n v="0"/>
    <n v="17"/>
    <n v="30"/>
    <n v="0"/>
    <n v="60"/>
    <n v="90"/>
    <n v="30"/>
    <n v="292"/>
    <n v="32.444444444444443"/>
    <n v="90"/>
    <n v="13951.111111111111"/>
    <n v="0.13951111111111111"/>
    <n v="1.2763515707617541E-4"/>
    <n v="0.99152201832358899"/>
    <x v="2"/>
    <n v="150"/>
    <s v="kgs"/>
    <n v="3"/>
    <n v="50"/>
    <m/>
    <m/>
    <m/>
    <x v="0"/>
    <n v="0"/>
    <s v="moved"/>
    <n v="64500"/>
    <m/>
    <m/>
    <m/>
  </r>
  <r>
    <n v="241"/>
    <s v="Strawberry Stickers Mr Wafer 5/-"/>
    <x v="0"/>
    <m/>
    <m/>
    <m/>
    <m/>
    <x v="0"/>
    <m/>
    <m/>
    <n v="75620"/>
    <n v="0.45"/>
    <m/>
    <s v="WAFER"/>
    <x v="16"/>
    <n v="60000"/>
    <s v="PM0351"/>
    <x v="1"/>
    <s v="no.s"/>
    <n v="1"/>
    <n v="10"/>
    <n v="1"/>
    <n v="3"/>
    <n v="15"/>
    <n v="7"/>
    <n v="8"/>
    <s v="local"/>
    <s v="10000 NOS"/>
    <s v="each bdl contains 200 nos"/>
    <m/>
    <n v="23170"/>
    <n v="30000"/>
    <n v="23880"/>
    <n v="49600"/>
    <n v="3600"/>
    <n v="15800"/>
    <n v="63000"/>
    <n v="31400"/>
    <n v="29000"/>
    <n v="269450"/>
    <n v="29938.888888888891"/>
    <n v="63000"/>
    <n v="13472.500000000002"/>
    <n v="0.13472500000000001"/>
    <n v="1.2325646609890857E-4"/>
    <n v="0.99164527478968789"/>
    <x v="2"/>
    <n v="75620"/>
    <s v="no.s"/>
    <n v="2100"/>
    <n v="36.009523809523813"/>
    <m/>
    <m/>
    <m/>
    <x v="0"/>
    <n v="0"/>
    <s v="moved"/>
    <n v="34029"/>
    <m/>
    <m/>
    <m/>
  </r>
  <r>
    <n v="24"/>
    <s v="Salt Powder"/>
    <x v="0"/>
    <m/>
    <m/>
    <m/>
    <m/>
    <x v="0"/>
    <m/>
    <m/>
    <n v="1750"/>
    <n v="8"/>
    <m/>
    <n v="0"/>
    <x v="0"/>
    <n v="2250"/>
    <s v="RM0118"/>
    <x v="0"/>
    <s v="Kgs"/>
    <n v="1"/>
    <n v="2"/>
    <n v="1"/>
    <n v="2"/>
    <n v="6"/>
    <n v="3"/>
    <n v="3"/>
    <s v="local"/>
    <s v="500 KGS"/>
    <s v="10 bags x 50 kgs"/>
    <m/>
    <n v="1700"/>
    <n v="1600"/>
    <n v="1400"/>
    <n v="1600"/>
    <n v="1550"/>
    <n v="1500"/>
    <n v="1550"/>
    <n v="2150"/>
    <n v="2100"/>
    <n v="15150"/>
    <n v="1683.3333333333333"/>
    <n v="2150"/>
    <n v="13466.666666666666"/>
    <n v="0.13466666666666666"/>
    <n v="1.2320309842013747E-4"/>
    <n v="0.99176847788810807"/>
    <x v="2"/>
    <n v="1750"/>
    <s v="kgs"/>
    <n v="71.666666666666671"/>
    <n v="24.418604651162788"/>
    <m/>
    <m/>
    <m/>
    <x v="0"/>
    <n v="0"/>
    <s v="moved"/>
    <n v="14000"/>
    <m/>
    <m/>
    <m/>
  </r>
  <r>
    <n v="727"/>
    <s v="JEERA FLAVOUR (SYMRISE)"/>
    <x v="0"/>
    <m/>
    <m/>
    <m/>
    <m/>
    <x v="0"/>
    <m/>
    <m/>
    <n v="45"/>
    <n v="2112.5250000000001"/>
    <m/>
    <n v="0"/>
    <x v="6"/>
    <n v="25"/>
    <s v="RM0045"/>
    <x v="0"/>
    <s v="Kgs"/>
    <n v="1"/>
    <n v="20"/>
    <n v="5"/>
    <n v="5"/>
    <n v="31"/>
    <n v="30"/>
    <n v="1"/>
    <s v="Non Local"/>
    <s v="25 kgs"/>
    <e v="#N/A"/>
    <m/>
    <m/>
    <n v="25"/>
    <n v="0"/>
    <n v="0"/>
    <n v="0"/>
    <n v="0"/>
    <n v="25"/>
    <n v="0"/>
    <n v="0"/>
    <n v="50"/>
    <n v="6.25"/>
    <n v="25"/>
    <n v="13203.28125"/>
    <n v="0.13203281250000001"/>
    <n v="1.2079345242419596E-4"/>
    <n v="0.99188927134053229"/>
    <x v="2"/>
    <n v="45"/>
    <s v="kgs"/>
    <n v="0.83333333333333337"/>
    <n v="54"/>
    <m/>
    <m/>
    <m/>
    <x v="0"/>
    <n v="0"/>
    <s v="moved"/>
    <n v="95063.625"/>
    <m/>
    <m/>
    <m/>
  </r>
  <r>
    <n v="581"/>
    <s v="YOYO SURPRISE CH"/>
    <x v="0"/>
    <m/>
    <m/>
    <m/>
    <m/>
    <x v="0"/>
    <m/>
    <m/>
    <n v="44000"/>
    <n v="0.56999999999999995"/>
    <m/>
    <s v="STICK"/>
    <x v="16"/>
    <n v="48000"/>
    <s v="PM0035"/>
    <x v="1"/>
    <s v="no.s"/>
    <n v="1"/>
    <n v="10"/>
    <n v="1"/>
    <n v="3"/>
    <n v="15"/>
    <n v="7"/>
    <n v="8"/>
    <s v="local"/>
    <s v="10000 NOS"/>
    <n v="0"/>
    <m/>
    <n v="30100"/>
    <n v="16000"/>
    <n v="21200"/>
    <n v="21000"/>
    <n v="19000"/>
    <n v="18900"/>
    <n v="31500"/>
    <n v="11600"/>
    <n v="37600"/>
    <n v="206900"/>
    <n v="22988.888888888891"/>
    <n v="37600"/>
    <n v="13103.666666666666"/>
    <n v="0.13103666666666666"/>
    <n v="1.1988210400975307E-4"/>
    <n v="0.99200915344454199"/>
    <x v="2"/>
    <n v="44000"/>
    <s v="no.s"/>
    <n v="1253.3333333333333"/>
    <n v="35.10638297872341"/>
    <m/>
    <m/>
    <m/>
    <x v="0"/>
    <n v="0"/>
    <s v="moved"/>
    <n v="25079.999999999996"/>
    <m/>
    <m/>
    <m/>
  </r>
  <r>
    <n v="369"/>
    <s v="PIK POK LABELS"/>
    <x v="0"/>
    <m/>
    <m/>
    <m/>
    <m/>
    <x v="0"/>
    <m/>
    <m/>
    <n v="28750"/>
    <n v="0.65"/>
    <m/>
    <s v="CANDY"/>
    <x v="16"/>
    <n v="0"/>
    <s v="PM0189"/>
    <x v="1"/>
    <s v="no.s"/>
    <n v="1"/>
    <n v="10"/>
    <n v="1"/>
    <n v="3"/>
    <n v="15"/>
    <n v="5"/>
    <n v="10"/>
    <s v="local"/>
    <s v="10000 NOS"/>
    <s v="each bdl contains 200 nos"/>
    <m/>
    <n v="0"/>
    <n v="4750"/>
    <n v="10000"/>
    <n v="3340"/>
    <n v="20720"/>
    <n v="10275"/>
    <n v="36170"/>
    <n v="34150"/>
    <n v="60360"/>
    <n v="179765"/>
    <n v="19973.888888888891"/>
    <n v="60360"/>
    <n v="12983.027777777779"/>
    <n v="0.12983027777777778"/>
    <n v="1.1877840958640602E-4"/>
    <n v="0.9921279318541284"/>
    <x v="2"/>
    <n v="28750"/>
    <s v="no.s"/>
    <n v="2012"/>
    <n v="14.289264413518886"/>
    <m/>
    <m/>
    <m/>
    <x v="0"/>
    <n v="0"/>
    <s v="moved"/>
    <n v="18687.5"/>
    <m/>
    <m/>
    <m/>
  </r>
  <r>
    <n v="489"/>
    <s v="Display CB's Spots 5/-"/>
    <x v="0"/>
    <m/>
    <m/>
    <m/>
    <m/>
    <x v="0"/>
    <m/>
    <m/>
    <n v="374"/>
    <n v="45"/>
    <m/>
    <s v="PANNING"/>
    <x v="5"/>
    <n v="504"/>
    <s v="PM0103"/>
    <x v="1"/>
    <s v="no.s"/>
    <n v="1"/>
    <n v="4"/>
    <n v="1"/>
    <n v="2"/>
    <n v="8"/>
    <n v="7"/>
    <n v="1"/>
    <s v="local"/>
    <s v="500 CBS"/>
    <s v="each bdl contains 10 nos"/>
    <m/>
    <n v="340"/>
    <n v="290"/>
    <n v="280"/>
    <n v="282"/>
    <n v="160"/>
    <n v="193"/>
    <n v="280"/>
    <n v="325"/>
    <n v="375"/>
    <n v="2525"/>
    <n v="280.55555555555554"/>
    <n v="375"/>
    <n v="12625"/>
    <n v="0.12625"/>
    <n v="1.1550290476887887E-4"/>
    <n v="0.99224343475889731"/>
    <x v="2"/>
    <n v="374"/>
    <s v="no.s"/>
    <n v="12.5"/>
    <n v="29.92"/>
    <m/>
    <m/>
    <m/>
    <x v="0"/>
    <n v="0"/>
    <s v="moved"/>
    <n v="16830"/>
    <m/>
    <m/>
    <m/>
  </r>
  <r>
    <n v="50"/>
    <s v="Xanthan Gum"/>
    <x v="0"/>
    <m/>
    <m/>
    <m/>
    <m/>
    <x v="0"/>
    <m/>
    <m/>
    <n v="100"/>
    <n v="215"/>
    <m/>
    <n v="0"/>
    <x v="0"/>
    <n v="125"/>
    <s v="RM0123"/>
    <x v="0"/>
    <s v="Kgs"/>
    <n v="1"/>
    <n v="7"/>
    <n v="5"/>
    <n v="3"/>
    <n v="16"/>
    <n v="7"/>
    <n v="9"/>
    <s v="Non Local"/>
    <s v="50 KGS"/>
    <s v="2 cts x 25 kgs"/>
    <m/>
    <n v="25"/>
    <n v="50"/>
    <n v="0"/>
    <n v="0"/>
    <n v="50"/>
    <n v="50"/>
    <n v="100"/>
    <n v="150"/>
    <n v="100"/>
    <n v="525"/>
    <n v="58.333333333333336"/>
    <n v="150"/>
    <n v="12541.666666666668"/>
    <n v="0.12541666666666668"/>
    <n v="1.1474050935786318E-4"/>
    <n v="0.9923581752682552"/>
    <x v="2"/>
    <n v="100"/>
    <s v="kgs"/>
    <n v="5"/>
    <n v="20"/>
    <m/>
    <m/>
    <m/>
    <x v="0"/>
    <n v="0"/>
    <s v="moved"/>
    <n v="21500"/>
    <m/>
    <m/>
    <m/>
  </r>
  <r>
    <n v="128"/>
    <s v="Pista M-2767 Flavour (SKFF) - Pista Toffee"/>
    <x v="0"/>
    <m/>
    <m/>
    <m/>
    <m/>
    <x v="0"/>
    <m/>
    <m/>
    <n v="75"/>
    <n v="897.68"/>
    <m/>
    <n v="0"/>
    <x v="6"/>
    <n v="75"/>
    <s v="RM0043"/>
    <x v="0"/>
    <s v="Kgs"/>
    <n v="1"/>
    <n v="20"/>
    <n v="5"/>
    <n v="5"/>
    <n v="31"/>
    <n v="30"/>
    <n v="1"/>
    <s v="Non Local"/>
    <s v="25 KGS"/>
    <s v="each can contains 25 kgs"/>
    <m/>
    <n v="25"/>
    <n v="75"/>
    <n v="0"/>
    <n v="0"/>
    <n v="0"/>
    <n v="0"/>
    <n v="25"/>
    <n v="0"/>
    <n v="0"/>
    <n v="125"/>
    <n v="13.888888888888889"/>
    <n v="75"/>
    <n v="12467.777777777777"/>
    <n v="0.12467777777777778"/>
    <n v="1.1406451876009591E-4"/>
    <n v="0.99247223978701526"/>
    <x v="2"/>
    <n v="75"/>
    <s v="kgs"/>
    <n v="2.5"/>
    <n v="30"/>
    <m/>
    <m/>
    <m/>
    <x v="0"/>
    <n v="0"/>
    <s v="moved"/>
    <n v="67326"/>
    <m/>
    <m/>
    <m/>
  </r>
  <r>
    <n v="175"/>
    <s v="Laminate Strawberry Mr Wafer 2/-"/>
    <x v="0"/>
    <m/>
    <m/>
    <m/>
    <m/>
    <x v="0"/>
    <m/>
    <m/>
    <n v="0"/>
    <n v="225"/>
    <m/>
    <s v="WAFER"/>
    <x v="4"/>
    <n v="0"/>
    <s v="PM0366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20"/>
    <n v="478"/>
    <n v="0"/>
    <n v="498"/>
    <n v="55.333333333333336"/>
    <n v="478"/>
    <n v="12450"/>
    <n v="0.1245"/>
    <n v="1.139018744057459E-4"/>
    <n v="0.99258614166142101"/>
    <x v="2"/>
    <n v="0"/>
    <s v="kgs"/>
    <n v="15.933333333333334"/>
    <n v="0"/>
    <m/>
    <m/>
    <m/>
    <x v="0"/>
    <n v="0"/>
    <s v="moved"/>
    <n v="0"/>
    <m/>
    <m/>
    <m/>
  </r>
  <r>
    <n v="394"/>
    <s v="WAFFY ROLLS CHOCOLATE LABELS"/>
    <x v="0"/>
    <m/>
    <m/>
    <m/>
    <m/>
    <x v="0"/>
    <m/>
    <m/>
    <n v="16400"/>
    <n v="0.55000000000000004"/>
    <m/>
    <s v="STICK"/>
    <x v="16"/>
    <n v="16400"/>
    <s v="PM0568"/>
    <x v="1"/>
    <s v="Kgs"/>
    <n v="1"/>
    <n v="10"/>
    <n v="1"/>
    <n v="3"/>
    <n v="15"/>
    <n v="5"/>
    <n v="10"/>
    <s v="local"/>
    <s v="10000 NOS"/>
    <n v="0"/>
    <m/>
    <m/>
    <m/>
    <m/>
    <m/>
    <n v="48000"/>
    <n v="0"/>
    <n v="58600"/>
    <n v="6000"/>
    <n v="0"/>
    <n v="112600"/>
    <n v="22520"/>
    <n v="58600"/>
    <n v="12386.000000000002"/>
    <n v="0.12386000000000001"/>
    <n v="1.1331635473008587E-4"/>
    <n v="0.99269945801615112"/>
    <x v="2"/>
    <n v="16400"/>
    <s v="no.s"/>
    <n v="1953.3333333333333"/>
    <n v="8.3959044368600679"/>
    <m/>
    <m/>
    <m/>
    <x v="0"/>
    <n v="0"/>
    <s v="moved"/>
    <n v="9020"/>
    <m/>
    <m/>
    <m/>
  </r>
  <r>
    <n v="287"/>
    <s v="Laminate Doreomon Choco Bar"/>
    <x v="0"/>
    <m/>
    <m/>
    <m/>
    <m/>
    <x v="0"/>
    <m/>
    <m/>
    <n v="304.67"/>
    <n v="235"/>
    <m/>
    <s v="MOULDING"/>
    <x v="4"/>
    <n v="304.67"/>
    <s v="PM0292"/>
    <x v="1"/>
    <s v="Kgs"/>
    <n v="1"/>
    <n v="15"/>
    <n v="1"/>
    <n v="5"/>
    <n v="22"/>
    <n v="25"/>
    <n v="-3"/>
    <s v="local"/>
    <s v="500 KGS"/>
    <s v="each bdl average 20 kgs"/>
    <m/>
    <n v="0"/>
    <n v="30"/>
    <n v="0"/>
    <n v="0"/>
    <n v="0"/>
    <n v="0"/>
    <n v="120"/>
    <n v="177"/>
    <n v="131.45999999999998"/>
    <n v="458.46"/>
    <n v="50.94"/>
    <n v="177"/>
    <n v="11970.9"/>
    <n v="0.119709"/>
    <n v="1.0951871070873442E-4"/>
    <n v="0.99280897672685986"/>
    <x v="2"/>
    <n v="304.67"/>
    <s v="kgs"/>
    <n v="5.9"/>
    <n v="51.638983050847457"/>
    <m/>
    <m/>
    <m/>
    <x v="0"/>
    <n v="0"/>
    <s v="moved"/>
    <n v="71597.45"/>
    <m/>
    <m/>
    <m/>
  </r>
  <r>
    <n v="782"/>
    <s v="Doraemon Funstick Labels (30pcs)"/>
    <x v="0"/>
    <m/>
    <m/>
    <m/>
    <m/>
    <x v="0"/>
    <m/>
    <m/>
    <n v="14742"/>
    <n v="0.45"/>
    <m/>
    <s v="BLISTER"/>
    <x v="16"/>
    <n v="23742"/>
    <s v="PM0313"/>
    <x v="1"/>
    <s v="no.s"/>
    <n v="1"/>
    <n v="10"/>
    <n v="1"/>
    <n v="3"/>
    <n v="15"/>
    <n v="5"/>
    <n v="10"/>
    <s v="local"/>
    <s v="10000 NOS"/>
    <s v="each bdl contains 400 nos"/>
    <m/>
    <m/>
    <m/>
    <n v="13700"/>
    <n v="20920"/>
    <n v="18000"/>
    <n v="32655"/>
    <n v="38000"/>
    <n v="43413"/>
    <n v="16200"/>
    <n v="182888"/>
    <n v="26126.857142857141"/>
    <n v="43413"/>
    <n v="11757.085714285713"/>
    <n v="0.11757085714285713"/>
    <n v="1.0756257834587636E-4"/>
    <n v="0.99291653930520574"/>
    <x v="2"/>
    <n v="14742"/>
    <s v="no.s"/>
    <n v="1447.1"/>
    <n v="10.187271093911962"/>
    <m/>
    <m/>
    <m/>
    <x v="0"/>
    <n v="0"/>
    <s v="moved"/>
    <n v="6633.9000000000005"/>
    <m/>
    <m/>
    <m/>
  </r>
  <r>
    <n v="806"/>
    <s v="BITTER CHOCOLATE FLAVOUR (KERRY)"/>
    <x v="0"/>
    <m/>
    <m/>
    <m/>
    <m/>
    <x v="0"/>
    <m/>
    <m/>
    <n v="145"/>
    <n v="820"/>
    <m/>
    <s v="INDUSTRIAL"/>
    <x v="6"/>
    <n v="150"/>
    <s v="RM0138"/>
    <x v="0"/>
    <s v="Kgs"/>
    <n v="1"/>
    <n v="20"/>
    <n v="5"/>
    <n v="5"/>
    <n v="31"/>
    <n v="30"/>
    <n v="1"/>
    <s v="Non Local"/>
    <s v="25 KGS"/>
    <s v="5 cans x 5 kgs"/>
    <m/>
    <m/>
    <m/>
    <m/>
    <n v="25"/>
    <n v="0"/>
    <n v="0"/>
    <n v="10"/>
    <n v="10"/>
    <n v="40"/>
    <n v="85"/>
    <n v="14.166666666666666"/>
    <n v="40"/>
    <n v="11616.666666666666"/>
    <n v="0.11616666666666665"/>
    <n v="1.0627792029558888E-4"/>
    <n v="0.99302281722550134"/>
    <x v="2"/>
    <n v="145"/>
    <s v="kgs"/>
    <n v="1.3333333333333333"/>
    <n v="108.75"/>
    <m/>
    <m/>
    <m/>
    <x v="0"/>
    <n v="0"/>
    <s v="moved"/>
    <n v="118900"/>
    <m/>
    <m/>
    <m/>
  </r>
  <r>
    <n v="910"/>
    <s v="FUNTOO MAGIC MASALA LABELS"/>
    <x v="0"/>
    <m/>
    <m/>
    <m/>
    <m/>
    <x v="0"/>
    <m/>
    <m/>
    <n v="36200"/>
    <n v="0.45"/>
    <m/>
    <s v="FORMING"/>
    <x v="16"/>
    <n v="36200"/>
    <s v="PM0575"/>
    <x v="1"/>
    <s v="Kgs"/>
    <n v="1"/>
    <n v="10"/>
    <n v="1"/>
    <n v="3"/>
    <n v="15"/>
    <n v="5"/>
    <n v="10"/>
    <s v="local"/>
    <s v="10000 NOS"/>
    <s v="each bdl contains 400 nos"/>
    <m/>
    <m/>
    <m/>
    <m/>
    <m/>
    <m/>
    <n v="34128"/>
    <n v="37514"/>
    <n v="25615"/>
    <n v="5000"/>
    <n v="102257"/>
    <n v="25564.25"/>
    <n v="37514"/>
    <n v="11503.9125"/>
    <n v="0.11503912500000001"/>
    <n v="1.0524636118471408E-4"/>
    <n v="0.99312806358668604"/>
    <x v="2"/>
    <n v="36200"/>
    <s v="no.s"/>
    <n v="1250.4666666666667"/>
    <n v="28.949192301540759"/>
    <m/>
    <m/>
    <m/>
    <x v="0"/>
    <n v="0"/>
    <s v="moved"/>
    <n v="16290"/>
    <m/>
    <m/>
    <m/>
  </r>
  <r>
    <n v="300"/>
    <s v="Cbs Roundz Rs.1"/>
    <x v="0"/>
    <m/>
    <m/>
    <m/>
    <m/>
    <x v="0"/>
    <m/>
    <m/>
    <n v="770"/>
    <n v="31.9"/>
    <m/>
    <s v="MOULDING"/>
    <x v="5"/>
    <n v="950"/>
    <s v="PM0305"/>
    <x v="1"/>
    <s v="no.s"/>
    <n v="1"/>
    <n v="4"/>
    <n v="1"/>
    <n v="2"/>
    <n v="8"/>
    <n v="5"/>
    <n v="3"/>
    <s v="local"/>
    <s v="500 CBS"/>
    <s v="each bdl contains 10 nos"/>
    <m/>
    <n v="390"/>
    <n v="870"/>
    <n v="330"/>
    <n v="170"/>
    <n v="210"/>
    <n v="480"/>
    <n v="0"/>
    <n v="60"/>
    <n v="670"/>
    <n v="3180"/>
    <n v="353.33333333333331"/>
    <n v="870"/>
    <n v="11271.333333333332"/>
    <n v="0.11271333333333332"/>
    <n v="1.031185537123398E-4"/>
    <n v="0.99323118214039841"/>
    <x v="2"/>
    <n v="770"/>
    <s v="no.s"/>
    <n v="29"/>
    <n v="26.551724137931036"/>
    <m/>
    <m/>
    <m/>
    <x v="0"/>
    <n v="0"/>
    <s v="moved"/>
    <n v="24563"/>
    <m/>
    <m/>
    <m/>
  </r>
  <r>
    <n v="172"/>
    <s v="CHAT FLAVOUR 738925(SYMRISE)"/>
    <x v="4"/>
    <s v="lotte"/>
    <s v="3rd party"/>
    <m/>
    <m/>
    <x v="5"/>
    <m/>
    <m/>
    <n v="50"/>
    <n v="1322.4749999999999"/>
    <m/>
    <s v="3rd party"/>
    <x v="6"/>
    <n v="50"/>
    <s v="RM0037"/>
    <x v="0"/>
    <s v="Kgs"/>
    <n v="1"/>
    <n v="20"/>
    <n v="5"/>
    <n v="5"/>
    <n v="31"/>
    <n v="30"/>
    <n v="1"/>
    <s v="Non Local"/>
    <e v="#N/A"/>
    <e v="#N/A"/>
    <m/>
    <m/>
    <n v="25"/>
    <m/>
    <m/>
    <n v="25"/>
    <n v="0"/>
    <n v="0"/>
    <n v="0"/>
    <n v="0"/>
    <n v="50"/>
    <n v="8.3333333333333339"/>
    <n v="25"/>
    <n v="11020.625"/>
    <n v="0.11020625000000001"/>
    <n v="1.0082488711829908E-4"/>
    <n v="0.99333200702751667"/>
    <x v="3"/>
    <n v="50"/>
    <s v="kgs"/>
    <n v="0.83333333333333337"/>
    <n v="60"/>
    <m/>
    <n v="1"/>
    <m/>
    <x v="2"/>
    <n v="1"/>
    <s v="non moved"/>
    <n v="66123.75"/>
    <m/>
    <m/>
    <m/>
  </r>
  <r>
    <n v="226"/>
    <s v="Chocolate Stickers Mr Wafer 5/-"/>
    <x v="0"/>
    <m/>
    <m/>
    <m/>
    <m/>
    <x v="0"/>
    <m/>
    <m/>
    <n v="45750"/>
    <n v="0.45"/>
    <m/>
    <s v="WAFER"/>
    <x v="16"/>
    <n v="45750"/>
    <s v="PM0358"/>
    <x v="1"/>
    <s v="no.s"/>
    <n v="1"/>
    <n v="10"/>
    <n v="1"/>
    <n v="3"/>
    <n v="15"/>
    <n v="7"/>
    <n v="8"/>
    <s v="local"/>
    <s v="10000 NOS"/>
    <s v="each bdl contains 200 nos"/>
    <m/>
    <n v="23200"/>
    <n v="35000"/>
    <n v="10000"/>
    <n v="35000"/>
    <n v="21000"/>
    <n v="0"/>
    <n v="6000"/>
    <n v="79000"/>
    <n v="10000"/>
    <n v="219200"/>
    <n v="24355.555555555555"/>
    <n v="79000"/>
    <n v="10960"/>
    <n v="0.1096"/>
    <n v="1.0027024445678515E-4"/>
    <n v="0.99343227727197347"/>
    <x v="2"/>
    <n v="45750"/>
    <s v="no.s"/>
    <n v="2633.3333333333335"/>
    <n v="17.373417721518987"/>
    <m/>
    <m/>
    <m/>
    <x v="0"/>
    <n v="0"/>
    <s v="moved"/>
    <n v="20587.5"/>
    <m/>
    <m/>
    <m/>
  </r>
  <r>
    <n v="374"/>
    <s v="Doraemon Funstick Cbs (24pcs)"/>
    <x v="0"/>
    <m/>
    <m/>
    <m/>
    <m/>
    <x v="0"/>
    <m/>
    <m/>
    <n v="216"/>
    <n v="52.5"/>
    <m/>
    <s v="BLISTER"/>
    <x v="5"/>
    <n v="420"/>
    <s v="PM0547"/>
    <x v="1"/>
    <s v="no.s"/>
    <n v="1"/>
    <n v="4"/>
    <n v="1"/>
    <n v="2"/>
    <n v="8"/>
    <n v="30"/>
    <n v="-22"/>
    <s v="local"/>
    <s v="500 CBS"/>
    <s v="each bdl contains 10 nos"/>
    <m/>
    <m/>
    <n v="250"/>
    <n v="140"/>
    <n v="0"/>
    <n v="0"/>
    <n v="0"/>
    <n v="1010"/>
    <n v="270"/>
    <n v="0"/>
    <n v="1670"/>
    <n v="208.75"/>
    <n v="1010"/>
    <n v="10959.375"/>
    <n v="0.10959375"/>
    <n v="1.0026452649120252E-4"/>
    <n v="0.99353254179846473"/>
    <x v="2"/>
    <n v="216"/>
    <s v="no.s"/>
    <n v="33.666666666666664"/>
    <n v="6.4158415841584162"/>
    <m/>
    <m/>
    <m/>
    <x v="0"/>
    <n v="0"/>
    <s v="moved"/>
    <n v="11340"/>
    <m/>
    <m/>
    <m/>
  </r>
  <r>
    <n v="529"/>
    <s v="Doraemon Watermelon Bubblegum Labels (Tattoo Free)"/>
    <x v="0"/>
    <m/>
    <m/>
    <m/>
    <m/>
    <x v="0"/>
    <m/>
    <m/>
    <n v="23730"/>
    <n v="1.5"/>
    <m/>
    <s v="BUBBLEGUM"/>
    <x v="6"/>
    <n v="30600"/>
    <s v="PM0424"/>
    <x v="0"/>
    <s v="no.s"/>
    <n v="1"/>
    <n v="20"/>
    <n v="5"/>
    <n v="5"/>
    <n v="31"/>
    <n v="5"/>
    <n v="26"/>
    <s v="local"/>
    <s v="10000 NOS"/>
    <s v="each bdl contains 200 nos"/>
    <m/>
    <n v="6500"/>
    <n v="15140"/>
    <n v="11000"/>
    <n v="8400"/>
    <n v="0"/>
    <n v="12000"/>
    <n v="8000"/>
    <n v="0"/>
    <n v="3600"/>
    <n v="64640"/>
    <n v="7182.2222222222226"/>
    <n v="15140"/>
    <n v="10773.333333333334"/>
    <n v="0.10773333333333333"/>
    <n v="9.8562478736109982E-5"/>
    <n v="0.99363110427720081"/>
    <x v="2"/>
    <n v="23730"/>
    <s v="no.s"/>
    <n v="504.66666666666669"/>
    <n v="47.021136063408186"/>
    <m/>
    <m/>
    <m/>
    <x v="0"/>
    <n v="0"/>
    <s v="moved"/>
    <n v="35595"/>
    <m/>
    <m/>
    <m/>
  </r>
  <r>
    <n v="244"/>
    <s v="Stickers Funtoo Choco coated Rs.5/-"/>
    <x v="0"/>
    <m/>
    <m/>
    <m/>
    <m/>
    <x v="0"/>
    <m/>
    <m/>
    <n v="0"/>
    <n v="0.78"/>
    <m/>
    <s v="WAFER"/>
    <x v="16"/>
    <n v="10618"/>
    <s v="PM0382"/>
    <x v="1"/>
    <s v="no.s"/>
    <n v="1"/>
    <n v="10"/>
    <n v="1"/>
    <n v="3"/>
    <n v="15"/>
    <n v="7"/>
    <n v="8"/>
    <s v="local"/>
    <s v="10000 NOS"/>
    <n v="0"/>
    <m/>
    <n v="38690"/>
    <n v="20170"/>
    <n v="20000"/>
    <n v="0"/>
    <n v="12115"/>
    <n v="3000"/>
    <n v="10000"/>
    <n v="0"/>
    <n v="16750"/>
    <n v="120725"/>
    <n v="13413.888888888889"/>
    <n v="38690"/>
    <n v="10462.833333333334"/>
    <n v="0.10462833333333334"/>
    <n v="9.5721793434665477E-5"/>
    <n v="0.99372682607063545"/>
    <x v="2"/>
    <n v="0"/>
    <s v="no.s"/>
    <n v="1289.6666666666667"/>
    <n v="0"/>
    <m/>
    <m/>
    <m/>
    <x v="0"/>
    <n v="0"/>
    <s v="moved"/>
    <n v="0"/>
    <m/>
    <m/>
    <m/>
  </r>
  <r>
    <n v="907"/>
    <s v="POUCHES (MILK &amp; BITTER) SWISS 41"/>
    <x v="0"/>
    <m/>
    <m/>
    <m/>
    <m/>
    <x v="0"/>
    <m/>
    <m/>
    <n v="29000"/>
    <n v="1"/>
    <m/>
    <s v="INDUSTRIAL"/>
    <x v="28"/>
    <n v="29000"/>
    <s v="PM0425"/>
    <x v="1"/>
    <s v="no.s"/>
    <n v="1"/>
    <n v="15"/>
    <n v="1"/>
    <n v="5"/>
    <n v="22"/>
    <n v="10"/>
    <n v="12"/>
    <s v="local"/>
    <s v="100 KGS"/>
    <n v="0"/>
    <m/>
    <m/>
    <m/>
    <m/>
    <m/>
    <m/>
    <m/>
    <n v="10000"/>
    <n v="1000"/>
    <n v="20000"/>
    <n v="31000"/>
    <n v="10333.333333333334"/>
    <n v="20000"/>
    <n v="10333.333333333334"/>
    <n v="0.10333333333333333"/>
    <n v="9.4537030965947071E-5"/>
    <n v="0.99382136310160141"/>
    <x v="2"/>
    <n v="29000"/>
    <s v="no.s"/>
    <n v="666.66666666666663"/>
    <n v="43.5"/>
    <m/>
    <m/>
    <m/>
    <x v="0"/>
    <n v="0"/>
    <s v="moved"/>
    <n v="29000"/>
    <m/>
    <m/>
    <m/>
  </r>
  <r>
    <n v="438"/>
    <s v="Laminate Big Teddy"/>
    <x v="0"/>
    <m/>
    <m/>
    <m/>
    <m/>
    <x v="0"/>
    <m/>
    <m/>
    <n v="326.94"/>
    <n v="200"/>
    <m/>
    <s v="MOULDING"/>
    <x v="4"/>
    <n v="326.94"/>
    <s v="PM0325"/>
    <x v="1"/>
    <s v="Kgs"/>
    <n v="1"/>
    <n v="15"/>
    <n v="1"/>
    <n v="5"/>
    <n v="22"/>
    <n v="25"/>
    <n v="-3"/>
    <s v="local"/>
    <s v="500 kgs"/>
    <e v="#N/A"/>
    <m/>
    <n v="30"/>
    <n v="0"/>
    <n v="0"/>
    <n v="0"/>
    <n v="315"/>
    <n v="20"/>
    <n v="0"/>
    <n v="0"/>
    <n v="97.06"/>
    <n v="462.06"/>
    <n v="51.34"/>
    <n v="315"/>
    <n v="10268"/>
    <n v="0.10267999999999999"/>
    <n v="9.3939312963710756E-5"/>
    <n v="0.99391530241456516"/>
    <x v="2"/>
    <n v="326.94"/>
    <s v="kgs"/>
    <n v="10.5"/>
    <n v="31.137142857142855"/>
    <m/>
    <m/>
    <m/>
    <x v="0"/>
    <n v="0"/>
    <s v="moved"/>
    <n v="65388"/>
    <m/>
    <m/>
    <m/>
  </r>
  <r>
    <n v="646"/>
    <s v="TRENDY 140MM Foils"/>
    <x v="0"/>
    <m/>
    <m/>
    <m/>
    <m/>
    <x v="0"/>
    <m/>
    <m/>
    <n v="161000"/>
    <n v="0.52"/>
    <m/>
    <n v="0"/>
    <x v="25"/>
    <n v="161000"/>
    <s v="PM0459"/>
    <x v="1"/>
    <s v="Kgs"/>
    <n v="1"/>
    <n v="7"/>
    <n v="4"/>
    <n v="3"/>
    <n v="15"/>
    <n v="3"/>
    <n v="12"/>
    <s v="both"/>
    <s v="50000 NOS"/>
    <s v="each bdl contains 1000 nos"/>
    <m/>
    <n v="14000"/>
    <n v="3000"/>
    <n v="19000"/>
    <n v="10000"/>
    <n v="20000"/>
    <n v="3000"/>
    <n v="24000"/>
    <n v="42000"/>
    <n v="41100"/>
    <n v="176100"/>
    <n v="19566.666666666668"/>
    <n v="42000"/>
    <n v="10174.666666666668"/>
    <n v="0.10174666666666668"/>
    <n v="9.3085430103373185E-5"/>
    <n v="0.9940083878446685"/>
    <x v="2"/>
    <n v="161000"/>
    <s v="no.s"/>
    <n v="1400"/>
    <n v="115"/>
    <m/>
    <m/>
    <m/>
    <x v="0"/>
    <n v="0"/>
    <s v="moved"/>
    <n v="83720"/>
    <m/>
    <m/>
    <m/>
  </r>
  <r>
    <n v="638"/>
    <s v="PEPE 86MM Foils"/>
    <x v="0"/>
    <m/>
    <m/>
    <m/>
    <m/>
    <x v="0"/>
    <m/>
    <m/>
    <n v="169000"/>
    <n v="0.2"/>
    <m/>
    <s v="BUBBLEGUM"/>
    <x v="25"/>
    <n v="201000"/>
    <s v="PM0451"/>
    <x v="1"/>
    <s v="Kgs"/>
    <n v="1"/>
    <n v="7"/>
    <n v="4"/>
    <n v="3"/>
    <n v="15"/>
    <n v="3"/>
    <n v="12"/>
    <s v="both"/>
    <s v="50000 NOS"/>
    <s v="each bdl contains 1000 nos"/>
    <m/>
    <n v="45000"/>
    <n v="23000"/>
    <n v="86000"/>
    <n v="0"/>
    <n v="92000"/>
    <n v="20000"/>
    <n v="25000"/>
    <n v="84000"/>
    <n v="72000"/>
    <n v="447000"/>
    <n v="49666.666666666664"/>
    <n v="92000"/>
    <n v="9933.3333333333339"/>
    <n v="9.9333333333333343E-2"/>
    <n v="9.0877532993071706E-5"/>
    <n v="0.99409926537766158"/>
    <x v="2"/>
    <n v="169000"/>
    <s v="no.s"/>
    <n v="3066.6666666666665"/>
    <n v="55.108695652173914"/>
    <m/>
    <m/>
    <m/>
    <x v="0"/>
    <n v="0"/>
    <s v="moved"/>
    <n v="33800"/>
    <m/>
    <m/>
    <m/>
  </r>
  <r>
    <n v="125"/>
    <s v="Chocolate Flavour (Symrise) - Choco blast toffee"/>
    <x v="0"/>
    <m/>
    <m/>
    <m/>
    <m/>
    <x v="0"/>
    <m/>
    <m/>
    <n v="0"/>
    <n v="500"/>
    <m/>
    <n v="0"/>
    <x v="6"/>
    <n v="0"/>
    <s v="RM0032"/>
    <x v="1"/>
    <s v="Kgs"/>
    <n v="1"/>
    <n v="20"/>
    <n v="5"/>
    <n v="5"/>
    <n v="31"/>
    <n v="30"/>
    <n v="1"/>
    <s v="Non Local"/>
    <s v="25 kgs"/>
    <e v="#N/A"/>
    <m/>
    <n v="75"/>
    <n v="25"/>
    <n v="0"/>
    <n v="0"/>
    <n v="0"/>
    <n v="0"/>
    <n v="50"/>
    <n v="25"/>
    <n v="0"/>
    <n v="175"/>
    <n v="19.444444444444443"/>
    <n v="75"/>
    <n v="9722.2222222222208"/>
    <n v="9.722222222222221E-2"/>
    <n v="8.8946131285165233E-5"/>
    <n v="0.99418821150894676"/>
    <x v="2"/>
    <n v="0"/>
    <s v="kgs"/>
    <n v="2.5"/>
    <n v="0"/>
    <m/>
    <m/>
    <m/>
    <x v="0"/>
    <n v="0"/>
    <s v="moved"/>
    <n v="0"/>
    <m/>
    <m/>
    <m/>
  </r>
  <r>
    <n v="972"/>
    <s v="ENGLAND CHATPAT LABELS"/>
    <x v="0"/>
    <m/>
    <m/>
    <m/>
    <m/>
    <x v="0"/>
    <m/>
    <m/>
    <n v="15000"/>
    <n v="1.1000000000000001"/>
    <m/>
    <n v="0"/>
    <x v="16"/>
    <n v="10000"/>
    <s v="PM0674"/>
    <x v="1"/>
    <s v="Nos"/>
    <n v="1"/>
    <n v="10"/>
    <n v="1"/>
    <n v="3"/>
    <n v="15"/>
    <n v="5"/>
    <n v="10"/>
    <s v="local"/>
    <s v="10000 NOS"/>
    <s v="each bdl contains 2000 nos"/>
    <m/>
    <m/>
    <m/>
    <m/>
    <m/>
    <m/>
    <m/>
    <n v="0"/>
    <n v="14500"/>
    <n v="12000"/>
    <n v="26500"/>
    <n v="8833.3333333333339"/>
    <n v="14500"/>
    <n v="9716.6666666666679"/>
    <n v="9.7166666666666679E-2"/>
    <n v="8.8895304924430888E-5"/>
    <n v="0.99427710681387116"/>
    <x v="2"/>
    <n v="15000"/>
    <s v="no.s"/>
    <n v="483.33333333333331"/>
    <n v="31.03448275862069"/>
    <m/>
    <m/>
    <m/>
    <x v="0"/>
    <n v="0"/>
    <s v="moved"/>
    <n v="16500"/>
    <m/>
    <m/>
    <m/>
  </r>
  <r>
    <n v="695"/>
    <s v="Yellow 96mm with handle for Milky Penguin"/>
    <x v="0"/>
    <m/>
    <m/>
    <m/>
    <m/>
    <x v="0"/>
    <m/>
    <m/>
    <n v="7500"/>
    <n v="1.2"/>
    <m/>
    <s v="Common"/>
    <x v="9"/>
    <n v="6000"/>
    <s v="PM0474"/>
    <x v="1"/>
    <s v="no.s"/>
    <n v="1"/>
    <n v="7"/>
    <n v="1"/>
    <n v="2"/>
    <n v="11"/>
    <n v="3"/>
    <n v="8"/>
    <s v="local"/>
    <s v="5000 NOS"/>
    <s v="each bag contains 2000 nos caps"/>
    <m/>
    <n v="0"/>
    <n v="0"/>
    <n v="0"/>
    <n v="0"/>
    <n v="0"/>
    <n v="15000"/>
    <n v="15000"/>
    <n v="22800"/>
    <n v="19500"/>
    <n v="72300"/>
    <n v="8033.333333333333"/>
    <n v="22800"/>
    <n v="9640"/>
    <n v="9.64E-2"/>
    <n v="8.8193901146296419E-5"/>
    <n v="0.9943653007150175"/>
    <x v="2"/>
    <n v="7500"/>
    <s v="no.s"/>
    <n v="760"/>
    <n v="9.8684210526315788"/>
    <m/>
    <m/>
    <m/>
    <x v="0"/>
    <n v="0"/>
    <s v="moved"/>
    <n v="9000"/>
    <m/>
    <m/>
    <m/>
  </r>
  <r>
    <n v="394"/>
    <s v="Funtoo  Strawberry Labels 15g (30+2 UNITS)"/>
    <x v="0"/>
    <m/>
    <m/>
    <m/>
    <m/>
    <x v="0"/>
    <m/>
    <m/>
    <n v="10000"/>
    <n v="0.45"/>
    <m/>
    <s v="STICK"/>
    <x v="16"/>
    <n v="10000"/>
    <s v="PM0564"/>
    <x v="1"/>
    <s v="Kgs"/>
    <n v="1"/>
    <n v="10"/>
    <n v="1"/>
    <n v="3"/>
    <n v="15"/>
    <n v="5"/>
    <n v="10"/>
    <s v="local"/>
    <s v="10000 NOS"/>
    <n v="0"/>
    <m/>
    <m/>
    <m/>
    <m/>
    <m/>
    <n v="22090"/>
    <n v="24340"/>
    <n v="18000"/>
    <n v="16100"/>
    <n v="25400"/>
    <n v="105930"/>
    <n v="21186"/>
    <n v="25400"/>
    <n v="9533.7000000000007"/>
    <n v="9.5337000000000005E-2"/>
    <n v="8.7221389560004803E-5"/>
    <n v="0.99445252210457746"/>
    <x v="2"/>
    <n v="10000"/>
    <s v="no.s"/>
    <n v="846.66666666666663"/>
    <n v="11.811023622047244"/>
    <m/>
    <m/>
    <m/>
    <x v="0"/>
    <n v="0"/>
    <s v="moved"/>
    <n v="4500"/>
    <m/>
    <m/>
    <m/>
  </r>
  <r>
    <n v="202"/>
    <s v="Stickers Dark 2/-"/>
    <x v="0"/>
    <m/>
    <m/>
    <m/>
    <m/>
    <x v="0"/>
    <m/>
    <m/>
    <n v="66900"/>
    <n v="0.45"/>
    <m/>
    <s v="MOULDING"/>
    <x v="16"/>
    <n v="12900"/>
    <s v="PM0222"/>
    <x v="1"/>
    <s v="no.s"/>
    <n v="1"/>
    <n v="10"/>
    <n v="1"/>
    <n v="3"/>
    <n v="15"/>
    <n v="7"/>
    <n v="8"/>
    <s v="local"/>
    <s v="10000 NOS"/>
    <n v="0"/>
    <m/>
    <n v="52825"/>
    <n v="32600"/>
    <n v="20000"/>
    <n v="0"/>
    <n v="0"/>
    <n v="19000"/>
    <n v="22040"/>
    <n v="9000"/>
    <n v="32000"/>
    <n v="187465"/>
    <n v="20829.444444444445"/>
    <n v="52825"/>
    <n v="9373.25"/>
    <n v="9.3732499999999996E-2"/>
    <n v="8.5753473435635168E-5"/>
    <n v="0.99453827557801311"/>
    <x v="2"/>
    <n v="66900"/>
    <s v="no.s"/>
    <n v="1760.8333333333333"/>
    <n v="37.993374349266446"/>
    <m/>
    <m/>
    <m/>
    <x v="0"/>
    <n v="0"/>
    <s v="moved"/>
    <n v="30105"/>
    <m/>
    <m/>
    <m/>
  </r>
  <r>
    <n v="366"/>
    <s v="U &amp; Me Pouch cartons (common)"/>
    <x v="0"/>
    <m/>
    <m/>
    <m/>
    <m/>
    <x v="0"/>
    <m/>
    <m/>
    <n v="260"/>
    <n v="38.75"/>
    <m/>
    <s v="CANDY"/>
    <x v="5"/>
    <n v="410"/>
    <s v="PM0158"/>
    <x v="1"/>
    <s v="no.s"/>
    <n v="1"/>
    <n v="4"/>
    <n v="1"/>
    <n v="2"/>
    <n v="8"/>
    <n v="5"/>
    <n v="3"/>
    <s v="local"/>
    <s v="500 CBS"/>
    <s v="each bdl contains 10 nos"/>
    <m/>
    <n v="180"/>
    <n v="550"/>
    <n v="360"/>
    <n v="200"/>
    <n v="40"/>
    <n v="230"/>
    <n v="210"/>
    <n v="50"/>
    <n v="350"/>
    <n v="2170"/>
    <n v="241.11111111111111"/>
    <n v="550"/>
    <n v="9343.0555555555566"/>
    <n v="9.3430555555555572E-2"/>
    <n v="8.5477232165043817E-5"/>
    <n v="0.99462375281017812"/>
    <x v="2"/>
    <n v="260"/>
    <s v="no.s"/>
    <n v="18.333333333333332"/>
    <n v="14.181818181818183"/>
    <m/>
    <m/>
    <m/>
    <x v="0"/>
    <n v="0"/>
    <s v="moved"/>
    <n v="10075"/>
    <m/>
    <m/>
    <m/>
  </r>
  <r>
    <n v="1043"/>
    <s v="HUNGRY BIRD CHOCO WITH BISCUIT LABELS"/>
    <x v="0"/>
    <m/>
    <m/>
    <m/>
    <m/>
    <x v="0"/>
    <m/>
    <m/>
    <n v="9285"/>
    <n v="1.8"/>
    <m/>
    <n v="0"/>
    <x v="16"/>
    <n v="9285"/>
    <s v="PM0754"/>
    <x v="1"/>
    <s v="Nos"/>
    <n v="1"/>
    <n v="10"/>
    <n v="1"/>
    <n v="3"/>
    <n v="15"/>
    <n v="5"/>
    <n v="10"/>
    <s v="local"/>
    <s v="10000 NOS"/>
    <n v="0"/>
    <m/>
    <m/>
    <m/>
    <m/>
    <m/>
    <m/>
    <m/>
    <m/>
    <n v="0"/>
    <n v="10180"/>
    <n v="10180"/>
    <n v="5090"/>
    <n v="10180"/>
    <n v="9162"/>
    <n v="9.1619999999999993E-2"/>
    <n v="8.3820801068710355E-5"/>
    <n v="0.99470757361124684"/>
    <x v="2"/>
    <n v="9285"/>
    <s v="no.s"/>
    <n v="339.33333333333331"/>
    <n v="27.362475442043223"/>
    <m/>
    <m/>
    <m/>
    <x v="0"/>
    <n v="0"/>
    <s v="moved"/>
    <n v="16713"/>
    <m/>
    <m/>
    <m/>
  </r>
  <r>
    <n v="675"/>
    <s v="83mm Orange Caps for 3D Orange Bubblegum"/>
    <x v="0"/>
    <m/>
    <m/>
    <m/>
    <m/>
    <x v="0"/>
    <m/>
    <m/>
    <n v="24000"/>
    <n v="1.05"/>
    <m/>
    <s v="BUBBLEGUM"/>
    <x v="9"/>
    <n v="24000"/>
    <s v="PM0400"/>
    <x v="1"/>
    <s v="no.s"/>
    <n v="1"/>
    <n v="7"/>
    <n v="1"/>
    <n v="2"/>
    <n v="11"/>
    <n v="3"/>
    <n v="8"/>
    <s v="local"/>
    <s v="5000 NOS"/>
    <s v="each bag contains 2000 nos caps"/>
    <m/>
    <n v="0"/>
    <n v="6000"/>
    <n v="16000"/>
    <n v="0"/>
    <n v="20000"/>
    <n v="10000"/>
    <n v="16000"/>
    <n v="0"/>
    <n v="10000"/>
    <n v="78000"/>
    <n v="8666.6666666666661"/>
    <n v="20000"/>
    <n v="9100"/>
    <n v="9.0999999999999998E-2"/>
    <n v="8.3253578882914678E-5"/>
    <n v="0.99479082719012979"/>
    <x v="2"/>
    <n v="24000"/>
    <s v="no.s"/>
    <n v="666.66666666666663"/>
    <n v="36"/>
    <m/>
    <m/>
    <m/>
    <x v="0"/>
    <n v="0"/>
    <s v="moved"/>
    <n v="25200"/>
    <m/>
    <m/>
    <m/>
  </r>
  <r>
    <n v="1004"/>
    <s v="2 SHOTS EXPORT CBS"/>
    <x v="0"/>
    <m/>
    <m/>
    <m/>
    <m/>
    <x v="0"/>
    <m/>
    <m/>
    <n v="30"/>
    <n v="50"/>
    <m/>
    <s v="MOULDING"/>
    <x v="5"/>
    <n v="30"/>
    <s v="PM0718"/>
    <x v="1"/>
    <s v="Nos"/>
    <n v="1"/>
    <n v="4"/>
    <n v="1"/>
    <n v="2"/>
    <n v="8"/>
    <n v="7"/>
    <n v="1"/>
    <s v="local"/>
    <s v="500 CBS"/>
    <s v="each bdl contains 10 nos"/>
    <m/>
    <m/>
    <m/>
    <m/>
    <m/>
    <m/>
    <m/>
    <m/>
    <n v="140"/>
    <n v="210"/>
    <n v="350"/>
    <n v="175"/>
    <n v="210"/>
    <n v="8750"/>
    <n v="8.7499999999999994E-2"/>
    <n v="8.0051518156648728E-5"/>
    <n v="0.99487087870828639"/>
    <x v="2"/>
    <n v="30"/>
    <s v="no.s"/>
    <n v="7"/>
    <n v="4.2857142857142856"/>
    <m/>
    <m/>
    <m/>
    <x v="0"/>
    <n v="0"/>
    <s v="moved"/>
    <n v="1500"/>
    <m/>
    <m/>
    <m/>
  </r>
  <r>
    <m/>
    <s v="Labels Funto Coffee Candy 25 PCS FREE"/>
    <x v="0"/>
    <m/>
    <m/>
    <m/>
    <m/>
    <x v="0"/>
    <m/>
    <m/>
    <n v="58150"/>
    <n v="0.45"/>
    <m/>
    <s v="CANDY"/>
    <x v="16"/>
    <n v="50150"/>
    <s v="PM0606"/>
    <x v="1"/>
    <s v="Kgs"/>
    <n v="1"/>
    <n v="10"/>
    <n v="1"/>
    <n v="3"/>
    <n v="15"/>
    <n v="5"/>
    <n v="10"/>
    <s v="local"/>
    <s v="10000 NOS"/>
    <s v="each bdl contains 200 nos"/>
    <m/>
    <n v="37990"/>
    <n v="25140"/>
    <n v="21000"/>
    <n v="16000"/>
    <n v="31580"/>
    <n v="22350"/>
    <n v="10000"/>
    <n v="10000"/>
    <n v="0"/>
    <n v="174060"/>
    <n v="19340"/>
    <n v="37990"/>
    <n v="8703"/>
    <n v="8.7029999999999996E-2"/>
    <n v="7.9621527144835868E-5"/>
    <n v="0.99495050023543119"/>
    <x v="2"/>
    <n v="58150"/>
    <s v="no.s"/>
    <n v="1266.3333333333333"/>
    <n v="45.919978941826798"/>
    <m/>
    <m/>
    <m/>
    <x v="0"/>
    <n v="0"/>
    <s v="moved"/>
    <n v="26167.5"/>
    <m/>
    <m/>
    <m/>
  </r>
  <r>
    <n v="673"/>
    <s v="pink 96mm with handle for rose candy"/>
    <x v="0"/>
    <m/>
    <m/>
    <m/>
    <m/>
    <x v="0"/>
    <m/>
    <m/>
    <n v="9000"/>
    <n v="1.95"/>
    <m/>
    <n v="0"/>
    <x v="4"/>
    <n v="5500"/>
    <s v="PM0172"/>
    <x v="1"/>
    <s v="no.s"/>
    <n v="1"/>
    <n v="15"/>
    <n v="1"/>
    <n v="5"/>
    <n v="22"/>
    <n v="3"/>
    <n v="19"/>
    <s v="local"/>
    <s v="5000 NOS"/>
    <s v="each bag contains 2000 nos caps"/>
    <m/>
    <n v="0"/>
    <n v="0"/>
    <n v="12000"/>
    <n v="6000"/>
    <n v="4000"/>
    <n v="13500"/>
    <n v="0"/>
    <n v="0"/>
    <n v="4500"/>
    <n v="40000"/>
    <n v="4444.4444444444443"/>
    <n v="13500"/>
    <n v="8666.6666666666661"/>
    <n v="8.6666666666666656E-2"/>
    <n v="7.9289122745633013E-5"/>
    <n v="0.99502978935817687"/>
    <x v="2"/>
    <n v="9000"/>
    <s v="no.s"/>
    <n v="450"/>
    <n v="20"/>
    <m/>
    <m/>
    <m/>
    <x v="0"/>
    <n v="0"/>
    <s v="moved"/>
    <n v="17550"/>
    <m/>
    <m/>
    <m/>
  </r>
  <r>
    <n v="44"/>
    <s v="Lactic acid"/>
    <x v="0"/>
    <m/>
    <m/>
    <m/>
    <m/>
    <x v="0"/>
    <m/>
    <m/>
    <n v="80"/>
    <n v="125"/>
    <m/>
    <n v="0"/>
    <x v="0"/>
    <n v="160"/>
    <s v="RM0067"/>
    <x v="0"/>
    <s v="Kgs"/>
    <n v="1"/>
    <n v="7"/>
    <n v="5"/>
    <n v="3"/>
    <n v="16"/>
    <n v="10"/>
    <n v="6"/>
    <s v="local"/>
    <s v="50KGS"/>
    <s v="1 can x 40 kgs"/>
    <m/>
    <n v="0"/>
    <n v="0"/>
    <n v="40"/>
    <n v="0"/>
    <n v="0"/>
    <n v="240"/>
    <n v="0"/>
    <n v="120"/>
    <n v="212.34000000000003"/>
    <n v="612.34"/>
    <n v="68.037777777777777"/>
    <n v="240"/>
    <n v="8504.7222222222226"/>
    <n v="8.5047222222222232E-2"/>
    <n v="7.780753433022584E-5"/>
    <n v="0.99510759689250705"/>
    <x v="2"/>
    <n v="80"/>
    <s v="kgs"/>
    <n v="8"/>
    <n v="10"/>
    <m/>
    <m/>
    <m/>
    <x v="0"/>
    <n v="0"/>
    <s v="moved"/>
    <n v="10000"/>
    <m/>
    <m/>
    <m/>
  </r>
  <r>
    <n v="479"/>
    <s v="CB's Spots 1/-"/>
    <x v="0"/>
    <m/>
    <m/>
    <m/>
    <m/>
    <x v="0"/>
    <m/>
    <m/>
    <n v="370"/>
    <n v="39"/>
    <m/>
    <s v="PANNING"/>
    <x v="5"/>
    <n v="500"/>
    <s v="PM0092"/>
    <x v="1"/>
    <s v="no.s"/>
    <n v="1"/>
    <n v="4"/>
    <n v="1"/>
    <n v="2"/>
    <n v="8"/>
    <n v="7"/>
    <n v="1"/>
    <s v="local"/>
    <s v="500 CBS"/>
    <s v="each bdl contains 10 nos"/>
    <m/>
    <n v="440"/>
    <n v="170"/>
    <n v="100"/>
    <n v="510"/>
    <n v="0"/>
    <n v="90"/>
    <n v="180"/>
    <n v="130"/>
    <n v="330"/>
    <n v="1950"/>
    <n v="216.66666666666666"/>
    <n v="510"/>
    <n v="8450"/>
    <n v="8.4500000000000006E-2"/>
    <n v="7.7306894676992195E-5"/>
    <n v="0.99518490378718405"/>
    <x v="2"/>
    <n v="370"/>
    <s v="no.s"/>
    <n v="17"/>
    <n v="21.764705882352942"/>
    <m/>
    <m/>
    <m/>
    <x v="0"/>
    <n v="0"/>
    <s v="moved"/>
    <n v="14430"/>
    <m/>
    <m/>
    <m/>
  </r>
  <r>
    <n v="687"/>
    <s v="Free Stickers 2 Pieces"/>
    <x v="0"/>
    <m/>
    <m/>
    <m/>
    <m/>
    <x v="0"/>
    <m/>
    <m/>
    <n v="48390"/>
    <n v="0.15"/>
    <m/>
    <n v="0"/>
    <x v="16"/>
    <n v="53390"/>
    <s v="PM0624"/>
    <x v="1"/>
    <s v="no.s"/>
    <n v="1"/>
    <n v="10"/>
    <n v="1"/>
    <n v="3"/>
    <n v="15"/>
    <n v="7"/>
    <n v="8"/>
    <s v="local"/>
    <s v="10000 NOS"/>
    <n v="0"/>
    <m/>
    <n v="108600"/>
    <n v="126800"/>
    <n v="16000"/>
    <n v="0"/>
    <n v="0"/>
    <n v="18000"/>
    <n v="144000"/>
    <n v="38000"/>
    <n v="55500"/>
    <n v="506900"/>
    <n v="56322.222222222219"/>
    <n v="144000"/>
    <n v="8448.3333333333321"/>
    <n v="8.4483333333333327E-2"/>
    <n v="7.729164676877187E-5"/>
    <n v="0.99526219543395278"/>
    <x v="2"/>
    <n v="48390"/>
    <s v="no.s"/>
    <n v="4800"/>
    <n v="10.081250000000001"/>
    <m/>
    <m/>
    <m/>
    <x v="0"/>
    <n v="0"/>
    <s v="moved"/>
    <n v="7258.5"/>
    <m/>
    <m/>
    <m/>
  </r>
  <r>
    <n v="130"/>
    <s v="Badam Milk Flavour (IFF) - Almond Toffee"/>
    <x v="0"/>
    <m/>
    <m/>
    <m/>
    <m/>
    <x v="0"/>
    <m/>
    <m/>
    <n v="145"/>
    <n v="520.97500000000002"/>
    <m/>
    <n v="0"/>
    <x v="6"/>
    <n v="165"/>
    <s v="RM0024"/>
    <x v="0"/>
    <s v="Kgs"/>
    <n v="1"/>
    <n v="20"/>
    <n v="5"/>
    <n v="5"/>
    <n v="31"/>
    <n v="30"/>
    <n v="1"/>
    <s v="Non Local"/>
    <s v="25 KGS"/>
    <s v="each can contains 25 kgs"/>
    <m/>
    <n v="69.28"/>
    <n v="45"/>
    <n v="0"/>
    <n v="0"/>
    <n v="0"/>
    <n v="0"/>
    <n v="15"/>
    <n v="15"/>
    <n v="0"/>
    <n v="144.28"/>
    <n v="16.031111111111112"/>
    <n v="69.28"/>
    <n v="8351.8081111111114"/>
    <n v="8.3518081111111114E-2"/>
    <n v="7.6408562131137975E-5"/>
    <n v="0.99533860399608387"/>
    <x v="2"/>
    <n v="145"/>
    <s v="kgs"/>
    <n v="2.3093333333333335"/>
    <n v="62.788683602771357"/>
    <m/>
    <m/>
    <m/>
    <x v="0"/>
    <n v="0"/>
    <s v="moved"/>
    <n v="75541.375"/>
    <m/>
    <m/>
    <m/>
  </r>
  <r>
    <n v="826"/>
    <s v="FUNTOO COLA BERRY LAMINATE"/>
    <x v="1"/>
    <s v="scrap"/>
    <s v="transfer"/>
    <m/>
    <m/>
    <x v="4"/>
    <m/>
    <s v="no dispose"/>
    <n v="1003"/>
    <n v="240"/>
    <n v="240720"/>
    <s v="CANDY"/>
    <x v="4"/>
    <n v="863.00000000000011"/>
    <s v="PM0607"/>
    <x v="1"/>
    <s v="Kgs"/>
    <n v="1"/>
    <n v="15"/>
    <n v="1"/>
    <n v="5"/>
    <n v="22"/>
    <n v="25"/>
    <n v="-3"/>
    <s v="local"/>
    <s v="500 KGS"/>
    <s v="each bdl average 20 kgs"/>
    <m/>
    <m/>
    <m/>
    <m/>
    <n v="585"/>
    <n v="450.91999999999996"/>
    <m/>
    <m/>
    <m/>
    <m/>
    <n v="1035.92"/>
    <n v="517.96"/>
    <n v="585"/>
    <n v="124310.40000000001"/>
    <n v="1.243104"/>
    <n v="1.1372841420183161E-3"/>
    <n v="0.88535453640002915"/>
    <x v="3"/>
    <n v="1003"/>
    <s v="kgs"/>
    <n v="19.5"/>
    <n v="51.435897435897438"/>
    <m/>
    <n v="1"/>
    <m/>
    <x v="2"/>
    <n v="1"/>
    <s v="non moved"/>
    <n v="240720"/>
    <m/>
    <m/>
    <m/>
  </r>
  <r>
    <n v="30"/>
    <s v="Coffee Powder (Kerala)"/>
    <x v="1"/>
    <s v="scrap"/>
    <s v="transfer"/>
    <m/>
    <m/>
    <x v="4"/>
    <m/>
    <s v="no dispose"/>
    <n v="200"/>
    <n v="340"/>
    <n v="68000"/>
    <n v="0"/>
    <x v="6"/>
    <n v="200"/>
    <s v="RM0022"/>
    <x v="0"/>
    <s v="Kgs"/>
    <n v="1"/>
    <n v="20"/>
    <n v="5"/>
    <n v="5"/>
    <n v="31"/>
    <n v="10"/>
    <n v="21"/>
    <s v="Non Local"/>
    <e v="#N/A"/>
    <e v="#N/A"/>
    <m/>
    <n v="100"/>
    <n v="80"/>
    <n v="0"/>
    <n v="0"/>
    <n v="0"/>
    <n v="40"/>
    <n v="0"/>
    <n v="0"/>
    <n v="0"/>
    <n v="220"/>
    <n v="24.444444444444443"/>
    <n v="100"/>
    <n v="8311.1111111111113"/>
    <n v="8.3111111111111108E-2"/>
    <n v="7.6036235658632692E-5"/>
    <n v="0.99549098079023601"/>
    <x v="3"/>
    <n v="200"/>
    <s v="kgs"/>
    <n v="3.3333333333333335"/>
    <n v="60"/>
    <m/>
    <n v="1"/>
    <m/>
    <x v="2"/>
    <n v="1"/>
    <s v="non moved"/>
    <n v="68000"/>
    <m/>
    <m/>
    <m/>
  </r>
  <r>
    <n v="296"/>
    <s v="Cbs Brownz"/>
    <x v="0"/>
    <m/>
    <m/>
    <m/>
    <m/>
    <x v="0"/>
    <m/>
    <m/>
    <n v="300"/>
    <n v="34"/>
    <m/>
    <s v="MOULDING"/>
    <x v="5"/>
    <n v="300"/>
    <s v="PM0302"/>
    <x v="1"/>
    <s v="no.s"/>
    <n v="1"/>
    <n v="4"/>
    <n v="1"/>
    <n v="2"/>
    <n v="8"/>
    <n v="5"/>
    <n v="3"/>
    <s v="local"/>
    <s v="500 CBS"/>
    <s v="each bdl contains 10 nos"/>
    <m/>
    <n v="520"/>
    <n v="0"/>
    <n v="30"/>
    <n v="80"/>
    <n v="310"/>
    <n v="260"/>
    <n v="600"/>
    <n v="180"/>
    <n v="180"/>
    <n v="2160"/>
    <n v="240"/>
    <n v="600"/>
    <n v="8160"/>
    <n v="8.1600000000000006E-2"/>
    <n v="7.4653758646657558E-5"/>
    <n v="0.99556563454888269"/>
    <x v="2"/>
    <n v="300"/>
    <s v="no.s"/>
    <n v="20"/>
    <n v="15"/>
    <m/>
    <m/>
    <m/>
    <x v="0"/>
    <n v="0"/>
    <s v="moved"/>
    <n v="10200"/>
    <m/>
    <m/>
    <m/>
  </r>
  <r>
    <n v="214"/>
    <s v="Jar Cbs Choco Frnd 2/-"/>
    <x v="0"/>
    <m/>
    <m/>
    <m/>
    <m/>
    <x v="0"/>
    <m/>
    <m/>
    <n v="500"/>
    <n v="34"/>
    <m/>
    <s v="MOULDING"/>
    <x v="5"/>
    <n v="10"/>
    <s v="PM0249"/>
    <x v="1"/>
    <s v="no.s"/>
    <n v="1"/>
    <n v="4"/>
    <n v="1"/>
    <n v="2"/>
    <n v="8"/>
    <n v="5"/>
    <n v="3"/>
    <s v="local"/>
    <s v="500 CBS"/>
    <s v="each bdl contains 10 nos"/>
    <m/>
    <n v="450"/>
    <n v="320"/>
    <n v="230"/>
    <n v="0"/>
    <n v="0"/>
    <n v="0"/>
    <n v="210"/>
    <n v="500"/>
    <n v="430"/>
    <n v="2140"/>
    <n v="237.77777777777777"/>
    <n v="500"/>
    <n v="8084.4444444444443"/>
    <n v="8.0844444444444441E-2"/>
    <n v="7.3962520140669977E-5"/>
    <n v="0.99563959706902339"/>
    <x v="2"/>
    <n v="500"/>
    <s v="no.s"/>
    <n v="16.666666666666668"/>
    <n v="29.999999999999996"/>
    <m/>
    <m/>
    <m/>
    <x v="0"/>
    <n v="0"/>
    <s v="moved"/>
    <n v="17000"/>
    <m/>
    <m/>
    <m/>
  </r>
  <r>
    <n v="380"/>
    <s v="Labels Kefi Coffee Candy (20 PCS FREE)"/>
    <x v="0"/>
    <m/>
    <m/>
    <m/>
    <m/>
    <x v="0"/>
    <m/>
    <m/>
    <n v="30000"/>
    <n v="0.65"/>
    <m/>
    <s v="CANDY"/>
    <x v="16"/>
    <n v="30000"/>
    <s v="PM0199"/>
    <x v="1"/>
    <s v="no.s"/>
    <n v="1"/>
    <n v="10"/>
    <n v="1"/>
    <n v="3"/>
    <n v="15"/>
    <n v="5"/>
    <n v="10"/>
    <s v="local"/>
    <s v="10000 NOS"/>
    <s v="each bdl contains 200 nos"/>
    <m/>
    <n v="16140"/>
    <n v="26060"/>
    <n v="5000"/>
    <n v="21000"/>
    <n v="5000"/>
    <n v="4690"/>
    <n v="8000"/>
    <n v="12400"/>
    <n v="12800"/>
    <n v="111090"/>
    <n v="12343.333333333334"/>
    <n v="26060"/>
    <n v="8023.166666666667"/>
    <n v="8.0231666666666673E-2"/>
    <n v="7.340190538176977E-5"/>
    <n v="0.99571299897440513"/>
    <x v="2"/>
    <n v="30000"/>
    <s v="no.s"/>
    <n v="868.66666666666663"/>
    <n v="34.535686876438987"/>
    <m/>
    <m/>
    <m/>
    <x v="0"/>
    <n v="0"/>
    <s v="moved"/>
    <n v="19500"/>
    <m/>
    <m/>
    <m/>
  </r>
  <r>
    <n v="883"/>
    <s v="CHIPS DOUBLE CARTON"/>
    <x v="0"/>
    <m/>
    <m/>
    <m/>
    <m/>
    <x v="0"/>
    <m/>
    <m/>
    <n v="1013"/>
    <n v="26"/>
    <m/>
    <s v="INDUSTRIAL"/>
    <x v="5"/>
    <n v="1013"/>
    <s v="PM0484"/>
    <x v="1"/>
    <s v="no.s"/>
    <n v="1"/>
    <n v="4"/>
    <n v="1"/>
    <n v="2"/>
    <n v="8"/>
    <n v="5"/>
    <n v="3"/>
    <s v="local"/>
    <s v="500 nos"/>
    <e v="#N/A"/>
    <m/>
    <m/>
    <m/>
    <m/>
    <m/>
    <n v="255"/>
    <n v="150"/>
    <n v="360"/>
    <n v="350"/>
    <n v="420"/>
    <n v="1535"/>
    <n v="307"/>
    <n v="420"/>
    <n v="7982"/>
    <n v="7.9820000000000002E-2"/>
    <n v="7.3025282048728014E-5"/>
    <n v="0.99578602425645391"/>
    <x v="2"/>
    <n v="1013"/>
    <s v="no.s"/>
    <n v="14"/>
    <n v="72.357142857142861"/>
    <m/>
    <m/>
    <m/>
    <x v="0"/>
    <n v="0"/>
    <s v="moved"/>
    <n v="26338"/>
    <m/>
    <m/>
    <m/>
  </r>
  <r>
    <n v="513"/>
    <s v="3D Jelly Orange Bubblegum Labels (5 units Free)"/>
    <x v="0"/>
    <m/>
    <m/>
    <m/>
    <m/>
    <x v="0"/>
    <m/>
    <m/>
    <n v="36000"/>
    <n v="0.82"/>
    <m/>
    <s v="BUBBLEGUM"/>
    <x v="16"/>
    <n v="32000"/>
    <s v="PM0399"/>
    <x v="1"/>
    <s v="no.s"/>
    <n v="1"/>
    <n v="10"/>
    <n v="1"/>
    <n v="3"/>
    <n v="15"/>
    <n v="5"/>
    <n v="10"/>
    <s v="local"/>
    <s v="10000 NOS"/>
    <s v="each bdl contains 200 nos"/>
    <m/>
    <n v="0"/>
    <n v="6000"/>
    <n v="20000"/>
    <n v="6000"/>
    <n v="12000"/>
    <n v="21200"/>
    <n v="16000"/>
    <n v="0"/>
    <n v="6400"/>
    <n v="87600"/>
    <n v="9733.3333333333339"/>
    <n v="21200"/>
    <n v="7981.333333333333"/>
    <n v="7.9813333333333333E-2"/>
    <n v="7.3019182885439892E-5"/>
    <n v="0.9958590434393394"/>
    <x v="2"/>
    <n v="36000"/>
    <s v="no.s"/>
    <n v="706.66666666666663"/>
    <n v="50.943396226415096"/>
    <m/>
    <m/>
    <m/>
    <x v="0"/>
    <n v="0"/>
    <s v="moved"/>
    <n v="29520"/>
    <m/>
    <m/>
    <m/>
  </r>
  <r>
    <n v="891"/>
    <s v="CBS PLAIN PASTE 15KG "/>
    <x v="0"/>
    <m/>
    <m/>
    <m/>
    <m/>
    <x v="0"/>
    <m/>
    <m/>
    <n v="1870"/>
    <n v="35"/>
    <m/>
    <s v="INDUSTRIAL"/>
    <x v="5"/>
    <n v="1870"/>
    <s v="PM0634"/>
    <x v="1"/>
    <s v="no.s"/>
    <n v="1"/>
    <n v="4"/>
    <n v="1"/>
    <n v="2"/>
    <n v="8"/>
    <n v="7"/>
    <n v="1"/>
    <s v="local"/>
    <s v="200 kgs"/>
    <e v="#N/A"/>
    <m/>
    <m/>
    <m/>
    <m/>
    <m/>
    <n v="890"/>
    <n v="110"/>
    <n v="0"/>
    <n v="0"/>
    <n v="140"/>
    <n v="1140"/>
    <n v="228"/>
    <n v="890"/>
    <n v="7980"/>
    <n v="7.9799999999999996E-2"/>
    <n v="7.3006984558863635E-5"/>
    <n v="0.99593205042389821"/>
    <x v="2"/>
    <n v="1870"/>
    <s v="no.s"/>
    <n v="29.666666666666668"/>
    <n v="63.033707865168537"/>
    <m/>
    <m/>
    <m/>
    <x v="0"/>
    <n v="0"/>
    <s v="moved"/>
    <n v="65450"/>
    <m/>
    <m/>
    <m/>
  </r>
  <r>
    <n v="166"/>
    <s v="Blackish Brown Color"/>
    <x v="0"/>
    <m/>
    <m/>
    <m/>
    <m/>
    <x v="0"/>
    <m/>
    <m/>
    <n v="47.794499999999999"/>
    <n v="571.42999999999995"/>
    <m/>
    <n v="0"/>
    <x v="20"/>
    <n v="50"/>
    <s v="RM0051"/>
    <x v="0"/>
    <s v="Kgs"/>
    <n v="1"/>
    <n v="10"/>
    <n v="1"/>
    <n v="4"/>
    <n v="16"/>
    <n v="15"/>
    <n v="1"/>
    <s v="local"/>
    <s v="5 KGS"/>
    <s v="1 drum x 25 kgs"/>
    <m/>
    <n v="0"/>
    <n v="0"/>
    <n v="25"/>
    <n v="0"/>
    <n v="0"/>
    <n v="25"/>
    <n v="25"/>
    <n v="25"/>
    <n v="25"/>
    <n v="125"/>
    <n v="13.888888888888889"/>
    <n v="25"/>
    <n v="7936.5277777777774"/>
    <n v="7.9365277777777771E-2"/>
    <n v="7.2609268286117113E-5"/>
    <n v="0.99600465969218432"/>
    <x v="2"/>
    <n v="47.794499999999999"/>
    <s v="kgs"/>
    <n v="0.83333333333333337"/>
    <n v="57.353399999999993"/>
    <m/>
    <m/>
    <m/>
    <x v="0"/>
    <n v="0"/>
    <s v="moved"/>
    <n v="27311.211134999998"/>
    <m/>
    <m/>
    <m/>
  </r>
  <r>
    <n v="813"/>
    <s v="PLAIN 65MM ALUMINIUM FOILS"/>
    <x v="0"/>
    <m/>
    <m/>
    <m/>
    <m/>
    <x v="0"/>
    <m/>
    <m/>
    <n v="62000"/>
    <n v="0.15"/>
    <m/>
    <n v="0"/>
    <x v="25"/>
    <n v="62000"/>
    <s v="PM0469"/>
    <x v="1"/>
    <s v="Kgs"/>
    <n v="1"/>
    <n v="7"/>
    <n v="4"/>
    <n v="3"/>
    <n v="15"/>
    <n v="5"/>
    <n v="10"/>
    <s v="both"/>
    <s v="50000 NOS"/>
    <s v="each bdl contains 1000 nos"/>
    <m/>
    <m/>
    <m/>
    <m/>
    <n v="116000"/>
    <n v="109000"/>
    <n v="0"/>
    <n v="91000"/>
    <n v="0"/>
    <n v="0"/>
    <n v="316000"/>
    <n v="52666.666666666664"/>
    <n v="116000"/>
    <n v="7899.9999999999991"/>
    <n v="7.8999999999999987E-2"/>
    <n v="7.2275084964288557E-5"/>
    <n v="0.99607693477714865"/>
    <x v="2"/>
    <n v="62000"/>
    <s v="no.s"/>
    <n v="3866.6666666666665"/>
    <n v="16.03448275862069"/>
    <m/>
    <m/>
    <m/>
    <x v="0"/>
    <n v="0"/>
    <s v="moved"/>
    <n v="9300"/>
    <m/>
    <m/>
    <m/>
  </r>
  <r>
    <n v="829"/>
    <s v="63MM BROWN CAPS FOR WAFFY"/>
    <x v="0"/>
    <m/>
    <m/>
    <m/>
    <m/>
    <x v="0"/>
    <m/>
    <m/>
    <n v="10000"/>
    <n v="0.6"/>
    <m/>
    <s v="STICK"/>
    <x v="5"/>
    <n v="10000"/>
    <s v="PM0519"/>
    <x v="1"/>
    <s v="no.s"/>
    <n v="1"/>
    <n v="4"/>
    <n v="1"/>
    <n v="2"/>
    <n v="8"/>
    <n v="2"/>
    <n v="6"/>
    <s v="local"/>
    <s v="5000 NOS"/>
    <s v="each bag contains 2000 nos caps"/>
    <m/>
    <m/>
    <m/>
    <m/>
    <m/>
    <n v="35000"/>
    <n v="0"/>
    <n v="20000"/>
    <n v="10000"/>
    <n v="0"/>
    <n v="65000"/>
    <n v="13000"/>
    <n v="35000"/>
    <n v="7800"/>
    <n v="7.8E-2"/>
    <n v="7.1360210471069726E-5"/>
    <n v="0.9961482949876197"/>
    <x v="2"/>
    <n v="10000"/>
    <s v="no.s"/>
    <n v="1166.6666666666667"/>
    <n v="8.5714285714285712"/>
    <m/>
    <m/>
    <m/>
    <x v="0"/>
    <n v="0"/>
    <s v="moved"/>
    <n v="6000"/>
    <m/>
    <m/>
    <m/>
  </r>
  <r>
    <n v="176"/>
    <s v="Laminate Vanilla Mr Wafer 2/-"/>
    <x v="0"/>
    <m/>
    <m/>
    <m/>
    <m/>
    <x v="0"/>
    <m/>
    <m/>
    <n v="415"/>
    <n v="225"/>
    <m/>
    <s v="WAFER"/>
    <x v="4"/>
    <n v="415"/>
    <s v="PM0367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5"/>
    <n v="299"/>
    <n v="0"/>
    <n v="304"/>
    <n v="33.777777777777779"/>
    <n v="299"/>
    <n v="7600"/>
    <n v="7.5999999999999998E-2"/>
    <n v="6.9530461484632036E-5"/>
    <n v="0.99621782544910431"/>
    <x v="2"/>
    <n v="415"/>
    <s v="kgs"/>
    <n v="9.9666666666666668"/>
    <n v="41.638795986622071"/>
    <m/>
    <m/>
    <m/>
    <x v="0"/>
    <n v="0"/>
    <s v="moved"/>
    <n v="93375"/>
    <m/>
    <m/>
    <m/>
  </r>
  <r>
    <n v="178"/>
    <s v="Cbs Mr Wafer 2/-"/>
    <x v="0"/>
    <m/>
    <m/>
    <m/>
    <m/>
    <x v="0"/>
    <m/>
    <m/>
    <n v="420"/>
    <n v="52"/>
    <m/>
    <s v="WAFER"/>
    <x v="5"/>
    <n v="420"/>
    <s v="PM0369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0"/>
    <n v="0"/>
    <n v="250"/>
    <n v="750"/>
    <n v="300"/>
    <n v="1300"/>
    <n v="144.44444444444446"/>
    <n v="750"/>
    <n v="7511.1111111111113"/>
    <n v="7.5111111111111115E-2"/>
    <n v="6.8717239712881949E-5"/>
    <n v="0.99628654268881722"/>
    <x v="2"/>
    <n v="420"/>
    <s v="no.s"/>
    <n v="25"/>
    <n v="16.8"/>
    <m/>
    <m/>
    <m/>
    <x v="0"/>
    <n v="0"/>
    <s v="moved"/>
    <n v="21840"/>
    <m/>
    <m/>
    <m/>
  </r>
  <r>
    <n v="999"/>
    <s v="WHITE COMPOUND NEW POUCHES"/>
    <x v="0"/>
    <m/>
    <m/>
    <m/>
    <m/>
    <x v="0"/>
    <m/>
    <m/>
    <n v="64948"/>
    <n v="1"/>
    <m/>
    <n v="0"/>
    <x v="28"/>
    <n v="98948"/>
    <s v="PM0712"/>
    <x v="1"/>
    <s v="Nos"/>
    <n v="1"/>
    <n v="15"/>
    <n v="1"/>
    <n v="5"/>
    <n v="22"/>
    <n v="10"/>
    <n v="12"/>
    <s v="local"/>
    <s v="50000 NOS"/>
    <s v="each bag contains 6000 pouches"/>
    <m/>
    <m/>
    <m/>
    <m/>
    <n v="7000"/>
    <m/>
    <m/>
    <m/>
    <n v="0"/>
    <n v="15500"/>
    <n v="22500"/>
    <n v="7500"/>
    <n v="15500"/>
    <n v="7500"/>
    <n v="7.4999999999999997E-2"/>
    <n v="6.8615586991413192E-5"/>
    <n v="0.99635515827580867"/>
    <x v="2"/>
    <n v="64948"/>
    <s v="no.s"/>
    <n v="516.66666666666663"/>
    <n v="125.70580645161291"/>
    <m/>
    <m/>
    <m/>
    <x v="0"/>
    <n v="0"/>
    <s v="moved"/>
    <n v="64948"/>
    <m/>
    <m/>
    <m/>
  </r>
  <r>
    <n v="209"/>
    <s v="Stickers White Beauty 2/-"/>
    <x v="0"/>
    <m/>
    <m/>
    <m/>
    <m/>
    <x v="0"/>
    <m/>
    <m/>
    <n v="30200"/>
    <n v="0.45"/>
    <m/>
    <s v="MOULDING"/>
    <x v="16"/>
    <n v="37500"/>
    <s v="PM0229"/>
    <x v="1"/>
    <s v="no.s"/>
    <n v="1"/>
    <n v="10"/>
    <n v="1"/>
    <n v="3"/>
    <n v="15"/>
    <n v="7"/>
    <n v="8"/>
    <s v="local"/>
    <s v="10000 NOS"/>
    <n v="0"/>
    <m/>
    <n v="37300"/>
    <n v="45600"/>
    <n v="1500"/>
    <n v="0"/>
    <n v="0"/>
    <n v="11500"/>
    <n v="17500"/>
    <n v="8000"/>
    <n v="27500"/>
    <n v="148900"/>
    <n v="16544.444444444445"/>
    <n v="45600"/>
    <n v="7445.0000000000009"/>
    <n v="7.4450000000000002E-2"/>
    <n v="6.8112406020142842E-5"/>
    <n v="0.99642327068182879"/>
    <x v="2"/>
    <n v="30200"/>
    <s v="no.s"/>
    <n v="1520"/>
    <n v="19.868421052631579"/>
    <m/>
    <m/>
    <m/>
    <x v="0"/>
    <n v="0"/>
    <s v="moved"/>
    <n v="13590"/>
    <m/>
    <m/>
    <m/>
  </r>
  <r>
    <n v="412"/>
    <s v="Xtrem Labels (20 pcs Free)"/>
    <x v="0"/>
    <m/>
    <m/>
    <m/>
    <m/>
    <x v="0"/>
    <m/>
    <m/>
    <n v="22000"/>
    <n v="0.55000000000000004"/>
    <m/>
    <s v="FORMING"/>
    <x v="16"/>
    <n v="22000"/>
    <s v="PM0180"/>
    <x v="1"/>
    <s v="no.s"/>
    <n v="1"/>
    <n v="10"/>
    <n v="1"/>
    <n v="3"/>
    <n v="15"/>
    <n v="5"/>
    <n v="10"/>
    <s v="local"/>
    <s v="10000 NOS"/>
    <s v="each bdl contains 200 nos"/>
    <m/>
    <n v="10000"/>
    <n v="24600"/>
    <n v="20225"/>
    <n v="15000"/>
    <n v="21490"/>
    <n v="0"/>
    <n v="10000"/>
    <n v="10000"/>
    <n v="9000"/>
    <n v="120315"/>
    <n v="13368.333333333334"/>
    <n v="24600"/>
    <n v="7352.5833333333339"/>
    <n v="7.3525833333333346E-2"/>
    <n v="6.7266909509326416E-5"/>
    <n v="0.9964905375913381"/>
    <x v="2"/>
    <n v="22000"/>
    <s v="no.s"/>
    <n v="820"/>
    <n v="26.829268292682926"/>
    <m/>
    <m/>
    <m/>
    <x v="0"/>
    <n v="0"/>
    <s v="moved"/>
    <n v="12100.000000000002"/>
    <m/>
    <m/>
    <m/>
  </r>
  <r>
    <n v="820"/>
    <s v="63MM RED CAPS FOR WAFFY STICK"/>
    <x v="0"/>
    <m/>
    <m/>
    <m/>
    <m/>
    <x v="0"/>
    <m/>
    <m/>
    <n v="0"/>
    <n v="0.6"/>
    <m/>
    <s v="STICK"/>
    <x v="16"/>
    <n v="0"/>
    <s v="PM0520"/>
    <x v="1"/>
    <s v="no.s"/>
    <n v="1"/>
    <n v="10"/>
    <n v="1"/>
    <n v="3"/>
    <n v="15"/>
    <n v="2"/>
    <n v="13"/>
    <s v="local"/>
    <s v="5000 NOS"/>
    <s v="each bag contains 2000 nos caps"/>
    <m/>
    <m/>
    <m/>
    <m/>
    <n v="28000"/>
    <n v="2500"/>
    <n v="0"/>
    <n v="32500"/>
    <n v="10000"/>
    <n v="0"/>
    <n v="73000"/>
    <n v="12166.666666666666"/>
    <n v="32500"/>
    <n v="7299.9999999999991"/>
    <n v="7.2999999999999995E-2"/>
    <n v="6.6785838004975503E-5"/>
    <n v="0.99655732342934311"/>
    <x v="2"/>
    <n v="0"/>
    <s v="no.s"/>
    <n v="1083.3333333333333"/>
    <n v="0"/>
    <m/>
    <m/>
    <m/>
    <x v="0"/>
    <n v="0"/>
    <s v="moved"/>
    <n v="0"/>
    <m/>
    <m/>
    <m/>
  </r>
  <r>
    <n v="583"/>
    <s v="HYUNDAI LUXURY CHOCOLATE DISPLAY BOXES"/>
    <x v="0"/>
    <m/>
    <m/>
    <m/>
    <m/>
    <x v="0"/>
    <m/>
    <m/>
    <n v="1460"/>
    <n v="10"/>
    <m/>
    <s v="MOULDING"/>
    <x v="7"/>
    <n v="1460"/>
    <s v="PM0530"/>
    <x v="1"/>
    <s v="no.s"/>
    <n v="1"/>
    <n v="10"/>
    <n v="1"/>
    <n v="4"/>
    <n v="16"/>
    <n v="5"/>
    <n v="11"/>
    <n v="0"/>
    <s v="5000 nos"/>
    <e v="#N/A"/>
    <m/>
    <m/>
    <m/>
    <m/>
    <m/>
    <n v="2120"/>
    <n v="0"/>
    <n v="0"/>
    <n v="560"/>
    <n v="840"/>
    <n v="3520"/>
    <n v="704"/>
    <n v="2120"/>
    <n v="7040"/>
    <n v="7.0400000000000004E-2"/>
    <n v="6.4407164322606515E-5"/>
    <n v="0.99662173059366577"/>
    <x v="2"/>
    <n v="1460"/>
    <s v="no.s"/>
    <n v="70.666666666666671"/>
    <n v="20.660377358490564"/>
    <m/>
    <m/>
    <m/>
    <x v="0"/>
    <n v="0"/>
    <s v="moved"/>
    <n v="14600"/>
    <m/>
    <m/>
    <m/>
  </r>
  <r>
    <n v="643"/>
    <s v="DREAMZ 103MM Foils"/>
    <x v="0"/>
    <m/>
    <m/>
    <m/>
    <m/>
    <x v="0"/>
    <m/>
    <m/>
    <n v="86320"/>
    <n v="0.28000000000000003"/>
    <m/>
    <n v="0"/>
    <x v="25"/>
    <n v="114200"/>
    <s v="PM0456"/>
    <x v="1"/>
    <s v="Kgs"/>
    <n v="1"/>
    <n v="7"/>
    <n v="4"/>
    <n v="3"/>
    <n v="15"/>
    <n v="3"/>
    <n v="12"/>
    <s v="both"/>
    <s v="50000 NOS"/>
    <s v="each bdl contains 1000 nos"/>
    <m/>
    <n v="22000"/>
    <n v="18000"/>
    <n v="100000"/>
    <n v="35000"/>
    <n v="30000"/>
    <n v="10000"/>
    <n v="0"/>
    <n v="5000"/>
    <n v="0"/>
    <n v="220000"/>
    <n v="24444.444444444445"/>
    <n v="100000"/>
    <n v="6844.4444444444453"/>
    <n v="6.8444444444444447E-2"/>
    <n v="6.2618076424756337E-5"/>
    <n v="0.99668434867009048"/>
    <x v="2"/>
    <n v="86320"/>
    <s v="no.s"/>
    <n v="3333.3333333333335"/>
    <n v="25.895999999999997"/>
    <m/>
    <m/>
    <m/>
    <x v="0"/>
    <n v="0"/>
    <s v="moved"/>
    <n v="24169.600000000002"/>
    <m/>
    <m/>
    <m/>
  </r>
  <r>
    <n v="321"/>
    <s v="Mr.Wafer Darky Stick On Choco Labels"/>
    <x v="0"/>
    <m/>
    <m/>
    <m/>
    <m/>
    <x v="0"/>
    <m/>
    <m/>
    <n v="10600"/>
    <n v="0.45"/>
    <m/>
    <s v="STICK"/>
    <x v="16"/>
    <n v="15600"/>
    <s v="PM0562"/>
    <x v="1"/>
    <s v="no.s"/>
    <n v="1"/>
    <n v="10"/>
    <n v="1"/>
    <n v="3"/>
    <n v="15"/>
    <n v="5"/>
    <n v="10"/>
    <s v="local"/>
    <s v="10000 NOS"/>
    <n v="0"/>
    <m/>
    <m/>
    <n v="8300"/>
    <n v="10930"/>
    <n v="3000"/>
    <n v="0"/>
    <n v="31680"/>
    <n v="14600"/>
    <n v="28490"/>
    <n v="20965"/>
    <n v="117965"/>
    <n v="14745.625"/>
    <n v="31680"/>
    <n v="6635.53125"/>
    <n v="6.6355312499999999E-2"/>
    <n v="6.0706782895815428E-5"/>
    <n v="0.99674505545298631"/>
    <x v="2"/>
    <n v="10600"/>
    <s v="no.s"/>
    <n v="1056"/>
    <n v="10.037878787878787"/>
    <m/>
    <m/>
    <m/>
    <x v="0"/>
    <n v="0"/>
    <s v="moved"/>
    <n v="4770"/>
    <m/>
    <m/>
    <m/>
  </r>
  <r>
    <n v="644"/>
    <s v="DREAMZ 140MM Foils"/>
    <x v="0"/>
    <m/>
    <m/>
    <m/>
    <m/>
    <x v="0"/>
    <m/>
    <m/>
    <n v="161910"/>
    <n v="0.48"/>
    <m/>
    <s v="STICK"/>
    <x v="25"/>
    <n v="177000"/>
    <s v="PM0457"/>
    <x v="1"/>
    <s v="Kgs"/>
    <n v="1"/>
    <n v="7"/>
    <n v="4"/>
    <n v="3"/>
    <n v="15"/>
    <n v="3"/>
    <n v="12"/>
    <s v="both"/>
    <s v="50000 NOS"/>
    <s v="each bdl contains 1000 nos"/>
    <m/>
    <n v="4000"/>
    <n v="3000"/>
    <n v="15000"/>
    <n v="9000"/>
    <n v="5000"/>
    <n v="35000"/>
    <n v="5000"/>
    <n v="0"/>
    <n v="46000"/>
    <n v="122000"/>
    <n v="13555.555555555555"/>
    <n v="46000"/>
    <n v="6506.6666666666661"/>
    <n v="6.5066666666666662E-2"/>
    <n v="5.952783369210602E-5"/>
    <n v="0.99680458328667843"/>
    <x v="2"/>
    <n v="161910"/>
    <s v="no.s"/>
    <n v="1533.3333333333333"/>
    <n v="105.59347826086957"/>
    <m/>
    <m/>
    <m/>
    <x v="0"/>
    <n v="0"/>
    <s v="moved"/>
    <n v="77716.800000000003"/>
    <m/>
    <m/>
    <m/>
  </r>
  <r>
    <n v="874"/>
    <s v="CBS SWISS 81"/>
    <x v="0"/>
    <m/>
    <m/>
    <m/>
    <m/>
    <x v="0"/>
    <m/>
    <m/>
    <n v="1520"/>
    <n v="30"/>
    <m/>
    <s v="INDUSTRIAL"/>
    <x v="5"/>
    <n v="1520"/>
    <s v="PM0428"/>
    <x v="1"/>
    <s v="no.s"/>
    <n v="1"/>
    <n v="4"/>
    <n v="1"/>
    <n v="2"/>
    <n v="8"/>
    <n v="7"/>
    <n v="1"/>
    <s v="local"/>
    <s v="500 CBS"/>
    <s v="each bdl contains 10 nos"/>
    <m/>
    <m/>
    <m/>
    <m/>
    <n v="680"/>
    <n v="300"/>
    <n v="0"/>
    <n v="20"/>
    <n v="0"/>
    <n v="300"/>
    <n v="1300"/>
    <n v="216.66666666666666"/>
    <n v="680"/>
    <n v="6500"/>
    <n v="6.5000000000000002E-2"/>
    <n v="5.9466842059224767E-5"/>
    <n v="0.99686405012873769"/>
    <x v="2"/>
    <n v="1520"/>
    <s v="no.s"/>
    <n v="22.666666666666668"/>
    <n v="67.058823529411768"/>
    <m/>
    <m/>
    <m/>
    <x v="0"/>
    <n v="0"/>
    <s v="moved"/>
    <n v="45600"/>
    <m/>
    <m/>
    <m/>
  </r>
  <r>
    <n v="395"/>
    <s v="Funtoo  Strawberry Labels 15g (34 UNITS)"/>
    <x v="0"/>
    <m/>
    <m/>
    <m/>
    <m/>
    <x v="0"/>
    <m/>
    <m/>
    <n v="24000"/>
    <n v="0.45"/>
    <m/>
    <s v="STICK"/>
    <x v="16"/>
    <n v="24000"/>
    <s v="PM0565"/>
    <x v="1"/>
    <s v="Kgs"/>
    <n v="1"/>
    <n v="10"/>
    <n v="1"/>
    <n v="3"/>
    <n v="15"/>
    <n v="5"/>
    <n v="10"/>
    <s v="local"/>
    <s v="10000 NOS"/>
    <n v="0"/>
    <m/>
    <m/>
    <m/>
    <m/>
    <m/>
    <m/>
    <m/>
    <n v="4400"/>
    <n v="5785"/>
    <n v="32480"/>
    <n v="42665"/>
    <n v="14221.666666666666"/>
    <n v="32480"/>
    <n v="6399.75"/>
    <n v="6.3997499999999999E-2"/>
    <n v="5.8549680379772878E-5"/>
    <n v="0.99692259980911746"/>
    <x v="2"/>
    <n v="24000"/>
    <s v="no.s"/>
    <n v="1082.6666666666667"/>
    <n v="22.167487684729064"/>
    <m/>
    <m/>
    <m/>
    <x v="0"/>
    <n v="0"/>
    <s v="moved"/>
    <n v="10800"/>
    <m/>
    <m/>
    <m/>
  </r>
  <r>
    <n v="815"/>
    <s v="63MM ROYAL BLUE CAPS FOR WAFFY STICK"/>
    <x v="0"/>
    <m/>
    <m/>
    <m/>
    <m/>
    <x v="0"/>
    <m/>
    <m/>
    <n v="22500"/>
    <n v="0.6"/>
    <m/>
    <s v="STICK"/>
    <x v="9"/>
    <n v="22500"/>
    <s v="PM0518"/>
    <x v="1"/>
    <s v="no.s"/>
    <n v="1"/>
    <n v="7"/>
    <n v="1"/>
    <n v="2"/>
    <n v="11"/>
    <n v="2"/>
    <n v="9"/>
    <s v="local"/>
    <s v="5000 NOS"/>
    <s v="each bag contains 2000 nos caps"/>
    <m/>
    <m/>
    <m/>
    <m/>
    <n v="15000"/>
    <n v="0"/>
    <n v="0"/>
    <n v="47500"/>
    <n v="0"/>
    <n v="0"/>
    <n v="62500"/>
    <n v="10416.666666666666"/>
    <n v="47500"/>
    <n v="6249.9999999999991"/>
    <n v="6.2499999999999993E-2"/>
    <n v="5.7179655826177655E-5"/>
    <n v="0.99697977946494365"/>
    <x v="2"/>
    <n v="22500"/>
    <s v="no.s"/>
    <n v="1583.3333333333333"/>
    <n v="14.210526315789474"/>
    <m/>
    <m/>
    <m/>
    <x v="0"/>
    <n v="0"/>
    <s v="moved"/>
    <n v="13500"/>
    <m/>
    <m/>
    <m/>
  </r>
  <r>
    <n v="971"/>
    <s v="ENGLAND COCONUT CANDY LABELS"/>
    <x v="0"/>
    <m/>
    <m/>
    <m/>
    <m/>
    <x v="0"/>
    <m/>
    <m/>
    <n v="29545"/>
    <n v="1.1000000000000001"/>
    <m/>
    <n v="0"/>
    <x v="16"/>
    <n v="24545"/>
    <s v="PM0672"/>
    <x v="1"/>
    <s v="Kgs"/>
    <n v="1"/>
    <n v="10"/>
    <n v="1"/>
    <n v="3"/>
    <n v="15"/>
    <n v="5"/>
    <n v="10"/>
    <s v="local"/>
    <s v="10000 NOS"/>
    <s v="each bdl contains 200 nos"/>
    <m/>
    <m/>
    <m/>
    <m/>
    <m/>
    <m/>
    <m/>
    <n v="0"/>
    <n v="2100"/>
    <n v="14800"/>
    <n v="16900"/>
    <n v="5633.333333333333"/>
    <n v="14800"/>
    <n v="6196.666666666667"/>
    <n v="6.196666666666667E-2"/>
    <n v="5.6691722763127617E-5"/>
    <n v="0.99703647118770677"/>
    <x v="2"/>
    <n v="29545"/>
    <s v="no.s"/>
    <n v="493.33333333333331"/>
    <n v="59.888513513513516"/>
    <m/>
    <m/>
    <m/>
    <x v="0"/>
    <n v="0"/>
    <s v="moved"/>
    <n v="32499.500000000004"/>
    <m/>
    <m/>
    <m/>
  </r>
  <r>
    <n v="546"/>
    <s v="Kachha Aam Pakka Aam Bubblegum Labels"/>
    <x v="0"/>
    <m/>
    <m/>
    <m/>
    <m/>
    <x v="0"/>
    <m/>
    <m/>
    <n v="0"/>
    <n v="1.5"/>
    <m/>
    <s v="BUBBLEGUM"/>
    <x v="16"/>
    <n v="6000"/>
    <s v="PM0410"/>
    <x v="1"/>
    <s v="no.s"/>
    <n v="1"/>
    <n v="10"/>
    <n v="1"/>
    <n v="3"/>
    <n v="15"/>
    <n v="5"/>
    <n v="10"/>
    <s v="local"/>
    <s v="10000 NOS"/>
    <s v="each bdl contains 200 nos"/>
    <m/>
    <m/>
    <n v="8000"/>
    <n v="0"/>
    <n v="10000"/>
    <n v="0"/>
    <n v="8000"/>
    <n v="6750"/>
    <n v="0"/>
    <n v="0"/>
    <n v="32750"/>
    <n v="4093.75"/>
    <n v="10000"/>
    <n v="6140.625"/>
    <n v="6.1406250000000002E-2"/>
    <n v="5.6179011849219555E-5"/>
    <n v="0.99709265019955595"/>
    <x v="2"/>
    <n v="0"/>
    <s v="no.s"/>
    <n v="333.33333333333331"/>
    <n v="0"/>
    <m/>
    <m/>
    <m/>
    <x v="0"/>
    <n v="0"/>
    <s v="moved"/>
    <n v="0"/>
    <m/>
    <m/>
    <m/>
  </r>
  <r>
    <n v="469"/>
    <s v="Milky Penguin Labels"/>
    <x v="0"/>
    <m/>
    <m/>
    <m/>
    <m/>
    <x v="0"/>
    <m/>
    <m/>
    <n v="18980"/>
    <n v="0.78"/>
    <m/>
    <s v="MOULDING"/>
    <x v="16"/>
    <n v="18980"/>
    <s v="PM0339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0"/>
    <n v="0"/>
    <n v="17300"/>
    <n v="14400"/>
    <n v="15600"/>
    <n v="23500"/>
    <n v="70800"/>
    <n v="7866.666666666667"/>
    <n v="23500"/>
    <n v="6136"/>
    <n v="6.1359999999999998E-2"/>
    <n v="5.6136698903908183E-5"/>
    <n v="0.99714878689845987"/>
    <x v="2"/>
    <n v="18980"/>
    <s v="no.s"/>
    <n v="783.33333333333337"/>
    <n v="24.229787234042551"/>
    <m/>
    <m/>
    <m/>
    <x v="0"/>
    <n v="0"/>
    <s v="moved"/>
    <n v="14804.4"/>
    <m/>
    <m/>
    <m/>
  </r>
  <r>
    <n v="648"/>
    <s v="FUNHOUSE 86MM Foils"/>
    <x v="0"/>
    <m/>
    <m/>
    <m/>
    <m/>
    <x v="0"/>
    <m/>
    <m/>
    <n v="74000"/>
    <n v="0.2"/>
    <m/>
    <n v="0"/>
    <x v="25"/>
    <n v="69000"/>
    <s v="PM0461"/>
    <x v="1"/>
    <s v="Kgs"/>
    <n v="1"/>
    <n v="7"/>
    <n v="4"/>
    <n v="3"/>
    <n v="15"/>
    <n v="3"/>
    <n v="12"/>
    <s v="both"/>
    <s v="50000 NOS"/>
    <s v="each bdl contains 1000 nos"/>
    <m/>
    <n v="31500"/>
    <n v="25000"/>
    <n v="42000"/>
    <n v="35000"/>
    <n v="44000"/>
    <n v="10000"/>
    <n v="10000"/>
    <n v="52000"/>
    <n v="24000"/>
    <n v="273500"/>
    <n v="30388.888888888891"/>
    <n v="52000"/>
    <n v="6077.7777777777783"/>
    <n v="6.0777777777777785E-2"/>
    <n v="5.560403864341188E-5"/>
    <n v="0.99720439093710334"/>
    <x v="2"/>
    <n v="74000"/>
    <s v="no.s"/>
    <n v="1733.3333333333333"/>
    <n v="42.692307692307693"/>
    <m/>
    <m/>
    <m/>
    <x v="0"/>
    <n v="0"/>
    <s v="moved"/>
    <n v="14800"/>
    <m/>
    <m/>
    <m/>
  </r>
  <r>
    <n v="1033"/>
    <s v="HUNGRY BIRD CAPS 120MM RED"/>
    <x v="0"/>
    <m/>
    <m/>
    <m/>
    <m/>
    <x v="0"/>
    <m/>
    <m/>
    <n v="0"/>
    <n v="1.2"/>
    <m/>
    <n v="0"/>
    <x v="9"/>
    <n v="0"/>
    <s v="PM0744"/>
    <x v="1"/>
    <s v="no.s"/>
    <n v="1"/>
    <n v="7"/>
    <n v="1"/>
    <n v="2"/>
    <n v="11"/>
    <n v="2"/>
    <n v="9"/>
    <s v="local"/>
    <s v="5000 NOS"/>
    <n v="0"/>
    <m/>
    <m/>
    <m/>
    <m/>
    <m/>
    <m/>
    <m/>
    <m/>
    <n v="6000"/>
    <n v="4000"/>
    <n v="10000"/>
    <n v="5000"/>
    <n v="6000"/>
    <n v="6000"/>
    <n v="0.06"/>
    <n v="5.4892469593130558E-5"/>
    <n v="0.99725928340669645"/>
    <x v="2"/>
    <n v="0"/>
    <s v="no.s"/>
    <n v="200"/>
    <n v="0"/>
    <m/>
    <m/>
    <m/>
    <x v="0"/>
    <n v="0"/>
    <s v="moved"/>
    <n v="0"/>
    <m/>
    <m/>
    <m/>
  </r>
  <r>
    <n v="1051"/>
    <s v="63MM PINK CAPS FOR WAFFY"/>
    <x v="0"/>
    <m/>
    <m/>
    <m/>
    <m/>
    <x v="0"/>
    <m/>
    <m/>
    <n v="17500"/>
    <n v="0.6"/>
    <m/>
    <s v="STICK"/>
    <x v="9"/>
    <n v="17500"/>
    <s v="PM0761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m/>
    <m/>
    <n v="10000"/>
    <n v="10000"/>
    <n v="10000"/>
    <n v="10000"/>
    <n v="6000"/>
    <n v="0.06"/>
    <n v="5.4892469593130558E-5"/>
    <n v="0.99731417587628957"/>
    <x v="2"/>
    <n v="17500"/>
    <s v="no.s"/>
    <n v="333.33333333333331"/>
    <n v="52.5"/>
    <m/>
    <m/>
    <m/>
    <x v="0"/>
    <n v="0"/>
    <s v="moved"/>
    <n v="10500"/>
    <m/>
    <m/>
    <m/>
  </r>
  <r>
    <n v="418"/>
    <s v="Display Big Heart"/>
    <x v="1"/>
    <s v="scrap"/>
    <s v="dispose"/>
    <m/>
    <m/>
    <x v="1"/>
    <m/>
    <s v="dispose"/>
    <n v="23450"/>
    <n v="5"/>
    <n v="117250"/>
    <s v="BLISTER"/>
    <x v="7"/>
    <n v="23450"/>
    <s v="PM0320"/>
    <x v="1"/>
    <s v="Nos"/>
    <n v="1"/>
    <n v="10"/>
    <n v="1"/>
    <n v="4"/>
    <n v="16"/>
    <m/>
    <n v="16"/>
    <m/>
    <e v="#N/A"/>
    <e v="#N/A"/>
    <m/>
    <n v="21500"/>
    <m/>
    <m/>
    <m/>
    <m/>
    <m/>
    <m/>
    <m/>
    <m/>
    <m/>
    <n v="21500"/>
    <m/>
    <n v="107500"/>
    <m/>
    <n v="0"/>
    <n v="1"/>
    <x v="3"/>
    <n v="23450"/>
    <s v="no.s"/>
    <n v="0"/>
    <m/>
    <m/>
    <m/>
    <m/>
    <x v="3"/>
    <n v="1"/>
    <s v="non moved"/>
    <n v="117250"/>
    <m/>
    <m/>
    <m/>
  </r>
  <r>
    <n v="909"/>
    <s v="120MM RED WITH HANDLE FOR HUNGRY BIRDS"/>
    <x v="0"/>
    <m/>
    <m/>
    <m/>
    <m/>
    <x v="0"/>
    <m/>
    <m/>
    <n v="8714"/>
    <n v="4"/>
    <m/>
    <n v="0"/>
    <x v="9"/>
    <n v="8714"/>
    <s v="PM0692"/>
    <x v="1"/>
    <s v="Kgs"/>
    <n v="1"/>
    <n v="7"/>
    <n v="1"/>
    <n v="2"/>
    <n v="11"/>
    <n v="2"/>
    <n v="9"/>
    <s v="local"/>
    <s v="5000 NOS"/>
    <n v="0"/>
    <m/>
    <m/>
    <m/>
    <m/>
    <m/>
    <m/>
    <m/>
    <m/>
    <n v="1800"/>
    <n v="986"/>
    <n v="2786"/>
    <n v="1393"/>
    <n v="1800"/>
    <n v="5572"/>
    <n v="5.5719999999999999E-2"/>
    <n v="5.0976806762153909E-5"/>
    <n v="0.99741752416515239"/>
    <x v="2"/>
    <n v="8714"/>
    <s v="no.s"/>
    <n v="60"/>
    <n v="145.23333333333332"/>
    <m/>
    <m/>
    <m/>
    <x v="0"/>
    <n v="0"/>
    <s v="moved"/>
    <n v="34856"/>
    <m/>
    <m/>
    <m/>
  </r>
  <r>
    <n v="153"/>
    <s v="Roasted Hazelnut Flavour"/>
    <x v="0"/>
    <m/>
    <m/>
    <m/>
    <m/>
    <x v="0"/>
    <m/>
    <m/>
    <n v="50"/>
    <n v="500"/>
    <m/>
    <n v="0"/>
    <x v="6"/>
    <n v="50"/>
    <s v="RM0103"/>
    <x v="0"/>
    <s v="Kgs"/>
    <n v="1"/>
    <n v="20"/>
    <n v="5"/>
    <n v="5"/>
    <n v="31"/>
    <n v="30"/>
    <n v="1"/>
    <s v="Non Local"/>
    <s v="25 KGS"/>
    <s v="each can contains 25 kgs"/>
    <m/>
    <n v="25"/>
    <n v="0"/>
    <n v="0"/>
    <n v="0"/>
    <n v="0"/>
    <n v="25"/>
    <n v="25"/>
    <n v="25"/>
    <n v="0"/>
    <n v="100"/>
    <n v="11.111111111111111"/>
    <n v="25"/>
    <n v="5555.5555555555557"/>
    <n v="5.5555555555555559E-2"/>
    <n v="5.0826360734380143E-5"/>
    <n v="0.99746835052588678"/>
    <x v="2"/>
    <n v="50"/>
    <s v="kgs"/>
    <n v="0.83333333333333337"/>
    <n v="60"/>
    <m/>
    <m/>
    <m/>
    <x v="0"/>
    <n v="0"/>
    <s v="moved"/>
    <n v="25000"/>
    <m/>
    <m/>
    <m/>
  </r>
  <r>
    <n v="126"/>
    <s v="Rose Flavour (Garden) - Rose"/>
    <x v="0"/>
    <m/>
    <m/>
    <m/>
    <m/>
    <x v="0"/>
    <m/>
    <m/>
    <n v="31"/>
    <n v="400"/>
    <m/>
    <n v="0"/>
    <x v="6"/>
    <n v="25"/>
    <s v="RM0066"/>
    <x v="0"/>
    <s v="Kgs"/>
    <n v="1"/>
    <n v="20"/>
    <n v="5"/>
    <n v="5"/>
    <n v="31"/>
    <n v="30"/>
    <n v="1"/>
    <s v="Non Local"/>
    <s v="25 kgs"/>
    <e v="#N/A"/>
    <m/>
    <n v="0"/>
    <n v="0"/>
    <n v="50"/>
    <n v="0"/>
    <n v="0"/>
    <n v="25"/>
    <n v="0"/>
    <n v="0"/>
    <n v="50"/>
    <n v="125"/>
    <n v="13.888888888888889"/>
    <n v="50"/>
    <n v="5555.5555555555557"/>
    <n v="5.5555555555555559E-2"/>
    <n v="5.0826360734380143E-5"/>
    <n v="0.99751917688662117"/>
    <x v="2"/>
    <n v="31"/>
    <s v="kgs"/>
    <n v="1.6666666666666667"/>
    <n v="18.599999999999998"/>
    <m/>
    <m/>
    <m/>
    <x v="0"/>
    <n v="0"/>
    <s v="moved"/>
    <n v="12400"/>
    <m/>
    <m/>
    <m/>
  </r>
  <r>
    <n v="310"/>
    <s v="Jar Cbs Stick On choco"/>
    <x v="2"/>
    <s v="moving"/>
    <m/>
    <m/>
    <m/>
    <x v="2"/>
    <m/>
    <m/>
    <n v="370"/>
    <n v="36.75"/>
    <m/>
    <s v="STICK"/>
    <x v="26"/>
    <n v="370"/>
    <s v="PM0009"/>
    <x v="1"/>
    <s v="no.s"/>
    <n v="1"/>
    <n v="10"/>
    <n v="1"/>
    <n v="3"/>
    <n v="15"/>
    <n v="5"/>
    <n v="10"/>
    <s v="local"/>
    <s v="500 CBS"/>
    <s v="each bdl contains 10 nos"/>
    <m/>
    <n v="70"/>
    <n v="10"/>
    <n v="0"/>
    <n v="0"/>
    <n v="1280"/>
    <n v="0"/>
    <n v="0"/>
    <n v="0"/>
    <n v="0"/>
    <n v="1360"/>
    <n v="151.11111111111111"/>
    <n v="1280"/>
    <n v="5553.333333333333"/>
    <n v="5.553333333333333E-2"/>
    <n v="5.0806030190086387E-5"/>
    <n v="0.9975699829168112"/>
    <x v="3"/>
    <n v="370"/>
    <s v="no.s"/>
    <n v="42.666666666666664"/>
    <n v="8.671875"/>
    <m/>
    <n v="1"/>
    <m/>
    <x v="2"/>
    <n v="1"/>
    <s v="non moved"/>
    <n v="13597.5"/>
    <m/>
    <m/>
    <m/>
  </r>
  <r>
    <n v="117"/>
    <s v="Mango Flavour (IFF) M &amp;M"/>
    <x v="1"/>
    <s v="alternate usage"/>
    <s v="use"/>
    <s v="existing"/>
    <s v="no stock"/>
    <x v="3"/>
    <m/>
    <s v="no dispose"/>
    <n v="75"/>
    <n v="700"/>
    <m/>
    <n v="0"/>
    <x v="6"/>
    <n v="75"/>
    <s v="RM0171"/>
    <x v="0"/>
    <s v="Kgs"/>
    <n v="1"/>
    <n v="20"/>
    <n v="5"/>
    <n v="5"/>
    <n v="31"/>
    <n v="30"/>
    <n v="1"/>
    <s v="Non Local"/>
    <e v="#N/A"/>
    <e v="#N/A"/>
    <m/>
    <n v="0"/>
    <n v="10"/>
    <n v="25"/>
    <n v="0"/>
    <n v="0"/>
    <n v="35"/>
    <n v="0"/>
    <n v="0"/>
    <n v="0"/>
    <n v="70"/>
    <n v="7.7777777777777777"/>
    <n v="35"/>
    <n v="5444.4444444444443"/>
    <n v="5.4444444444444441E-2"/>
    <n v="4.9809833519692541E-5"/>
    <n v="0.99761979275033086"/>
    <x v="3"/>
    <n v="75"/>
    <s v="kgs"/>
    <n v="1.1666666666666667"/>
    <n v="64.285714285714278"/>
    <m/>
    <n v="1"/>
    <m/>
    <x v="2"/>
    <n v="1"/>
    <s v="non moved"/>
    <n v="52500"/>
    <m/>
    <m/>
    <m/>
  </r>
  <r>
    <n v="736"/>
    <s v="Aashirvad salt"/>
    <x v="0"/>
    <m/>
    <m/>
    <m/>
    <m/>
    <x v="3"/>
    <m/>
    <m/>
    <n v="1250"/>
    <n v="8"/>
    <m/>
    <n v="0"/>
    <x v="0"/>
    <n v="1475"/>
    <s v="RM0120"/>
    <x v="0"/>
    <s v="Kgs"/>
    <n v="1"/>
    <n v="3"/>
    <n v="1"/>
    <n v="2"/>
    <n v="7"/>
    <n v="3"/>
    <n v="4"/>
    <s v="local"/>
    <s v="500 KGS"/>
    <s v="20 bags x 25 kgs"/>
    <m/>
    <m/>
    <n v="175"/>
    <n v="350"/>
    <n v="1250"/>
    <n v="1025"/>
    <n v="350"/>
    <n v="950"/>
    <n v="850"/>
    <n v="425"/>
    <n v="5375"/>
    <n v="671.875"/>
    <n v="1250"/>
    <n v="5375"/>
    <n v="5.3749999999999999E-2"/>
    <n v="4.9174504010512789E-5"/>
    <n v="0.9976689672543414"/>
    <x v="2"/>
    <n v="1250"/>
    <s v="kgs"/>
    <n v="41.666666666666664"/>
    <n v="30"/>
    <m/>
    <m/>
    <m/>
    <x v="0"/>
    <n v="0"/>
    <s v="moved"/>
    <n v="10000"/>
    <m/>
    <m/>
    <m/>
  </r>
  <r>
    <n v="40"/>
    <s v="Sodium Bi-Carbonate"/>
    <x v="0"/>
    <m/>
    <m/>
    <m/>
    <m/>
    <x v="3"/>
    <m/>
    <m/>
    <n v="550"/>
    <n v="32"/>
    <m/>
    <n v="0"/>
    <x v="0"/>
    <n v="550"/>
    <s v="RM0126"/>
    <x v="0"/>
    <s v="Kgs"/>
    <n v="1"/>
    <n v="5"/>
    <n v="1"/>
    <n v="3"/>
    <n v="10"/>
    <n v="7"/>
    <n v="3"/>
    <s v="local"/>
    <s v="50KGS"/>
    <s v="1 bag x 50 kgs"/>
    <m/>
    <n v="100"/>
    <n v="200"/>
    <n v="100"/>
    <n v="200"/>
    <n v="150"/>
    <n v="210"/>
    <n v="150"/>
    <n v="150"/>
    <n v="200"/>
    <n v="1460"/>
    <n v="162.22222222222223"/>
    <n v="210"/>
    <n v="5191.1111111111113"/>
    <n v="5.1911111111111116E-2"/>
    <n v="4.7492151470204806E-5"/>
    <n v="0.99771645940581155"/>
    <x v="2"/>
    <n v="550"/>
    <s v="kgs"/>
    <n v="7"/>
    <n v="78.571428571428569"/>
    <m/>
    <m/>
    <m/>
    <x v="0"/>
    <n v="0"/>
    <s v="moved"/>
    <n v="17600"/>
    <m/>
    <m/>
    <m/>
  </r>
  <r>
    <n v="764"/>
    <s v="PLAIN 106MM FOILS"/>
    <x v="0"/>
    <m/>
    <m/>
    <m/>
    <m/>
    <x v="3"/>
    <m/>
    <m/>
    <n v="87000"/>
    <n v="0.28000000000000003"/>
    <m/>
    <n v="0"/>
    <x v="25"/>
    <n v="87000"/>
    <s v="PM0464"/>
    <x v="1"/>
    <s v="Kgs"/>
    <n v="1"/>
    <n v="7"/>
    <n v="4"/>
    <n v="3"/>
    <n v="15"/>
    <n v="5"/>
    <n v="10"/>
    <s v="both"/>
    <s v="50000 NOS"/>
    <s v="each bdl contains 1000 nos"/>
    <m/>
    <m/>
    <m/>
    <n v="20000"/>
    <n v="10000"/>
    <n v="34500"/>
    <n v="25000"/>
    <n v="40000"/>
    <n v="0"/>
    <n v="0"/>
    <n v="129500"/>
    <n v="18500"/>
    <n v="40000"/>
    <n v="5180.0000000000009"/>
    <n v="5.1800000000000006E-2"/>
    <n v="4.7390498748736055E-5"/>
    <n v="0.99776384990456024"/>
    <x v="2"/>
    <n v="87000"/>
    <s v="no.s"/>
    <n v="1333.3333333333333"/>
    <n v="65.25"/>
    <m/>
    <m/>
    <m/>
    <x v="0"/>
    <n v="0"/>
    <s v="moved"/>
    <n v="24360.000000000004"/>
    <m/>
    <m/>
    <m/>
  </r>
  <r>
    <n v="334"/>
    <s v="Laminate Boom choco stick"/>
    <x v="1"/>
    <s v="scrap"/>
    <s v="transfer"/>
    <m/>
    <m/>
    <x v="4"/>
    <m/>
    <s v="no dispose"/>
    <n v="702"/>
    <n v="230"/>
    <n v="161460"/>
    <s v="STICK"/>
    <x v="4"/>
    <n v="702"/>
    <s v="PM0032"/>
    <x v="1"/>
    <s v="Kgs"/>
    <n v="1"/>
    <n v="15"/>
    <n v="1"/>
    <n v="5"/>
    <n v="22"/>
    <m/>
    <n v="22"/>
    <m/>
    <e v="#N/A"/>
    <e v="#N/A"/>
    <m/>
    <m/>
    <m/>
    <m/>
    <m/>
    <m/>
    <m/>
    <m/>
    <n v="34"/>
    <m/>
    <m/>
    <n v="34"/>
    <m/>
    <n v="7820"/>
    <m/>
    <n v="0"/>
    <n v="1"/>
    <x v="3"/>
    <n v="702"/>
    <s v="kgs"/>
    <n v="0"/>
    <m/>
    <m/>
    <m/>
    <m/>
    <x v="3"/>
    <n v="1"/>
    <s v="non moved"/>
    <n v="161460"/>
    <m/>
    <n v="3"/>
    <s v="4A"/>
  </r>
  <r>
    <n v="363"/>
    <s v="Labels Stick On Choco With Hazelnut Cream"/>
    <x v="0"/>
    <m/>
    <m/>
    <m/>
    <m/>
    <x v="0"/>
    <m/>
    <m/>
    <n v="31200"/>
    <n v="0.6"/>
    <m/>
    <s v="STICK"/>
    <x v="16"/>
    <n v="31200"/>
    <s v="PM0506"/>
    <x v="1"/>
    <s v="no.s"/>
    <n v="1"/>
    <n v="10"/>
    <n v="1"/>
    <n v="3"/>
    <n v="15"/>
    <n v="5"/>
    <n v="10"/>
    <s v="local"/>
    <s v="10000 NOS"/>
    <n v="0"/>
    <m/>
    <m/>
    <m/>
    <m/>
    <m/>
    <n v="0"/>
    <n v="3325"/>
    <n v="11900"/>
    <n v="15360"/>
    <n v="11300"/>
    <n v="41885"/>
    <n v="8377"/>
    <n v="15360"/>
    <n v="5026.2"/>
    <n v="5.0262000000000001E-2"/>
    <n v="4.5983421778165464E-5"/>
    <n v="0.99785713233763784"/>
    <x v="2"/>
    <n v="31200"/>
    <s v="no.s"/>
    <n v="512"/>
    <n v="60.9375"/>
    <m/>
    <m/>
    <m/>
    <x v="0"/>
    <n v="0"/>
    <s v="moved"/>
    <n v="18720"/>
    <m/>
    <m/>
    <m/>
  </r>
  <r>
    <n v="651"/>
    <s v="FUNHOUSE ALU FOILS 130MM"/>
    <x v="0"/>
    <m/>
    <m/>
    <m/>
    <m/>
    <x v="0"/>
    <m/>
    <m/>
    <n v="40000"/>
    <n v="0.45"/>
    <m/>
    <n v="0"/>
    <x v="25"/>
    <n v="59000"/>
    <s v="PM0466"/>
    <x v="1"/>
    <s v="Kgs"/>
    <n v="1"/>
    <n v="7"/>
    <n v="4"/>
    <n v="3"/>
    <n v="15"/>
    <n v="5"/>
    <n v="10"/>
    <s v="both"/>
    <s v="50000 NOS"/>
    <s v="each bdl contains 1000 nos"/>
    <m/>
    <m/>
    <n v="18000"/>
    <n v="24000"/>
    <n v="0"/>
    <n v="20000"/>
    <n v="0"/>
    <n v="0"/>
    <n v="5000"/>
    <n v="22000"/>
    <n v="89000"/>
    <n v="11125"/>
    <n v="24000"/>
    <n v="5006.25"/>
    <n v="5.0062500000000003E-2"/>
    <n v="4.5800904316768308E-5"/>
    <n v="0.99790293324195456"/>
    <x v="2"/>
    <n v="40000"/>
    <s v="no.s"/>
    <n v="800"/>
    <n v="50"/>
    <m/>
    <m/>
    <m/>
    <x v="0"/>
    <n v="0"/>
    <s v="moved"/>
    <n v="18000"/>
    <m/>
    <m/>
    <m/>
  </r>
  <r>
    <n v="633"/>
    <s v="AUSOME 86MM Foils"/>
    <x v="0"/>
    <m/>
    <m/>
    <m/>
    <m/>
    <x v="0"/>
    <m/>
    <m/>
    <n v="192000"/>
    <n v="0.2"/>
    <m/>
    <s v="BUBBLEGUM"/>
    <x v="25"/>
    <n v="193000"/>
    <s v="PM0446"/>
    <x v="1"/>
    <s v="Kgs"/>
    <n v="1"/>
    <n v="7"/>
    <n v="4"/>
    <n v="3"/>
    <n v="15"/>
    <n v="5"/>
    <n v="10"/>
    <s v="both"/>
    <s v="50000 NOS"/>
    <s v="each bdl contains 1000 nos"/>
    <m/>
    <n v="10000"/>
    <n v="10000"/>
    <n v="10000"/>
    <n v="43000"/>
    <n v="10000"/>
    <n v="0"/>
    <n v="80000"/>
    <n v="20000"/>
    <n v="42000"/>
    <n v="225000"/>
    <n v="25000"/>
    <n v="80000"/>
    <n v="5000"/>
    <n v="0.05"/>
    <n v="4.5743724660942126E-5"/>
    <n v="0.99794867696661549"/>
    <x v="2"/>
    <n v="192000"/>
    <s v="no.s"/>
    <n v="2666.6666666666665"/>
    <n v="72"/>
    <m/>
    <m/>
    <m/>
    <x v="0"/>
    <n v="0"/>
    <s v="moved"/>
    <n v="38400"/>
    <m/>
    <m/>
    <m/>
  </r>
  <r>
    <n v="844"/>
    <s v="CHOCOLATE DIARY LM 0404 FL 5529 KM (KERRY)"/>
    <x v="0"/>
    <m/>
    <m/>
    <m/>
    <m/>
    <x v="0"/>
    <m/>
    <m/>
    <n v="50"/>
    <n v="600"/>
    <m/>
    <n v="0"/>
    <x v="6"/>
    <n v="50"/>
    <s v="RM0188"/>
    <x v="0"/>
    <s v="Kgs"/>
    <n v="1"/>
    <n v="20"/>
    <n v="5"/>
    <n v="5"/>
    <n v="31"/>
    <n v="20"/>
    <n v="11"/>
    <s v="Non Local"/>
    <s v="25 kgs"/>
    <e v="#N/A"/>
    <m/>
    <m/>
    <m/>
    <m/>
    <n v="20"/>
    <n v="20"/>
    <n v="0"/>
    <n v="10"/>
    <n v="0"/>
    <n v="0"/>
    <n v="50"/>
    <n v="8.3333333333333339"/>
    <n v="20"/>
    <n v="5000"/>
    <n v="0.05"/>
    <n v="4.5743724660942126E-5"/>
    <n v="0.99799442069127642"/>
    <x v="2"/>
    <n v="50"/>
    <s v="kgs"/>
    <n v="0.66666666666666663"/>
    <n v="75"/>
    <m/>
    <m/>
    <m/>
    <x v="0"/>
    <n v="0"/>
    <s v="moved"/>
    <n v="30000"/>
    <m/>
    <m/>
    <m/>
  </r>
  <r>
    <n v="39"/>
    <s v="Ammonium Bi-Carbonate"/>
    <x v="0"/>
    <m/>
    <m/>
    <m/>
    <m/>
    <x v="0"/>
    <m/>
    <m/>
    <n v="225"/>
    <n v="24"/>
    <m/>
    <n v="0"/>
    <x v="0"/>
    <n v="100"/>
    <s v="RM0124"/>
    <x v="0"/>
    <s v="Kgs"/>
    <n v="1"/>
    <n v="5"/>
    <n v="1"/>
    <n v="3"/>
    <n v="10"/>
    <n v="7"/>
    <n v="3"/>
    <s v="local"/>
    <s v="50KGS"/>
    <s v="2 bags x 25 kgs"/>
    <m/>
    <n v="275"/>
    <n v="325"/>
    <n v="150"/>
    <n v="0"/>
    <n v="0"/>
    <n v="0"/>
    <n v="350"/>
    <n v="425"/>
    <n v="300"/>
    <n v="1825"/>
    <n v="202.77777777777777"/>
    <n v="425"/>
    <n v="4866.6666666666661"/>
    <n v="4.8666666666666664E-2"/>
    <n v="4.4523892003317002E-5"/>
    <n v="0.99803894458327969"/>
    <x v="2"/>
    <n v="225"/>
    <s v="kgs"/>
    <n v="14.166666666666666"/>
    <n v="15.882352941176471"/>
    <m/>
    <m/>
    <m/>
    <x v="0"/>
    <n v="0"/>
    <s v="moved"/>
    <n v="5400"/>
    <m/>
    <m/>
    <m/>
  </r>
  <r>
    <n v="347"/>
    <s v="Stickers Funtoo Choco stick 13g(34 UNITS)"/>
    <x v="0"/>
    <m/>
    <m/>
    <m/>
    <m/>
    <x v="0"/>
    <m/>
    <m/>
    <n v="70000"/>
    <n v="0.45"/>
    <m/>
    <s v="STICK"/>
    <x v="16"/>
    <n v="70000"/>
    <s v="PM0028"/>
    <x v="1"/>
    <s v="no.s"/>
    <n v="1"/>
    <n v="10"/>
    <n v="1"/>
    <n v="3"/>
    <n v="15"/>
    <n v="5"/>
    <n v="10"/>
    <s v="local"/>
    <s v="10000 NOS"/>
    <n v="0"/>
    <m/>
    <m/>
    <n v="50460"/>
    <n v="0"/>
    <n v="15500"/>
    <n v="0"/>
    <n v="4500"/>
    <n v="0"/>
    <n v="0"/>
    <n v="16000"/>
    <n v="86460"/>
    <n v="10807.5"/>
    <n v="50460"/>
    <n v="4863.375"/>
    <n v="4.8633750000000003E-2"/>
    <n v="4.4493777384581887E-5"/>
    <n v="0.99808343836066427"/>
    <x v="2"/>
    <n v="70000"/>
    <s v="no.s"/>
    <n v="1682"/>
    <n v="41.617122473246134"/>
    <m/>
    <m/>
    <m/>
    <x v="0"/>
    <n v="0"/>
    <s v="moved"/>
    <n v="31500"/>
    <m/>
    <m/>
    <m/>
  </r>
  <r>
    <n v="166"/>
    <s v="Chocolate Brown K1 Color"/>
    <x v="0"/>
    <m/>
    <m/>
    <m/>
    <m/>
    <x v="0"/>
    <m/>
    <m/>
    <n v="50"/>
    <n v="575"/>
    <m/>
    <n v="0"/>
    <x v="20"/>
    <n v="50"/>
    <s v="RM0087"/>
    <x v="0"/>
    <s v="Kgs"/>
    <n v="1"/>
    <n v="10"/>
    <n v="1"/>
    <n v="4"/>
    <n v="16"/>
    <n v="15"/>
    <n v="1"/>
    <s v="local"/>
    <s v="5 KGS"/>
    <s v="1 drum x 25 kgs "/>
    <m/>
    <n v="0"/>
    <n v="0"/>
    <n v="50"/>
    <n v="0"/>
    <n v="0"/>
    <n v="0"/>
    <n v="0"/>
    <n v="25"/>
    <n v="0"/>
    <n v="75"/>
    <n v="8.3333333333333339"/>
    <n v="50"/>
    <n v="4791.666666666667"/>
    <n v="4.791666666666667E-2"/>
    <n v="4.3837736133402879E-5"/>
    <n v="0.99812727609679763"/>
    <x v="2"/>
    <n v="50"/>
    <s v="kgs"/>
    <n v="1.6666666666666667"/>
    <n v="30"/>
    <m/>
    <m/>
    <m/>
    <x v="0"/>
    <n v="0"/>
    <s v="moved"/>
    <n v="28750"/>
    <m/>
    <m/>
    <m/>
  </r>
  <r>
    <n v="462"/>
    <s v="Labels Funto Coffee Candy Mini 10 PCS FREE"/>
    <x v="0"/>
    <m/>
    <m/>
    <m/>
    <m/>
    <x v="0"/>
    <m/>
    <m/>
    <n v="5650"/>
    <n v="0.45"/>
    <m/>
    <s v="CANDY"/>
    <x v="16"/>
    <n v="5650"/>
    <s v="PM0671"/>
    <x v="1"/>
    <s v="Kgs"/>
    <n v="1"/>
    <n v="10"/>
    <n v="1"/>
    <n v="3"/>
    <n v="15"/>
    <n v="5"/>
    <n v="10"/>
    <s v="local"/>
    <s v="10000 NOS"/>
    <s v="each bdl contains 200 nos"/>
    <m/>
    <m/>
    <m/>
    <m/>
    <m/>
    <m/>
    <m/>
    <n v="7800"/>
    <n v="23800"/>
    <n v="0"/>
    <n v="31600"/>
    <n v="10533.333333333334"/>
    <n v="23800"/>
    <n v="4740"/>
    <n v="4.7399999999999998E-2"/>
    <n v="4.3365050978573138E-5"/>
    <n v="0.99817064114777621"/>
    <x v="2"/>
    <n v="5650"/>
    <s v="no.s"/>
    <n v="793.33333333333337"/>
    <n v="7.1218487394957979"/>
    <m/>
    <m/>
    <m/>
    <x v="0"/>
    <n v="0"/>
    <s v="moved"/>
    <n v="2542.5"/>
    <m/>
    <m/>
    <m/>
  </r>
  <r>
    <n v="694"/>
    <s v="Spots 1/- caps"/>
    <x v="0"/>
    <m/>
    <m/>
    <m/>
    <m/>
    <x v="0"/>
    <m/>
    <m/>
    <n v="4000"/>
    <n v="1.2"/>
    <m/>
    <n v="0"/>
    <x v="9"/>
    <n v="8000"/>
    <s v="PM0094"/>
    <x v="1"/>
    <s v="no.s"/>
    <n v="1"/>
    <n v="7"/>
    <n v="1"/>
    <n v="2"/>
    <n v="11"/>
    <n v="3"/>
    <n v="8"/>
    <s v="local"/>
    <s v="5000 NOS"/>
    <s v="each bag contains 2000 nos caps"/>
    <m/>
    <n v="6000"/>
    <n v="0"/>
    <n v="4000"/>
    <n v="8000"/>
    <n v="0"/>
    <n v="2000"/>
    <n v="2000"/>
    <n v="4000"/>
    <n v="8000"/>
    <n v="34000"/>
    <n v="3777.7777777777778"/>
    <n v="8000"/>
    <n v="4533.333333333333"/>
    <n v="4.533333333333333E-2"/>
    <n v="4.1474310359254196E-5"/>
    <n v="0.99821211545813548"/>
    <x v="2"/>
    <n v="4000"/>
    <s v="no.s"/>
    <n v="266.66666666666669"/>
    <n v="14.999999999999998"/>
    <m/>
    <m/>
    <m/>
    <x v="0"/>
    <n v="0"/>
    <s v="moved"/>
    <n v="4800"/>
    <m/>
    <m/>
    <m/>
  </r>
  <r>
    <n v="109"/>
    <s v="Lemon Flavour (Symrise) - O&amp;L"/>
    <x v="0"/>
    <m/>
    <m/>
    <m/>
    <m/>
    <x v="0"/>
    <m/>
    <m/>
    <n v="15"/>
    <n v="801.5"/>
    <m/>
    <n v="0"/>
    <x v="6"/>
    <n v="15"/>
    <s v="RM0055"/>
    <x v="0"/>
    <s v="Kgs"/>
    <n v="1"/>
    <n v="20"/>
    <n v="5"/>
    <n v="5"/>
    <n v="31"/>
    <n v="30"/>
    <n v="1"/>
    <s v="Non Local"/>
    <s v="25 kgs"/>
    <e v="#N/A"/>
    <m/>
    <n v="0"/>
    <n v="0"/>
    <n v="0"/>
    <n v="25"/>
    <n v="0"/>
    <n v="0"/>
    <n v="25"/>
    <n v="0"/>
    <n v="0"/>
    <n v="50"/>
    <n v="5.5555555555555554"/>
    <n v="25"/>
    <n v="4452.7777777777774"/>
    <n v="4.452777777777777E-2"/>
    <n v="4.073732812860568E-5"/>
    <n v="0.99825285278626408"/>
    <x v="2"/>
    <n v="15"/>
    <s v="kgs"/>
    <n v="0.83333333333333337"/>
    <n v="18"/>
    <m/>
    <m/>
    <m/>
    <x v="0"/>
    <n v="0"/>
    <s v="moved"/>
    <n v="12022.5"/>
    <m/>
    <m/>
    <m/>
  </r>
  <r>
    <n v="89"/>
    <s v="Caustic Soda"/>
    <x v="0"/>
    <m/>
    <m/>
    <m/>
    <m/>
    <x v="0"/>
    <m/>
    <m/>
    <n v="150"/>
    <n v="48"/>
    <m/>
    <n v="0"/>
    <x v="0"/>
    <n v="100"/>
    <s v="RM0202"/>
    <x v="0"/>
    <s v="Kgs"/>
    <n v="1"/>
    <n v="5"/>
    <n v="1"/>
    <n v="3"/>
    <n v="10"/>
    <n v="4"/>
    <n v="6"/>
    <s v="local"/>
    <s v="50 KGS"/>
    <s v="1 bag x 50 kgs"/>
    <m/>
    <n v="50"/>
    <n v="100"/>
    <n v="50"/>
    <n v="50"/>
    <n v="100"/>
    <n v="100"/>
    <n v="150"/>
    <n v="50"/>
    <n v="150"/>
    <n v="800"/>
    <n v="88.888888888888886"/>
    <n v="150"/>
    <n v="4266.6666666666661"/>
    <n v="4.2666666666666658E-2"/>
    <n v="3.9034645044003941E-5"/>
    <n v="0.99829188743130803"/>
    <x v="2"/>
    <n v="150"/>
    <s v="kgs"/>
    <n v="5"/>
    <n v="30"/>
    <m/>
    <m/>
    <m/>
    <x v="0"/>
    <n v="0"/>
    <s v="moved"/>
    <n v="7200"/>
    <m/>
    <m/>
    <m/>
  </r>
  <r>
    <n v="581"/>
    <s v="CHOCO SURPRISE CH"/>
    <x v="0"/>
    <m/>
    <m/>
    <m/>
    <m/>
    <x v="0"/>
    <m/>
    <m/>
    <n v="8500"/>
    <n v="0.56999999999999995"/>
    <m/>
    <n v="0"/>
    <x v="16"/>
    <n v="8500"/>
    <s v="PM0051"/>
    <x v="1"/>
    <s v="no.s"/>
    <n v="1"/>
    <n v="10"/>
    <n v="1"/>
    <n v="3"/>
    <n v="15"/>
    <n v="7"/>
    <n v="8"/>
    <s v="local"/>
    <s v="10000 NOS"/>
    <n v="0"/>
    <m/>
    <n v="42366"/>
    <n v="4000"/>
    <n v="5000"/>
    <n v="0"/>
    <n v="0"/>
    <n v="0"/>
    <n v="0"/>
    <n v="15500"/>
    <n v="0"/>
    <n v="66866"/>
    <n v="7429.5555555555557"/>
    <n v="42366"/>
    <n v="4234.8466666666664"/>
    <n v="4.2348466666666661E-2"/>
    <n v="3.8743531980261713E-5"/>
    <n v="0.99833063096328833"/>
    <x v="2"/>
    <n v="8500"/>
    <s v="no.s"/>
    <n v="1412.2"/>
    <n v="6.0189774819430673"/>
    <m/>
    <m/>
    <m/>
    <x v="0"/>
    <n v="0"/>
    <s v="moved"/>
    <n v="4845"/>
    <m/>
    <m/>
    <m/>
  </r>
  <r>
    <n v="592"/>
    <s v="PIK N PIK LARGE SB"/>
    <x v="0"/>
    <m/>
    <m/>
    <m/>
    <m/>
    <x v="0"/>
    <m/>
    <m/>
    <n v="71000"/>
    <n v="0.6"/>
    <m/>
    <s v="STICK"/>
    <x v="16"/>
    <n v="71000"/>
    <s v="PM0046"/>
    <x v="1"/>
    <s v="no.s"/>
    <n v="1"/>
    <n v="10"/>
    <n v="1"/>
    <n v="3"/>
    <n v="15"/>
    <n v="7"/>
    <n v="8"/>
    <s v="local"/>
    <s v="10000 NOS"/>
    <n v="0"/>
    <m/>
    <n v="25000"/>
    <n v="32000"/>
    <n v="0"/>
    <n v="0"/>
    <n v="0"/>
    <n v="0"/>
    <n v="0"/>
    <n v="3000"/>
    <n v="3000"/>
    <n v="63000"/>
    <n v="7000"/>
    <n v="32000"/>
    <n v="4200"/>
    <n v="4.2000000000000003E-2"/>
    <n v="3.842472871519139E-5"/>
    <n v="0.99836905569200352"/>
    <x v="2"/>
    <n v="71000"/>
    <s v="no.s"/>
    <n v="1066.6666666666667"/>
    <n v="66.5625"/>
    <m/>
    <m/>
    <m/>
    <x v="0"/>
    <n v="0"/>
    <s v="moved"/>
    <n v="42600"/>
    <m/>
    <m/>
    <m/>
  </r>
  <r>
    <n v="92"/>
    <s v="Talcum Powder"/>
    <x v="0"/>
    <m/>
    <m/>
    <m/>
    <m/>
    <x v="0"/>
    <m/>
    <m/>
    <n v="700"/>
    <n v="15"/>
    <m/>
    <n v="0"/>
    <x v="0"/>
    <n v="700"/>
    <s v="RM0204"/>
    <x v="0"/>
    <s v="Kgs"/>
    <n v="1"/>
    <n v="5"/>
    <n v="1"/>
    <n v="3"/>
    <n v="10"/>
    <n v="7"/>
    <n v="3"/>
    <s v="local"/>
    <s v="100 KGS"/>
    <s v="2 bags x 50 kgs"/>
    <m/>
    <n v="100"/>
    <n v="200"/>
    <n v="200"/>
    <n v="300"/>
    <n v="400"/>
    <n v="300"/>
    <n v="350"/>
    <n v="300"/>
    <n v="350"/>
    <n v="2500"/>
    <n v="277.77777777777777"/>
    <n v="400"/>
    <n v="4166.666666666667"/>
    <n v="4.1666666666666671E-2"/>
    <n v="3.811977055078511E-5"/>
    <n v="0.99840717546255431"/>
    <x v="2"/>
    <n v="700"/>
    <s v="kgs"/>
    <n v="13.333333333333334"/>
    <n v="52.5"/>
    <m/>
    <m/>
    <m/>
    <x v="0"/>
    <n v="0"/>
    <s v="moved"/>
    <n v="10500"/>
    <m/>
    <m/>
    <m/>
  </r>
  <r>
    <n v="968"/>
    <s v="4 lter jars&amp;caps"/>
    <x v="0"/>
    <m/>
    <m/>
    <m/>
    <m/>
    <x v="0"/>
    <m/>
    <m/>
    <n v="220"/>
    <n v="155"/>
    <m/>
    <n v="0"/>
    <x v="2"/>
    <n v="220"/>
    <s v="PM0695"/>
    <x v="1"/>
    <s v="no.s"/>
    <n v="1"/>
    <n v="2"/>
    <n v="1"/>
    <n v="2"/>
    <n v="6"/>
    <n v="2"/>
    <n v="4"/>
    <s v="Non Local"/>
    <s v="5000 NOS"/>
    <n v="0"/>
    <m/>
    <m/>
    <m/>
    <m/>
    <m/>
    <m/>
    <m/>
    <n v="0"/>
    <n v="80"/>
    <n v="0"/>
    <n v="80"/>
    <n v="26.666666666666668"/>
    <n v="80"/>
    <n v="4133.3333333333339"/>
    <n v="4.133333333333334E-2"/>
    <n v="3.7814812386378831E-5"/>
    <n v="0.99844499027494071"/>
    <x v="2"/>
    <n v="220"/>
    <s v="no.s"/>
    <n v="2.6666666666666665"/>
    <n v="82.5"/>
    <m/>
    <m/>
    <m/>
    <x v="0"/>
    <n v="0"/>
    <s v="moved"/>
    <n v="34100"/>
    <m/>
    <m/>
    <m/>
  </r>
  <r>
    <n v="43"/>
    <s v="Purasal S-25 (Sodium Lactate)"/>
    <x v="0"/>
    <m/>
    <m/>
    <m/>
    <m/>
    <x v="0"/>
    <m/>
    <m/>
    <n v="160"/>
    <n v="135"/>
    <m/>
    <n v="0"/>
    <x v="0"/>
    <n v="200"/>
    <s v="RM0065"/>
    <x v="0"/>
    <s v="Kgs"/>
    <n v="1"/>
    <n v="7"/>
    <n v="5"/>
    <n v="3"/>
    <n v="16"/>
    <n v="10"/>
    <n v="6"/>
    <s v="local"/>
    <s v="50KGS"/>
    <s v="1 can x 40 kgs"/>
    <m/>
    <n v="0"/>
    <n v="0"/>
    <n v="20"/>
    <n v="0"/>
    <n v="0"/>
    <n v="80"/>
    <n v="0"/>
    <n v="40"/>
    <n v="126.78"/>
    <n v="266.77999999999997"/>
    <n v="29.64222222222222"/>
    <n v="126.78"/>
    <n v="4001.7"/>
    <n v="4.0016999999999997E-2"/>
    <n v="3.6610532595138419E-5"/>
    <n v="0.9984816008075359"/>
    <x v="2"/>
    <n v="160"/>
    <s v="kgs"/>
    <n v="4.226"/>
    <n v="37.860861334595363"/>
    <m/>
    <m/>
    <m/>
    <x v="0"/>
    <n v="0"/>
    <s v="moved"/>
    <n v="21600"/>
    <m/>
    <m/>
    <m/>
  </r>
  <r>
    <n v="112"/>
    <s v="Vanilla (Robin) - Wafer &amp; Cake"/>
    <x v="1"/>
    <s v="alternate usage"/>
    <s v="use"/>
    <s v="both"/>
    <s v="no stock"/>
    <x v="3"/>
    <m/>
    <s v="no dispose"/>
    <n v="35"/>
    <n v="600"/>
    <m/>
    <n v="0"/>
    <x v="6"/>
    <n v="35"/>
    <s v="RM0129"/>
    <x v="0"/>
    <s v="Kgs"/>
    <n v="1"/>
    <n v="20"/>
    <n v="5"/>
    <n v="5"/>
    <n v="31"/>
    <n v="30"/>
    <n v="1"/>
    <s v="Non Local"/>
    <e v="#N/A"/>
    <e v="#N/A"/>
    <m/>
    <n v="0"/>
    <n v="5"/>
    <n v="20"/>
    <n v="35"/>
    <n v="0"/>
    <n v="0"/>
    <n v="0"/>
    <n v="0"/>
    <n v="0"/>
    <n v="60"/>
    <n v="6.666666666666667"/>
    <n v="35"/>
    <n v="4000"/>
    <n v="0.04"/>
    <n v="3.6594979728753701E-5"/>
    <n v="0.99851819578726464"/>
    <x v="3"/>
    <n v="35"/>
    <s v="kgs"/>
    <n v="1.1666666666666667"/>
    <n v="29.999999999999996"/>
    <m/>
    <n v="1"/>
    <m/>
    <x v="2"/>
    <n v="1"/>
    <s v="non moved"/>
    <n v="21000"/>
    <m/>
    <m/>
    <m/>
  </r>
  <r>
    <n v="636"/>
    <s v="KEFI PRINTED ALU FOILS "/>
    <x v="0"/>
    <m/>
    <m/>
    <m/>
    <m/>
    <x v="0"/>
    <m/>
    <m/>
    <n v="50000"/>
    <n v="0.28999999999999998"/>
    <m/>
    <n v="0"/>
    <x v="25"/>
    <n v="50000"/>
    <s v="PM0467"/>
    <x v="1"/>
    <s v="Kgs"/>
    <n v="1"/>
    <n v="7"/>
    <n v="4"/>
    <n v="3"/>
    <n v="15"/>
    <n v="5"/>
    <n v="10"/>
    <s v="both"/>
    <s v="50000 NOS"/>
    <s v="each bdl contains 1000 nos"/>
    <m/>
    <n v="25000"/>
    <n v="46000"/>
    <n v="0"/>
    <n v="29000"/>
    <n v="5000"/>
    <n v="0"/>
    <n v="0"/>
    <n v="9000"/>
    <n v="10000"/>
    <n v="124000"/>
    <n v="13777.777777777777"/>
    <n v="46000"/>
    <n v="3995.5555555555552"/>
    <n v="3.995555555555555E-2"/>
    <n v="3.6554318640166196E-5"/>
    <n v="0.99855475010590478"/>
    <x v="2"/>
    <n v="50000"/>
    <s v="no.s"/>
    <n v="1533.3333333333333"/>
    <n v="32.608695652173914"/>
    <m/>
    <m/>
    <m/>
    <x v="0"/>
    <n v="0"/>
    <s v="moved"/>
    <n v="14499.999999999998"/>
    <m/>
    <m/>
    <m/>
  </r>
  <r>
    <n v="390"/>
    <s v="WAFFY ROLLS STRAWBERRY LABELS"/>
    <x v="0"/>
    <m/>
    <m/>
    <m/>
    <m/>
    <x v="0"/>
    <m/>
    <m/>
    <n v="33000"/>
    <n v="0.55000000000000004"/>
    <m/>
    <s v="STICK"/>
    <x v="16"/>
    <n v="33000"/>
    <s v="PM0566"/>
    <x v="1"/>
    <s v="Kgs"/>
    <n v="1"/>
    <n v="10"/>
    <n v="1"/>
    <n v="3"/>
    <n v="15"/>
    <n v="5"/>
    <n v="10"/>
    <s v="local"/>
    <s v="10000 NOS"/>
    <n v="0"/>
    <m/>
    <m/>
    <m/>
    <m/>
    <m/>
    <n v="3000"/>
    <n v="0"/>
    <n v="32880"/>
    <n v="0"/>
    <n v="0"/>
    <n v="35880"/>
    <n v="7176"/>
    <n v="32880"/>
    <n v="3946.8"/>
    <n v="3.9468000000000003E-2"/>
    <n v="3.6108266498361282E-5"/>
    <n v="0.99859085837240313"/>
    <x v="2"/>
    <n v="33000"/>
    <s v="no.s"/>
    <n v="1096"/>
    <n v="30.10948905109489"/>
    <m/>
    <m/>
    <m/>
    <x v="0"/>
    <n v="0"/>
    <s v="moved"/>
    <n v="18150"/>
    <m/>
    <m/>
    <m/>
  </r>
  <r>
    <n v="213"/>
    <s v="Disp Cbs Choco Frnd 2/-"/>
    <x v="0"/>
    <m/>
    <m/>
    <m/>
    <m/>
    <x v="0"/>
    <m/>
    <m/>
    <n v="439"/>
    <n v="34"/>
    <m/>
    <s v="MOULDING"/>
    <x v="5"/>
    <n v="19"/>
    <s v="PM0248"/>
    <x v="1"/>
    <s v="no.s"/>
    <n v="1"/>
    <n v="4"/>
    <n v="1"/>
    <n v="2"/>
    <n v="8"/>
    <n v="5"/>
    <n v="3"/>
    <s v="local"/>
    <s v="500 CBS"/>
    <s v="each bdl contains 10 nos"/>
    <m/>
    <n v="325"/>
    <n v="350"/>
    <n v="100"/>
    <n v="0"/>
    <n v="0"/>
    <n v="100"/>
    <n v="110"/>
    <n v="0"/>
    <n v="0"/>
    <n v="985"/>
    <n v="109.44444444444444"/>
    <n v="350"/>
    <n v="3721.1111111111109"/>
    <n v="3.7211111111111111E-2"/>
    <n v="3.4043496419887814E-5"/>
    <n v="0.99862490186882302"/>
    <x v="2"/>
    <n v="439"/>
    <s v="no.s"/>
    <n v="11.666666666666666"/>
    <n v="37.628571428571433"/>
    <m/>
    <m/>
    <m/>
    <x v="0"/>
    <n v="0"/>
    <s v="moved"/>
    <n v="14926"/>
    <m/>
    <m/>
    <m/>
  </r>
  <r>
    <n v="392"/>
    <s v="WAFFY ROLLS VANILLA LABELS"/>
    <x v="0"/>
    <m/>
    <m/>
    <m/>
    <m/>
    <x v="0"/>
    <m/>
    <m/>
    <n v="33400"/>
    <n v="0.55000000000000004"/>
    <m/>
    <s v="STICK"/>
    <x v="16"/>
    <n v="33400"/>
    <s v="PM0567"/>
    <x v="1"/>
    <s v="Kgs"/>
    <n v="1"/>
    <n v="10"/>
    <n v="1"/>
    <n v="3"/>
    <n v="15"/>
    <n v="5"/>
    <n v="10"/>
    <s v="local"/>
    <s v="10000 NOS"/>
    <n v="0"/>
    <m/>
    <m/>
    <m/>
    <m/>
    <m/>
    <n v="1560"/>
    <n v="0"/>
    <n v="32200"/>
    <n v="0"/>
    <n v="0"/>
    <n v="33760"/>
    <n v="6752"/>
    <n v="32200"/>
    <n v="3713.6000000000004"/>
    <n v="3.7136000000000002E-2"/>
    <n v="3.3974779180174941E-5"/>
    <n v="0.99865887664800324"/>
    <x v="2"/>
    <n v="33400"/>
    <s v="no.s"/>
    <n v="1073.3333333333333"/>
    <n v="31.118012422360252"/>
    <m/>
    <m/>
    <m/>
    <x v="0"/>
    <n v="0"/>
    <s v="moved"/>
    <n v="18370"/>
    <m/>
    <m/>
    <m/>
  </r>
  <r>
    <n v="41"/>
    <s v="Sodium  Meta Bi-Sulphate (S.M.S.)"/>
    <x v="0"/>
    <m/>
    <m/>
    <m/>
    <m/>
    <x v="0"/>
    <m/>
    <m/>
    <n v="150"/>
    <n v="55"/>
    <m/>
    <n v="0"/>
    <x v="0"/>
    <n v="150"/>
    <s v="RM0085"/>
    <x v="0"/>
    <s v="Kgs"/>
    <n v="1"/>
    <n v="7"/>
    <n v="5"/>
    <n v="3"/>
    <n v="16"/>
    <n v="7"/>
    <n v="9"/>
    <s v="local"/>
    <s v="50KGS"/>
    <s v="1 bag x 50 kgs"/>
    <m/>
    <n v="50"/>
    <n v="50"/>
    <n v="50"/>
    <n v="50"/>
    <n v="55"/>
    <n v="0"/>
    <n v="50"/>
    <n v="100"/>
    <n v="200"/>
    <n v="605"/>
    <n v="67.222222222222229"/>
    <n v="200"/>
    <n v="3697.2222222222226"/>
    <n v="3.6972222222222226E-2"/>
    <n v="3.3824943068729988E-5"/>
    <n v="0.99869270159107193"/>
    <x v="2"/>
    <n v="150"/>
    <s v="kgs"/>
    <n v="6.666666666666667"/>
    <n v="22.5"/>
    <m/>
    <m/>
    <m/>
    <x v="0"/>
    <n v="0"/>
    <s v="moved"/>
    <n v="8250"/>
    <m/>
    <m/>
    <m/>
  </r>
  <r>
    <n v="363"/>
    <s v="Stickers U &amp; Me (Mango &amp; milk) Candy"/>
    <x v="0"/>
    <m/>
    <m/>
    <m/>
    <m/>
    <x v="0"/>
    <m/>
    <m/>
    <n v="35400"/>
    <n v="0.78"/>
    <m/>
    <s v="CANDY"/>
    <x v="16"/>
    <n v="35400"/>
    <s v="PM0160"/>
    <x v="1"/>
    <s v="no.s"/>
    <n v="1"/>
    <n v="10"/>
    <n v="1"/>
    <n v="3"/>
    <n v="15"/>
    <n v="7"/>
    <n v="8"/>
    <s v="local"/>
    <s v="10000 NOS"/>
    <s v="each bdl contains 200 nos"/>
    <m/>
    <n v="4000"/>
    <n v="0"/>
    <n v="24600"/>
    <n v="0"/>
    <n v="0"/>
    <n v="8000"/>
    <n v="5670"/>
    <n v="0"/>
    <n v="0"/>
    <n v="42270"/>
    <n v="4696.666666666667"/>
    <n v="24600"/>
    <n v="3663.4000000000005"/>
    <n v="3.6634000000000007E-2"/>
    <n v="3.3515512184579085E-5"/>
    <n v="0.99872621710325649"/>
    <x v="2"/>
    <n v="35400"/>
    <s v="no.s"/>
    <n v="820"/>
    <n v="43.170731707317074"/>
    <m/>
    <m/>
    <m/>
    <x v="0"/>
    <n v="0"/>
    <s v="moved"/>
    <n v="27612"/>
    <m/>
    <m/>
    <m/>
  </r>
  <r>
    <n v="331"/>
    <s v="Stickers Funtoo Choco stick 15g (34 UNITS)"/>
    <x v="0"/>
    <m/>
    <m/>
    <m/>
    <m/>
    <x v="0"/>
    <m/>
    <m/>
    <n v="42535"/>
    <n v="0.45"/>
    <m/>
    <s v="STICK"/>
    <x v="16"/>
    <n v="42535"/>
    <s v="PM0030"/>
    <x v="1"/>
    <s v="no.s"/>
    <n v="1"/>
    <n v="10"/>
    <n v="1"/>
    <n v="3"/>
    <n v="15"/>
    <n v="5"/>
    <n v="10"/>
    <s v="local"/>
    <s v="10000 NOS"/>
    <n v="0"/>
    <m/>
    <m/>
    <n v="13000"/>
    <n v="100"/>
    <n v="9900"/>
    <n v="0"/>
    <n v="4000"/>
    <n v="0"/>
    <n v="20000"/>
    <n v="17600"/>
    <n v="64600"/>
    <n v="8075"/>
    <n v="20000"/>
    <n v="3633.75"/>
    <n v="3.6337500000000002E-2"/>
    <n v="3.3244251897339693E-5"/>
    <n v="0.99875946135515381"/>
    <x v="2"/>
    <n v="42535"/>
    <s v="no.s"/>
    <n v="666.66666666666663"/>
    <n v="63.802500000000002"/>
    <m/>
    <m/>
    <m/>
    <x v="0"/>
    <n v="0"/>
    <s v="moved"/>
    <n v="19140.75"/>
    <m/>
    <m/>
    <m/>
  </r>
  <r>
    <n v="165"/>
    <s v="Pea Green Color"/>
    <x v="0"/>
    <m/>
    <m/>
    <m/>
    <m/>
    <x v="0"/>
    <m/>
    <m/>
    <n v="21.5"/>
    <n v="710"/>
    <m/>
    <n v="0"/>
    <x v="20"/>
    <n v="3"/>
    <s v="RM0068"/>
    <x v="0"/>
    <s v="Kgs"/>
    <n v="1"/>
    <n v="10"/>
    <n v="1"/>
    <n v="4"/>
    <n v="16"/>
    <n v="15"/>
    <n v="1"/>
    <s v="local"/>
    <s v="5 KGS"/>
    <s v="10 cans x .500 gms"/>
    <m/>
    <n v="2"/>
    <n v="4"/>
    <n v="4.5"/>
    <n v="5.5"/>
    <n v="6.5"/>
    <n v="6.5"/>
    <n v="2.5"/>
    <n v="8.5"/>
    <n v="5.5"/>
    <n v="45.5"/>
    <n v="5.0555555555555554"/>
    <n v="8.5"/>
    <n v="3589.4444444444443"/>
    <n v="3.5894444444444444E-2"/>
    <n v="3.2838911670483009E-5"/>
    <n v="0.99879230026682431"/>
    <x v="2"/>
    <n v="21.5"/>
    <s v="kgs"/>
    <n v="0.28333333333333333"/>
    <n v="75.882352941176478"/>
    <m/>
    <m/>
    <m/>
    <x v="0"/>
    <n v="0"/>
    <s v="moved"/>
    <n v="15265"/>
    <m/>
    <m/>
    <m/>
  </r>
  <r>
    <n v="129"/>
    <s v="Cardamom M-9484 Flavour (SKFF) - Pista Toffee"/>
    <x v="0"/>
    <m/>
    <m/>
    <m/>
    <m/>
    <x v="0"/>
    <m/>
    <m/>
    <n v="50"/>
    <n v="643.49"/>
    <m/>
    <n v="0"/>
    <x v="6"/>
    <n v="50"/>
    <s v="RM0143"/>
    <x v="0"/>
    <s v="Kgs"/>
    <n v="1"/>
    <n v="20"/>
    <n v="5"/>
    <n v="5"/>
    <n v="31"/>
    <n v="30"/>
    <n v="1"/>
    <s v="Non Local"/>
    <s v="25 KGS"/>
    <s v="each can contains 25 kgs"/>
    <m/>
    <n v="25"/>
    <n v="0"/>
    <n v="0"/>
    <n v="0"/>
    <n v="0"/>
    <n v="0"/>
    <n v="25"/>
    <n v="0"/>
    <n v="0"/>
    <n v="50"/>
    <n v="5.5555555555555554"/>
    <n v="25"/>
    <n v="3574.9444444444443"/>
    <n v="3.5749444444444445E-2"/>
    <n v="3.2706254868966279E-5"/>
    <n v="0.99882500652169326"/>
    <x v="2"/>
    <n v="50"/>
    <s v="kgs"/>
    <n v="0.83333333333333337"/>
    <n v="60"/>
    <m/>
    <m/>
    <m/>
    <x v="0"/>
    <n v="0"/>
    <s v="moved"/>
    <n v="32174.5"/>
    <m/>
    <m/>
    <m/>
  </r>
  <r>
    <n v="387"/>
    <s v="Stickers Mr.Wafer Choco Stick 13G"/>
    <x v="0"/>
    <m/>
    <m/>
    <m/>
    <m/>
    <x v="0"/>
    <m/>
    <m/>
    <n v="2000"/>
    <n v="0.45"/>
    <m/>
    <s v="STICK"/>
    <x v="16"/>
    <n v="2000"/>
    <s v="PM0013"/>
    <x v="1"/>
    <s v="no.s"/>
    <n v="1"/>
    <n v="10"/>
    <n v="1"/>
    <n v="3"/>
    <n v="15"/>
    <n v="7"/>
    <n v="8"/>
    <s v="local"/>
    <s v="10000 NOS"/>
    <n v="0"/>
    <m/>
    <m/>
    <m/>
    <m/>
    <m/>
    <m/>
    <m/>
    <m/>
    <n v="15500"/>
    <n v="0"/>
    <n v="15500"/>
    <n v="7750"/>
    <n v="15500"/>
    <n v="3487.5"/>
    <n v="3.4875000000000003E-2"/>
    <n v="3.1906247951007134E-5"/>
    <n v="0.99885691276964428"/>
    <x v="2"/>
    <n v="2000"/>
    <s v="no.s"/>
    <n v="516.66666666666663"/>
    <n v="3.870967741935484"/>
    <m/>
    <m/>
    <m/>
    <x v="0"/>
    <n v="0"/>
    <s v="moved"/>
    <n v="900"/>
    <m/>
    <m/>
    <m/>
  </r>
  <r>
    <n v="583"/>
    <s v="YOYO LARGE CH"/>
    <x v="0"/>
    <m/>
    <m/>
    <m/>
    <m/>
    <x v="0"/>
    <m/>
    <m/>
    <n v="69500"/>
    <n v="0.45"/>
    <m/>
    <s v="STICK"/>
    <x v="5"/>
    <n v="69500"/>
    <s v="PM0037"/>
    <x v="1"/>
    <s v="no.s"/>
    <n v="1"/>
    <n v="4"/>
    <n v="1"/>
    <n v="2"/>
    <n v="8"/>
    <n v="7"/>
    <n v="1"/>
    <s v="local"/>
    <s v="10000 NOS"/>
    <n v="0"/>
    <m/>
    <n v="42400"/>
    <n v="7000"/>
    <n v="3000"/>
    <n v="0"/>
    <n v="0"/>
    <n v="4000"/>
    <n v="11000"/>
    <n v="0"/>
    <n v="0"/>
    <n v="67400"/>
    <n v="7488.8888888888887"/>
    <n v="42400"/>
    <n v="3370"/>
    <n v="3.3700000000000001E-2"/>
    <n v="3.0831270421474998E-5"/>
    <n v="0.99888774404006575"/>
    <x v="2"/>
    <n v="69500"/>
    <s v="no.s"/>
    <n v="1413.3333333333333"/>
    <n v="49.174528301886795"/>
    <m/>
    <m/>
    <m/>
    <x v="0"/>
    <n v="0"/>
    <s v="moved"/>
    <n v="31275"/>
    <m/>
    <m/>
    <m/>
  </r>
  <r>
    <n v="127"/>
    <s v="Butter Flavour 1437 (CEC) - Toffees"/>
    <x v="0"/>
    <m/>
    <m/>
    <m/>
    <m/>
    <x v="0"/>
    <m/>
    <m/>
    <n v="60"/>
    <n v="600"/>
    <m/>
    <n v="0"/>
    <x v="6"/>
    <n v="65"/>
    <s v="RM0026"/>
    <x v="0"/>
    <s v="Kgs"/>
    <n v="1"/>
    <n v="20"/>
    <n v="5"/>
    <n v="5"/>
    <n v="31"/>
    <n v="30"/>
    <n v="1"/>
    <s v="Non Local"/>
    <s v="25 kgs"/>
    <e v="#N/A"/>
    <m/>
    <n v="5"/>
    <n v="15"/>
    <n v="0"/>
    <n v="0"/>
    <n v="0"/>
    <n v="15"/>
    <n v="5"/>
    <n v="10"/>
    <n v="0"/>
    <n v="50"/>
    <n v="5.5555555555555554"/>
    <n v="15"/>
    <n v="3333.333333333333"/>
    <n v="3.3333333333333333E-2"/>
    <n v="3.0495816440628082E-5"/>
    <n v="0.99891823985650641"/>
    <x v="2"/>
    <n v="60"/>
    <s v="kgs"/>
    <n v="0.5"/>
    <n v="120"/>
    <m/>
    <m/>
    <m/>
    <x v="0"/>
    <n v="0"/>
    <s v="moved"/>
    <n v="36000"/>
    <m/>
    <m/>
    <m/>
  </r>
  <r>
    <n v="515"/>
    <s v="3D Jelly Cola Bubblegum Laminate"/>
    <x v="1"/>
    <s v="scrap"/>
    <s v="transfer"/>
    <m/>
    <m/>
    <x v="4"/>
    <m/>
    <s v="no dispose"/>
    <n v="700"/>
    <n v="195"/>
    <n v="136500"/>
    <s v="BUBBLEGUM"/>
    <x v="4"/>
    <n v="700"/>
    <s v="PM0401"/>
    <x v="1"/>
    <s v="Kgs"/>
    <n v="1"/>
    <n v="15"/>
    <n v="1"/>
    <n v="5"/>
    <n v="22"/>
    <n v="25"/>
    <n v="-3"/>
    <s v="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700"/>
    <s v="kgs"/>
    <n v="0"/>
    <m/>
    <n v="1"/>
    <m/>
    <m/>
    <x v="1"/>
    <n v="1"/>
    <s v="non moved"/>
    <n v="136500"/>
    <m/>
    <m/>
    <m/>
  </r>
  <r>
    <n v="430"/>
    <s v="Laminate Big Heart"/>
    <x v="1"/>
    <s v="scrap"/>
    <s v="dispose"/>
    <m/>
    <m/>
    <x v="1"/>
    <m/>
    <s v="dispose"/>
    <n v="437"/>
    <n v="300"/>
    <n v="131100"/>
    <s v="BLISTER"/>
    <x v="4"/>
    <n v="437"/>
    <s v="PM0319"/>
    <x v="1"/>
    <s v="Kgs"/>
    <n v="1"/>
    <n v="15"/>
    <n v="1"/>
    <n v="5"/>
    <n v="22"/>
    <m/>
    <n v="22"/>
    <m/>
    <e v="#N/A"/>
    <e v="#N/A"/>
    <m/>
    <n v="343"/>
    <m/>
    <m/>
    <m/>
    <m/>
    <m/>
    <m/>
    <m/>
    <m/>
    <m/>
    <n v="343"/>
    <m/>
    <n v="102900"/>
    <m/>
    <n v="0"/>
    <n v="1"/>
    <x v="3"/>
    <n v="437"/>
    <s v="kgs"/>
    <n v="0"/>
    <m/>
    <m/>
    <m/>
    <m/>
    <x v="3"/>
    <n v="1"/>
    <s v="non moved"/>
    <n v="131100"/>
    <m/>
    <n v="3"/>
    <n v="4"/>
  </r>
  <r>
    <n v="114"/>
    <s v="IF 2022 Yogurt Flavour (Sensient) - S&amp;M"/>
    <x v="0"/>
    <m/>
    <m/>
    <m/>
    <m/>
    <x v="0"/>
    <m/>
    <m/>
    <n v="15"/>
    <n v="800"/>
    <m/>
    <n v="0"/>
    <x v="6"/>
    <n v="15"/>
    <s v="RM0168"/>
    <x v="1"/>
    <s v="Kgs"/>
    <n v="1"/>
    <n v="15"/>
    <n v="1"/>
    <n v="5"/>
    <n v="22"/>
    <n v="30"/>
    <n v="-8"/>
    <s v="Non Local"/>
    <s v="25 kgs"/>
    <e v="#N/A"/>
    <m/>
    <n v="25"/>
    <n v="0"/>
    <n v="0"/>
    <n v="0"/>
    <n v="0"/>
    <n v="0"/>
    <n v="10"/>
    <n v="0"/>
    <n v="0"/>
    <n v="35"/>
    <n v="3.8888888888888888"/>
    <n v="25"/>
    <n v="3111.1111111111109"/>
    <n v="3.111111111111111E-2"/>
    <n v="2.8462762011252877E-5"/>
    <n v="0.99900665841016723"/>
    <x v="2"/>
    <n v="15"/>
    <s v="kgs"/>
    <n v="0.83333333333333337"/>
    <n v="18"/>
    <m/>
    <m/>
    <m/>
    <x v="0"/>
    <n v="0"/>
    <s v="moved"/>
    <n v="12000"/>
    <m/>
    <m/>
    <m/>
  </r>
  <r>
    <n v="356"/>
    <s v="Pouch U &amp; Me (Orange &amp; lime) Candy"/>
    <x v="1"/>
    <s v="scrap"/>
    <s v="transfer"/>
    <m/>
    <m/>
    <x v="4"/>
    <n v="105400"/>
    <s v="no dispose"/>
    <n v="125400"/>
    <n v="1"/>
    <n v="125400"/>
    <s v="CANDY"/>
    <x v="28"/>
    <n v="130400"/>
    <s v="PM0156"/>
    <x v="1"/>
    <e v="#N/A"/>
    <n v="1"/>
    <n v="15"/>
    <n v="1"/>
    <n v="5"/>
    <n v="22"/>
    <m/>
    <n v="22"/>
    <m/>
    <s v="25000 NOS"/>
    <s v="each bag contains 6000 pouches"/>
    <m/>
    <m/>
    <m/>
    <n v="5000"/>
    <m/>
    <m/>
    <m/>
    <m/>
    <m/>
    <m/>
    <m/>
    <n v="5000"/>
    <m/>
    <n v="5000"/>
    <m/>
    <n v="0"/>
    <n v="1"/>
    <x v="3"/>
    <n v="125400"/>
    <s v="no.s"/>
    <n v="0"/>
    <m/>
    <m/>
    <m/>
    <m/>
    <x v="3"/>
    <n v="1"/>
    <s v="slow moved"/>
    <n v="125400"/>
    <m/>
    <n v="8"/>
    <n v="6.6"/>
  </r>
  <r>
    <n v="642"/>
    <s v="DREAMZ 96MM Foils"/>
    <x v="0"/>
    <m/>
    <m/>
    <m/>
    <m/>
    <x v="0"/>
    <m/>
    <m/>
    <n v="92000"/>
    <n v="0.25"/>
    <m/>
    <s v="STICK"/>
    <x v="25"/>
    <n v="92000"/>
    <s v="PM0455"/>
    <x v="1"/>
    <s v="Kgs"/>
    <n v="1"/>
    <n v="7"/>
    <n v="4"/>
    <n v="3"/>
    <n v="15"/>
    <n v="3"/>
    <n v="12"/>
    <s v="both"/>
    <s v="50000 NOS"/>
    <s v="each bdl contains 1000 nos"/>
    <m/>
    <n v="12000"/>
    <n v="0"/>
    <n v="16000"/>
    <n v="5000"/>
    <n v="0"/>
    <n v="28000"/>
    <n v="17000"/>
    <n v="0"/>
    <n v="32000"/>
    <n v="110000"/>
    <n v="12222.222222222223"/>
    <n v="32000"/>
    <n v="3055.5555555555557"/>
    <n v="3.0555555555555558E-2"/>
    <n v="2.795449840390908E-5"/>
    <n v="0.99906300451367736"/>
    <x v="2"/>
    <n v="92000"/>
    <s v="no.s"/>
    <n v="1066.6666666666667"/>
    <n v="86.25"/>
    <m/>
    <m/>
    <m/>
    <x v="0"/>
    <n v="0"/>
    <s v="moved"/>
    <n v="23000"/>
    <m/>
    <m/>
    <m/>
  </r>
  <r>
    <n v="871"/>
    <s v="CBS SWISS 41"/>
    <x v="0"/>
    <m/>
    <m/>
    <m/>
    <m/>
    <x v="0"/>
    <m/>
    <m/>
    <n v="280"/>
    <n v="30"/>
    <m/>
    <s v="INDUSTRIAL"/>
    <x v="5"/>
    <n v="280"/>
    <s v="PM0426"/>
    <x v="1"/>
    <s v="no.s"/>
    <n v="1"/>
    <n v="4"/>
    <n v="1"/>
    <n v="2"/>
    <n v="8"/>
    <n v="7"/>
    <n v="1"/>
    <s v="local"/>
    <s v="500 CBS"/>
    <s v="each bdl contains 10 nos"/>
    <m/>
    <m/>
    <m/>
    <m/>
    <n v="60"/>
    <n v="0"/>
    <n v="190"/>
    <n v="0"/>
    <n v="50"/>
    <n v="300"/>
    <n v="600"/>
    <n v="100"/>
    <n v="300"/>
    <n v="3000"/>
    <n v="0.03"/>
    <n v="2.7446234796565279E-5"/>
    <n v="0.99909045074847391"/>
    <x v="2"/>
    <n v="280"/>
    <s v="no.s"/>
    <n v="10"/>
    <n v="28"/>
    <m/>
    <m/>
    <m/>
    <x v="0"/>
    <n v="0"/>
    <s v="moved"/>
    <n v="8400"/>
    <m/>
    <m/>
    <m/>
  </r>
  <r>
    <n v="950"/>
    <s v="HUNGRY BIRD PET FOIL PLABLLE LAMINATE"/>
    <x v="0"/>
    <m/>
    <m/>
    <m/>
    <m/>
    <x v="0"/>
    <m/>
    <m/>
    <n v="22.54"/>
    <n v="300"/>
    <m/>
    <n v="0"/>
    <x v="25"/>
    <n v="22.54"/>
    <s v="PM0678"/>
    <x v="1"/>
    <s v="Kgs"/>
    <n v="1"/>
    <n v="7"/>
    <n v="4"/>
    <n v="3"/>
    <n v="15"/>
    <n v="25"/>
    <n v="-10"/>
    <s v="local"/>
    <s v="500 KGS"/>
    <s v="each roll contains 15 kgs"/>
    <m/>
    <m/>
    <m/>
    <m/>
    <m/>
    <m/>
    <m/>
    <n v="30"/>
    <n v="0"/>
    <n v="0"/>
    <n v="30"/>
    <n v="10"/>
    <n v="30"/>
    <n v="3000"/>
    <n v="0.03"/>
    <n v="2.7446234796565279E-5"/>
    <n v="0.99911789698327047"/>
    <x v="2"/>
    <n v="22.54"/>
    <s v="kgs"/>
    <n v="1"/>
    <n v="22.54"/>
    <m/>
    <m/>
    <m/>
    <x v="0"/>
    <n v="0"/>
    <s v="moved"/>
    <n v="6762"/>
    <m/>
    <m/>
    <m/>
  </r>
  <r>
    <n v="64"/>
    <s v="ADVANTRA PHC9255 (GUM) (mikanos)"/>
    <x v="0"/>
    <m/>
    <m/>
    <m/>
    <m/>
    <x v="0"/>
    <m/>
    <m/>
    <n v="300"/>
    <n v="430"/>
    <m/>
    <n v="0"/>
    <x v="0"/>
    <n v="300"/>
    <s v="PM0555"/>
    <x v="0"/>
    <s v="no.s"/>
    <n v="1"/>
    <m/>
    <m/>
    <m/>
    <n v="1"/>
    <n v="5"/>
    <n v="-4"/>
    <s v="local"/>
    <s v="25 kgs"/>
    <e v="#N/A"/>
    <m/>
    <n v="30"/>
    <n v="0"/>
    <n v="0"/>
    <n v="0"/>
    <n v="0"/>
    <n v="0"/>
    <n v="0"/>
    <n v="30"/>
    <n v="0"/>
    <n v="60"/>
    <n v="6.666666666666667"/>
    <n v="30"/>
    <n v="2866.666666666667"/>
    <n v="2.866666666666667E-2"/>
    <n v="2.6226402138940158E-5"/>
    <n v="0.99914412338540937"/>
    <x v="2"/>
    <n v="300"/>
    <s v="kgs"/>
    <n v="1"/>
    <n v="300"/>
    <m/>
    <m/>
    <m/>
    <x v="0"/>
    <n v="0"/>
    <s v="moved"/>
    <n v="129000"/>
    <m/>
    <m/>
    <m/>
  </r>
  <r>
    <n v="981"/>
    <s v="PLAIN 125 MM ALUMINIUM FOIL"/>
    <x v="0"/>
    <m/>
    <m/>
    <m/>
    <m/>
    <x v="0"/>
    <m/>
    <m/>
    <n v="12000"/>
    <n v="0.45"/>
    <m/>
    <n v="0"/>
    <x v="25"/>
    <n v="12000"/>
    <s v="PM0689"/>
    <x v="1"/>
    <s v="Kgs"/>
    <n v="1"/>
    <n v="7"/>
    <n v="4"/>
    <n v="3"/>
    <n v="15"/>
    <n v="5"/>
    <n v="10"/>
    <s v="both"/>
    <s v="50000 NOS"/>
    <s v="each bdl contains 1000 nos"/>
    <m/>
    <m/>
    <m/>
    <m/>
    <m/>
    <m/>
    <m/>
    <n v="4000"/>
    <n v="6000"/>
    <n v="9000"/>
    <n v="19000"/>
    <n v="6333.333333333333"/>
    <n v="9000"/>
    <n v="2850"/>
    <n v="2.8500000000000001E-2"/>
    <n v="2.6073923056737012E-5"/>
    <n v="0.99917019730846612"/>
    <x v="2"/>
    <n v="12000"/>
    <s v="no.s"/>
    <n v="300"/>
    <n v="40"/>
    <m/>
    <m/>
    <m/>
    <x v="0"/>
    <n v="0"/>
    <s v="moved"/>
    <n v="5400"/>
    <m/>
    <m/>
    <m/>
  </r>
  <r>
    <n v="615"/>
    <s v="TUBEZ"/>
    <x v="0"/>
    <m/>
    <m/>
    <m/>
    <m/>
    <x v="0"/>
    <m/>
    <m/>
    <n v="40000"/>
    <n v="0.53"/>
    <m/>
    <s v="STICK"/>
    <x v="30"/>
    <n v="40000"/>
    <s v="PM0069"/>
    <x v="0"/>
    <s v="no.s"/>
    <n v="1"/>
    <n v="7"/>
    <n v="1"/>
    <n v="3"/>
    <n v="12"/>
    <n v="7"/>
    <n v="5"/>
    <s v="local"/>
    <s v="10000 NOS"/>
    <n v="0"/>
    <m/>
    <n v="4210"/>
    <n v="20"/>
    <n v="100"/>
    <n v="0"/>
    <n v="0"/>
    <n v="4500"/>
    <n v="19520"/>
    <n v="19000"/>
    <n v="0"/>
    <n v="47350"/>
    <n v="5261.1111111111113"/>
    <n v="19520"/>
    <n v="2788.3888888888891"/>
    <n v="2.7883888888888892E-2"/>
    <n v="2.5510258716192741E-5"/>
    <n v="0.99919570756718235"/>
    <x v="2"/>
    <n v="40000"/>
    <s v="no.s"/>
    <n v="650.66666666666663"/>
    <n v="61.47540983606558"/>
    <m/>
    <m/>
    <m/>
    <x v="0"/>
    <n v="0"/>
    <s v="moved"/>
    <n v="21200"/>
    <m/>
    <m/>
    <m/>
  </r>
  <r>
    <n v="124"/>
    <s v="Cashew Butter M-2778 (SKFF) - Kaju Butter Toffee"/>
    <x v="2"/>
    <s v="moving"/>
    <m/>
    <m/>
    <m/>
    <x v="2"/>
    <m/>
    <m/>
    <n v="50"/>
    <n v="500"/>
    <m/>
    <n v="0"/>
    <x v="6"/>
    <n v="75"/>
    <s v="RM0040"/>
    <x v="0"/>
    <s v="Kgs"/>
    <n v="1"/>
    <n v="20"/>
    <n v="5"/>
    <n v="5"/>
    <n v="31"/>
    <n v="30"/>
    <n v="1"/>
    <s v="Non Local"/>
    <s v="25 KGS"/>
    <s v="each can contains 25 kgs"/>
    <m/>
    <n v="0"/>
    <n v="25"/>
    <n v="0"/>
    <n v="25"/>
    <n v="0"/>
    <n v="0"/>
    <n v="0"/>
    <n v="0"/>
    <n v="0"/>
    <n v="50"/>
    <n v="5.5555555555555554"/>
    <n v="25"/>
    <n v="2777.7777777777778"/>
    <n v="2.777777777777778E-2"/>
    <n v="2.5413180367190071E-5"/>
    <n v="0.99922112074754954"/>
    <x v="3"/>
    <n v="50"/>
    <s v="kgs"/>
    <n v="0.83333333333333337"/>
    <n v="60"/>
    <m/>
    <n v="1"/>
    <m/>
    <x v="2"/>
    <n v="1"/>
    <s v="moved"/>
    <n v="25000"/>
    <m/>
    <m/>
    <m/>
  </r>
  <r>
    <n v="83"/>
    <s v="White Dextrose"/>
    <x v="0"/>
    <m/>
    <m/>
    <m/>
    <m/>
    <x v="0"/>
    <m/>
    <m/>
    <n v="50"/>
    <n v="100"/>
    <m/>
    <s v="INDUSTRIAL"/>
    <x v="0"/>
    <n v="50"/>
    <s v="RM0152"/>
    <x v="0"/>
    <s v="Kgs"/>
    <n v="1"/>
    <n v="7"/>
    <n v="5"/>
    <n v="3"/>
    <n v="16"/>
    <n v="10"/>
    <n v="6"/>
    <s v="Non Local"/>
    <s v="50 KGS"/>
    <s v="1 bag x 50 kgs"/>
    <m/>
    <n v="50"/>
    <n v="0"/>
    <n v="50"/>
    <n v="0"/>
    <n v="50"/>
    <n v="0"/>
    <n v="50"/>
    <n v="50"/>
    <n v="0"/>
    <n v="250"/>
    <n v="27.777777777777779"/>
    <n v="50"/>
    <n v="2777.7777777777778"/>
    <n v="2.777777777777778E-2"/>
    <n v="2.5413180367190071E-5"/>
    <n v="0.99924653392791674"/>
    <x v="2"/>
    <n v="50"/>
    <s v="kgs"/>
    <n v="1.6666666666666667"/>
    <n v="30"/>
    <m/>
    <m/>
    <m/>
    <x v="0"/>
    <n v="0"/>
    <s v="moved"/>
    <n v="5000"/>
    <m/>
    <m/>
    <m/>
  </r>
  <r>
    <n v="991"/>
    <s v="KOFFEE FUN CHOCO LAMINATE"/>
    <x v="1"/>
    <s v="scrap"/>
    <s v="transfer"/>
    <m/>
    <m/>
    <x v="4"/>
    <m/>
    <s v="no dispose"/>
    <n v="607.5"/>
    <n v="195"/>
    <n v="118462.5"/>
    <n v="0"/>
    <x v="4"/>
    <n v="607.5"/>
    <s v="PM0705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3"/>
    <n v="607.5"/>
    <s v="kgs"/>
    <n v="0"/>
    <m/>
    <n v="1"/>
    <m/>
    <m/>
    <x v="1"/>
    <n v="1"/>
    <s v="not launched"/>
    <n v="118462.5"/>
    <m/>
    <m/>
    <m/>
  </r>
  <r>
    <n v="762"/>
    <s v="FIRMENICH ROYAL MILK PASTE"/>
    <x v="0"/>
    <m/>
    <m/>
    <m/>
    <m/>
    <x v="0"/>
    <m/>
    <m/>
    <n v="60"/>
    <n v="500"/>
    <m/>
    <s v="INDUSTRIAL"/>
    <x v="6"/>
    <n v="60"/>
    <s v="RM0136"/>
    <x v="0"/>
    <s v="Kgs"/>
    <n v="1"/>
    <n v="20"/>
    <n v="5"/>
    <n v="5"/>
    <n v="31"/>
    <e v="#N/A"/>
    <e v="#N/A"/>
    <e v="#N/A"/>
    <s v="25 KGS"/>
    <s v="5 cans x 5 kgs"/>
    <m/>
    <m/>
    <m/>
    <n v="0"/>
    <n v="5"/>
    <n v="5"/>
    <n v="20"/>
    <n v="0"/>
    <n v="5"/>
    <n v="0"/>
    <n v="35"/>
    <n v="5"/>
    <n v="20"/>
    <n v="2500"/>
    <n v="2.5000000000000001E-2"/>
    <n v="2.2871862330471063E-5"/>
    <n v="0.99929432087227921"/>
    <x v="2"/>
    <n v="60"/>
    <s v="kgs"/>
    <n v="0.66666666666666663"/>
    <n v="90"/>
    <m/>
    <m/>
    <m/>
    <x v="0"/>
    <n v="0"/>
    <s v="moved"/>
    <n v="30000"/>
    <m/>
    <m/>
    <m/>
  </r>
  <r>
    <n v="1046"/>
    <s v="Coconut Flavour (SKFF)"/>
    <x v="0"/>
    <m/>
    <m/>
    <m/>
    <m/>
    <x v="0"/>
    <m/>
    <m/>
    <n v="0"/>
    <n v="500"/>
    <m/>
    <n v="0"/>
    <x v="6"/>
    <n v="0"/>
    <s v="RM0237"/>
    <x v="0"/>
    <s v="Kgs"/>
    <n v="1"/>
    <n v="20"/>
    <n v="5"/>
    <n v="5"/>
    <n v="31"/>
    <n v="30"/>
    <n v="1"/>
    <s v="Non Local"/>
    <s v="25 KGS"/>
    <s v="each can contains 25 kgs"/>
    <m/>
    <m/>
    <m/>
    <m/>
    <m/>
    <m/>
    <m/>
    <m/>
    <m/>
    <n v="5"/>
    <n v="5"/>
    <n v="5"/>
    <n v="5"/>
    <n v="2500"/>
    <n v="2.5000000000000001E-2"/>
    <n v="2.2871862330471063E-5"/>
    <n v="0.99931719273460973"/>
    <x v="2"/>
    <n v="0"/>
    <s v="kgs"/>
    <n v="0.16666666666666666"/>
    <n v="0"/>
    <m/>
    <m/>
    <m/>
    <x v="0"/>
    <n v="0"/>
    <s v="moved"/>
    <n v="0"/>
    <m/>
    <m/>
    <m/>
  </r>
  <r>
    <n v="831"/>
    <s v="63MM ORANGE CAPS FOR WAFFY STICK"/>
    <x v="1"/>
    <s v="alternate usage"/>
    <s v="use"/>
    <s v="both"/>
    <s v="no stock"/>
    <x v="3"/>
    <m/>
    <s v="no dispose"/>
    <n v="0"/>
    <n v="0.6"/>
    <m/>
    <s v="STICK"/>
    <x v="9"/>
    <n v="0"/>
    <s v="PM0521"/>
    <x v="1"/>
    <s v="no.s"/>
    <n v="1"/>
    <n v="7"/>
    <n v="1"/>
    <n v="2"/>
    <n v="11"/>
    <n v="2"/>
    <n v="9"/>
    <s v="local"/>
    <s v="5000 NOS"/>
    <s v="each bag contains 2000 nos caps"/>
    <m/>
    <m/>
    <m/>
    <m/>
    <m/>
    <n v="20000"/>
    <n v="0"/>
    <n v="0"/>
    <n v="0"/>
    <n v="0"/>
    <n v="20000"/>
    <n v="4000"/>
    <n v="20000"/>
    <n v="2400"/>
    <n v="2.4E-2"/>
    <n v="2.1956987837252222E-5"/>
    <n v="0.99933914972244697"/>
    <x v="3"/>
    <n v="0"/>
    <s v="no.s"/>
    <n v="666.66666666666663"/>
    <n v="0"/>
    <m/>
    <n v="1"/>
    <m/>
    <x v="2"/>
    <n v="1"/>
    <s v="non moved"/>
    <n v="0"/>
    <m/>
    <m/>
    <m/>
  </r>
  <r>
    <n v="414"/>
    <s v="Display Love U"/>
    <x v="1"/>
    <s v="scrap"/>
    <s v="dispose"/>
    <m/>
    <m/>
    <x v="1"/>
    <m/>
    <s v="dispose"/>
    <n v="16000"/>
    <n v="5"/>
    <n v="80000"/>
    <s v="BLISTER"/>
    <x v="7"/>
    <n v="16000"/>
    <s v="PM0317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16000"/>
    <s v="no.s"/>
    <n v="0"/>
    <m/>
    <m/>
    <m/>
    <m/>
    <x v="3"/>
    <n v="1"/>
    <s v="non moved"/>
    <n v="80000"/>
    <m/>
    <n v="10"/>
    <n v="8"/>
  </r>
  <r>
    <n v="712"/>
    <s v="THANK YOU LAMINATE"/>
    <x v="1"/>
    <s v="scrap"/>
    <s v="dispose"/>
    <m/>
    <m/>
    <x v="1"/>
    <m/>
    <s v="dispose"/>
    <n v="440"/>
    <n v="220"/>
    <n v="96800"/>
    <s v="MOULDING"/>
    <x v="4"/>
    <n v="440"/>
    <s v="PM0621"/>
    <x v="1"/>
    <s v="Kgs"/>
    <n v="1"/>
    <n v="15"/>
    <n v="1"/>
    <n v="5"/>
    <n v="22"/>
    <m/>
    <n v="22"/>
    <m/>
    <e v="#N/A"/>
    <e v="#N/A"/>
    <m/>
    <m/>
    <n v="269"/>
    <m/>
    <m/>
    <m/>
    <m/>
    <m/>
    <m/>
    <m/>
    <m/>
    <n v="269"/>
    <m/>
    <n v="59180"/>
    <m/>
    <n v="0"/>
    <n v="1"/>
    <x v="3"/>
    <n v="440"/>
    <s v="kgs"/>
    <n v="0"/>
    <m/>
    <m/>
    <m/>
    <m/>
    <x v="3"/>
    <n v="1"/>
    <s v="non moved"/>
    <n v="96800"/>
    <m/>
    <m/>
    <m/>
  </r>
  <r>
    <n v="355"/>
    <s v="Stickers U &amp; Me (Orange &amp; lime) Candy"/>
    <x v="0"/>
    <m/>
    <m/>
    <m/>
    <m/>
    <x v="0"/>
    <m/>
    <m/>
    <n v="22400"/>
    <n v="0.78"/>
    <m/>
    <s v="CANDY"/>
    <x v="16"/>
    <n v="17400"/>
    <s v="PM0155"/>
    <x v="1"/>
    <s v="no.s"/>
    <n v="1"/>
    <n v="10"/>
    <n v="1"/>
    <n v="3"/>
    <n v="15"/>
    <n v="7"/>
    <n v="8"/>
    <s v="local"/>
    <s v="10000 NOS"/>
    <s v="each bdl contains 200 nos"/>
    <m/>
    <n v="0"/>
    <n v="0"/>
    <n v="6600"/>
    <n v="12000"/>
    <n v="0"/>
    <n v="0"/>
    <n v="8000"/>
    <n v="0"/>
    <n v="0"/>
    <n v="26600"/>
    <n v="2955.5555555555557"/>
    <n v="12000"/>
    <n v="2305.3333333333335"/>
    <n v="2.3053333333333335E-2"/>
    <n v="2.1090906650338386E-5"/>
    <n v="0.9994031787386457"/>
    <x v="2"/>
    <n v="22400"/>
    <s v="no.s"/>
    <n v="400"/>
    <n v="56"/>
    <m/>
    <m/>
    <m/>
    <x v="0"/>
    <n v="0"/>
    <s v="moved"/>
    <n v="17472"/>
    <m/>
    <m/>
    <m/>
  </r>
  <r>
    <n v="978"/>
    <s v="CHAMP BALL LABELS"/>
    <x v="0"/>
    <m/>
    <m/>
    <m/>
    <m/>
    <x v="0"/>
    <m/>
    <m/>
    <n v="47600"/>
    <n v="0.26"/>
    <m/>
    <s v="MOULDING"/>
    <x v="16"/>
    <n v="58600"/>
    <s v="PM0699"/>
    <x v="1"/>
    <s v="no.s"/>
    <n v="1"/>
    <n v="10"/>
    <n v="1"/>
    <n v="3"/>
    <n v="15"/>
    <n v="5"/>
    <n v="10"/>
    <s v="local"/>
    <s v="10000 NOS"/>
    <n v="0"/>
    <m/>
    <m/>
    <m/>
    <m/>
    <m/>
    <m/>
    <m/>
    <n v="0"/>
    <n v="10000"/>
    <n v="16600"/>
    <n v="26600"/>
    <n v="8866.6666666666661"/>
    <n v="16600"/>
    <n v="2305.333333333333"/>
    <n v="2.3053333333333332E-2"/>
    <n v="2.1090906650338383E-5"/>
    <n v="0.99942426964529607"/>
    <x v="2"/>
    <n v="47600"/>
    <s v="no.s"/>
    <n v="553.33333333333337"/>
    <n v="86.024096385542165"/>
    <m/>
    <m/>
    <m/>
    <x v="0"/>
    <n v="0"/>
    <s v="moved"/>
    <n v="12376"/>
    <m/>
    <m/>
    <m/>
  </r>
  <r>
    <n v="688"/>
    <s v="FUNHOUSE ALU FOILS 115MM"/>
    <x v="0"/>
    <m/>
    <m/>
    <m/>
    <m/>
    <x v="0"/>
    <m/>
    <m/>
    <n v="114660"/>
    <n v="0.28999999999999998"/>
    <m/>
    <s v="STICK"/>
    <x v="25"/>
    <n v="128400"/>
    <s v="PM0465"/>
    <x v="1"/>
    <s v="Kgs"/>
    <n v="1"/>
    <n v="7"/>
    <n v="4"/>
    <n v="3"/>
    <n v="15"/>
    <n v="5"/>
    <n v="10"/>
    <s v="both"/>
    <s v="50000 NOS"/>
    <s v="each bdl contains 1000 nos"/>
    <m/>
    <n v="6000"/>
    <n v="25000"/>
    <n v="0"/>
    <n v="0"/>
    <n v="0"/>
    <n v="23000"/>
    <n v="0"/>
    <n v="0"/>
    <n v="16600"/>
    <n v="70600"/>
    <n v="7844.4444444444443"/>
    <n v="25000"/>
    <n v="2274.8888888888887"/>
    <n v="2.2748888888888888E-2"/>
    <n v="2.0812378193513978E-5"/>
    <n v="0.99944508202348958"/>
    <x v="2"/>
    <n v="114660"/>
    <s v="no.s"/>
    <n v="833.33333333333337"/>
    <n v="137.59199999999998"/>
    <m/>
    <m/>
    <m/>
    <x v="0"/>
    <n v="0"/>
    <s v="moved"/>
    <n v="33251.399999999994"/>
    <m/>
    <m/>
    <m/>
  </r>
  <r>
    <n v="587"/>
    <s v="CREAMY STIX MINI CH"/>
    <x v="0"/>
    <m/>
    <m/>
    <m/>
    <m/>
    <x v="0"/>
    <m/>
    <m/>
    <n v="35000"/>
    <n v="0.3"/>
    <m/>
    <s v="STICK"/>
    <x v="16"/>
    <n v="35000"/>
    <s v="PM0057"/>
    <x v="1"/>
    <s v="no.s"/>
    <n v="1"/>
    <n v="10"/>
    <n v="1"/>
    <n v="3"/>
    <n v="15"/>
    <n v="7"/>
    <n v="8"/>
    <s v="local"/>
    <s v="10000 NOS"/>
    <n v="0"/>
    <m/>
    <n v="25000"/>
    <n v="11000"/>
    <n v="2000"/>
    <n v="0"/>
    <n v="15000"/>
    <n v="4000"/>
    <n v="11000"/>
    <n v="0"/>
    <n v="0"/>
    <n v="68000"/>
    <n v="7555.5555555555557"/>
    <n v="25000"/>
    <n v="2266.6666666666665"/>
    <n v="2.2666666666666665E-2"/>
    <n v="2.0737155179627098E-5"/>
    <n v="0.99946581917866917"/>
    <x v="2"/>
    <n v="35000"/>
    <s v="no.s"/>
    <n v="833.33333333333337"/>
    <n v="42"/>
    <m/>
    <m/>
    <m/>
    <x v="0"/>
    <n v="0"/>
    <s v="moved"/>
    <n v="10500"/>
    <m/>
    <m/>
    <m/>
  </r>
  <r>
    <n v="203"/>
    <s v="Tomato Red Color"/>
    <x v="0"/>
    <m/>
    <m/>
    <m/>
    <m/>
    <x v="0"/>
    <m/>
    <m/>
    <n v="14"/>
    <n v="650"/>
    <m/>
    <n v="0"/>
    <x v="20"/>
    <n v="13.5"/>
    <s v="RM0149"/>
    <x v="0"/>
    <s v="Kgs"/>
    <n v="1"/>
    <n v="10"/>
    <n v="1"/>
    <n v="4"/>
    <n v="16"/>
    <n v="7"/>
    <n v="9"/>
    <s v="local"/>
    <s v="5 KGS"/>
    <s v="10 cans x .500 gms"/>
    <m/>
    <m/>
    <m/>
    <m/>
    <n v="0.5"/>
    <n v="0"/>
    <n v="1.5"/>
    <n v="4.5"/>
    <n v="6.5"/>
    <n v="7"/>
    <n v="20"/>
    <n v="3.3333333333333335"/>
    <n v="7"/>
    <n v="2166.666666666667"/>
    <n v="2.1666666666666671E-2"/>
    <n v="1.982228068640826E-5"/>
    <n v="0.99948564145935559"/>
    <x v="2"/>
    <n v="14"/>
    <s v="kgs"/>
    <n v="0.23333333333333334"/>
    <n v="60"/>
    <m/>
    <m/>
    <m/>
    <x v="0"/>
    <n v="0"/>
    <s v="moved"/>
    <n v="9100"/>
    <m/>
    <m/>
    <m/>
  </r>
  <r>
    <n v="116"/>
    <s v="Milk boiled Flavour (Fruity) - M &amp;M"/>
    <x v="0"/>
    <m/>
    <m/>
    <m/>
    <m/>
    <x v="0"/>
    <m/>
    <m/>
    <n v="30"/>
    <n v="1000"/>
    <m/>
    <n v="0"/>
    <x v="6"/>
    <n v="30"/>
    <s v="RM0170"/>
    <x v="0"/>
    <s v="Kgs"/>
    <n v="1"/>
    <n v="20"/>
    <n v="5"/>
    <n v="5"/>
    <n v="31"/>
    <n v="30"/>
    <n v="1"/>
    <s v="Non Local"/>
    <s v="25 kgs"/>
    <e v="#N/A"/>
    <m/>
    <n v="4"/>
    <n v="0"/>
    <n v="8"/>
    <n v="0"/>
    <n v="0"/>
    <n v="0"/>
    <n v="0"/>
    <n v="6"/>
    <n v="0"/>
    <n v="18"/>
    <n v="2"/>
    <n v="8"/>
    <n v="2000"/>
    <n v="0.02"/>
    <n v="1.829748986437685E-5"/>
    <n v="0.99950393894921996"/>
    <x v="2"/>
    <n v="30"/>
    <s v="kgs"/>
    <n v="0.26666666666666666"/>
    <n v="112.5"/>
    <m/>
    <m/>
    <m/>
    <x v="0"/>
    <n v="0"/>
    <s v="moved"/>
    <n v="30000"/>
    <m/>
    <m/>
    <m/>
  </r>
  <r>
    <n v="345"/>
    <s v="Stickers Fun Blaster (Rose ) candy"/>
    <x v="0"/>
    <m/>
    <m/>
    <m/>
    <m/>
    <x v="0"/>
    <m/>
    <m/>
    <n v="7000"/>
    <n v="0.78"/>
    <m/>
    <s v="CANDY"/>
    <x v="16"/>
    <n v="0"/>
    <s v="PM0167"/>
    <x v="1"/>
    <s v="no.s"/>
    <n v="1"/>
    <n v="10"/>
    <n v="1"/>
    <n v="3"/>
    <n v="15"/>
    <n v="7"/>
    <n v="8"/>
    <s v="local"/>
    <s v="10000 NOS"/>
    <s v="each bdl contains 200 nos"/>
    <m/>
    <n v="0"/>
    <n v="0"/>
    <n v="14600"/>
    <n v="0"/>
    <n v="0"/>
    <n v="3800"/>
    <n v="0"/>
    <n v="0"/>
    <n v="4000"/>
    <n v="22400"/>
    <n v="2488.8888888888887"/>
    <n v="14600"/>
    <n v="1941.3333333333333"/>
    <n v="1.9413333333333331E-2"/>
    <n v="1.7760763495021796E-5"/>
    <n v="0.99952169971271498"/>
    <x v="2"/>
    <n v="7000"/>
    <s v="no.s"/>
    <n v="486.66666666666669"/>
    <n v="14.383561643835616"/>
    <m/>
    <m/>
    <m/>
    <x v="0"/>
    <n v="0"/>
    <s v="moved"/>
    <n v="5460"/>
    <m/>
    <m/>
    <m/>
  </r>
  <r>
    <n v="720"/>
    <s v="PLAIN 103MM FOILS"/>
    <x v="0"/>
    <m/>
    <m/>
    <m/>
    <m/>
    <x v="0"/>
    <m/>
    <m/>
    <n v="0"/>
    <n v="0.25"/>
    <m/>
    <n v="0"/>
    <x v="25"/>
    <n v="0"/>
    <s v="PM0463"/>
    <x v="1"/>
    <s v="Kgs"/>
    <n v="1"/>
    <n v="7"/>
    <n v="4"/>
    <n v="3"/>
    <n v="15"/>
    <n v="5"/>
    <n v="10"/>
    <s v="both"/>
    <s v="50000 NOS"/>
    <s v="each bdl contains 1000 nos"/>
    <m/>
    <m/>
    <m/>
    <m/>
    <n v="0"/>
    <n v="9000"/>
    <n v="0"/>
    <n v="12000"/>
    <n v="19000"/>
    <n v="4000"/>
    <n v="44000"/>
    <n v="7333.333333333333"/>
    <n v="19000"/>
    <n v="1833.3333333333333"/>
    <n v="1.8333333333333333E-2"/>
    <n v="1.6772699042345447E-5"/>
    <n v="0.99953847241175731"/>
    <x v="2"/>
    <n v="0"/>
    <s v="no.s"/>
    <n v="633.33333333333337"/>
    <n v="0"/>
    <m/>
    <m/>
    <m/>
    <x v="0"/>
    <n v="0"/>
    <s v="moved"/>
    <n v="0"/>
    <m/>
    <m/>
    <m/>
  </r>
  <r>
    <n v="580"/>
    <s v="YOYO MINI SB"/>
    <x v="0"/>
    <m/>
    <m/>
    <m/>
    <m/>
    <x v="0"/>
    <m/>
    <m/>
    <n v="44600"/>
    <n v="0.3"/>
    <m/>
    <s v="STICK"/>
    <x v="16"/>
    <n v="55600"/>
    <s v="PM0034"/>
    <x v="1"/>
    <s v="no.s"/>
    <n v="1"/>
    <n v="10"/>
    <n v="1"/>
    <n v="3"/>
    <n v="15"/>
    <n v="7"/>
    <n v="8"/>
    <s v="local"/>
    <s v="10000 NOS"/>
    <n v="0"/>
    <m/>
    <n v="1600"/>
    <n v="0"/>
    <n v="3000"/>
    <n v="0"/>
    <n v="3000"/>
    <n v="2000"/>
    <n v="8500"/>
    <n v="4800"/>
    <n v="30500"/>
    <n v="53400"/>
    <n v="5933.333333333333"/>
    <n v="30500"/>
    <n v="1779.9999999999998"/>
    <n v="1.7799999999999996E-2"/>
    <n v="1.6284765979295395E-5"/>
    <n v="0.99955475717773656"/>
    <x v="2"/>
    <n v="44600"/>
    <s v="no.s"/>
    <n v="1016.6666666666666"/>
    <n v="43.868852459016395"/>
    <m/>
    <m/>
    <m/>
    <x v="0"/>
    <n v="0"/>
    <s v="moved"/>
    <n v="13380"/>
    <m/>
    <m/>
    <m/>
  </r>
  <r>
    <n v="582"/>
    <s v="YOYO SURPRISE SB"/>
    <x v="0"/>
    <m/>
    <m/>
    <m/>
    <m/>
    <x v="0"/>
    <m/>
    <m/>
    <n v="33500"/>
    <n v="0.56999999999999995"/>
    <m/>
    <s v="STICK"/>
    <x v="16"/>
    <n v="33500"/>
    <s v="PM003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14900"/>
    <n v="5000"/>
    <n v="0"/>
    <n v="7900"/>
    <n v="27800"/>
    <n v="3088.8888888888887"/>
    <n v="14900"/>
    <n v="1760.6666666666663"/>
    <n v="1.7606666666666663E-2"/>
    <n v="1.6107890243939751E-5"/>
    <n v="0.99957086506798054"/>
    <x v="2"/>
    <n v="33500"/>
    <s v="no.s"/>
    <n v="496.66666666666669"/>
    <n v="67.449664429530202"/>
    <m/>
    <m/>
    <m/>
    <x v="0"/>
    <n v="0"/>
    <s v="moved"/>
    <n v="19095"/>
    <m/>
    <m/>
    <m/>
  </r>
  <r>
    <n v="649"/>
    <s v="PLAIN 115MM (CANDY) Foils"/>
    <x v="0"/>
    <m/>
    <m/>
    <m/>
    <m/>
    <x v="0"/>
    <m/>
    <m/>
    <n v="73000"/>
    <n v="0.24"/>
    <m/>
    <n v="0"/>
    <x v="4"/>
    <n v="73000"/>
    <s v="PM0462"/>
    <x v="1"/>
    <s v="Kgs"/>
    <n v="1"/>
    <n v="15"/>
    <n v="1"/>
    <n v="5"/>
    <n v="22"/>
    <n v="3"/>
    <n v="19"/>
    <s v="both"/>
    <s v="50000 NOS"/>
    <s v="each bdl contains 1000 nos"/>
    <m/>
    <n v="11000"/>
    <n v="14000"/>
    <n v="20000"/>
    <n v="5000"/>
    <n v="10000"/>
    <n v="0"/>
    <n v="0"/>
    <n v="6000"/>
    <n v="0"/>
    <n v="66000"/>
    <n v="7333.333333333333"/>
    <n v="20000"/>
    <n v="1759.9999999999998"/>
    <n v="1.7599999999999998E-2"/>
    <n v="1.6101791080651629E-5"/>
    <n v="0.99958696685906123"/>
    <x v="2"/>
    <n v="73000"/>
    <s v="no.s"/>
    <n v="666.66666666666663"/>
    <n v="109.5"/>
    <m/>
    <m/>
    <m/>
    <x v="0"/>
    <n v="0"/>
    <s v="moved"/>
    <n v="17520"/>
    <m/>
    <m/>
    <m/>
  </r>
  <r>
    <n v="1041"/>
    <s v="AUSOME COCONUT &amp; MILK TOFFES CBS  NEW"/>
    <x v="0"/>
    <m/>
    <m/>
    <m/>
    <m/>
    <x v="0"/>
    <m/>
    <m/>
    <n v="960"/>
    <n v="34.5"/>
    <m/>
    <s v="CANDY"/>
    <x v="5"/>
    <n v="960"/>
    <s v="PM0752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0"/>
    <n v="100"/>
    <n v="100"/>
    <n v="50"/>
    <n v="100"/>
    <n v="1725"/>
    <n v="1.7250000000000001E-2"/>
    <n v="1.5781585008025035E-5"/>
    <n v="0.99960274844406927"/>
    <x v="2"/>
    <n v="960"/>
    <s v="no.s"/>
    <n v="3.3333333333333335"/>
    <n v="288"/>
    <m/>
    <m/>
    <m/>
    <x v="0"/>
    <n v="0"/>
    <s v="moved"/>
    <n v="33120"/>
    <m/>
    <m/>
    <m/>
  </r>
  <r>
    <n v="593"/>
    <s v="CREAMY STIX REGULAR CH"/>
    <x v="0"/>
    <m/>
    <m/>
    <m/>
    <m/>
    <x v="0"/>
    <m/>
    <m/>
    <n v="39000"/>
    <n v="0.6"/>
    <m/>
    <s v="STICK"/>
    <x v="16"/>
    <n v="39000"/>
    <s v="PM0063"/>
    <x v="1"/>
    <s v="no.s"/>
    <n v="1"/>
    <n v="10"/>
    <n v="1"/>
    <n v="3"/>
    <n v="15"/>
    <n v="7"/>
    <n v="8"/>
    <s v="local"/>
    <s v="10000 NOS"/>
    <n v="0"/>
    <m/>
    <n v="15000"/>
    <n v="4000"/>
    <n v="3000"/>
    <n v="0"/>
    <n v="0"/>
    <n v="0"/>
    <n v="3000"/>
    <n v="0"/>
    <n v="0"/>
    <n v="25000"/>
    <n v="2777.7777777777778"/>
    <n v="15000"/>
    <n v="1666.6666666666667"/>
    <n v="1.6666666666666666E-2"/>
    <n v="1.5247908220314044E-5"/>
    <n v="0.99961799635228954"/>
    <x v="2"/>
    <n v="39000"/>
    <s v="no.s"/>
    <n v="500"/>
    <n v="78"/>
    <m/>
    <m/>
    <m/>
    <x v="0"/>
    <n v="0"/>
    <s v="moved"/>
    <n v="23400"/>
    <m/>
    <m/>
    <m/>
  </r>
  <r>
    <n v="136"/>
    <s v="Dark Chocolate M-4344 (SKFF)"/>
    <x v="0"/>
    <m/>
    <m/>
    <m/>
    <m/>
    <x v="0"/>
    <m/>
    <m/>
    <n v="50"/>
    <n v="500"/>
    <m/>
    <n v="0"/>
    <x v="6"/>
    <n v="50"/>
    <s v="RM0175"/>
    <x v="0"/>
    <s v="Kgs"/>
    <n v="1"/>
    <n v="20"/>
    <n v="5"/>
    <n v="5"/>
    <n v="31"/>
    <n v="30"/>
    <n v="1"/>
    <s v="Non Local"/>
    <s v="25 kgs"/>
    <e v="#N/A"/>
    <m/>
    <n v="0"/>
    <n v="0"/>
    <n v="0"/>
    <n v="0"/>
    <n v="0"/>
    <n v="0"/>
    <n v="30"/>
    <n v="0"/>
    <n v="0"/>
    <n v="30"/>
    <n v="3.3333333333333335"/>
    <n v="30"/>
    <n v="1666.6666666666667"/>
    <n v="1.6666666666666666E-2"/>
    <n v="1.5247908220314044E-5"/>
    <n v="0.99963324426050981"/>
    <x v="2"/>
    <n v="50"/>
    <s v="kgs"/>
    <n v="1"/>
    <n v="50"/>
    <m/>
    <m/>
    <m/>
    <x v="0"/>
    <n v="0"/>
    <s v="moved"/>
    <n v="25000"/>
    <m/>
    <m/>
    <m/>
  </r>
  <r>
    <n v="162"/>
    <s v="Strawberry PA8889 (Kerry)"/>
    <x v="1"/>
    <s v="alternate usage"/>
    <s v="use"/>
    <s v="both"/>
    <s v="no stock"/>
    <x v="3"/>
    <m/>
    <s v="no dispose"/>
    <n v="150"/>
    <n v="600"/>
    <m/>
    <n v="0"/>
    <x v="6"/>
    <n v="150"/>
    <s v="RM0187"/>
    <x v="0"/>
    <s v="Kgs"/>
    <n v="1"/>
    <n v="20"/>
    <n v="5"/>
    <n v="5"/>
    <n v="31"/>
    <n v="20"/>
    <n v="11"/>
    <s v="Non Local"/>
    <s v="25 KGS"/>
    <s v="5 cans x 5 kgs"/>
    <m/>
    <n v="0"/>
    <n v="25"/>
    <n v="0"/>
    <n v="0"/>
    <n v="0"/>
    <n v="0"/>
    <n v="0"/>
    <n v="0"/>
    <n v="0"/>
    <n v="25"/>
    <n v="2.7777777777777777"/>
    <n v="25"/>
    <n v="1666.6666666666665"/>
    <n v="1.6666666666666666E-2"/>
    <n v="1.5247908220314041E-5"/>
    <n v="0.99964849216873009"/>
    <x v="3"/>
    <n v="150"/>
    <s v="kgs"/>
    <n v="0.83333333333333337"/>
    <n v="180"/>
    <m/>
    <n v="1"/>
    <m/>
    <x v="2"/>
    <n v="1"/>
    <s v="non moved"/>
    <n v="90000"/>
    <m/>
    <m/>
    <m/>
  </r>
  <r>
    <n v="722"/>
    <s v="XTREM LEMON WITH CHATPAT LABELS"/>
    <x v="3"/>
    <s v="slow moving"/>
    <s v="transfer"/>
    <m/>
    <m/>
    <x v="4"/>
    <n v="8430"/>
    <s v="no dispose"/>
    <n v="18430"/>
    <n v="0.55000000000000004"/>
    <n v="10136.5"/>
    <s v="FORMING"/>
    <x v="16"/>
    <n v="18430"/>
    <s v="PM0572"/>
    <x v="1"/>
    <s v="Kgs"/>
    <n v="1"/>
    <n v="10"/>
    <n v="1"/>
    <n v="3"/>
    <n v="15"/>
    <n v="5"/>
    <n v="10"/>
    <s v="local"/>
    <s v="10000 NOS"/>
    <s v="each bdl contains 200 nos"/>
    <m/>
    <m/>
    <n v="0"/>
    <n v="0"/>
    <n v="15940"/>
    <n v="0"/>
    <n v="8165"/>
    <n v="0"/>
    <n v="0"/>
    <n v="0"/>
    <n v="24105"/>
    <n v="3013.125"/>
    <n v="15940"/>
    <n v="1657.2187500000002"/>
    <n v="1.6572187500000002E-2"/>
    <n v="1.516147164059014E-5"/>
    <n v="0.99966365364037069"/>
    <x v="3"/>
    <n v="18430"/>
    <s v="no.s"/>
    <n v="531.33333333333337"/>
    <n v="34.686323713927223"/>
    <m/>
    <n v="1"/>
    <m/>
    <x v="2"/>
    <n v="1"/>
    <s v="slow moved"/>
    <n v="10136.5"/>
    <m/>
    <m/>
    <m/>
  </r>
  <r>
    <n v="426"/>
    <s v="Pouch Funblaster (Rose) candy"/>
    <x v="1"/>
    <s v="scrap"/>
    <s v="transfer"/>
    <m/>
    <m/>
    <x v="4"/>
    <n v="75000"/>
    <s v="no dispose"/>
    <n v="95000"/>
    <n v="1"/>
    <n v="95000"/>
    <s v="CANDY"/>
    <x v="28"/>
    <n v="115000"/>
    <s v="PM0168"/>
    <x v="1"/>
    <s v="no.s"/>
    <n v="1"/>
    <n v="15"/>
    <n v="1"/>
    <n v="5"/>
    <n v="22"/>
    <n v="15"/>
    <n v="7"/>
    <s v="local"/>
    <s v="25000 NOS"/>
    <s v="each bag contains 5000 no"/>
    <m/>
    <m/>
    <m/>
    <m/>
    <m/>
    <m/>
    <n v="0"/>
    <n v="0"/>
    <n v="0"/>
    <n v="0"/>
    <n v="0"/>
    <n v="0"/>
    <n v="0"/>
    <n v="0"/>
    <m/>
    <n v="0"/>
    <n v="1"/>
    <x v="3"/>
    <n v="95000"/>
    <s v="no.s"/>
    <n v="0"/>
    <m/>
    <n v="1"/>
    <m/>
    <m/>
    <x v="1"/>
    <n v="1"/>
    <s v="slow moved"/>
    <n v="95000"/>
    <m/>
    <m/>
    <m/>
  </r>
  <r>
    <n v="171"/>
    <s v="Ponceau 4R Supra Color"/>
    <x v="0"/>
    <m/>
    <m/>
    <m/>
    <m/>
    <x v="0"/>
    <m/>
    <m/>
    <n v="6"/>
    <n v="700"/>
    <m/>
    <n v="0"/>
    <x v="20"/>
    <n v="6.5"/>
    <s v="RM0062"/>
    <x v="0"/>
    <s v="Kgs"/>
    <n v="1"/>
    <n v="10"/>
    <n v="1"/>
    <n v="4"/>
    <n v="16"/>
    <n v="15"/>
    <n v="1"/>
    <s v="local"/>
    <s v="5 KGS"/>
    <s v="10 cans x .500 gms"/>
    <m/>
    <n v="2"/>
    <n v="4"/>
    <n v="1.5"/>
    <n v="3"/>
    <n v="3"/>
    <n v="4"/>
    <n v="0"/>
    <n v="1.5"/>
    <n v="1"/>
    <n v="20"/>
    <n v="2.2222222222222223"/>
    <n v="4"/>
    <n v="1555.5555555555557"/>
    <n v="1.5555555555555557E-2"/>
    <n v="1.423138100562644E-5"/>
    <n v="0.99969252301326783"/>
    <x v="2"/>
    <n v="6"/>
    <s v="kgs"/>
    <n v="0.13333333333333333"/>
    <n v="45"/>
    <m/>
    <m/>
    <m/>
    <x v="0"/>
    <n v="0"/>
    <s v="moved"/>
    <n v="4200"/>
    <m/>
    <m/>
    <m/>
  </r>
  <r>
    <n v="711"/>
    <s v="LOVE LAMINATE"/>
    <x v="1"/>
    <s v="scrap"/>
    <s v="dispose"/>
    <m/>
    <m/>
    <x v="1"/>
    <m/>
    <s v="dispose"/>
    <n v="418"/>
    <n v="220"/>
    <n v="91960"/>
    <s v="MOULDING"/>
    <x v="4"/>
    <n v="418"/>
    <s v="PM0667"/>
    <x v="1"/>
    <s v="Kgs"/>
    <n v="1"/>
    <n v="15"/>
    <n v="1"/>
    <n v="5"/>
    <n v="22"/>
    <m/>
    <n v="22"/>
    <m/>
    <e v="#N/A"/>
    <e v="#N/A"/>
    <m/>
    <m/>
    <n v="254"/>
    <m/>
    <m/>
    <m/>
    <m/>
    <m/>
    <m/>
    <m/>
    <m/>
    <n v="254"/>
    <m/>
    <n v="55880"/>
    <m/>
    <n v="0"/>
    <n v="1"/>
    <x v="3"/>
    <n v="418"/>
    <s v="kgs"/>
    <n v="0"/>
    <m/>
    <m/>
    <m/>
    <m/>
    <x v="3"/>
    <n v="1"/>
    <s v="non moved"/>
    <n v="91960"/>
    <m/>
    <m/>
    <m/>
  </r>
  <r>
    <n v="224"/>
    <s v="Stickers Choco Frnd 2/-"/>
    <x v="0"/>
    <m/>
    <m/>
    <m/>
    <m/>
    <x v="0"/>
    <m/>
    <m/>
    <n v="2140"/>
    <n v="0.45"/>
    <m/>
    <s v="MOULDING"/>
    <x v="16"/>
    <n v="12140"/>
    <s v="PM0246"/>
    <x v="1"/>
    <s v="no.s"/>
    <n v="1"/>
    <n v="10"/>
    <n v="1"/>
    <n v="3"/>
    <n v="15"/>
    <n v="7"/>
    <n v="8"/>
    <s v="local"/>
    <s v="10000 NOS"/>
    <n v="0"/>
    <m/>
    <n v="12000"/>
    <n v="0"/>
    <n v="0"/>
    <n v="0"/>
    <n v="0"/>
    <n v="0"/>
    <n v="4500"/>
    <n v="8000"/>
    <n v="6500"/>
    <n v="31000"/>
    <n v="3444.4444444444443"/>
    <n v="12000"/>
    <n v="1550"/>
    <n v="1.55E-2"/>
    <n v="1.418055464489206E-5"/>
    <n v="0.9997209283414914"/>
    <x v="2"/>
    <n v="2140"/>
    <s v="no.s"/>
    <n v="400"/>
    <n v="5.35"/>
    <m/>
    <m/>
    <m/>
    <x v="0"/>
    <n v="0"/>
    <s v="moved"/>
    <n v="963"/>
    <m/>
    <m/>
    <m/>
  </r>
  <r>
    <n v="386"/>
    <s v="Stickers Funtoo Choco stick Big Labels"/>
    <x v="0"/>
    <m/>
    <m/>
    <m/>
    <m/>
    <x v="0"/>
    <m/>
    <m/>
    <n v="15055"/>
    <n v="0.45"/>
    <m/>
    <s v="STICK"/>
    <x v="16"/>
    <n v="3900"/>
    <s v="PM0563"/>
    <x v="1"/>
    <s v="Kgs"/>
    <n v="1"/>
    <n v="10"/>
    <n v="1"/>
    <n v="3"/>
    <n v="15"/>
    <n v="5"/>
    <n v="10"/>
    <s v="local"/>
    <s v="10000 NOS"/>
    <n v="0"/>
    <m/>
    <m/>
    <m/>
    <m/>
    <m/>
    <m/>
    <n v="4570"/>
    <n v="2130"/>
    <n v="3400"/>
    <n v="3000"/>
    <n v="13100"/>
    <n v="3275"/>
    <n v="4570"/>
    <n v="1473.75"/>
    <n v="1.4737500000000001E-2"/>
    <n v="1.3482962843812693E-5"/>
    <n v="0.99973441130433516"/>
    <x v="2"/>
    <n v="15055"/>
    <s v="no.s"/>
    <n v="152.33333333333334"/>
    <n v="98.829321663019684"/>
    <m/>
    <m/>
    <m/>
    <x v="0"/>
    <n v="0"/>
    <s v="moved"/>
    <n v="6774.75"/>
    <m/>
    <m/>
    <m/>
  </r>
  <r>
    <n v="180"/>
    <s v="Tetrazine color"/>
    <x v="0"/>
    <m/>
    <m/>
    <m/>
    <m/>
    <x v="0"/>
    <m/>
    <m/>
    <n v="33"/>
    <n v="523"/>
    <m/>
    <n v="0"/>
    <x v="20"/>
    <n v="33"/>
    <s v="RM0192"/>
    <x v="0"/>
    <s v="Kgs"/>
    <n v="1"/>
    <n v="10"/>
    <n v="1"/>
    <n v="4"/>
    <n v="16"/>
    <n v="15"/>
    <n v="1"/>
    <s v="local"/>
    <s v="5 KGS"/>
    <s v="10 cans x .500 gms"/>
    <m/>
    <n v="1"/>
    <n v="1"/>
    <n v="2"/>
    <n v="3"/>
    <n v="1"/>
    <n v="2.5"/>
    <n v="8.5"/>
    <n v="3.5"/>
    <n v="2"/>
    <n v="24.5"/>
    <n v="2.7222222222222223"/>
    <n v="8.5"/>
    <n v="1423.7222222222222"/>
    <n v="1.4237222222222222E-2"/>
    <n v="1.3025271465399599E-5"/>
    <n v="0.99974743657580056"/>
    <x v="2"/>
    <n v="33"/>
    <s v="kgs"/>
    <n v="0.28333333333333333"/>
    <n v="116.47058823529412"/>
    <m/>
    <m/>
    <m/>
    <x v="0"/>
    <n v="0"/>
    <s v="moved"/>
    <n v="17259"/>
    <m/>
    <m/>
    <m/>
  </r>
  <r>
    <n v="342"/>
    <s v="Pouch Funblaster (Kachha mango) candy"/>
    <x v="1"/>
    <s v="scrap"/>
    <s v="transfer"/>
    <m/>
    <m/>
    <x v="4"/>
    <n v="67000"/>
    <s v="no dispose"/>
    <n v="87000"/>
    <n v="1"/>
    <n v="87000"/>
    <s v="CANDY"/>
    <x v="28"/>
    <n v="83000"/>
    <s v="PM0175"/>
    <x v="1"/>
    <n v="0"/>
    <n v="1"/>
    <n v="15"/>
    <n v="1"/>
    <n v="5"/>
    <n v="22"/>
    <m/>
    <n v="22"/>
    <m/>
    <s v="25000 NOS"/>
    <s v="each bag contains 6000 pouches"/>
    <m/>
    <m/>
    <m/>
    <m/>
    <m/>
    <m/>
    <m/>
    <m/>
    <m/>
    <m/>
    <m/>
    <e v="#DIV/0!"/>
    <m/>
    <e v="#DIV/0!"/>
    <m/>
    <n v="0"/>
    <n v="1"/>
    <x v="3"/>
    <n v="87000"/>
    <s v="no.s"/>
    <n v="0"/>
    <m/>
    <m/>
    <m/>
    <m/>
    <x v="3"/>
    <n v="1"/>
    <s v="non moved"/>
    <n v="87000"/>
    <m/>
    <n v="4"/>
    <n v="3.3"/>
  </r>
  <r>
    <n v="586"/>
    <s v="YOYO REGULAR SB"/>
    <x v="2"/>
    <s v="moving"/>
    <m/>
    <m/>
    <m/>
    <x v="2"/>
    <m/>
    <m/>
    <n v="93000"/>
    <n v="0.6"/>
    <m/>
    <s v="STICK"/>
    <x v="16"/>
    <n v="93000"/>
    <s v="PM0040"/>
    <x v="1"/>
    <s v="no.s"/>
    <n v="1"/>
    <n v="10"/>
    <n v="1"/>
    <n v="3"/>
    <n v="15"/>
    <n v="7"/>
    <n v="8"/>
    <s v="local"/>
    <s v="10000 NOS"/>
    <n v="0"/>
    <m/>
    <n v="20400"/>
    <n v="0"/>
    <n v="0"/>
    <n v="0"/>
    <n v="0"/>
    <n v="0"/>
    <n v="0"/>
    <n v="0"/>
    <n v="0"/>
    <n v="20400"/>
    <n v="2266.6666666666665"/>
    <n v="20400"/>
    <n v="1359.9999999999998"/>
    <n v="1.3599999999999998E-2"/>
    <n v="1.2442293107776257E-5"/>
    <n v="0.99977245839319018"/>
    <x v="3"/>
    <n v="93000"/>
    <s v="no.s"/>
    <n v="680"/>
    <n v="136.76470588235293"/>
    <m/>
    <n v="1"/>
    <m/>
    <x v="2"/>
    <n v="1"/>
    <s v="non moved"/>
    <n v="55800"/>
    <m/>
    <m/>
    <m/>
  </r>
  <r>
    <n v="679"/>
    <s v="Choco Friend Mono Partitions"/>
    <x v="0"/>
    <m/>
    <m/>
    <m/>
    <m/>
    <x v="0"/>
    <m/>
    <m/>
    <n v="13000"/>
    <n v="0.4"/>
    <m/>
    <s v="MOULDING"/>
    <x v="31"/>
    <n v="3000"/>
    <s v="PM0252"/>
    <x v="1"/>
    <s v="no.s"/>
    <n v="1"/>
    <n v="10"/>
    <n v="1"/>
    <n v="4"/>
    <n v="16"/>
    <n v="7"/>
    <n v="9"/>
    <s v="local"/>
    <s v="5000 NOS"/>
    <n v="0"/>
    <m/>
    <n v="4000"/>
    <n v="18000"/>
    <n v="2000"/>
    <n v="0"/>
    <n v="0"/>
    <n v="0"/>
    <n v="6000"/>
    <n v="0"/>
    <n v="0"/>
    <n v="30000"/>
    <n v="3333.3333333333335"/>
    <n v="18000"/>
    <n v="1333.3333333333335"/>
    <n v="1.3333333333333334E-2"/>
    <n v="1.2198326576251236E-5"/>
    <n v="0.99978465671976646"/>
    <x v="2"/>
    <n v="13000"/>
    <s v="no.s"/>
    <n v="600"/>
    <n v="21.666666666666668"/>
    <m/>
    <m/>
    <m/>
    <x v="0"/>
    <n v="0"/>
    <s v="moved"/>
    <n v="5200"/>
    <m/>
    <m/>
    <m/>
  </r>
  <r>
    <n v="1013"/>
    <s v="110MM HAT CAPS RED"/>
    <x v="0"/>
    <m/>
    <m/>
    <m/>
    <m/>
    <x v="0"/>
    <m/>
    <m/>
    <n v="7356"/>
    <n v="4"/>
    <m/>
    <n v="0"/>
    <x v="9"/>
    <n v="956"/>
    <s v="PM0721"/>
    <x v="1"/>
    <s v="no.s"/>
    <n v="1"/>
    <n v="7"/>
    <n v="1"/>
    <n v="2"/>
    <n v="11"/>
    <n v="2"/>
    <n v="9"/>
    <s v="local"/>
    <s v="5000 NOS"/>
    <s v="each bag contains 500 nos caps"/>
    <m/>
    <m/>
    <m/>
    <m/>
    <m/>
    <m/>
    <m/>
    <n v="1000"/>
    <n v="0"/>
    <n v="0"/>
    <n v="1000"/>
    <n v="333.33333333333331"/>
    <n v="1000"/>
    <n v="1333.3333333333333"/>
    <n v="1.3333333333333332E-2"/>
    <n v="1.2198326576251233E-5"/>
    <n v="0.99979685504634275"/>
    <x v="2"/>
    <n v="7356"/>
    <s v="no.s"/>
    <n v="33.333333333333336"/>
    <n v="220.67999999999998"/>
    <m/>
    <m/>
    <m/>
    <x v="0"/>
    <n v="0"/>
    <s v="moved"/>
    <n v="29424"/>
    <m/>
    <m/>
    <m/>
  </r>
  <r>
    <n v="221"/>
    <s v="labels  2 shots"/>
    <x v="0"/>
    <m/>
    <m/>
    <m/>
    <m/>
    <x v="0"/>
    <m/>
    <m/>
    <n v="46200"/>
    <n v="0.25"/>
    <m/>
    <s v="MOULDING"/>
    <x v="16"/>
    <n v="46200"/>
    <s v="PM0258"/>
    <x v="1"/>
    <s v="no.s"/>
    <n v="1"/>
    <n v="10"/>
    <n v="1"/>
    <n v="3"/>
    <n v="15"/>
    <n v="5"/>
    <n v="10"/>
    <s v="local"/>
    <s v="10000 NOS"/>
    <s v="each bdl contains 200 nos"/>
    <m/>
    <n v="6500"/>
    <n v="0"/>
    <n v="0"/>
    <n v="0"/>
    <n v="5500"/>
    <n v="0"/>
    <n v="10200"/>
    <n v="4100"/>
    <n v="16500"/>
    <n v="42800"/>
    <n v="4755.5555555555557"/>
    <n v="16500"/>
    <n v="1188.8888888888889"/>
    <n v="1.188888888888889E-2"/>
    <n v="1.0876841197157352E-5"/>
    <n v="0.99980773188753991"/>
    <x v="2"/>
    <n v="46200"/>
    <s v="no.s"/>
    <n v="550"/>
    <n v="84"/>
    <m/>
    <m/>
    <m/>
    <x v="0"/>
    <n v="0"/>
    <s v="moved"/>
    <n v="11550"/>
    <m/>
    <m/>
    <m/>
  </r>
  <r>
    <n v="593"/>
    <s v="PIK N PIK REGULAR CH"/>
    <x v="3"/>
    <s v="slow moving"/>
    <s v="dispose"/>
    <m/>
    <m/>
    <x v="1"/>
    <m/>
    <m/>
    <n v="32300"/>
    <n v="0.45"/>
    <n v="14535"/>
    <s v="STICK"/>
    <x v="16"/>
    <n v="32300"/>
    <s v="PM0047"/>
    <x v="1"/>
    <s v="no.s"/>
    <n v="1"/>
    <n v="10"/>
    <n v="1"/>
    <n v="3"/>
    <n v="15"/>
    <n v="7"/>
    <n v="8"/>
    <s v="local"/>
    <s v="10000 NOS"/>
    <n v="0"/>
    <m/>
    <n v="17800"/>
    <n v="0"/>
    <n v="5000"/>
    <n v="0"/>
    <n v="0"/>
    <n v="0"/>
    <n v="0"/>
    <n v="0"/>
    <n v="0"/>
    <n v="22800"/>
    <n v="2533.3333333333335"/>
    <n v="17800"/>
    <n v="1140"/>
    <n v="1.14E-2"/>
    <n v="1.0429569222694805E-5"/>
    <n v="0.99981816145676261"/>
    <x v="3"/>
    <n v="32300"/>
    <s v="no.s"/>
    <n v="593.33333333333337"/>
    <n v="54.438202247191008"/>
    <m/>
    <n v="1"/>
    <m/>
    <x v="2"/>
    <n v="1"/>
    <s v="non moved"/>
    <n v="14535"/>
    <m/>
    <m/>
    <m/>
  </r>
  <r>
    <n v="658"/>
    <s v="Laminate Spots 2/- "/>
    <x v="1"/>
    <s v="scrap"/>
    <s v="use"/>
    <s v="existing"/>
    <s v="no stock"/>
    <x v="3"/>
    <m/>
    <s v="no dispose"/>
    <n v="420"/>
    <n v="200"/>
    <m/>
    <s v="PANNING"/>
    <x v="4"/>
    <n v="420"/>
    <s v="PM0095"/>
    <x v="1"/>
    <s v="Kgs"/>
    <n v="1"/>
    <n v="15"/>
    <n v="1"/>
    <n v="5"/>
    <n v="22"/>
    <m/>
    <n v="22"/>
    <m/>
    <s v="500 KGS"/>
    <s v="each roll contains 6 kgs"/>
    <m/>
    <m/>
    <n v="71"/>
    <m/>
    <m/>
    <m/>
    <m/>
    <m/>
    <m/>
    <m/>
    <m/>
    <n v="71"/>
    <m/>
    <m/>
    <m/>
    <n v="0"/>
    <n v="1"/>
    <x v="3"/>
    <n v="420"/>
    <s v="kgs"/>
    <n v="0"/>
    <m/>
    <m/>
    <m/>
    <m/>
    <x v="3"/>
    <n v="1"/>
    <s v="non moved"/>
    <n v="84000"/>
    <m/>
    <m/>
    <m/>
  </r>
  <r>
    <n v="380"/>
    <s v="Blue Ball Pens"/>
    <x v="0"/>
    <m/>
    <m/>
    <m/>
    <m/>
    <x v="0"/>
    <m/>
    <m/>
    <n v="9000"/>
    <n v="2.2999999999999998"/>
    <m/>
    <s v="FORMING"/>
    <x v="32"/>
    <n v="9000"/>
    <s v="PM0185"/>
    <x v="2"/>
    <s v="no.s"/>
    <n v="1"/>
    <m/>
    <m/>
    <m/>
    <n v="1"/>
    <n v="7"/>
    <n v="-6"/>
    <s v="local"/>
    <s v="CLOSED"/>
    <n v="0"/>
    <m/>
    <n v="1995"/>
    <n v="0"/>
    <n v="0"/>
    <n v="0"/>
    <n v="0"/>
    <n v="0"/>
    <n v="0"/>
    <n v="2000"/>
    <n v="0"/>
    <n v="3995"/>
    <n v="443.88888888888891"/>
    <n v="2000"/>
    <n v="1020.9444444444445"/>
    <n v="1.0209444444444445E-2"/>
    <n v="9.3403603121570386E-6"/>
    <n v="0.99983779415512353"/>
    <x v="2"/>
    <n v="9000"/>
    <s v="no.s"/>
    <n v="66.666666666666671"/>
    <n v="135"/>
    <m/>
    <m/>
    <m/>
    <x v="0"/>
    <n v="0"/>
    <s v="moved"/>
    <n v="20700"/>
    <m/>
    <m/>
    <m/>
  </r>
  <r>
    <n v="174"/>
    <s v="Sunset Yellow Color"/>
    <x v="0"/>
    <m/>
    <m/>
    <m/>
    <m/>
    <x v="0"/>
    <m/>
    <m/>
    <n v="6.5"/>
    <n v="517"/>
    <m/>
    <n v="0"/>
    <x v="20"/>
    <n v="2"/>
    <s v="RM0053"/>
    <x v="0"/>
    <s v="Kgs"/>
    <n v="1"/>
    <n v="10"/>
    <n v="1"/>
    <n v="4"/>
    <n v="16"/>
    <n v="15"/>
    <n v="1"/>
    <s v="local"/>
    <s v="5 KGS"/>
    <s v="10 cans x .500 gms"/>
    <m/>
    <n v="1.5"/>
    <n v="2"/>
    <n v="3"/>
    <n v="2.5"/>
    <n v="2"/>
    <n v="2.5"/>
    <n v="0.5"/>
    <n v="1.5"/>
    <n v="2"/>
    <n v="17.5"/>
    <n v="1.9444444444444444"/>
    <n v="3"/>
    <n v="1005.2777777777777"/>
    <n v="1.0052777777777777E-2"/>
    <n v="9.197029974886087E-6"/>
    <n v="0.99984699118509845"/>
    <x v="2"/>
    <n v="6.5"/>
    <s v="kgs"/>
    <n v="0.1"/>
    <n v="65"/>
    <m/>
    <m/>
    <m/>
    <x v="0"/>
    <n v="0"/>
    <s v="moved"/>
    <n v="3360.5"/>
    <m/>
    <m/>
    <m/>
  </r>
  <r>
    <n v="639"/>
    <s v="PEPE 96MM Foils"/>
    <x v="0"/>
    <m/>
    <m/>
    <m/>
    <m/>
    <x v="0"/>
    <m/>
    <m/>
    <n v="263000"/>
    <n v="0.24"/>
    <m/>
    <s v="STICK"/>
    <x v="25"/>
    <n v="263000"/>
    <s v="PM0452"/>
    <x v="1"/>
    <s v="Kgs"/>
    <n v="1"/>
    <n v="7"/>
    <n v="4"/>
    <n v="3"/>
    <n v="15"/>
    <n v="3"/>
    <n v="12"/>
    <s v="both"/>
    <s v="50000 NOS"/>
    <s v="each bdl contains 1000 nos"/>
    <m/>
    <n v="0"/>
    <n v="15000"/>
    <n v="0"/>
    <n v="0"/>
    <n v="0"/>
    <n v="0"/>
    <n v="21000"/>
    <n v="0"/>
    <n v="0"/>
    <n v="36000"/>
    <n v="4000"/>
    <n v="21000"/>
    <n v="960"/>
    <n v="9.5999999999999992E-3"/>
    <n v="8.7827951349008893E-6"/>
    <n v="0.9998557739802334"/>
    <x v="2"/>
    <n v="263000"/>
    <s v="no.s"/>
    <n v="700"/>
    <n v="375.71428571428572"/>
    <m/>
    <m/>
    <m/>
    <x v="0"/>
    <n v="0"/>
    <s v="moved"/>
    <n v="63120"/>
    <m/>
    <m/>
    <m/>
  </r>
  <r>
    <n v="422"/>
    <s v="Display Choco scoop"/>
    <x v="1"/>
    <s v="scrap"/>
    <s v="dispose"/>
    <m/>
    <m/>
    <x v="1"/>
    <m/>
    <s v="dispose"/>
    <n v="9500"/>
    <n v="5"/>
    <n v="47500"/>
    <s v="BLISTER"/>
    <x v="7"/>
    <n v="9500"/>
    <s v="PM0323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9500"/>
    <s v="no.s"/>
    <n v="0"/>
    <m/>
    <m/>
    <m/>
    <m/>
    <x v="3"/>
    <n v="1"/>
    <s v="non moved"/>
    <n v="47500"/>
    <m/>
    <n v="9"/>
    <n v="4"/>
  </r>
  <r>
    <n v="410"/>
    <s v="Xtrem Labels (Pen Offer)"/>
    <x v="0"/>
    <m/>
    <m/>
    <m/>
    <m/>
    <x v="0"/>
    <m/>
    <m/>
    <n v="81000"/>
    <n v="0.55000000000000004"/>
    <m/>
    <s v="FORMING"/>
    <x v="16"/>
    <n v="81000"/>
    <s v="PM0178"/>
    <x v="1"/>
    <s v="no.s"/>
    <n v="1"/>
    <n v="10"/>
    <n v="1"/>
    <n v="3"/>
    <n v="15"/>
    <n v="5"/>
    <n v="10"/>
    <s v="local"/>
    <s v="CLOSED"/>
    <s v="each bdl contains 200 nos"/>
    <m/>
    <n v="10510"/>
    <n v="0"/>
    <n v="0"/>
    <n v="0"/>
    <n v="0"/>
    <n v="0"/>
    <n v="4900"/>
    <n v="0"/>
    <n v="0"/>
    <n v="15410"/>
    <n v="1712.2222222222222"/>
    <n v="10510"/>
    <n v="941.72222222222229"/>
    <n v="9.4172222222222227E-3"/>
    <n v="8.6155764080847788E-6"/>
    <n v="0.99987308086432702"/>
    <x v="2"/>
    <n v="81000"/>
    <s v="no.s"/>
    <n v="350.33333333333331"/>
    <n v="231.2083729781161"/>
    <m/>
    <m/>
    <m/>
    <x v="0"/>
    <n v="0"/>
    <s v="moved"/>
    <n v="44550"/>
    <m/>
    <m/>
    <m/>
  </r>
  <r>
    <n v="584"/>
    <s v="HYUNDAI LUXURY CHOCOLATE CBS"/>
    <x v="0"/>
    <m/>
    <m/>
    <m/>
    <m/>
    <x v="0"/>
    <m/>
    <m/>
    <n v="340"/>
    <n v="35.85"/>
    <m/>
    <s v="MOULDING"/>
    <x v="5"/>
    <n v="340"/>
    <s v="PM0554"/>
    <x v="1"/>
    <s v="no.s"/>
    <n v="1"/>
    <n v="4"/>
    <n v="1"/>
    <n v="2"/>
    <n v="8"/>
    <n v="7"/>
    <n v="1"/>
    <n v="0"/>
    <s v="500 nos"/>
    <e v="#N/A"/>
    <m/>
    <m/>
    <m/>
    <m/>
    <m/>
    <n v="50"/>
    <n v="0"/>
    <n v="0"/>
    <n v="30"/>
    <n v="50"/>
    <n v="130"/>
    <n v="26"/>
    <n v="50"/>
    <n v="932.1"/>
    <n v="9.3209999999999994E-3"/>
    <n v="8.5275451512928312E-6"/>
    <n v="0.99988160840947826"/>
    <x v="2"/>
    <n v="340"/>
    <s v="no.s"/>
    <n v="1.6666666666666667"/>
    <n v="204"/>
    <m/>
    <m/>
    <m/>
    <x v="0"/>
    <n v="0"/>
    <s v="moved"/>
    <n v="12189"/>
    <m/>
    <m/>
    <m/>
  </r>
  <r>
    <n v="943"/>
    <s v="REF. PALM OIL (BOXES)"/>
    <x v="0"/>
    <m/>
    <m/>
    <m/>
    <m/>
    <x v="0"/>
    <m/>
    <m/>
    <n v="60"/>
    <n v="65"/>
    <m/>
    <n v="0"/>
    <x v="0"/>
    <n v="60"/>
    <s v="RM0225"/>
    <x v="1"/>
    <s v="Kgs"/>
    <n v="1"/>
    <m/>
    <m/>
    <m/>
    <n v="1"/>
    <n v="10"/>
    <n v="-9"/>
    <s v="Non Local"/>
    <s v="Sample"/>
    <e v="#N/A"/>
    <m/>
    <m/>
    <m/>
    <m/>
    <m/>
    <m/>
    <m/>
    <n v="40"/>
    <n v="0"/>
    <n v="0"/>
    <n v="40"/>
    <n v="13.333333333333334"/>
    <n v="40"/>
    <n v="866.66666666666674"/>
    <n v="8.666666666666668E-3"/>
    <n v="7.928912274563303E-6"/>
    <n v="0.99988953732175279"/>
    <x v="2"/>
    <n v="60"/>
    <s v="kgs"/>
    <n v="1.3333333333333333"/>
    <n v="45"/>
    <m/>
    <m/>
    <m/>
    <x v="0"/>
    <n v="0"/>
    <s v="moved"/>
    <n v="3900"/>
    <m/>
    <m/>
    <m/>
  </r>
  <r>
    <n v="982"/>
    <s v="CHAT MASALA FLAVOUR (SKFF)"/>
    <x v="0"/>
    <m/>
    <m/>
    <m/>
    <m/>
    <x v="0"/>
    <m/>
    <m/>
    <n v="0"/>
    <n v="500"/>
    <m/>
    <n v="0"/>
    <x v="6"/>
    <n v="0"/>
    <s v="RM0231"/>
    <x v="0"/>
    <s v="Kgs"/>
    <n v="1"/>
    <n v="20"/>
    <n v="5"/>
    <n v="5"/>
    <n v="31"/>
    <n v="30"/>
    <n v="1"/>
    <s v="Non Local"/>
    <s v="25 KGS"/>
    <s v="each can contains 25 kgs"/>
    <m/>
    <m/>
    <m/>
    <m/>
    <m/>
    <m/>
    <m/>
    <n v="5"/>
    <n v="0"/>
    <n v="0"/>
    <n v="5"/>
    <n v="1.6666666666666667"/>
    <n v="5"/>
    <n v="833.33333333333337"/>
    <n v="8.3333333333333332E-3"/>
    <n v="7.6239541101570221E-6"/>
    <n v="0.99989716127586292"/>
    <x v="2"/>
    <n v="0"/>
    <s v="kgs"/>
    <n v="0.16666666666666666"/>
    <n v="0"/>
    <m/>
    <m/>
    <m/>
    <x v="0"/>
    <n v="0"/>
    <s v="moved"/>
    <n v="0"/>
    <m/>
    <m/>
    <m/>
  </r>
  <r>
    <n v="171"/>
    <s v="Black Colour Blend"/>
    <x v="0"/>
    <m/>
    <m/>
    <m/>
    <m/>
    <x v="0"/>
    <m/>
    <m/>
    <n v="47.5"/>
    <n v="575"/>
    <m/>
    <n v="0"/>
    <x v="20"/>
    <n v="47.5"/>
    <s v="RM0156"/>
    <x v="0"/>
    <s v="Kgs"/>
    <n v="1"/>
    <n v="10"/>
    <n v="1"/>
    <n v="4"/>
    <n v="16"/>
    <n v="7"/>
    <n v="9"/>
    <s v="local"/>
    <s v="5 KGS"/>
    <n v="0"/>
    <m/>
    <n v="0"/>
    <n v="0"/>
    <n v="5"/>
    <n v="0"/>
    <n v="0"/>
    <n v="5"/>
    <n v="0"/>
    <n v="1"/>
    <n v="1.5"/>
    <n v="12.5"/>
    <n v="1.3888888888888888"/>
    <n v="5"/>
    <n v="798.61111111111109"/>
    <n v="7.9861111111111105E-3"/>
    <n v="7.3062893555671456E-6"/>
    <n v="0.99990446756521845"/>
    <x v="2"/>
    <n v="47.5"/>
    <s v="kgs"/>
    <n v="0.16666666666666666"/>
    <n v="285"/>
    <m/>
    <m/>
    <m/>
    <x v="0"/>
    <n v="0"/>
    <s v="moved"/>
    <n v="27312.5"/>
    <m/>
    <m/>
    <m/>
  </r>
  <r>
    <n v="636"/>
    <s v="AUSOME 145MM Foils"/>
    <x v="1"/>
    <s v="alternate usage"/>
    <s v="use"/>
    <s v="existing"/>
    <s v="no stock"/>
    <x v="3"/>
    <m/>
    <s v="no dispose"/>
    <n v="186000"/>
    <n v="0.48"/>
    <m/>
    <n v="0"/>
    <x v="25"/>
    <n v="186000"/>
    <s v="PM0449"/>
    <x v="1"/>
    <s v="Kgs"/>
    <n v="1"/>
    <n v="7"/>
    <n v="4"/>
    <n v="3"/>
    <n v="15"/>
    <n v="3"/>
    <n v="12"/>
    <s v="both"/>
    <s v="50000 NOS"/>
    <s v="each bdl contains 1000 nos"/>
    <m/>
    <n v="0"/>
    <n v="0"/>
    <n v="5000"/>
    <n v="4000"/>
    <n v="5000"/>
    <n v="0"/>
    <n v="0"/>
    <n v="0"/>
    <n v="0"/>
    <n v="14000"/>
    <n v="1555.5555555555557"/>
    <n v="5000"/>
    <n v="746.66666666666674"/>
    <n v="7.4666666666666675E-3"/>
    <n v="6.8310628827006923E-6"/>
    <n v="0.99991129862810113"/>
    <x v="3"/>
    <n v="186000"/>
    <s v="no.s"/>
    <n v="166.66666666666666"/>
    <n v="1116"/>
    <m/>
    <n v="1"/>
    <m/>
    <x v="2"/>
    <n v="1"/>
    <s v="non moved"/>
    <n v="89280"/>
    <m/>
    <m/>
    <m/>
  </r>
  <r>
    <n v="277"/>
    <s v="Cards Teddy Mikanos Rs. 5/-"/>
    <x v="1"/>
    <s v="scrap"/>
    <s v="use"/>
    <s v="existing"/>
    <s v="no stock"/>
    <x v="3"/>
    <m/>
    <s v="no dispose"/>
    <n v="209400"/>
    <n v="0.25"/>
    <m/>
    <s v="MOULDING"/>
    <x v="30"/>
    <n v="209400"/>
    <s v="PM0285"/>
    <x v="1"/>
    <e v="#N/A"/>
    <n v="1"/>
    <m/>
    <m/>
    <m/>
    <n v="1"/>
    <m/>
    <n v="1"/>
    <m/>
    <e v="#N/A"/>
    <e v="#N/A"/>
    <m/>
    <n v="62500"/>
    <m/>
    <m/>
    <m/>
    <m/>
    <m/>
    <m/>
    <n v="74000"/>
    <m/>
    <m/>
    <n v="68250"/>
    <m/>
    <n v="17062.5"/>
    <m/>
    <n v="0"/>
    <n v="1"/>
    <x v="3"/>
    <n v="209400"/>
    <s v="no.s"/>
    <n v="0"/>
    <m/>
    <m/>
    <m/>
    <m/>
    <x v="3"/>
    <n v="1"/>
    <s v="non moved"/>
    <n v="52350"/>
    <m/>
    <m/>
    <m/>
  </r>
  <r>
    <n v="893"/>
    <s v="chocolate stick biscuits"/>
    <x v="0"/>
    <m/>
    <m/>
    <m/>
    <m/>
    <x v="0"/>
    <m/>
    <m/>
    <n v="161"/>
    <n v="55"/>
    <m/>
    <n v="0"/>
    <x v="0"/>
    <n v="161"/>
    <s v="RM0142"/>
    <x v="0"/>
    <s v="Kgs"/>
    <n v="1"/>
    <n v="3"/>
    <n v="1"/>
    <n v="2"/>
    <n v="7"/>
    <n v="3"/>
    <n v="4"/>
    <s v="local"/>
    <s v="500 KGS"/>
    <s v="25 cts x 20 kgs"/>
    <m/>
    <m/>
    <m/>
    <m/>
    <m/>
    <n v="0"/>
    <n v="0"/>
    <n v="64"/>
    <n v="0"/>
    <n v="0"/>
    <n v="64"/>
    <n v="12.8"/>
    <n v="64"/>
    <n v="704"/>
    <n v="7.0400000000000003E-3"/>
    <n v="6.4407164322606518E-6"/>
    <n v="0.99992429594506815"/>
    <x v="2"/>
    <n v="161"/>
    <s v="kgs"/>
    <n v="2.1333333333333333"/>
    <n v="75.46875"/>
    <m/>
    <m/>
    <m/>
    <x v="0"/>
    <n v="0"/>
    <s v="moved"/>
    <n v="8855"/>
    <m/>
    <m/>
    <m/>
  </r>
  <r>
    <n v="855"/>
    <s v="PVC PLASTIC TRAYS FOR 12PK CHOCOLATE"/>
    <x v="0"/>
    <m/>
    <m/>
    <m/>
    <m/>
    <x v="0"/>
    <m/>
    <m/>
    <n v="7370"/>
    <n v="5"/>
    <m/>
    <n v="0"/>
    <x v="14"/>
    <n v="7370"/>
    <s v="PM0765"/>
    <x v="1"/>
    <n v="0"/>
    <n v="1"/>
    <m/>
    <m/>
    <m/>
    <n v="1"/>
    <n v="5"/>
    <n v="-4"/>
    <s v="local"/>
    <s v="SAMPLE"/>
    <n v="0"/>
    <m/>
    <m/>
    <m/>
    <m/>
    <n v="0"/>
    <n v="0"/>
    <n v="0"/>
    <n v="0"/>
    <n v="0"/>
    <n v="810"/>
    <n v="810"/>
    <n v="135"/>
    <n v="810"/>
    <n v="675"/>
    <n v="6.7499999999999999E-3"/>
    <n v="6.1754028292271871E-6"/>
    <n v="0.99993047134789736"/>
    <x v="2"/>
    <n v="7370"/>
    <s v="no.s"/>
    <n v="27"/>
    <n v="272.96296296296299"/>
    <m/>
    <m/>
    <m/>
    <x v="0"/>
    <n v="0"/>
    <s v="moved"/>
    <n v="36850"/>
    <m/>
    <m/>
    <m/>
  </r>
  <r>
    <n v="613"/>
    <s v="ROLL O STICK CH"/>
    <x v="1"/>
    <s v="scrap"/>
    <s v="dispose"/>
    <m/>
    <m/>
    <x v="1"/>
    <m/>
    <s v="dispose"/>
    <n v="93500"/>
    <n v="0.45"/>
    <n v="42075"/>
    <n v="0"/>
    <x v="9"/>
    <n v="93500"/>
    <s v="PM0067"/>
    <x v="1"/>
    <s v="no.s"/>
    <n v="1"/>
    <n v="7"/>
    <n v="1"/>
    <n v="2"/>
    <n v="11"/>
    <n v="7"/>
    <n v="4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93500"/>
    <s v="no.s"/>
    <n v="0"/>
    <m/>
    <n v="1"/>
    <m/>
    <m/>
    <x v="1"/>
    <n v="1"/>
    <s v="non moved"/>
    <n v="42075"/>
    <m/>
    <m/>
    <m/>
  </r>
  <r>
    <n v="1060"/>
    <s v="EUROCOIN LAMINATE"/>
    <x v="1"/>
    <s v="scrap"/>
    <s v="use"/>
    <s v="existing"/>
    <s v="no stock"/>
    <x v="3"/>
    <m/>
    <s v="no dispose"/>
    <n v="150"/>
    <n v="300"/>
    <m/>
    <s v="MOULDING"/>
    <x v="4"/>
    <n v="150"/>
    <s v="PM0767"/>
    <x v="1"/>
    <s v="Kgs"/>
    <n v="1"/>
    <n v="15"/>
    <n v="1"/>
    <n v="5"/>
    <n v="22"/>
    <n v="25"/>
    <n v="-3"/>
    <s v="local"/>
    <e v="#N/A"/>
    <e v="#N/A"/>
    <m/>
    <m/>
    <m/>
    <m/>
    <m/>
    <m/>
    <m/>
    <m/>
    <m/>
    <n v="0"/>
    <n v="0"/>
    <n v="0"/>
    <n v="0"/>
    <n v="0"/>
    <m/>
    <n v="0"/>
    <n v="1"/>
    <x v="3"/>
    <n v="150"/>
    <s v="kgs"/>
    <n v="0"/>
    <m/>
    <n v="1"/>
    <m/>
    <m/>
    <x v="1"/>
    <n v="1"/>
    <s v="non moved"/>
    <n v="45000"/>
    <m/>
    <m/>
    <m/>
  </r>
  <r>
    <n v="700"/>
    <s v="Printed Shrinkage Sleeve Doraemon Fun stick"/>
    <x v="0"/>
    <m/>
    <m/>
    <m/>
    <m/>
    <x v="0"/>
    <m/>
    <m/>
    <n v="58.690000000000026"/>
    <n v="1.4"/>
    <m/>
    <s v="BLISTER"/>
    <x v="33"/>
    <n v="185.89999999999998"/>
    <s v="PM0309"/>
    <x v="1"/>
    <s v="Kgs"/>
    <n v="1"/>
    <n v="10"/>
    <n v="1"/>
    <n v="3"/>
    <n v="15"/>
    <n v="10"/>
    <n v="5"/>
    <s v="Non Local"/>
    <s v="100 KGS"/>
    <s v="each roll contains 8 kgs"/>
    <m/>
    <n v="0"/>
    <n v="35"/>
    <n v="326"/>
    <n v="151"/>
    <n v="749"/>
    <n v="510"/>
    <n v="890"/>
    <n v="778"/>
    <n v="232"/>
    <n v="3671"/>
    <n v="407.88888888888891"/>
    <n v="890"/>
    <n v="571.04444444444448"/>
    <n v="5.7104444444444451E-3"/>
    <n v="5.2243399671654661E-6"/>
    <n v="0.99994745690773856"/>
    <x v="2"/>
    <n v="58.690000000000026"/>
    <s v="kgs"/>
    <n v="29.666666666666668"/>
    <n v="1.9783146067415738"/>
    <m/>
    <m/>
    <m/>
    <x v="0"/>
    <n v="0"/>
    <s v="moved"/>
    <n v="82.166000000000025"/>
    <m/>
    <m/>
    <m/>
  </r>
  <r>
    <n v="345"/>
    <s v="Stickers Funtoo Choco stick 13g(30+4 UNITS)"/>
    <x v="2"/>
    <s v="moving"/>
    <m/>
    <m/>
    <m/>
    <x v="2"/>
    <m/>
    <m/>
    <n v="30400"/>
    <n v="0.45"/>
    <m/>
    <s v="STICK"/>
    <x v="16"/>
    <n v="30400"/>
    <s v="PM0026"/>
    <x v="1"/>
    <s v="no.s"/>
    <n v="1"/>
    <n v="10"/>
    <n v="1"/>
    <n v="3"/>
    <n v="15"/>
    <n v="5"/>
    <n v="10"/>
    <s v="local"/>
    <s v="10000 NOS"/>
    <n v="0"/>
    <m/>
    <m/>
    <n v="3960"/>
    <n v="0"/>
    <n v="0"/>
    <n v="0"/>
    <n v="6000"/>
    <n v="0"/>
    <n v="0"/>
    <n v="0"/>
    <n v="9960"/>
    <n v="1245"/>
    <n v="6000"/>
    <n v="560.25"/>
    <n v="5.6024999999999998E-3"/>
    <n v="5.1255843482585654E-6"/>
    <n v="0.99995258249208685"/>
    <x v="3"/>
    <n v="30400"/>
    <s v="no.s"/>
    <n v="200"/>
    <n v="152"/>
    <m/>
    <n v="1"/>
    <m/>
    <x v="2"/>
    <n v="1"/>
    <s v="non moved"/>
    <n v="13680"/>
    <m/>
    <m/>
    <m/>
  </r>
  <r>
    <n v="551"/>
    <s v="PVC 245 MM"/>
    <x v="2"/>
    <s v="moving"/>
    <m/>
    <m/>
    <m/>
    <x v="2"/>
    <m/>
    <m/>
    <n v="486.63999999999993"/>
    <n v="125"/>
    <m/>
    <n v="0"/>
    <x v="12"/>
    <n v="532.67999999999995"/>
    <s v="PM0346"/>
    <x v="1"/>
    <s v="no.s"/>
    <n v="1"/>
    <n v="7"/>
    <n v="1"/>
    <n v="3"/>
    <n v="12"/>
    <n v="10"/>
    <n v="2"/>
    <s v="local"/>
    <s v="500 KGS"/>
    <s v="each cotton contains 20 kgs"/>
    <m/>
    <n v="0"/>
    <n v="40"/>
    <n v="0"/>
    <n v="0"/>
    <n v="0"/>
    <n v="0"/>
    <n v="0"/>
    <n v="0"/>
    <n v="0"/>
    <n v="40"/>
    <n v="4.4444444444444446"/>
    <n v="40"/>
    <n v="555.55555555555554"/>
    <n v="5.5555555555555558E-3"/>
    <n v="5.0826360734380144E-6"/>
    <n v="0.99995766512816031"/>
    <x v="3"/>
    <n v="486.63999999999993"/>
    <s v="kgs"/>
    <n v="1.3333333333333333"/>
    <n v="364.97999999999996"/>
    <m/>
    <n v="1"/>
    <m/>
    <x v="2"/>
    <n v="1"/>
    <s v="moved"/>
    <n v="60829.999999999993"/>
    <m/>
    <m/>
    <m/>
  </r>
  <r>
    <n v="34"/>
    <s v="BHA"/>
    <x v="0"/>
    <m/>
    <m/>
    <m/>
    <m/>
    <x v="0"/>
    <m/>
    <m/>
    <n v="5"/>
    <n v="500"/>
    <m/>
    <n v="0"/>
    <x v="0"/>
    <n v="5"/>
    <s v="RM0034"/>
    <x v="0"/>
    <s v="Kgs"/>
    <n v="1"/>
    <n v="7"/>
    <n v="1"/>
    <n v="3"/>
    <n v="12"/>
    <n v="10"/>
    <n v="2"/>
    <s v="Non Local"/>
    <s v="50KGS"/>
    <s v="10 drums x 5 kgs"/>
    <m/>
    <n v="0"/>
    <n v="0"/>
    <n v="0"/>
    <n v="0"/>
    <n v="0"/>
    <n v="5"/>
    <n v="0"/>
    <n v="0"/>
    <n v="5"/>
    <n v="10"/>
    <n v="1.1111111111111112"/>
    <n v="5"/>
    <n v="555.55555555555554"/>
    <n v="5.5555555555555558E-3"/>
    <n v="5.0826360734380144E-6"/>
    <n v="0.99996274776423377"/>
    <x v="2"/>
    <n v="5"/>
    <s v="kgs"/>
    <n v="0.16666666666666666"/>
    <n v="30"/>
    <m/>
    <m/>
    <m/>
    <x v="0"/>
    <n v="0"/>
    <s v="moved"/>
    <n v="2500"/>
    <m/>
    <m/>
    <m/>
  </r>
  <r>
    <n v="580"/>
    <s v="CHOCO MINI SB"/>
    <x v="2"/>
    <s v="moving"/>
    <m/>
    <m/>
    <m/>
    <x v="2"/>
    <m/>
    <m/>
    <n v="34500"/>
    <n v="0.3"/>
    <m/>
    <n v="0"/>
    <x v="16"/>
    <n v="36500"/>
    <s v="PM0050"/>
    <x v="1"/>
    <s v="no.s"/>
    <n v="1"/>
    <n v="10"/>
    <n v="1"/>
    <n v="3"/>
    <n v="15"/>
    <n v="7"/>
    <n v="8"/>
    <s v="local"/>
    <s v="10000 NOS"/>
    <n v="0"/>
    <m/>
    <n v="12000"/>
    <n v="0"/>
    <n v="3000"/>
    <n v="0"/>
    <n v="0"/>
    <n v="0"/>
    <n v="0"/>
    <n v="0"/>
    <n v="0"/>
    <n v="15000"/>
    <n v="1666.6666666666667"/>
    <n v="12000"/>
    <n v="500"/>
    <n v="5.0000000000000001E-3"/>
    <n v="4.5743724660942126E-6"/>
    <n v="0.99996732213669992"/>
    <x v="3"/>
    <n v="34500"/>
    <s v="no.s"/>
    <n v="400"/>
    <n v="86.25"/>
    <m/>
    <n v="1"/>
    <m/>
    <x v="2"/>
    <n v="1"/>
    <s v="non moved"/>
    <n v="10350"/>
    <m/>
    <m/>
    <m/>
  </r>
  <r>
    <n v="348"/>
    <s v="Fun Blaster Pouch cartons (common)"/>
    <x v="3"/>
    <s v="alternate usage"/>
    <s v="use"/>
    <s v="existing"/>
    <s v="no stock"/>
    <x v="3"/>
    <m/>
    <m/>
    <n v="2280"/>
    <n v="38.75"/>
    <n v="88350"/>
    <s v="CANDY"/>
    <x v="5"/>
    <n v="2500"/>
    <s v="PM0170"/>
    <x v="1"/>
    <s v="no.s"/>
    <n v="1"/>
    <n v="4"/>
    <n v="1"/>
    <n v="2"/>
    <n v="8"/>
    <n v="5"/>
    <n v="3"/>
    <s v="local"/>
    <s v="500 CBS"/>
    <s v="each bdl contains 10 nos"/>
    <m/>
    <n v="110"/>
    <n v="0"/>
    <n v="0"/>
    <n v="0"/>
    <n v="0"/>
    <n v="0"/>
    <n v="0"/>
    <n v="0"/>
    <n v="0"/>
    <n v="110"/>
    <n v="12.222222222222221"/>
    <n v="110"/>
    <n v="473.61111111111109"/>
    <n v="4.7361111111111111E-3"/>
    <n v="4.3329472526059067E-6"/>
    <n v="0.99997165508395258"/>
    <x v="3"/>
    <n v="2280"/>
    <s v="no.s"/>
    <n v="3.6666666666666665"/>
    <n v="621.81818181818187"/>
    <m/>
    <n v="1"/>
    <m/>
    <x v="2"/>
    <n v="1"/>
    <s v="slow moved"/>
    <n v="88350"/>
    <m/>
    <m/>
    <m/>
  </r>
  <r>
    <n v="95"/>
    <s v="Citric Acid Monohydrate"/>
    <x v="1"/>
    <s v="scrap"/>
    <s v="dispose"/>
    <m/>
    <m/>
    <x v="1"/>
    <m/>
    <s v="dispose"/>
    <n v="0"/>
    <n v="77.86"/>
    <m/>
    <n v="0"/>
    <x v="0"/>
    <n v="0"/>
    <s v="RM0101"/>
    <x v="0"/>
    <s v="Kgs"/>
    <n v="1"/>
    <n v="7"/>
    <n v="1"/>
    <n v="3"/>
    <n v="12"/>
    <n v="5"/>
    <n v="7"/>
    <s v="local"/>
    <s v="50 KGS"/>
    <s v="2 bags x 25 kgs"/>
    <m/>
    <n v="25"/>
    <n v="25"/>
    <n v="0"/>
    <n v="0"/>
    <n v="0"/>
    <n v="0"/>
    <n v="0"/>
    <n v="0"/>
    <n v="0"/>
    <n v="50"/>
    <n v="5.5555555555555554"/>
    <n v="25"/>
    <n v="432.55555555555554"/>
    <n v="4.3255555555555556E-3"/>
    <n v="3.9573404467788381E-6"/>
    <n v="0.99997561242439936"/>
    <x v="3"/>
    <n v="0"/>
    <s v="kgs"/>
    <n v="0.83333333333333337"/>
    <n v="0"/>
    <m/>
    <n v="1"/>
    <m/>
    <x v="2"/>
    <n v="1"/>
    <s v="non moved"/>
    <n v="0"/>
    <m/>
    <m/>
    <m/>
  </r>
  <r>
    <n v="967"/>
    <s v="COVERING LABELS CHIPS"/>
    <x v="0"/>
    <m/>
    <m/>
    <m/>
    <m/>
    <x v="0"/>
    <m/>
    <m/>
    <n v="13400"/>
    <n v="0.4"/>
    <m/>
    <s v="INDUSTRIAL"/>
    <x v="16"/>
    <n v="13400"/>
    <s v="PM0584"/>
    <x v="1"/>
    <s v="Kgs"/>
    <n v="1"/>
    <n v="10"/>
    <n v="1"/>
    <n v="3"/>
    <n v="15"/>
    <n v="5"/>
    <n v="10"/>
    <s v="local"/>
    <s v="5000 nos"/>
    <e v="#N/A"/>
    <m/>
    <m/>
    <m/>
    <m/>
    <m/>
    <n v="250"/>
    <n v="358"/>
    <m/>
    <n v="2400"/>
    <n v="600"/>
    <n v="3608"/>
    <n v="902"/>
    <n v="2400"/>
    <n v="360.8"/>
    <n v="3.6080000000000001E-3"/>
    <n v="3.3008671715335842E-6"/>
    <n v="0.99997891329157085"/>
    <x v="2"/>
    <n v="13400"/>
    <s v="no.s"/>
    <n v="80"/>
    <n v="167.5"/>
    <m/>
    <m/>
    <m/>
    <x v="0"/>
    <n v="0"/>
    <s v="moved"/>
    <n v="5360"/>
    <m/>
    <m/>
    <m/>
  </r>
  <r>
    <n v="170"/>
    <s v="Carmoisine Color"/>
    <x v="0"/>
    <m/>
    <m/>
    <m/>
    <m/>
    <x v="0"/>
    <m/>
    <m/>
    <n v="11"/>
    <n v="700"/>
    <m/>
    <n v="0"/>
    <x v="20"/>
    <n v="11"/>
    <s v="RM0146"/>
    <x v="0"/>
    <s v="Kgs"/>
    <n v="1"/>
    <n v="10"/>
    <n v="1"/>
    <n v="4"/>
    <n v="16"/>
    <n v="15"/>
    <n v="1"/>
    <s v="local"/>
    <s v="5 KGS"/>
    <s v="10 cans x .500 gms"/>
    <m/>
    <n v="0"/>
    <n v="0.5"/>
    <n v="0.5"/>
    <n v="0.5"/>
    <n v="0.5"/>
    <n v="0"/>
    <n v="1.5"/>
    <n v="0.5"/>
    <n v="0"/>
    <n v="4"/>
    <n v="0.44444444444444442"/>
    <n v="1.5"/>
    <n v="311.11111111111109"/>
    <n v="3.1111111111111109E-3"/>
    <n v="2.8462762011252877E-6"/>
    <n v="0.99998175956777202"/>
    <x v="2"/>
    <n v="11"/>
    <s v="kgs"/>
    <n v="0.05"/>
    <n v="220"/>
    <m/>
    <m/>
    <m/>
    <x v="0"/>
    <n v="0"/>
    <s v="moved"/>
    <n v="7700"/>
    <m/>
    <m/>
    <m/>
  </r>
  <r>
    <n v="815"/>
    <s v="BROWN 2INCH 65M"/>
    <x v="0"/>
    <m/>
    <m/>
    <m/>
    <m/>
    <x v="0"/>
    <m/>
    <m/>
    <n v="17.7"/>
    <n v="24"/>
    <m/>
    <n v="0"/>
    <x v="30"/>
    <n v="16.5"/>
    <s v="PM0592"/>
    <x v="1"/>
    <s v="no.s"/>
    <n v="1"/>
    <m/>
    <m/>
    <m/>
    <n v="1"/>
    <n v="3"/>
    <n v="-2"/>
    <s v="both"/>
    <s v="10 BOXES"/>
    <n v="0"/>
    <m/>
    <n v="5"/>
    <n v="7"/>
    <n v="8"/>
    <n v="4"/>
    <n v="8"/>
    <n v="6"/>
    <n v="22"/>
    <n v="9"/>
    <n v="44"/>
    <n v="113"/>
    <n v="12.555555555555555"/>
    <n v="44"/>
    <n v="301.33333333333331"/>
    <n v="3.0133333333333331E-3"/>
    <n v="2.7568218062327788E-6"/>
    <n v="0.9999845163895783"/>
    <x v="2"/>
    <n v="17.7"/>
    <s v="no.s"/>
    <n v="1.4666666666666666"/>
    <n v="12.068181818181818"/>
    <m/>
    <m/>
    <m/>
    <x v="0"/>
    <n v="0"/>
    <s v="moved"/>
    <n v="424.79999999999995"/>
    <m/>
    <m/>
    <m/>
  </r>
  <r>
    <n v="1066"/>
    <s v="MILK COMPOUND LABELS M26"/>
    <x v="0"/>
    <m/>
    <m/>
    <m/>
    <m/>
    <x v="0"/>
    <m/>
    <m/>
    <n v="3995"/>
    <n v="0.4"/>
    <m/>
    <n v="0"/>
    <x v="16"/>
    <n v="3995"/>
    <s v="PM0641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n v="240"/>
    <n v="2.3999999999999998E-3"/>
    <n v="2.1956987837252223E-6"/>
    <n v="0.99998671208836198"/>
    <x v="2"/>
    <n v="3995"/>
    <s v="no.s"/>
    <n v="20"/>
    <n v="199.75"/>
    <m/>
    <m/>
    <m/>
    <x v="0"/>
    <n v="0"/>
    <s v="moved"/>
    <n v="1598"/>
    <m/>
    <m/>
    <m/>
  </r>
  <r>
    <n v="942"/>
    <s v="VANASPATI BOXES (K-55)"/>
    <x v="0"/>
    <m/>
    <m/>
    <m/>
    <m/>
    <x v="0"/>
    <m/>
    <m/>
    <n v="0"/>
    <n v="65"/>
    <m/>
    <n v="0"/>
    <x v="0"/>
    <n v="0"/>
    <s v="RM0224"/>
    <x v="1"/>
    <s v="Kgs"/>
    <n v="1"/>
    <m/>
    <m/>
    <m/>
    <n v="1"/>
    <n v="10"/>
    <n v="-9"/>
    <s v="Non Local"/>
    <s v="Sample"/>
    <e v="#N/A"/>
    <m/>
    <m/>
    <m/>
    <m/>
    <m/>
    <m/>
    <m/>
    <n v="10"/>
    <n v="0"/>
    <n v="0"/>
    <n v="10"/>
    <n v="3.3333333333333335"/>
    <n v="10"/>
    <n v="216.66666666666669"/>
    <n v="2.166666666666667E-3"/>
    <n v="1.9822280686408258E-6"/>
    <n v="0.99998869431643067"/>
    <x v="2"/>
    <n v="0"/>
    <s v="kgs"/>
    <n v="0.33333333333333331"/>
    <n v="0"/>
    <m/>
    <m/>
    <m/>
    <x v="0"/>
    <n v="0"/>
    <s v="moved"/>
    <n v="0"/>
    <m/>
    <m/>
    <m/>
  </r>
  <r>
    <n v="992"/>
    <s v="5 KG PLAIN CBS"/>
    <x v="0"/>
    <m/>
    <m/>
    <m/>
    <m/>
    <x v="0"/>
    <m/>
    <m/>
    <n v="215"/>
    <n v="20"/>
    <m/>
    <s v="INDUSTRIAL"/>
    <x v="5"/>
    <n v="215"/>
    <s v="PM0706"/>
    <x v="1"/>
    <s v="no.s"/>
    <n v="1"/>
    <n v="4"/>
    <n v="1"/>
    <n v="2"/>
    <n v="8"/>
    <n v="7"/>
    <n v="1"/>
    <s v="local"/>
    <s v="500 nos"/>
    <n v="0"/>
    <m/>
    <m/>
    <m/>
    <m/>
    <m/>
    <m/>
    <m/>
    <m/>
    <n v="20"/>
    <n v="0"/>
    <n v="20"/>
    <n v="10"/>
    <n v="20"/>
    <n v="200"/>
    <n v="2E-3"/>
    <n v="1.8297489864376851E-6"/>
    <n v="0.99999052406541711"/>
    <x v="2"/>
    <n v="215"/>
    <s v="no.s"/>
    <n v="0.66666666666666663"/>
    <n v="322.5"/>
    <m/>
    <m/>
    <m/>
    <x v="0"/>
    <n v="0"/>
    <s v="moved"/>
    <n v="4300"/>
    <m/>
    <m/>
    <m/>
  </r>
  <r>
    <n v="167"/>
    <s v="Brilliant Blue Color"/>
    <x v="0"/>
    <m/>
    <m/>
    <m/>
    <m/>
    <x v="0"/>
    <m/>
    <m/>
    <n v="6"/>
    <n v="500"/>
    <m/>
    <n v="0"/>
    <x v="20"/>
    <n v="6"/>
    <s v="RM0145"/>
    <x v="0"/>
    <s v="Kgs"/>
    <n v="1"/>
    <n v="10"/>
    <n v="1"/>
    <n v="4"/>
    <n v="16"/>
    <n v="15"/>
    <n v="1"/>
    <s v="local"/>
    <s v="5 KGS"/>
    <s v="10 cans x .500 gms"/>
    <m/>
    <n v="0.5"/>
    <n v="0.5"/>
    <n v="0.5"/>
    <n v="0"/>
    <n v="1"/>
    <n v="0"/>
    <n v="0.5"/>
    <n v="0.5"/>
    <n v="0"/>
    <n v="3.5"/>
    <n v="0.3888888888888889"/>
    <n v="1"/>
    <n v="194.44444444444446"/>
    <n v="1.9444444444444446E-3"/>
    <n v="1.7789226257033051E-6"/>
    <n v="0.99999230298804276"/>
    <x v="2"/>
    <n v="6"/>
    <s v="kgs"/>
    <n v="3.3333333333333333E-2"/>
    <n v="180"/>
    <m/>
    <m/>
    <m/>
    <x v="0"/>
    <n v="0"/>
    <s v="moved"/>
    <n v="3000"/>
    <m/>
    <m/>
    <m/>
  </r>
  <r>
    <n v="625"/>
    <s v="PIK N PIK LARGE"/>
    <x v="1"/>
    <s v="alternate usage"/>
    <s v="use"/>
    <s v="existing"/>
    <s v="no stock"/>
    <x v="3"/>
    <m/>
    <s v="no dispose"/>
    <n v="1135"/>
    <n v="40"/>
    <m/>
    <s v="STICK"/>
    <x v="5"/>
    <n v="1135"/>
    <s v="PM0078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20"/>
    <n v="15"/>
    <n v="0"/>
    <n v="0"/>
    <n v="0"/>
    <n v="35"/>
    <n v="3.8888888888888888"/>
    <n v="20"/>
    <n v="155.55555555555554"/>
    <n v="1.5555555555555555E-3"/>
    <n v="1.4231381005626439E-6"/>
    <n v="0.99999372612614335"/>
    <x v="3"/>
    <n v="1135"/>
    <s v="no.s"/>
    <n v="0.66666666666666663"/>
    <n v="1702.5"/>
    <m/>
    <n v="1"/>
    <m/>
    <x v="2"/>
    <n v="1"/>
    <s v="non moved"/>
    <n v="45400"/>
    <m/>
    <m/>
    <m/>
  </r>
  <r>
    <n v="751"/>
    <s v="Chips Labels"/>
    <x v="0"/>
    <m/>
    <m/>
    <m/>
    <m/>
    <x v="0"/>
    <m/>
    <m/>
    <n v="14950"/>
    <n v="0.4"/>
    <m/>
    <s v="INDUSTRIAL"/>
    <x v="16"/>
    <n v="14950"/>
    <s v="PM0580"/>
    <x v="1"/>
    <s v="Kgs"/>
    <n v="1"/>
    <n v="10"/>
    <n v="1"/>
    <n v="3"/>
    <n v="15"/>
    <n v="5"/>
    <n v="10"/>
    <s v="local"/>
    <s v="5000 nos"/>
    <e v="#N/A"/>
    <m/>
    <m/>
    <m/>
    <n v="0"/>
    <n v="500"/>
    <n v="0"/>
    <n v="0"/>
    <n v="500"/>
    <n v="300"/>
    <n v="1350"/>
    <n v="2650"/>
    <n v="378.57142857142856"/>
    <n v="1350"/>
    <n v="151.42857142857142"/>
    <n v="1.5142857142857141E-3"/>
    <n v="1.3853813754456757E-6"/>
    <n v="0.99999511150751874"/>
    <x v="2"/>
    <n v="14950"/>
    <s v="no.s"/>
    <n v="45"/>
    <n v="332.22222222222223"/>
    <m/>
    <m/>
    <m/>
    <x v="0"/>
    <n v="0"/>
    <s v="moved"/>
    <n v="5980"/>
    <m/>
    <m/>
    <m/>
  </r>
  <r>
    <n v="856"/>
    <s v="PREMIUM MILK SLAB POUCHES  MARCO MILK SLAB"/>
    <x v="1"/>
    <s v="scrap"/>
    <s v="transfer"/>
    <m/>
    <m/>
    <x v="4"/>
    <m/>
    <s v="no dispose"/>
    <n v="45000"/>
    <n v="1"/>
    <n v="45000"/>
    <s v="INDUSTRIAL"/>
    <x v="28"/>
    <n v="45000"/>
    <s v="PM0380"/>
    <x v="1"/>
    <e v="#N/A"/>
    <n v="1"/>
    <n v="15"/>
    <n v="1"/>
    <n v="5"/>
    <n v="22"/>
    <m/>
    <n v="22"/>
    <m/>
    <e v="#N/A"/>
    <e v="#N/A"/>
    <m/>
    <m/>
    <m/>
    <m/>
    <m/>
    <m/>
    <n v="5000"/>
    <n v="5000"/>
    <m/>
    <m/>
    <m/>
    <n v="5000"/>
    <m/>
    <n v="5000"/>
    <m/>
    <n v="0"/>
    <n v="1"/>
    <x v="3"/>
    <n v="45000"/>
    <s v="no.s"/>
    <n v="0"/>
    <m/>
    <m/>
    <m/>
    <m/>
    <x v="3"/>
    <n v="1"/>
    <s v="non moved"/>
    <n v="45000"/>
    <m/>
    <m/>
    <m/>
  </r>
  <r>
    <n v="642"/>
    <s v="BROWN 2INCH 650M"/>
    <x v="0"/>
    <m/>
    <m/>
    <m/>
    <m/>
    <x v="0"/>
    <m/>
    <m/>
    <n v="25.75"/>
    <n v="24"/>
    <m/>
    <n v="0"/>
    <x v="30"/>
    <n v="29"/>
    <s v="PM0593"/>
    <x v="1"/>
    <s v="no.s"/>
    <n v="1"/>
    <m/>
    <m/>
    <m/>
    <n v="1"/>
    <n v="3"/>
    <n v="-2"/>
    <s v="both"/>
    <s v="10 BOXES"/>
    <n v="0"/>
    <m/>
    <n v="8"/>
    <n v="13"/>
    <n v="9"/>
    <n v="4"/>
    <n v="0"/>
    <n v="1"/>
    <n v="1"/>
    <n v="13"/>
    <n v="0"/>
    <n v="49"/>
    <n v="5.4444444444444446"/>
    <n v="13"/>
    <n v="130.66666666666669"/>
    <n v="1.3066666666666669E-3"/>
    <n v="1.1954360044726211E-6"/>
    <n v="0.99999752677618092"/>
    <x v="2"/>
    <n v="25.75"/>
    <s v="no.s"/>
    <n v="0.43333333333333335"/>
    <n v="59.42307692307692"/>
    <m/>
    <m/>
    <m/>
    <x v="0"/>
    <n v="0"/>
    <s v="moved"/>
    <n v="618"/>
    <m/>
    <m/>
    <m/>
  </r>
  <r>
    <n v="582"/>
    <s v="CHOCO SURPRISE SB"/>
    <x v="1"/>
    <s v="scrap"/>
    <s v="dispose"/>
    <m/>
    <m/>
    <x v="1"/>
    <m/>
    <s v="dispose"/>
    <n v="77900"/>
    <n v="0.3"/>
    <n v="23370"/>
    <n v="0"/>
    <x v="16"/>
    <n v="77900"/>
    <s v="PM0052"/>
    <x v="1"/>
    <s v="no.s"/>
    <n v="1"/>
    <n v="10"/>
    <n v="1"/>
    <n v="3"/>
    <n v="15"/>
    <n v="7"/>
    <n v="8"/>
    <s v="local"/>
    <s v="10000 NOS"/>
    <n v="0"/>
    <m/>
    <n v="24550"/>
    <n v="0"/>
    <n v="0"/>
    <n v="0"/>
    <n v="0"/>
    <n v="0"/>
    <n v="0"/>
    <n v="0"/>
    <n v="0"/>
    <n v="24550"/>
    <n v="2727.7777777777778"/>
    <n v="24550"/>
    <n v="818.33333333333337"/>
    <n v="8.1833333333333341E-3"/>
    <n v="1.4224773578730969E-5"/>
    <n v="0.99970674778684654"/>
    <x v="3"/>
    <n v="77900"/>
    <s v="no.s"/>
    <n v="818.33333333333337"/>
    <n v="95.193482688391029"/>
    <m/>
    <n v="1"/>
    <m/>
    <x v="2"/>
    <n v="1"/>
    <s v="non moved"/>
    <n v="23370"/>
    <m/>
    <m/>
    <m/>
  </r>
  <r>
    <n v="1031"/>
    <s v="PVC 225 MM (White)"/>
    <x v="0"/>
    <m/>
    <m/>
    <m/>
    <m/>
    <x v="0"/>
    <m/>
    <m/>
    <n v="0"/>
    <n v="0.95"/>
    <m/>
    <n v="0"/>
    <x v="12"/>
    <n v="0"/>
    <s v="PM0742"/>
    <x v="1"/>
    <n v="0"/>
    <n v="1"/>
    <n v="7"/>
    <n v="1"/>
    <n v="3"/>
    <n v="12"/>
    <n v="10"/>
    <n v="2"/>
    <s v="local"/>
    <s v="500 KGS"/>
    <s v="each cotton contains 20 kgs"/>
    <m/>
    <m/>
    <m/>
    <m/>
    <m/>
    <m/>
    <m/>
    <m/>
    <n v="0"/>
    <n v="164.13"/>
    <n v="164.13"/>
    <n v="82.064999999999998"/>
    <n v="164.13"/>
    <n v="77.961749999999995"/>
    <n v="7.7961749999999998E-4"/>
    <n v="7.13252165217041E-7"/>
    <n v="0.99999897192794074"/>
    <x v="2"/>
    <n v="0"/>
    <s v="kgs"/>
    <n v="5.4710000000000001"/>
    <n v="0"/>
    <m/>
    <m/>
    <m/>
    <x v="0"/>
    <n v="0"/>
    <s v="moved"/>
    <n v="0"/>
    <m/>
    <m/>
    <m/>
  </r>
  <r>
    <n v="659"/>
    <s v="PLAIN 2INCH"/>
    <x v="0"/>
    <m/>
    <m/>
    <m/>
    <m/>
    <x v="0"/>
    <m/>
    <m/>
    <n v="29"/>
    <n v="19.5"/>
    <m/>
    <n v="0"/>
    <x v="30"/>
    <n v="29"/>
    <s v="PM0595"/>
    <x v="1"/>
    <s v="no.s"/>
    <n v="1"/>
    <m/>
    <m/>
    <m/>
    <n v="1"/>
    <n v="3"/>
    <n v="-2"/>
    <s v="both"/>
    <s v="10 BOXES"/>
    <n v="0"/>
    <m/>
    <n v="2"/>
    <n v="8"/>
    <n v="3"/>
    <n v="3"/>
    <n v="0"/>
    <n v="1"/>
    <n v="2"/>
    <n v="0"/>
    <n v="2"/>
    <n v="21"/>
    <n v="2.3333333333333335"/>
    <n v="8"/>
    <n v="45.5"/>
    <n v="4.55E-4"/>
    <n v="4.1626789441457339E-7"/>
    <n v="0.99999938819583511"/>
    <x v="2"/>
    <n v="29"/>
    <s v="no.s"/>
    <n v="0.26666666666666666"/>
    <n v="108.75"/>
    <m/>
    <m/>
    <m/>
    <x v="0"/>
    <n v="0"/>
    <s v="moved"/>
    <n v="565.5"/>
    <m/>
    <m/>
    <m/>
  </r>
  <r>
    <n v="661"/>
    <s v="PLAIN 1/2INCH"/>
    <x v="0"/>
    <m/>
    <m/>
    <m/>
    <m/>
    <x v="0"/>
    <m/>
    <m/>
    <n v="1"/>
    <n v="11"/>
    <m/>
    <n v="0"/>
    <x v="30"/>
    <n v="2"/>
    <s v="PM0597"/>
    <x v="1"/>
    <s v="no.s"/>
    <n v="1"/>
    <m/>
    <m/>
    <m/>
    <n v="1"/>
    <n v="3"/>
    <n v="-2"/>
    <s v="both"/>
    <s v="10 BOXES"/>
    <n v="0"/>
    <m/>
    <n v="2"/>
    <n v="2"/>
    <n v="1"/>
    <n v="5"/>
    <n v="4"/>
    <n v="0"/>
    <n v="1"/>
    <n v="0"/>
    <n v="0"/>
    <n v="15"/>
    <n v="1.6666666666666667"/>
    <n v="5"/>
    <n v="18.333333333333336"/>
    <n v="1.8333333333333336E-4"/>
    <n v="1.677269904234545E-7"/>
    <n v="0.99999955592282552"/>
    <x v="2"/>
    <n v="1"/>
    <s v="no.s"/>
    <n v="0.16666666666666666"/>
    <n v="6"/>
    <m/>
    <m/>
    <m/>
    <x v="0"/>
    <n v="0"/>
    <s v="moved"/>
    <n v="11"/>
    <m/>
    <m/>
    <m/>
  </r>
  <r>
    <n v="795"/>
    <s v="WHITE 2INCH 650M"/>
    <x v="0"/>
    <m/>
    <m/>
    <m/>
    <m/>
    <x v="0"/>
    <m/>
    <m/>
    <n v="26"/>
    <n v="12"/>
    <m/>
    <n v="0"/>
    <x v="30"/>
    <n v="26"/>
    <s v="PM0594"/>
    <x v="1"/>
    <s v="no.s"/>
    <n v="1"/>
    <m/>
    <m/>
    <m/>
    <n v="1"/>
    <n v="5"/>
    <n v="-4"/>
    <s v="both"/>
    <s v="10 BOXES"/>
    <n v="0"/>
    <m/>
    <m/>
    <m/>
    <n v="0"/>
    <n v="1"/>
    <n v="2"/>
    <n v="0"/>
    <n v="7"/>
    <n v="0"/>
    <n v="0"/>
    <n v="10"/>
    <n v="1.4285714285714286"/>
    <n v="7"/>
    <n v="17.142857142857142"/>
    <n v="1.7142857142857143E-4"/>
    <n v="1.5683562740894445E-7"/>
    <n v="0.9999997127584529"/>
    <x v="2"/>
    <n v="26"/>
    <s v="no.s"/>
    <n v="0.23333333333333334"/>
    <n v="111.42857142857143"/>
    <m/>
    <m/>
    <m/>
    <x v="0"/>
    <n v="0"/>
    <s v="moved"/>
    <n v="312"/>
    <m/>
    <m/>
    <m/>
  </r>
  <r>
    <n v="655"/>
    <s v="PEPE 1/2INCH"/>
    <x v="0"/>
    <m/>
    <m/>
    <m/>
    <m/>
    <x v="0"/>
    <m/>
    <m/>
    <n v="23"/>
    <n v="11"/>
    <m/>
    <n v="0"/>
    <x v="30"/>
    <n v="23"/>
    <s v="PM0473"/>
    <x v="1"/>
    <s v="no.s"/>
    <n v="1"/>
    <m/>
    <m/>
    <m/>
    <n v="1"/>
    <n v="3"/>
    <n v="-2"/>
    <s v="both"/>
    <s v="10 BOXES"/>
    <n v="0"/>
    <m/>
    <n v="3"/>
    <n v="2"/>
    <n v="0"/>
    <n v="0"/>
    <n v="0"/>
    <n v="3"/>
    <n v="2"/>
    <n v="1"/>
    <n v="3"/>
    <n v="14"/>
    <n v="1.5555555555555556"/>
    <n v="3"/>
    <n v="17.111111111111111"/>
    <n v="1.7111111111111111E-4"/>
    <n v="1.5654519106189083E-7"/>
    <n v="0.99999986930364393"/>
    <x v="2"/>
    <n v="23"/>
    <s v="no.s"/>
    <n v="0.1"/>
    <n v="230"/>
    <m/>
    <m/>
    <m/>
    <x v="0"/>
    <n v="0"/>
    <s v="moved"/>
    <n v="253"/>
    <m/>
    <m/>
    <m/>
  </r>
  <r>
    <n v="885"/>
    <s v="MARCO TAPES"/>
    <x v="0"/>
    <m/>
    <m/>
    <m/>
    <m/>
    <x v="0"/>
    <m/>
    <m/>
    <n v="26"/>
    <n v="25"/>
    <m/>
    <s v="INDUSTRIAL"/>
    <x v="30"/>
    <n v="26"/>
    <s v="PM0429"/>
    <x v="1"/>
    <s v="no.s"/>
    <n v="1"/>
    <m/>
    <m/>
    <m/>
    <n v="1"/>
    <n v="5"/>
    <n v="-4"/>
    <s v="local"/>
    <s v="10 nos"/>
    <e v="#N/A"/>
    <m/>
    <m/>
    <m/>
    <n v="1"/>
    <n v="1"/>
    <n v="0"/>
    <n v="1"/>
    <n v="0"/>
    <n v="1"/>
    <n v="0"/>
    <n v="4"/>
    <n v="0.5714285714285714"/>
    <n v="1"/>
    <n v="14.285714285714285"/>
    <n v="1.4285714285714284E-4"/>
    <n v="1.3069635617412037E-7"/>
    <n v="1"/>
    <x v="2"/>
    <n v="26"/>
    <s v="no.s"/>
    <n v="3.3333333333333333E-2"/>
    <n v="780"/>
    <m/>
    <m/>
    <m/>
    <x v="0"/>
    <n v="0"/>
    <s v="moved"/>
    <n v="650"/>
    <m/>
    <m/>
    <m/>
  </r>
  <r>
    <n v="276"/>
    <s v="Laminate PENGUIN Mikanos Rs. 5/-"/>
    <x v="2"/>
    <s v="moving"/>
    <m/>
    <m/>
    <m/>
    <x v="2"/>
    <m/>
    <m/>
    <n v="1279.05"/>
    <n v="500"/>
    <m/>
    <s v="MOULDING"/>
    <x v="4"/>
    <n v="1279.05"/>
    <s v="PM0283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279.05"/>
    <s v="kgs"/>
    <n v="0"/>
    <m/>
    <m/>
    <m/>
    <m/>
    <x v="3"/>
    <n v="1"/>
    <s v="non moved"/>
    <n v="639525"/>
    <m/>
    <n v="3"/>
    <n v="4"/>
  </r>
  <r>
    <n v="274"/>
    <s v="Laminate JOKER Mikanos Rs. 5/-"/>
    <x v="2"/>
    <s v="moving"/>
    <m/>
    <m/>
    <m/>
    <x v="2"/>
    <m/>
    <m/>
    <n v="1124.2"/>
    <n v="500"/>
    <m/>
    <s v="MOULDING"/>
    <x v="4"/>
    <n v="1124.2"/>
    <s v="PM0281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124.2"/>
    <s v="kgs"/>
    <n v="0"/>
    <m/>
    <m/>
    <m/>
    <m/>
    <x v="3"/>
    <n v="1"/>
    <s v="non moved"/>
    <n v="562100"/>
    <m/>
    <n v="3"/>
    <n v="4"/>
  </r>
  <r>
    <n v="340"/>
    <s v="Laminate Funblaster (Kachha mango) candy"/>
    <x v="3"/>
    <s v="slow moving"/>
    <s v="transfer"/>
    <m/>
    <m/>
    <x v="4"/>
    <n v="1544"/>
    <s v="no dispose"/>
    <n v="2544"/>
    <n v="210"/>
    <n v="534240"/>
    <s v="CANDY"/>
    <x v="4"/>
    <n v="2612"/>
    <s v="PM0173"/>
    <x v="1"/>
    <s v="Kgs"/>
    <n v="1"/>
    <n v="15"/>
    <n v="1"/>
    <n v="5"/>
    <n v="22"/>
    <m/>
    <n v="22"/>
    <m/>
    <s v="500 KGS"/>
    <s v="each bdl average 20 kgs"/>
    <m/>
    <m/>
    <m/>
    <m/>
    <m/>
    <m/>
    <n v="385"/>
    <m/>
    <n v="280"/>
    <n v="506"/>
    <m/>
    <n v="390.33333333333331"/>
    <m/>
    <n v="81970"/>
    <m/>
    <n v="0"/>
    <n v="1"/>
    <x v="3"/>
    <n v="2544"/>
    <s v="kgs"/>
    <n v="0"/>
    <m/>
    <m/>
    <m/>
    <m/>
    <x v="3"/>
    <n v="1"/>
    <s v="slow moved"/>
    <n v="534240"/>
    <m/>
    <n v="12"/>
    <n v="9.9"/>
  </r>
  <r>
    <n v="275"/>
    <s v="Laminate TEDDY Mikanos Rs. 5/-"/>
    <x v="2"/>
    <s v="moving"/>
    <m/>
    <m/>
    <m/>
    <x v="2"/>
    <m/>
    <m/>
    <n v="1025.3499999999999"/>
    <n v="500"/>
    <m/>
    <s v="MOULDING"/>
    <x v="4"/>
    <n v="1025.3499999999999"/>
    <s v="PM0282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025.3499999999999"/>
    <s v="kgs"/>
    <n v="0"/>
    <m/>
    <m/>
    <m/>
    <m/>
    <x v="3"/>
    <n v="1"/>
    <s v="non moved"/>
    <n v="512674.99999999994"/>
    <m/>
    <n v="3"/>
    <n v="4"/>
  </r>
  <r>
    <n v="278"/>
    <s v="Cards Penguin Mikanos Rs. 5/-"/>
    <x v="1"/>
    <s v="scrap"/>
    <s v="use"/>
    <s v="existing"/>
    <s v="no stock"/>
    <x v="3"/>
    <m/>
    <s v="no dispose"/>
    <n v="177207"/>
    <n v="0.25"/>
    <m/>
    <s v="MOULDING"/>
    <x v="30"/>
    <n v="177207"/>
    <s v="PM0286"/>
    <x v="1"/>
    <e v="#N/A"/>
    <n v="1"/>
    <m/>
    <m/>
    <m/>
    <n v="1"/>
    <m/>
    <n v="1"/>
    <m/>
    <e v="#N/A"/>
    <e v="#N/A"/>
    <m/>
    <n v="62500"/>
    <m/>
    <m/>
    <m/>
    <m/>
    <m/>
    <m/>
    <n v="78000"/>
    <m/>
    <m/>
    <n v="70250"/>
    <m/>
    <n v="17562.5"/>
    <m/>
    <n v="0"/>
    <n v="1"/>
    <x v="3"/>
    <n v="177207"/>
    <s v="no.s"/>
    <n v="0"/>
    <m/>
    <m/>
    <m/>
    <m/>
    <x v="3"/>
    <n v="1"/>
    <s v="non moved"/>
    <n v="44301.75"/>
    <m/>
    <m/>
    <m/>
  </r>
  <r>
    <n v="182"/>
    <s v="Laminate Orange Teeny 2/-"/>
    <x v="2"/>
    <s v="moving"/>
    <m/>
    <m/>
    <m/>
    <x v="2"/>
    <m/>
    <m/>
    <n v="1745"/>
    <n v="225"/>
    <m/>
    <s v="WAFER"/>
    <x v="4"/>
    <n v="1745"/>
    <s v="PM0372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1745"/>
    <s v="kgs"/>
    <n v="0"/>
    <m/>
    <m/>
    <m/>
    <m/>
    <x v="3"/>
    <n v="1"/>
    <s v="non moved"/>
    <n v="392625"/>
    <m/>
    <n v="10.5"/>
    <s v="4A"/>
  </r>
  <r>
    <n v="183"/>
    <s v="Display Teeny 2/-"/>
    <x v="2"/>
    <s v="moving"/>
    <m/>
    <m/>
    <m/>
    <x v="2"/>
    <m/>
    <m/>
    <n v="50750"/>
    <n v="7.2"/>
    <m/>
    <s v="WAFER"/>
    <x v="7"/>
    <n v="50750"/>
    <s v="PM0373"/>
    <x v="1"/>
    <s v="no.s"/>
    <n v="1"/>
    <n v="10"/>
    <n v="1"/>
    <n v="4"/>
    <n v="16"/>
    <m/>
    <n v="16"/>
    <m/>
    <s v="5000 NOS"/>
    <s v="each cotton contains 100 nos"/>
    <m/>
    <m/>
    <m/>
    <m/>
    <m/>
    <m/>
    <m/>
    <n v="16000"/>
    <n v="30050"/>
    <n v="19500"/>
    <m/>
    <n v="21850"/>
    <m/>
    <n v="157320"/>
    <m/>
    <n v="0"/>
    <n v="1"/>
    <x v="3"/>
    <n v="50750"/>
    <s v="no.s"/>
    <n v="0"/>
    <m/>
    <m/>
    <m/>
    <m/>
    <x v="3"/>
    <n v="1"/>
    <s v="non moved"/>
    <n v="365400"/>
    <m/>
    <m/>
    <m/>
  </r>
  <r>
    <n v="181"/>
    <s v="Laminate Straberry Teeny 2/-"/>
    <x v="2"/>
    <s v="moving"/>
    <m/>
    <m/>
    <m/>
    <x v="2"/>
    <m/>
    <m/>
    <n v="1499"/>
    <n v="225"/>
    <m/>
    <s v="WAFER"/>
    <x v="4"/>
    <n v="1499"/>
    <s v="PM0371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380"/>
    <n v="571"/>
    <m/>
    <n v="475.5"/>
    <m/>
    <n v="106987.5"/>
    <m/>
    <n v="0"/>
    <n v="1"/>
    <x v="3"/>
    <n v="1499"/>
    <s v="kgs"/>
    <n v="0"/>
    <m/>
    <m/>
    <m/>
    <m/>
    <x v="3"/>
    <n v="1"/>
    <s v="slow moved"/>
    <n v="337275"/>
    <m/>
    <n v="7"/>
    <n v="4"/>
  </r>
  <r>
    <n v="442"/>
    <s v="BEN 10 KACHA AAM CANDY LAMINATE"/>
    <x v="3"/>
    <s v="slow moving"/>
    <s v="use"/>
    <s v="existing"/>
    <s v="needed"/>
    <x v="2"/>
    <m/>
    <m/>
    <n v="1350"/>
    <n v="235"/>
    <m/>
    <s v="FORMING"/>
    <x v="4"/>
    <n v="1150"/>
    <s v="PM0609"/>
    <x v="1"/>
    <s v="Kgs"/>
    <n v="1"/>
    <n v="15"/>
    <n v="1"/>
    <n v="5"/>
    <n v="22"/>
    <m/>
    <n v="22"/>
    <m/>
    <s v="500 KGS"/>
    <s v="each bdl average 20 kgs"/>
    <m/>
    <m/>
    <m/>
    <m/>
    <m/>
    <n v="583"/>
    <m/>
    <n v="162"/>
    <m/>
    <n v="290"/>
    <m/>
    <n v="345"/>
    <m/>
    <n v="81075"/>
    <m/>
    <n v="0"/>
    <n v="1"/>
    <x v="3"/>
    <n v="1350"/>
    <s v="kgs"/>
    <n v="0"/>
    <m/>
    <m/>
    <m/>
    <m/>
    <x v="3"/>
    <n v="1"/>
    <s v="non moved"/>
    <n v="317250"/>
    <m/>
    <n v="8"/>
    <n v="6.6"/>
  </r>
  <r>
    <n v="472"/>
    <s v="Laminate K-mobile"/>
    <x v="1"/>
    <s v="mgmt decision"/>
    <s v="transfer"/>
    <m/>
    <m/>
    <x v="4"/>
    <m/>
    <s v="no dispose"/>
    <n v="794"/>
    <n v="380"/>
    <n v="301720"/>
    <s v="BLISTER"/>
    <x v="4"/>
    <n v="794"/>
    <s v="PM0341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794"/>
    <s v="kgs"/>
    <n v="0"/>
    <m/>
    <m/>
    <m/>
    <m/>
    <x v="3"/>
    <n v="1"/>
    <s v="non moved"/>
    <n v="301720"/>
    <m/>
    <m/>
    <m/>
  </r>
  <r>
    <n v="280"/>
    <s v="Display Mikanos Rs. 5/-"/>
    <x v="1"/>
    <s v="mgmt decision"/>
    <s v="transfer"/>
    <m/>
    <m/>
    <x v="4"/>
    <n v="20097"/>
    <s v="no dispose"/>
    <n v="30097"/>
    <n v="10"/>
    <n v="300970"/>
    <s v="MOULDING"/>
    <x v="7"/>
    <n v="30097"/>
    <s v="PM0287"/>
    <x v="1"/>
    <s v="no.s"/>
    <n v="1"/>
    <n v="10"/>
    <n v="1"/>
    <n v="4"/>
    <n v="16"/>
    <m/>
    <n v="16"/>
    <m/>
    <e v="#N/A"/>
    <e v="#N/A"/>
    <m/>
    <n v="5200"/>
    <m/>
    <m/>
    <m/>
    <m/>
    <m/>
    <m/>
    <n v="3110"/>
    <m/>
    <m/>
    <n v="4155"/>
    <m/>
    <n v="41550"/>
    <m/>
    <n v="0"/>
    <n v="1"/>
    <x v="3"/>
    <n v="30097"/>
    <s v="no.s"/>
    <n v="0"/>
    <m/>
    <m/>
    <m/>
    <m/>
    <x v="3"/>
    <n v="1"/>
    <s v="non moved"/>
    <n v="300970"/>
    <m/>
    <n v="10"/>
    <n v="6.2"/>
  </r>
  <r>
    <n v="426"/>
    <s v="Laminate Love U"/>
    <x v="1"/>
    <s v="mgmt decision"/>
    <s v="dispose"/>
    <m/>
    <m/>
    <x v="1"/>
    <m/>
    <s v="dispose"/>
    <n v="847"/>
    <n v="300"/>
    <n v="254100"/>
    <s v="BLISTER"/>
    <x v="4"/>
    <n v="847"/>
    <s v="PM0316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847"/>
    <s v="kgs"/>
    <n v="0"/>
    <m/>
    <m/>
    <m/>
    <m/>
    <x v="3"/>
    <n v="1"/>
    <s v="non moved"/>
    <n v="254100"/>
    <m/>
    <n v="6"/>
    <n v="8"/>
  </r>
  <r>
    <n v="448"/>
    <s v="Display Teddy Biskoot"/>
    <x v="3"/>
    <s v="slow moving"/>
    <s v="use"/>
    <s v="existing"/>
    <s v="no stock"/>
    <x v="3"/>
    <m/>
    <m/>
    <n v="24905"/>
    <n v="10"/>
    <m/>
    <s v="BLISTER"/>
    <x v="7"/>
    <n v="24905"/>
    <s v="PM0333"/>
    <x v="1"/>
    <s v="no.s"/>
    <n v="1"/>
    <n v="10"/>
    <n v="1"/>
    <n v="4"/>
    <n v="16"/>
    <m/>
    <n v="16"/>
    <m/>
    <e v="#N/A"/>
    <e v="#N/A"/>
    <m/>
    <n v="36225"/>
    <n v="24990"/>
    <n v="6355"/>
    <m/>
    <m/>
    <m/>
    <n v="2000"/>
    <n v="6190"/>
    <m/>
    <m/>
    <n v="15152"/>
    <m/>
    <n v="151520"/>
    <m/>
    <n v="0"/>
    <n v="1"/>
    <x v="3"/>
    <n v="24905"/>
    <s v="no.s"/>
    <n v="0"/>
    <m/>
    <m/>
    <m/>
    <m/>
    <x v="3"/>
    <n v="1"/>
    <s v="non moved"/>
    <n v="249050"/>
    <m/>
    <n v="6.3"/>
    <n v="11"/>
  </r>
  <r>
    <n v="352"/>
    <s v="Pouch U &amp; Me (Coffee &amp; Milk) Candy"/>
    <x v="3"/>
    <s v="slow moving"/>
    <s v="transfer"/>
    <m/>
    <m/>
    <x v="4"/>
    <n v="197000"/>
    <s v="no dispose"/>
    <n v="247000"/>
    <n v="1"/>
    <n v="247000"/>
    <s v="CANDY"/>
    <x v="28"/>
    <n v="251000"/>
    <s v="PM0152"/>
    <x v="1"/>
    <e v="#N/A"/>
    <n v="1"/>
    <n v="15"/>
    <n v="1"/>
    <n v="5"/>
    <n v="22"/>
    <m/>
    <n v="22"/>
    <m/>
    <s v="25000 NOS"/>
    <s v="each bag contains 6000 pouches"/>
    <m/>
    <n v="43574"/>
    <n v="12000"/>
    <n v="2000"/>
    <m/>
    <m/>
    <n v="4000"/>
    <n v="4000"/>
    <m/>
    <m/>
    <m/>
    <n v="13114.8"/>
    <m/>
    <n v="13114.8"/>
    <m/>
    <n v="0"/>
    <n v="1"/>
    <x v="3"/>
    <n v="247000"/>
    <s v="no.s"/>
    <n v="0"/>
    <m/>
    <m/>
    <m/>
    <m/>
    <x v="3"/>
    <n v="1"/>
    <s v="slow moved"/>
    <n v="247000"/>
    <m/>
    <m/>
    <m/>
  </r>
  <r>
    <n v="449"/>
    <s v="Laminate Big Daddy (Bubble gum)"/>
    <x v="5"/>
    <s v="mgmt decision"/>
    <s v="new product "/>
    <s v="new"/>
    <m/>
    <x v="6"/>
    <m/>
    <s v="no dispose"/>
    <n v="1053"/>
    <n v="200"/>
    <n v="210600"/>
    <s v="BUBBLEGUM"/>
    <x v="4"/>
    <n v="1053"/>
    <s v="PM0640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1053"/>
    <s v="kgs"/>
    <n v="0"/>
    <m/>
    <m/>
    <m/>
    <m/>
    <x v="3"/>
    <n v="1"/>
    <s v="non moved"/>
    <n v="210600"/>
    <m/>
    <n v="3"/>
    <s v="4A"/>
  </r>
  <r>
    <n v="434"/>
    <s v="Laminate Choco scoop"/>
    <x v="1"/>
    <s v="mgmt decision"/>
    <s v="dispose"/>
    <m/>
    <m/>
    <x v="1"/>
    <m/>
    <s v="dispose"/>
    <n v="695"/>
    <n v="300"/>
    <n v="208500"/>
    <s v="BLISTER"/>
    <x v="4"/>
    <n v="695"/>
    <s v="PM0322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695"/>
    <s v="kgs"/>
    <n v="0"/>
    <m/>
    <m/>
    <m/>
    <m/>
    <x v="3"/>
    <n v="1"/>
    <s v="non moved"/>
    <n v="208500"/>
    <m/>
    <n v="3"/>
    <n v="4"/>
  </r>
  <r>
    <n v="460"/>
    <s v="Laminate Teddy Biskoot"/>
    <x v="3"/>
    <s v="slow moving"/>
    <s v="use"/>
    <s v="existing"/>
    <s v="no stock"/>
    <x v="3"/>
    <m/>
    <m/>
    <n v="540"/>
    <n v="380"/>
    <m/>
    <s v="BLISTER"/>
    <x v="4"/>
    <n v="540"/>
    <s v="PM0332"/>
    <x v="1"/>
    <s v="Kgs"/>
    <n v="1"/>
    <n v="15"/>
    <n v="1"/>
    <n v="5"/>
    <n v="22"/>
    <m/>
    <n v="22"/>
    <m/>
    <e v="#N/A"/>
    <e v="#N/A"/>
    <m/>
    <n v="751.37"/>
    <n v="459"/>
    <n v="140"/>
    <m/>
    <m/>
    <m/>
    <n v="45"/>
    <n v="75"/>
    <m/>
    <m/>
    <n v="294.07399999999996"/>
    <m/>
    <n v="111748.11999999998"/>
    <m/>
    <n v="0"/>
    <n v="1"/>
    <x v="3"/>
    <n v="540"/>
    <s v="kgs"/>
    <n v="0"/>
    <m/>
    <m/>
    <m/>
    <m/>
    <x v="3"/>
    <n v="1"/>
    <s v="non moved"/>
    <n v="205200"/>
    <m/>
    <m/>
    <m/>
  </r>
  <r>
    <n v="710"/>
    <s v=" MY HEART LAMINATE"/>
    <x v="1"/>
    <s v="mgmt decision"/>
    <s v="use"/>
    <s v="existing"/>
    <s v="no stock"/>
    <x v="3"/>
    <m/>
    <s v="no dispose"/>
    <n v="1014.13"/>
    <n v="195"/>
    <m/>
    <n v="0"/>
    <x v="4"/>
    <n v="1014.1300000000001"/>
    <s v="PM0625"/>
    <x v="1"/>
    <s v="Kgs"/>
    <n v="1"/>
    <n v="15"/>
    <n v="1"/>
    <n v="5"/>
    <n v="22"/>
    <m/>
    <n v="22"/>
    <m/>
    <s v="500 KGS"/>
    <s v="each bdl average 20 kgs"/>
    <m/>
    <m/>
    <n v="14"/>
    <m/>
    <m/>
    <n v="20"/>
    <m/>
    <m/>
    <m/>
    <m/>
    <m/>
    <n v="17"/>
    <m/>
    <n v="3315"/>
    <m/>
    <n v="0"/>
    <n v="1"/>
    <x v="3"/>
    <n v="1014.13"/>
    <s v="kgs"/>
    <n v="0"/>
    <m/>
    <m/>
    <m/>
    <m/>
    <x v="3"/>
    <n v="1"/>
    <s v="non moved"/>
    <n v="197755.35"/>
    <m/>
    <n v="3"/>
    <n v="4"/>
  </r>
  <r>
    <n v="549"/>
    <s v="PVC 262 MM"/>
    <x v="2"/>
    <s v="moving"/>
    <m/>
    <m/>
    <m/>
    <x v="2"/>
    <m/>
    <m/>
    <n v="1554.22"/>
    <n v="125"/>
    <m/>
    <s v="Common"/>
    <x v="12"/>
    <n v="1554.22"/>
    <s v="PM0344"/>
    <x v="1"/>
    <s v="Kgs"/>
    <n v="1"/>
    <n v="7"/>
    <n v="1"/>
    <n v="3"/>
    <n v="12"/>
    <m/>
    <n v="12"/>
    <m/>
    <s v="500 KGS"/>
    <s v="each cotton contains 20 kgs"/>
    <m/>
    <n v="1288.57"/>
    <m/>
    <m/>
    <m/>
    <n v="15"/>
    <m/>
    <m/>
    <m/>
    <m/>
    <m/>
    <n v="651.78499999999997"/>
    <m/>
    <n v="81473.125"/>
    <m/>
    <n v="0"/>
    <n v="1"/>
    <x v="3"/>
    <n v="1554.22"/>
    <s v="kgs"/>
    <n v="0"/>
    <m/>
    <m/>
    <m/>
    <m/>
    <x v="3"/>
    <n v="1"/>
    <s v="non moved"/>
    <n v="194277.5"/>
    <m/>
    <m/>
    <m/>
  </r>
  <r>
    <n v="994"/>
    <s v="KOFFEE FUN CHOCO CBS"/>
    <x v="1"/>
    <s v="scrap"/>
    <s v="use"/>
    <s v="existing"/>
    <s v="no stock"/>
    <x v="3"/>
    <m/>
    <s v="no dispose"/>
    <n v="1245"/>
    <n v="35"/>
    <m/>
    <n v="0"/>
    <x v="5"/>
    <n v="1245"/>
    <s v="PM0708"/>
    <x v="1"/>
    <s v="no.s"/>
    <n v="1"/>
    <n v="4"/>
    <n v="1"/>
    <n v="2"/>
    <n v="8"/>
    <n v="7"/>
    <n v="1"/>
    <s v="local"/>
    <s v="500 KGS"/>
    <s v="each bdl contains 10 nos"/>
    <m/>
    <m/>
    <m/>
    <m/>
    <m/>
    <m/>
    <m/>
    <m/>
    <n v="0"/>
    <n v="0"/>
    <n v="0"/>
    <n v="0"/>
    <n v="0"/>
    <n v="0"/>
    <m/>
    <n v="0"/>
    <n v="1"/>
    <x v="3"/>
    <n v="1245"/>
    <s v="no.s"/>
    <n v="0"/>
    <m/>
    <n v="1"/>
    <m/>
    <m/>
    <x v="1"/>
    <n v="1"/>
    <s v="not launched"/>
    <n v="43575"/>
    <m/>
    <m/>
    <m/>
  </r>
  <r>
    <n v="216"/>
    <s v="Stickers Swiss gold 2/-"/>
    <x v="1"/>
    <s v="scrap"/>
    <s v="use"/>
    <s v="existing"/>
    <s v="no stock"/>
    <x v="3"/>
    <m/>
    <s v="no dispose"/>
    <n v="91500"/>
    <n v="0.45"/>
    <m/>
    <s v="MOULDING"/>
    <x v="16"/>
    <n v="91500"/>
    <s v="PM0236"/>
    <x v="1"/>
    <s v="no.s"/>
    <n v="1"/>
    <n v="10"/>
    <n v="1"/>
    <n v="3"/>
    <n v="15"/>
    <m/>
    <n v="15"/>
    <m/>
    <e v="#N/A"/>
    <e v="#N/A"/>
    <m/>
    <m/>
    <m/>
    <n v="1500"/>
    <m/>
    <n v="2000"/>
    <m/>
    <m/>
    <m/>
    <m/>
    <m/>
    <n v="1750"/>
    <m/>
    <n v="787.5"/>
    <m/>
    <n v="0"/>
    <n v="1"/>
    <x v="3"/>
    <n v="91500"/>
    <s v="no.s"/>
    <n v="0"/>
    <m/>
    <m/>
    <m/>
    <m/>
    <x v="3"/>
    <n v="1"/>
    <s v="non moved"/>
    <n v="41175"/>
    <m/>
    <n v="3"/>
    <n v="1"/>
  </r>
  <r>
    <n v="970"/>
    <s v="DARKY PENGUIN INNER LAMINATE"/>
    <x v="5"/>
    <s v="yet to launch"/>
    <s v="new product "/>
    <m/>
    <m/>
    <x v="6"/>
    <m/>
    <m/>
    <n v="599.20000000000005"/>
    <n v="235"/>
    <n v="140812"/>
    <n v="0"/>
    <x v="4"/>
    <n v="599.20000000000005"/>
    <s v="PM0697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599.20000000000005"/>
    <s v="kgs"/>
    <n v="0"/>
    <m/>
    <m/>
    <m/>
    <m/>
    <x v="3"/>
    <n v="1"/>
    <s v="non moved"/>
    <n v="140812"/>
    <m/>
    <m/>
    <m/>
  </r>
  <r>
    <n v="464"/>
    <s v="Milky Color Laminate"/>
    <x v="3"/>
    <s v="slow moving"/>
    <s v="transfer"/>
    <m/>
    <m/>
    <x v="4"/>
    <n v="508.5"/>
    <s v="no dispose"/>
    <n v="708.5"/>
    <n v="195"/>
    <n v="138157.5"/>
    <s v="MOULDING"/>
    <x v="4"/>
    <n v="708.5"/>
    <s v="PM0335"/>
    <x v="1"/>
    <s v="Kgs"/>
    <n v="1"/>
    <n v="15"/>
    <n v="1"/>
    <n v="5"/>
    <n v="22"/>
    <m/>
    <n v="22"/>
    <m/>
    <s v="500 KGS"/>
    <s v="each bdl average 20 kgs"/>
    <m/>
    <n v="382"/>
    <n v="370"/>
    <m/>
    <m/>
    <m/>
    <m/>
    <m/>
    <m/>
    <m/>
    <m/>
    <n v="376"/>
    <m/>
    <n v="73320"/>
    <m/>
    <n v="0"/>
    <n v="1"/>
    <x v="3"/>
    <n v="708.5"/>
    <s v="kgs"/>
    <n v="0"/>
    <m/>
    <m/>
    <m/>
    <m/>
    <x v="3"/>
    <n v="1"/>
    <s v="non moved"/>
    <n v="138157.5"/>
    <m/>
    <n v="3.1"/>
    <n v="3.1"/>
  </r>
  <r>
    <n v="588"/>
    <s v="PIK N PIK MINI SB"/>
    <x v="1"/>
    <s v="scrap"/>
    <s v="dispose"/>
    <m/>
    <m/>
    <x v="1"/>
    <m/>
    <s v="dispose"/>
    <n v="132000"/>
    <n v="0.3"/>
    <n v="39600"/>
    <s v="STICK"/>
    <x v="16"/>
    <n v="132000"/>
    <s v="PM0042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132000"/>
    <s v="no.s"/>
    <n v="0"/>
    <m/>
    <n v="1"/>
    <m/>
    <m/>
    <x v="1"/>
    <n v="1"/>
    <s v="non moved"/>
    <n v="39600"/>
    <m/>
    <m/>
    <m/>
  </r>
  <r>
    <n v="589"/>
    <s v="PIK N PIK SURPRISE CH"/>
    <x v="1"/>
    <s v="scrap"/>
    <s v="dispose"/>
    <m/>
    <m/>
    <x v="1"/>
    <m/>
    <s v="dispose"/>
    <n v="69200"/>
    <n v="0.3"/>
    <n v="20760"/>
    <s v="STICK"/>
    <x v="16"/>
    <n v="69200"/>
    <s v="PM0043"/>
    <x v="1"/>
    <s v="no.s"/>
    <n v="1"/>
    <n v="10"/>
    <n v="1"/>
    <n v="3"/>
    <n v="15"/>
    <n v="7"/>
    <n v="8"/>
    <s v="local"/>
    <s v="10000 NOS"/>
    <n v="0"/>
    <m/>
    <n v="0"/>
    <n v="43000"/>
    <n v="0"/>
    <n v="0"/>
    <n v="0"/>
    <n v="0"/>
    <n v="0"/>
    <n v="0"/>
    <n v="0"/>
    <n v="43000"/>
    <n v="4777.7777777777774"/>
    <n v="43000"/>
    <n v="1433.3333333333333"/>
    <n v="1.4333333333333333E-2"/>
    <n v="2.4915082031993145E-5"/>
    <n v="0.99927144900994869"/>
    <x v="3"/>
    <n v="69200"/>
    <s v="no.s"/>
    <n v="1433.3333333333333"/>
    <n v="48.279069767441861"/>
    <m/>
    <n v="1"/>
    <m/>
    <x v="2"/>
    <n v="1"/>
    <s v="non moved"/>
    <n v="20760"/>
    <m/>
    <m/>
    <m/>
  </r>
  <r>
    <n v="193"/>
    <s v="Display Dark 2/-"/>
    <x v="3"/>
    <s v="slow moving"/>
    <s v="use"/>
    <s v="existing"/>
    <s v="no stock"/>
    <x v="3"/>
    <m/>
    <m/>
    <n v="21000"/>
    <n v="6"/>
    <m/>
    <s v="MOULDING"/>
    <x v="7"/>
    <n v="21000"/>
    <s v="PM0225"/>
    <x v="1"/>
    <s v="no.s"/>
    <n v="1"/>
    <n v="10"/>
    <n v="1"/>
    <n v="4"/>
    <n v="16"/>
    <m/>
    <n v="16"/>
    <m/>
    <s v="5000 NOS"/>
    <s v="each cotton contains 250 nos"/>
    <m/>
    <m/>
    <m/>
    <m/>
    <m/>
    <m/>
    <n v="7500"/>
    <m/>
    <m/>
    <m/>
    <m/>
    <n v="7500"/>
    <m/>
    <n v="45000"/>
    <m/>
    <n v="0"/>
    <n v="1"/>
    <x v="3"/>
    <n v="21000"/>
    <s v="no.s"/>
    <n v="0"/>
    <m/>
    <m/>
    <m/>
    <m/>
    <x v="3"/>
    <n v="1"/>
    <s v="non moved"/>
    <n v="126000"/>
    <m/>
    <n v="8"/>
    <n v="5"/>
  </r>
  <r>
    <n v="612"/>
    <s v="TWISTIX SB"/>
    <x v="1"/>
    <s v="scrap"/>
    <s v="dispose"/>
    <m/>
    <m/>
    <x v="1"/>
    <m/>
    <s v="dispose"/>
    <n v="74000"/>
    <n v="0.3"/>
    <n v="22200"/>
    <s v="STICK"/>
    <x v="16"/>
    <n v="74000"/>
    <s v="PM006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4000"/>
    <s v="no.s"/>
    <n v="0"/>
    <m/>
    <n v="1"/>
    <m/>
    <m/>
    <x v="1"/>
    <n v="1"/>
    <s v="non moved"/>
    <n v="22200"/>
    <m/>
    <m/>
    <m/>
  </r>
  <r>
    <n v="465"/>
    <s v="Milky Colors Display Boxes"/>
    <x v="3"/>
    <s v="slow moving"/>
    <s v="use"/>
    <s v="existing"/>
    <s v="no stock"/>
    <x v="3"/>
    <m/>
    <m/>
    <n v="17900"/>
    <n v="7"/>
    <m/>
    <s v="MOULDING"/>
    <x v="7"/>
    <n v="18300"/>
    <s v="PM0336"/>
    <x v="1"/>
    <s v="no.s"/>
    <n v="1"/>
    <n v="10"/>
    <n v="1"/>
    <n v="4"/>
    <n v="16"/>
    <m/>
    <n v="16"/>
    <m/>
    <s v="5000 NOS"/>
    <s v="each cotton contains 250 nos"/>
    <m/>
    <n v="15400"/>
    <n v="14458"/>
    <n v="400"/>
    <m/>
    <m/>
    <m/>
    <m/>
    <m/>
    <m/>
    <m/>
    <n v="10086"/>
    <m/>
    <n v="70602"/>
    <m/>
    <n v="0"/>
    <n v="1"/>
    <x v="3"/>
    <n v="17900"/>
    <s v="no.s"/>
    <n v="0"/>
    <m/>
    <m/>
    <m/>
    <m/>
    <x v="3"/>
    <n v="1"/>
    <s v="non moved"/>
    <n v="125300"/>
    <m/>
    <n v="8.6999999999999993"/>
    <n v="6"/>
  </r>
  <r>
    <n v="186"/>
    <s v="Laminate Vnl Mr Wafer 2/- Export"/>
    <x v="1"/>
    <s v="export"/>
    <s v="use"/>
    <s v="existing"/>
    <s v="no stock"/>
    <x v="3"/>
    <m/>
    <s v="no dispose"/>
    <n v="552"/>
    <n v="225"/>
    <m/>
    <s v="WAFER"/>
    <x v="4"/>
    <n v="552"/>
    <s v="PM0377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n v="288"/>
    <m/>
    <n v="288"/>
    <m/>
    <n v="64800"/>
    <m/>
    <n v="0"/>
    <n v="1"/>
    <x v="3"/>
    <n v="552"/>
    <s v="kgs"/>
    <n v="0"/>
    <m/>
    <m/>
    <m/>
    <m/>
    <x v="3"/>
    <n v="1"/>
    <s v="non moved"/>
    <n v="124200"/>
    <m/>
    <m/>
    <m/>
  </r>
  <r>
    <n v="589"/>
    <s v="Laminate Teddy Biskoot Export (Arabic)"/>
    <x v="1"/>
    <s v="export"/>
    <s v="use"/>
    <s v="existing"/>
    <s v="no stock"/>
    <x v="3"/>
    <m/>
    <s v="no dispose"/>
    <n v="315.02"/>
    <n v="380"/>
    <m/>
    <s v="BLISTER"/>
    <x v="4"/>
    <n v="315.02"/>
    <s v="PM0091"/>
    <x v="1"/>
    <s v="Kgs"/>
    <n v="1"/>
    <n v="15"/>
    <n v="1"/>
    <n v="5"/>
    <n v="22"/>
    <m/>
    <n v="22"/>
    <m/>
    <e v="#N/A"/>
    <e v="#N/A"/>
    <m/>
    <m/>
    <m/>
    <m/>
    <m/>
    <m/>
    <m/>
    <n v="279"/>
    <m/>
    <m/>
    <m/>
    <n v="279"/>
    <m/>
    <n v="106020"/>
    <m/>
    <n v="0"/>
    <n v="1"/>
    <x v="3"/>
    <n v="315.02"/>
    <s v="kgs"/>
    <n v="0"/>
    <m/>
    <m/>
    <m/>
    <m/>
    <x v="3"/>
    <n v="1"/>
    <s v="non moved"/>
    <n v="119707.59999999999"/>
    <m/>
    <m/>
    <m/>
  </r>
  <r>
    <n v="460"/>
    <s v="Display K-mobile"/>
    <x v="1"/>
    <s v="mgmt decision"/>
    <s v="transfer"/>
    <m/>
    <m/>
    <x v="4"/>
    <m/>
    <s v="no dispose"/>
    <n v="14745"/>
    <n v="8"/>
    <n v="117960"/>
    <s v="BLISTER"/>
    <x v="7"/>
    <n v="34545"/>
    <s v="PM0342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14745"/>
    <s v="no.s"/>
    <n v="0"/>
    <m/>
    <m/>
    <m/>
    <m/>
    <x v="3"/>
    <n v="1"/>
    <s v="non moved"/>
    <n v="117960"/>
    <m/>
    <n v="9"/>
    <n v="7.6"/>
  </r>
  <r>
    <n v="379"/>
    <s v="Labels Kefi Coffee Candy (SILVER COIN)"/>
    <x v="1"/>
    <s v="scrap"/>
    <s v="dispose"/>
    <m/>
    <m/>
    <x v="1"/>
    <m/>
    <s v="dispose"/>
    <n v="59200"/>
    <n v="0.65"/>
    <n v="38480"/>
    <s v="CANDY"/>
    <x v="16"/>
    <n v="59200"/>
    <s v="PM0198"/>
    <x v="1"/>
    <s v="no.s"/>
    <n v="1"/>
    <n v="10"/>
    <n v="1"/>
    <n v="3"/>
    <n v="15"/>
    <n v="7"/>
    <n v="8"/>
    <s v="local"/>
    <s v="CLOSED"/>
    <s v="each bdl contains 200 nos"/>
    <m/>
    <n v="20470"/>
    <n v="25270"/>
    <n v="0"/>
    <n v="0"/>
    <n v="0"/>
    <n v="0"/>
    <n v="0"/>
    <n v="0"/>
    <n v="0"/>
    <n v="45740"/>
    <n v="5082.2222222222226"/>
    <n v="25270"/>
    <n v="3303.4444444444448"/>
    <n v="3.303444444444445E-2"/>
    <n v="3.0222370619877124E-5"/>
    <n v="0.9989484622271263"/>
    <x v="3"/>
    <n v="59200"/>
    <s v="no.s"/>
    <n v="842.33333333333337"/>
    <n v="70.280965571824296"/>
    <m/>
    <n v="1"/>
    <m/>
    <x v="2"/>
    <n v="1"/>
    <s v="non moved"/>
    <n v="38480"/>
    <m/>
    <m/>
    <m/>
  </r>
  <r>
    <n v="283"/>
    <s v="Laminate Doreomon Dark Choco"/>
    <x v="3"/>
    <s v="slow moving"/>
    <s v="use"/>
    <s v="existing"/>
    <s v="no stock"/>
    <x v="3"/>
    <m/>
    <m/>
    <n v="468"/>
    <n v="235"/>
    <m/>
    <s v="MOULDING"/>
    <x v="4"/>
    <n v="468"/>
    <s v="PM0289"/>
    <x v="1"/>
    <s v="Kgs"/>
    <n v="1"/>
    <n v="15"/>
    <n v="1"/>
    <n v="5"/>
    <n v="22"/>
    <m/>
    <n v="22"/>
    <m/>
    <s v="500 KGS"/>
    <s v="each bdl average 20 kgs"/>
    <m/>
    <m/>
    <n v="46"/>
    <m/>
    <m/>
    <m/>
    <m/>
    <m/>
    <n v="227"/>
    <m/>
    <m/>
    <n v="136.5"/>
    <m/>
    <n v="32077.5"/>
    <m/>
    <n v="0"/>
    <n v="1"/>
    <x v="3"/>
    <n v="468"/>
    <s v="kgs"/>
    <n v="0"/>
    <m/>
    <m/>
    <m/>
    <m/>
    <x v="3"/>
    <n v="1"/>
    <s v="non moved"/>
    <n v="109980"/>
    <m/>
    <m/>
    <m/>
  </r>
  <r>
    <n v="494"/>
    <s v="Pads Outers Spots 10/-"/>
    <x v="2"/>
    <s v="moving"/>
    <m/>
    <m/>
    <m/>
    <x v="2"/>
    <m/>
    <m/>
    <n v="2940"/>
    <n v="37"/>
    <m/>
    <s v="PANNING"/>
    <x v="30"/>
    <n v="2940"/>
    <s v="PM0107"/>
    <x v="1"/>
    <s v="no.s"/>
    <n v="1"/>
    <m/>
    <m/>
    <m/>
    <n v="1"/>
    <m/>
    <n v="1"/>
    <m/>
    <e v="#N/A"/>
    <e v="#N/A"/>
    <m/>
    <n v="3330"/>
    <m/>
    <n v="950"/>
    <m/>
    <n v="1000"/>
    <m/>
    <m/>
    <n v="1000"/>
    <m/>
    <m/>
    <n v="1570"/>
    <m/>
    <n v="58090"/>
    <m/>
    <n v="0"/>
    <n v="1"/>
    <x v="3"/>
    <n v="2940"/>
    <s v="no.s"/>
    <n v="0"/>
    <m/>
    <m/>
    <m/>
    <m/>
    <x v="3"/>
    <n v="1"/>
    <s v="non moved"/>
    <n v="108780"/>
    <m/>
    <m/>
    <m/>
  </r>
  <r>
    <n v="184"/>
    <s v="Cbs Teeny 2/-"/>
    <x v="2"/>
    <s v="moving"/>
    <m/>
    <m/>
    <m/>
    <x v="2"/>
    <m/>
    <m/>
    <n v="1980"/>
    <n v="54"/>
    <m/>
    <s v="WAFER"/>
    <x v="5"/>
    <n v="1980"/>
    <s v="PM0374"/>
    <x v="1"/>
    <s v="no.s"/>
    <n v="1"/>
    <n v="4"/>
    <n v="1"/>
    <n v="2"/>
    <n v="8"/>
    <m/>
    <n v="8"/>
    <m/>
    <s v="500 CBS"/>
    <s v="each bdl contains 10 nos"/>
    <m/>
    <m/>
    <m/>
    <m/>
    <m/>
    <m/>
    <m/>
    <n v="550"/>
    <n v="1610"/>
    <n v="690"/>
    <m/>
    <n v="950"/>
    <m/>
    <n v="51300"/>
    <m/>
    <n v="0"/>
    <n v="1"/>
    <x v="3"/>
    <n v="1980"/>
    <s v="no.s"/>
    <n v="0"/>
    <m/>
    <m/>
    <m/>
    <m/>
    <x v="3"/>
    <n v="1"/>
    <s v="slow moved"/>
    <n v="106920"/>
    <m/>
    <m/>
    <m/>
  </r>
  <r>
    <n v="284"/>
    <s v="Display Doreomon Dark Choco"/>
    <x v="3"/>
    <s v="slow moving"/>
    <s v="use"/>
    <s v="existing"/>
    <s v="no stock"/>
    <x v="3"/>
    <m/>
    <m/>
    <n v="15100"/>
    <n v="7"/>
    <m/>
    <s v="MOULDING"/>
    <x v="7"/>
    <n v="15100"/>
    <s v="PM0290"/>
    <x v="1"/>
    <s v="no.s"/>
    <n v="1"/>
    <n v="10"/>
    <n v="1"/>
    <n v="4"/>
    <n v="16"/>
    <m/>
    <n v="16"/>
    <m/>
    <s v="5000 NOS"/>
    <s v="each cotton contains 300 nos"/>
    <m/>
    <m/>
    <n v="6000"/>
    <m/>
    <m/>
    <m/>
    <m/>
    <m/>
    <n v="9900"/>
    <m/>
    <m/>
    <n v="7950"/>
    <m/>
    <n v="55650"/>
    <m/>
    <n v="0"/>
    <n v="1"/>
    <x v="3"/>
    <n v="15100"/>
    <s v="no.s"/>
    <n v="0"/>
    <m/>
    <m/>
    <m/>
    <m/>
    <x v="3"/>
    <n v="1"/>
    <s v="non moved"/>
    <n v="105700"/>
    <m/>
    <m/>
    <m/>
  </r>
  <r>
    <n v="199"/>
    <s v="Display White Beauty 2/-"/>
    <x v="3"/>
    <s v="slow moving"/>
    <s v="use"/>
    <s v="existing"/>
    <s v="no stock"/>
    <x v="3"/>
    <m/>
    <m/>
    <n v="17060"/>
    <n v="6"/>
    <m/>
    <s v="MOULDING"/>
    <x v="7"/>
    <n v="17060"/>
    <s v="PM0232"/>
    <x v="1"/>
    <s v="no.s"/>
    <n v="1"/>
    <n v="10"/>
    <n v="1"/>
    <n v="4"/>
    <n v="16"/>
    <m/>
    <n v="16"/>
    <m/>
    <s v="5000 NOS"/>
    <s v="each cotton contains 250 nos"/>
    <m/>
    <m/>
    <m/>
    <m/>
    <m/>
    <m/>
    <n v="7720"/>
    <n v="520"/>
    <m/>
    <m/>
    <m/>
    <n v="4120"/>
    <m/>
    <n v="24720"/>
    <m/>
    <n v="0"/>
    <n v="1"/>
    <x v="3"/>
    <n v="17060"/>
    <s v="no.s"/>
    <n v="0"/>
    <m/>
    <m/>
    <m/>
    <m/>
    <x v="3"/>
    <n v="1"/>
    <s v="non moved"/>
    <n v="102360"/>
    <m/>
    <n v="6.5"/>
    <n v="3.5"/>
  </r>
  <r>
    <n v="188"/>
    <s v="Laminate Stb Mr Wafer 2/- Export"/>
    <x v="1"/>
    <s v="export"/>
    <s v="use"/>
    <s v="existing"/>
    <s v="needed"/>
    <x v="2"/>
    <m/>
    <s v="no dispose"/>
    <n v="441"/>
    <n v="225"/>
    <m/>
    <s v="WAFER"/>
    <x v="4"/>
    <n v="441"/>
    <s v="PM037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176"/>
    <n v="314"/>
    <m/>
    <n v="245"/>
    <m/>
    <n v="55125"/>
    <m/>
    <n v="0"/>
    <n v="1"/>
    <x v="3"/>
    <n v="441"/>
    <s v="kgs"/>
    <n v="0"/>
    <m/>
    <m/>
    <m/>
    <m/>
    <x v="3"/>
    <n v="1"/>
    <s v="slow moved"/>
    <n v="99225"/>
    <m/>
    <m/>
    <m/>
  </r>
  <r>
    <n v="202"/>
    <s v="Laminate Swiss gold 2/-"/>
    <x v="1"/>
    <s v="scrap"/>
    <s v="use"/>
    <s v="existing"/>
    <s v="no stock"/>
    <x v="3"/>
    <m/>
    <s v="no dispose"/>
    <n v="191"/>
    <n v="200"/>
    <m/>
    <s v="MOULDING"/>
    <x v="4"/>
    <n v="191"/>
    <s v="PM0235"/>
    <x v="1"/>
    <s v="Kgs"/>
    <n v="1"/>
    <n v="15"/>
    <n v="1"/>
    <n v="5"/>
    <n v="22"/>
    <m/>
    <n v="22"/>
    <m/>
    <e v="#N/A"/>
    <e v="#N/A"/>
    <m/>
    <m/>
    <m/>
    <n v="10"/>
    <m/>
    <n v="145"/>
    <m/>
    <m/>
    <m/>
    <m/>
    <m/>
    <n v="77.5"/>
    <m/>
    <n v="15500"/>
    <m/>
    <n v="0"/>
    <n v="1"/>
    <x v="3"/>
    <n v="191"/>
    <s v="kgs"/>
    <n v="0"/>
    <m/>
    <m/>
    <m/>
    <m/>
    <x v="3"/>
    <n v="1"/>
    <s v="non moved"/>
    <n v="38200"/>
    <m/>
    <m/>
    <m/>
  </r>
  <r>
    <n v="583"/>
    <s v="CHOCO LARGE CH"/>
    <x v="1"/>
    <s v="scrap"/>
    <s v="dispose"/>
    <m/>
    <m/>
    <x v="1"/>
    <m/>
    <s v="dispose"/>
    <n v="83000"/>
    <n v="0.45"/>
    <n v="37350"/>
    <n v="0"/>
    <x v="16"/>
    <n v="83000"/>
    <s v="PM0053"/>
    <x v="1"/>
    <s v="no.s"/>
    <n v="1"/>
    <n v="10"/>
    <n v="1"/>
    <n v="3"/>
    <n v="15"/>
    <n v="7"/>
    <n v="8"/>
    <s v="local"/>
    <s v="10000 NOS"/>
    <n v="0"/>
    <m/>
    <n v="25500"/>
    <n v="0"/>
    <n v="2000"/>
    <n v="0"/>
    <n v="0"/>
    <n v="0"/>
    <n v="0"/>
    <n v="0"/>
    <n v="0"/>
    <n v="27500"/>
    <n v="3055.5555555555557"/>
    <n v="25500"/>
    <n v="1375"/>
    <n v="1.375E-2"/>
    <n v="1.2579524281759085E-5"/>
    <n v="0.99976001610008236"/>
    <x v="3"/>
    <n v="83000"/>
    <s v="no.s"/>
    <n v="850"/>
    <n v="97.647058823529406"/>
    <m/>
    <n v="1"/>
    <m/>
    <x v="2"/>
    <n v="1"/>
    <s v="non moved"/>
    <n v="37350"/>
    <m/>
    <m/>
    <m/>
  </r>
  <r>
    <n v="565"/>
    <s v="Laminate Teddy Biskoot Export"/>
    <x v="1"/>
    <s v="export"/>
    <s v="use"/>
    <s v="existing"/>
    <s v="no stock"/>
    <x v="3"/>
    <m/>
    <s v="no dispose"/>
    <n v="244.71100000000001"/>
    <n v="380"/>
    <m/>
    <s v="BLISTER"/>
    <x v="4"/>
    <n v="244.71099999999998"/>
    <s v="PM0665"/>
    <x v="1"/>
    <s v="Kgs"/>
    <n v="1"/>
    <n v="15"/>
    <n v="1"/>
    <n v="5"/>
    <n v="22"/>
    <m/>
    <n v="22"/>
    <m/>
    <e v="#N/A"/>
    <e v="#N/A"/>
    <m/>
    <m/>
    <m/>
    <m/>
    <m/>
    <m/>
    <m/>
    <m/>
    <n v="145.28900000000002"/>
    <m/>
    <m/>
    <n v="145.28900000000002"/>
    <m/>
    <n v="55209.820000000007"/>
    <m/>
    <n v="0"/>
    <n v="1"/>
    <x v="3"/>
    <n v="244.71100000000001"/>
    <s v="kgs"/>
    <n v="0"/>
    <m/>
    <m/>
    <m/>
    <m/>
    <x v="3"/>
    <n v="1"/>
    <s v="non moved"/>
    <n v="92990.180000000008"/>
    <m/>
    <m/>
    <m/>
  </r>
  <r>
    <n v="591"/>
    <s v="PIK N PIK LARGE CH"/>
    <x v="1"/>
    <s v="scrap"/>
    <s v="dispose"/>
    <m/>
    <m/>
    <x v="1"/>
    <m/>
    <s v="dispose"/>
    <n v="57800"/>
    <n v="0.6"/>
    <n v="34680"/>
    <s v="STICK"/>
    <x v="16"/>
    <n v="57800"/>
    <s v="PM0045"/>
    <x v="1"/>
    <s v="no.s"/>
    <n v="1"/>
    <n v="10"/>
    <n v="1"/>
    <n v="3"/>
    <n v="15"/>
    <n v="7"/>
    <n v="8"/>
    <s v="local"/>
    <s v="10000 NOS"/>
    <n v="0"/>
    <m/>
    <n v="2000"/>
    <n v="0"/>
    <n v="0"/>
    <n v="0"/>
    <n v="0"/>
    <n v="0"/>
    <n v="0"/>
    <n v="0"/>
    <n v="0"/>
    <n v="2000"/>
    <n v="222.22222222222223"/>
    <n v="2000"/>
    <n v="133.33333333333334"/>
    <n v="1.3333333333333335E-3"/>
    <n v="1.2198326576251236E-6"/>
    <n v="0.9999963313401764"/>
    <x v="3"/>
    <n v="57800"/>
    <s v="no.s"/>
    <n v="66.666666666666671"/>
    <n v="866.99999999999989"/>
    <m/>
    <n v="1"/>
    <m/>
    <x v="2"/>
    <n v="1"/>
    <s v="non moved"/>
    <n v="34680"/>
    <m/>
    <m/>
    <m/>
  </r>
  <r>
    <n v="1042"/>
    <s v="DUDES LAMINATED FILM"/>
    <x v="0"/>
    <m/>
    <m/>
    <m/>
    <m/>
    <x v="0"/>
    <m/>
    <m/>
    <n v="998.91000000000008"/>
    <n v="213.87350000000001"/>
    <m/>
    <n v="0"/>
    <x v="4"/>
    <n v="1079.71"/>
    <s v="PM0753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2"/>
    <n v="998.91000000000008"/>
    <s v="kgs"/>
    <n v="0"/>
    <m/>
    <n v="1"/>
    <m/>
    <m/>
    <x v="0"/>
    <n v="4"/>
    <s v="moved"/>
    <n v="213640.37788500002"/>
    <m/>
    <m/>
    <m/>
  </r>
  <r>
    <n v="1002"/>
    <s v="DUDES JARS"/>
    <x v="2"/>
    <s v="moving"/>
    <m/>
    <m/>
    <m/>
    <x v="2"/>
    <m/>
    <m/>
    <n v="16200"/>
    <n v="10.375249999999999"/>
    <m/>
    <n v="0"/>
    <x v="16"/>
    <n v="5376"/>
    <s v="PM0716"/>
    <x v="1"/>
    <s v="no.s"/>
    <n v="1"/>
    <n v="10"/>
    <n v="1"/>
    <n v="3"/>
    <n v="15"/>
    <n v="2"/>
    <n v="13"/>
    <s v="local"/>
    <s v="5000 NOS"/>
    <s v="each pkt contains 24 nos"/>
    <m/>
    <m/>
    <m/>
    <m/>
    <m/>
    <m/>
    <m/>
    <m/>
    <n v="0"/>
    <n v="0"/>
    <n v="0"/>
    <n v="0"/>
    <n v="0"/>
    <n v="0"/>
    <m/>
    <n v="0"/>
    <n v="1"/>
    <x v="3"/>
    <n v="16200"/>
    <s v="no.s"/>
    <n v="0"/>
    <m/>
    <n v="1"/>
    <m/>
    <m/>
    <x v="1"/>
    <n v="1"/>
    <s v="moved"/>
    <n v="168079.05"/>
    <m/>
    <m/>
    <m/>
  </r>
  <r>
    <n v="584"/>
    <s v="YOYO LARGE SB"/>
    <x v="1"/>
    <s v="scrap"/>
    <s v="dispose"/>
    <m/>
    <m/>
    <x v="1"/>
    <m/>
    <s v="dispose"/>
    <n v="75000"/>
    <n v="0.3"/>
    <n v="22500"/>
    <s v="STICK"/>
    <x v="16"/>
    <n v="75000"/>
    <s v="PM003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5000"/>
    <s v="no.s"/>
    <n v="0"/>
    <m/>
    <n v="1"/>
    <m/>
    <m/>
    <x v="1"/>
    <n v="1"/>
    <s v="non moved"/>
    <n v="22500"/>
    <m/>
    <m/>
    <m/>
  </r>
  <r>
    <n v="589"/>
    <s v="CREAMY STIX SURPRISE CH"/>
    <x v="1"/>
    <s v="scrap"/>
    <s v="dispose"/>
    <m/>
    <m/>
    <x v="1"/>
    <m/>
    <s v="dispose"/>
    <n v="57000"/>
    <n v="0.3"/>
    <n v="17100"/>
    <s v="STICK"/>
    <x v="16"/>
    <n v="57000"/>
    <s v="PM0059"/>
    <x v="1"/>
    <s v="no.s"/>
    <n v="1"/>
    <n v="10"/>
    <n v="1"/>
    <n v="3"/>
    <n v="15"/>
    <n v="7"/>
    <n v="8"/>
    <s v="local"/>
    <s v="10000 NOS"/>
    <n v="0"/>
    <m/>
    <n v="35000"/>
    <n v="0"/>
    <n v="0"/>
    <n v="0"/>
    <n v="0"/>
    <n v="2000"/>
    <n v="0"/>
    <n v="0"/>
    <n v="0"/>
    <n v="37000"/>
    <n v="4111.1111111111113"/>
    <n v="35000"/>
    <n v="1233.3333333333333"/>
    <n v="1.2333333333333333E-2"/>
    <n v="2.1438558957761543E-5"/>
    <n v="0.99938208783199534"/>
    <x v="3"/>
    <n v="57000"/>
    <s v="no.s"/>
    <n v="1166.6666666666667"/>
    <n v="48.857142857142854"/>
    <m/>
    <n v="1"/>
    <m/>
    <x v="2"/>
    <n v="1"/>
    <s v="non moved"/>
    <n v="17100"/>
    <m/>
    <m/>
    <m/>
  </r>
  <r>
    <n v="420"/>
    <s v="Kaju Butter canster sheets"/>
    <x v="3"/>
    <s v="slow moving"/>
    <s v="use"/>
    <s v="existing"/>
    <s v="no stock"/>
    <x v="3"/>
    <m/>
    <m/>
    <n v="20000"/>
    <n v="4.3499999999999996"/>
    <m/>
    <s v="CANDY"/>
    <x v="13"/>
    <n v="20000"/>
    <s v="PM0141"/>
    <x v="1"/>
    <s v="no.s"/>
    <n v="1"/>
    <n v="10"/>
    <n v="1"/>
    <n v="4"/>
    <n v="16"/>
    <n v="5"/>
    <n v="11"/>
    <s v="local"/>
    <s v="10000 NOS"/>
    <s v="each cottons contains 1000 sheets"/>
    <m/>
    <n v="0"/>
    <n v="0"/>
    <n v="0"/>
    <n v="0"/>
    <n v="0"/>
    <n v="0"/>
    <n v="0"/>
    <n v="0"/>
    <n v="0"/>
    <n v="0"/>
    <n v="0"/>
    <n v="0"/>
    <n v="0"/>
    <m/>
    <n v="0"/>
    <n v="1"/>
    <x v="3"/>
    <n v="20000"/>
    <s v="no.s"/>
    <n v="0"/>
    <m/>
    <n v="1"/>
    <m/>
    <m/>
    <x v="1"/>
    <n v="1"/>
    <s v="slow moved"/>
    <n v="87000"/>
    <m/>
    <m/>
    <m/>
  </r>
  <r>
    <n v="422"/>
    <s v="PVC Blister Trays (24pcs) (new) Doraemon Fun stick"/>
    <x v="2"/>
    <s v="moving"/>
    <m/>
    <m/>
    <m/>
    <x v="2"/>
    <m/>
    <m/>
    <n v="16470"/>
    <n v="5"/>
    <m/>
    <s v="BLISTER"/>
    <x v="14"/>
    <n v="19870"/>
    <s v="PM0604"/>
    <x v="1"/>
    <s v="no.s"/>
    <n v="1"/>
    <n v="3"/>
    <n v="1"/>
    <n v="2"/>
    <n v="7"/>
    <n v="10"/>
    <n v="-3"/>
    <s v="local"/>
    <s v="5000 NOS"/>
    <s v="each bdl contains 1000 nos"/>
    <m/>
    <m/>
    <m/>
    <m/>
    <m/>
    <m/>
    <m/>
    <n v="0"/>
    <n v="0"/>
    <n v="0"/>
    <n v="0"/>
    <n v="0"/>
    <n v="0"/>
    <n v="0"/>
    <m/>
    <n v="0"/>
    <n v="1"/>
    <x v="3"/>
    <n v="16470"/>
    <s v="no.s"/>
    <n v="0"/>
    <m/>
    <n v="1"/>
    <m/>
    <m/>
    <x v="1"/>
    <n v="1"/>
    <s v="moved"/>
    <n v="82350"/>
    <m/>
    <m/>
    <m/>
  </r>
  <r>
    <n v="187"/>
    <s v="Laminate Ch Mr Wafer 2/- Export"/>
    <x v="1"/>
    <s v="export"/>
    <s v="use"/>
    <s v="existing"/>
    <s v="no stock"/>
    <x v="3"/>
    <m/>
    <s v="no dispose"/>
    <n v="378"/>
    <n v="225"/>
    <m/>
    <s v="WAFER"/>
    <x v="4"/>
    <n v="378"/>
    <s v="PM0375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n v="351"/>
    <m/>
    <n v="351"/>
    <m/>
    <n v="78975"/>
    <m/>
    <n v="0"/>
    <n v="1"/>
    <x v="3"/>
    <n v="378"/>
    <s v="kgs"/>
    <n v="0"/>
    <m/>
    <m/>
    <m/>
    <m/>
    <x v="3"/>
    <n v="1"/>
    <s v="non moved"/>
    <n v="85050"/>
    <m/>
    <m/>
    <m/>
  </r>
  <r>
    <n v="975"/>
    <s v="FUNTOO (SINGLE COLOUR) LAMINATE"/>
    <x v="2"/>
    <s v="moving"/>
    <m/>
    <m/>
    <m/>
    <x v="2"/>
    <m/>
    <m/>
    <n v="573.45000000000005"/>
    <n v="130"/>
    <m/>
    <s v="CANDY"/>
    <x v="4"/>
    <n v="573.45000000000005"/>
    <s v="PM0698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n v="0"/>
    <n v="0"/>
    <n v="0"/>
    <n v="0"/>
    <n v="0"/>
    <n v="0"/>
    <n v="0"/>
    <m/>
    <n v="0"/>
    <n v="1"/>
    <x v="3"/>
    <n v="573.45000000000005"/>
    <s v="kgs"/>
    <n v="0"/>
    <m/>
    <n v="1"/>
    <m/>
    <m/>
    <x v="1"/>
    <n v="1"/>
    <s v="moved"/>
    <n v="74548.5"/>
    <m/>
    <m/>
    <m/>
  </r>
  <r>
    <n v="1012"/>
    <s v="110MM HAT CAPS YELLOW"/>
    <x v="2"/>
    <s v="moving"/>
    <m/>
    <m/>
    <m/>
    <x v="2"/>
    <m/>
    <m/>
    <n v="16400"/>
    <n v="4"/>
    <m/>
    <n v="0"/>
    <x v="9"/>
    <n v="18800"/>
    <s v="PM0726"/>
    <x v="0"/>
    <s v="no.s"/>
    <n v="1"/>
    <n v="7"/>
    <n v="1"/>
    <n v="2"/>
    <n v="11"/>
    <n v="2"/>
    <n v="9"/>
    <s v="local"/>
    <s v="5000 NOS"/>
    <s v="each bag contains 500 nos caps"/>
    <m/>
    <m/>
    <m/>
    <m/>
    <m/>
    <m/>
    <m/>
    <m/>
    <n v="0"/>
    <n v="0"/>
    <n v="0"/>
    <n v="0"/>
    <n v="0"/>
    <n v="0"/>
    <m/>
    <n v="0"/>
    <n v="1"/>
    <x v="3"/>
    <n v="16400"/>
    <s v="no.s"/>
    <n v="0"/>
    <m/>
    <n v="1"/>
    <m/>
    <m/>
    <x v="1"/>
    <n v="1"/>
    <s v="moved"/>
    <n v="65600"/>
    <m/>
    <m/>
    <m/>
  </r>
  <r>
    <n v="1078"/>
    <s v="PEPE TWINZ BALLS CBS "/>
    <x v="2"/>
    <s v="moving"/>
    <m/>
    <m/>
    <m/>
    <x v="2"/>
    <m/>
    <m/>
    <n v="1667"/>
    <n v="38"/>
    <m/>
    <n v="0"/>
    <x v="5"/>
    <n v="610"/>
    <s v="PM0773"/>
    <x v="1"/>
    <s v="no.s"/>
    <n v="1"/>
    <n v="4"/>
    <n v="1"/>
    <n v="2"/>
    <n v="8"/>
    <n v="7"/>
    <n v="1"/>
    <s v="local"/>
    <s v="500 KGS"/>
    <s v="each bdl contains 10 nos"/>
    <m/>
    <m/>
    <m/>
    <m/>
    <m/>
    <m/>
    <m/>
    <m/>
    <m/>
    <n v="0"/>
    <n v="0"/>
    <n v="0"/>
    <n v="0"/>
    <n v="0"/>
    <m/>
    <n v="0"/>
    <n v="1"/>
    <x v="3"/>
    <n v="1667"/>
    <s v="no.s"/>
    <n v="0"/>
    <m/>
    <n v="1"/>
    <m/>
    <m/>
    <x v="1"/>
    <n v="1"/>
    <s v="moved"/>
    <n v="63346"/>
    <m/>
    <m/>
    <m/>
  </r>
  <r>
    <n v="969"/>
    <s v="PEPE CHOCO PENGUIN INNER PLASTIC LAMINATE"/>
    <x v="5"/>
    <s v="yet to launch"/>
    <s v="new product "/>
    <m/>
    <m/>
    <x v="6"/>
    <m/>
    <m/>
    <n v="361.5"/>
    <n v="235"/>
    <n v="84952.5"/>
    <n v="0"/>
    <x v="4"/>
    <n v="361.5"/>
    <s v="PM069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361.5"/>
    <s v="kgs"/>
    <n v="0"/>
    <m/>
    <m/>
    <m/>
    <m/>
    <x v="3"/>
    <n v="1"/>
    <s v="non moved"/>
    <n v="84952.5"/>
    <m/>
    <m/>
    <m/>
  </r>
  <r>
    <n v="1080"/>
    <s v="Coffee Flavour(575141A FERMINCH) GLOBAL "/>
    <x v="1"/>
    <s v="alternate usage"/>
    <s v="use"/>
    <s v="existing"/>
    <s v="no stock"/>
    <x v="3"/>
    <m/>
    <s v="no dispose"/>
    <n v="20"/>
    <n v="2700"/>
    <m/>
    <n v="0"/>
    <x v="6"/>
    <n v="20"/>
    <s v="RM0241"/>
    <x v="0"/>
    <s v="Kgs"/>
    <n v="1"/>
    <n v="20"/>
    <n v="5"/>
    <n v="5"/>
    <n v="31"/>
    <n v="30"/>
    <n v="1"/>
    <s v="Non Local"/>
    <e v="#N/A"/>
    <e v="#N/A"/>
    <m/>
    <m/>
    <m/>
    <m/>
    <m/>
    <m/>
    <m/>
    <m/>
    <m/>
    <n v="0"/>
    <n v="0"/>
    <n v="0"/>
    <n v="0"/>
    <n v="0"/>
    <m/>
    <n v="0"/>
    <n v="1"/>
    <x v="3"/>
    <n v="20"/>
    <s v="kgs"/>
    <n v="0"/>
    <m/>
    <n v="1"/>
    <m/>
    <m/>
    <x v="1"/>
    <n v="1"/>
    <s v="moved"/>
    <n v="54000"/>
    <m/>
    <m/>
    <m/>
  </r>
  <r>
    <n v="1079"/>
    <s v="FUNTOO JOYSTICK CBS NEW "/>
    <x v="2"/>
    <s v="moving"/>
    <m/>
    <m/>
    <m/>
    <x v="2"/>
    <m/>
    <m/>
    <n v="995"/>
    <n v="50"/>
    <m/>
    <s v="STICK"/>
    <x v="5"/>
    <n v="995"/>
    <s v="PM0774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m/>
    <n v="0"/>
    <n v="0"/>
    <n v="0"/>
    <n v="0"/>
    <n v="0"/>
    <m/>
    <n v="0"/>
    <n v="1"/>
    <x v="3"/>
    <n v="995"/>
    <s v="no.s"/>
    <n v="0"/>
    <m/>
    <n v="1"/>
    <m/>
    <m/>
    <x v="1"/>
    <n v="1"/>
    <s v="moved"/>
    <n v="49750"/>
    <m/>
    <m/>
    <m/>
  </r>
  <r>
    <n v="54"/>
    <s v="Nutrilac"/>
    <x v="1"/>
    <s v="alternate usage"/>
    <s v="use"/>
    <s v="existing"/>
    <s v="no stock"/>
    <x v="3"/>
    <m/>
    <s v="no dispose"/>
    <n v="100"/>
    <n v="800"/>
    <m/>
    <n v="0"/>
    <x v="0"/>
    <n v="100"/>
    <s v="RM0163"/>
    <x v="0"/>
    <s v="Kgs"/>
    <n v="1"/>
    <m/>
    <m/>
    <m/>
    <n v="1"/>
    <n v="5"/>
    <n v="-4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00"/>
    <s v="kgs"/>
    <n v="0"/>
    <m/>
    <n v="1"/>
    <m/>
    <m/>
    <x v="1"/>
    <n v="1"/>
    <s v="non moved"/>
    <n v="80000"/>
    <m/>
    <m/>
    <m/>
  </r>
  <r>
    <n v="974"/>
    <s v="BELVIE CREMO STRAWBERRY LAMINATE"/>
    <x v="1"/>
    <s v="export"/>
    <s v="use"/>
    <s v="existing"/>
    <s v="no stock"/>
    <x v="3"/>
    <m/>
    <s v="no dispose"/>
    <n v="384.2"/>
    <n v="190"/>
    <m/>
    <n v="0"/>
    <x v="4"/>
    <n v="384.20000000000005"/>
    <s v="PM068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222"/>
    <m/>
    <m/>
    <n v="222"/>
    <m/>
    <n v="42180"/>
    <m/>
    <n v="0"/>
    <n v="1"/>
    <x v="3"/>
    <n v="384.2"/>
    <s v="kgs"/>
    <n v="0"/>
    <m/>
    <m/>
    <m/>
    <m/>
    <x v="3"/>
    <n v="1"/>
    <s v="non moved"/>
    <n v="72998"/>
    <m/>
    <m/>
    <m/>
  </r>
  <r>
    <n v="611"/>
    <s v="TWISTIX CH"/>
    <x v="1"/>
    <s v="scrap"/>
    <s v="dispose"/>
    <m/>
    <m/>
    <x v="1"/>
    <m/>
    <s v="dispose"/>
    <n v="51900"/>
    <n v="0.3"/>
    <n v="15570"/>
    <s v="STICK"/>
    <x v="16"/>
    <n v="51900"/>
    <s v="PM0065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51900"/>
    <s v="no.s"/>
    <n v="0"/>
    <m/>
    <n v="1"/>
    <m/>
    <m/>
    <x v="1"/>
    <n v="1"/>
    <s v="non moved"/>
    <n v="15570"/>
    <m/>
    <m/>
    <m/>
  </r>
  <r>
    <n v="591"/>
    <s v="CREAMY STIX LARGE CH"/>
    <x v="1"/>
    <s v="scrap"/>
    <s v="dispose"/>
    <m/>
    <m/>
    <x v="1"/>
    <m/>
    <s v="dispose"/>
    <n v="48500"/>
    <n v="0.45"/>
    <n v="21825"/>
    <s v="STICK"/>
    <x v="16"/>
    <n v="48500"/>
    <s v="PM0061"/>
    <x v="1"/>
    <s v="no.s"/>
    <n v="1"/>
    <n v="10"/>
    <n v="1"/>
    <n v="3"/>
    <n v="15"/>
    <n v="7"/>
    <n v="8"/>
    <s v="local"/>
    <s v="10000 NOS"/>
    <n v="0"/>
    <m/>
    <n v="21000"/>
    <n v="0"/>
    <n v="0"/>
    <n v="0"/>
    <n v="0"/>
    <n v="1500"/>
    <n v="0"/>
    <n v="0"/>
    <n v="0"/>
    <n v="22500"/>
    <n v="2500"/>
    <n v="21000"/>
    <n v="1125"/>
    <n v="1.125E-2"/>
    <n v="1.0292338048711979E-5"/>
    <n v="0.99982845379481133"/>
    <x v="3"/>
    <n v="48500"/>
    <s v="no.s"/>
    <n v="700"/>
    <n v="69.285714285714292"/>
    <m/>
    <n v="1"/>
    <m/>
    <x v="2"/>
    <n v="1"/>
    <s v="non moved"/>
    <n v="21825"/>
    <m/>
    <m/>
    <m/>
  </r>
  <r>
    <n v="501"/>
    <s v="Doromen Choco Double Masti Cbs"/>
    <x v="1"/>
    <s v="alternate usage"/>
    <s v="use"/>
    <s v="existing"/>
    <s v="no stock"/>
    <x v="3"/>
    <m/>
    <s v="no dispose"/>
    <n v="1920"/>
    <n v="33"/>
    <m/>
    <s v="MOULDING"/>
    <x v="5"/>
    <n v="1920"/>
    <s v="PM0620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m/>
    <m/>
    <m/>
    <e v="#DIV/0!"/>
    <m/>
    <e v="#DIV/0!"/>
    <m/>
    <n v="0"/>
    <n v="1"/>
    <x v="3"/>
    <n v="1920"/>
    <s v="no.s"/>
    <n v="0"/>
    <m/>
    <m/>
    <m/>
    <m/>
    <x v="3"/>
    <n v="1"/>
    <s v="non moved"/>
    <n v="63360"/>
    <m/>
    <n v="9.5"/>
    <n v="5.4"/>
  </r>
  <r>
    <n v="1024"/>
    <s v="DOROMEN LOVE HEARTS LAMINATE"/>
    <x v="2"/>
    <s v="moving"/>
    <m/>
    <m/>
    <m/>
    <x v="2"/>
    <m/>
    <m/>
    <n v="199.27"/>
    <n v="195"/>
    <m/>
    <s v="BLISTER"/>
    <x v="4"/>
    <n v="385.7"/>
    <s v="PM0738"/>
    <x v="1"/>
    <s v="Kgs"/>
    <n v="1"/>
    <n v="15"/>
    <n v="1"/>
    <n v="5"/>
    <n v="22"/>
    <n v="25"/>
    <n v="-3"/>
    <s v="local"/>
    <s v="500 KGS"/>
    <s v="each roll contains 7 kgs"/>
    <m/>
    <m/>
    <m/>
    <m/>
    <m/>
    <m/>
    <m/>
    <m/>
    <n v="0"/>
    <n v="0"/>
    <n v="0"/>
    <n v="0"/>
    <n v="0"/>
    <n v="0"/>
    <m/>
    <n v="0"/>
    <n v="1"/>
    <x v="3"/>
    <n v="199.27"/>
    <s v="kgs"/>
    <n v="0"/>
    <m/>
    <n v="1"/>
    <m/>
    <m/>
    <x v="1"/>
    <n v="1"/>
    <s v="moved"/>
    <n v="38857.65"/>
    <m/>
    <m/>
    <m/>
  </r>
  <r>
    <n v="1025"/>
    <s v="TWIN BALLS LAMINATE"/>
    <x v="2"/>
    <s v="moving"/>
    <m/>
    <m/>
    <m/>
    <x v="2"/>
    <m/>
    <m/>
    <n v="182.7"/>
    <n v="195"/>
    <m/>
    <n v="0"/>
    <x v="4"/>
    <n v="461.9"/>
    <s v="PM0739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3"/>
    <n v="182.7"/>
    <s v="kgs"/>
    <n v="0"/>
    <m/>
    <n v="1"/>
    <m/>
    <m/>
    <x v="1"/>
    <n v="1"/>
    <s v="moved"/>
    <n v="35626.5"/>
    <m/>
    <m/>
    <m/>
  </r>
  <r>
    <n v="919"/>
    <s v="FUNTOO MAGIC MASALA CBS"/>
    <x v="3"/>
    <s v="alternate usage"/>
    <s v="use"/>
    <s v="existing"/>
    <s v="no stock"/>
    <x v="3"/>
    <m/>
    <m/>
    <n v="1695"/>
    <n v="36.75"/>
    <n v="62291.25"/>
    <s v="FORMING"/>
    <x v="5"/>
    <n v="1745"/>
    <s v="PM0551"/>
    <x v="1"/>
    <s v="no.s"/>
    <n v="1"/>
    <n v="4"/>
    <n v="1"/>
    <n v="2"/>
    <n v="8"/>
    <m/>
    <n v="8"/>
    <m/>
    <s v="500 CBS"/>
    <s v="each bdl contains 10 nos"/>
    <m/>
    <m/>
    <m/>
    <m/>
    <m/>
    <m/>
    <n v="1450"/>
    <n v="1400"/>
    <n v="1440"/>
    <m/>
    <m/>
    <n v="1430"/>
    <m/>
    <n v="52552.5"/>
    <m/>
    <n v="0"/>
    <n v="1"/>
    <x v="3"/>
    <n v="1695"/>
    <s v="no.s"/>
    <n v="0"/>
    <m/>
    <m/>
    <m/>
    <m/>
    <x v="3"/>
    <n v="1"/>
    <s v="non moved"/>
    <n v="62291.25"/>
    <m/>
    <n v="5.1100000000000003"/>
    <n v="10"/>
  </r>
  <r>
    <n v="200"/>
    <s v="Dis Cbs White Beauty 2/-"/>
    <x v="3"/>
    <s v="alternate usage"/>
    <s v="use"/>
    <s v="existing"/>
    <s v="no stock"/>
    <x v="3"/>
    <m/>
    <m/>
    <n v="1740"/>
    <n v="33.5"/>
    <n v="58290"/>
    <s v="MOULDING"/>
    <x v="5"/>
    <n v="870"/>
    <s v="PM0233"/>
    <x v="1"/>
    <s v="no.s"/>
    <n v="1"/>
    <n v="4"/>
    <n v="1"/>
    <n v="2"/>
    <n v="8"/>
    <m/>
    <n v="8"/>
    <m/>
    <s v="500 CBS"/>
    <s v="each bdl contains 10 nos"/>
    <m/>
    <m/>
    <m/>
    <m/>
    <m/>
    <m/>
    <n v="250"/>
    <m/>
    <n v="100"/>
    <m/>
    <m/>
    <n v="175"/>
    <m/>
    <n v="5862.5"/>
    <m/>
    <n v="0"/>
    <n v="1"/>
    <x v="3"/>
    <n v="1740"/>
    <s v="no.s"/>
    <n v="0"/>
    <m/>
    <m/>
    <m/>
    <m/>
    <x v="3"/>
    <n v="1"/>
    <s v="non moved"/>
    <n v="58290"/>
    <m/>
    <m/>
    <m/>
  </r>
  <r>
    <n v="309"/>
    <s v="Stickers Stick On choco"/>
    <x v="2"/>
    <s v="moving"/>
    <m/>
    <m/>
    <m/>
    <x v="2"/>
    <m/>
    <m/>
    <n v="31000"/>
    <n v="1.8682500000000002"/>
    <m/>
    <s v="STICK"/>
    <x v="16"/>
    <n v="31000"/>
    <s v="PM000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31000"/>
    <s v="no.s"/>
    <n v="0"/>
    <m/>
    <n v="1"/>
    <m/>
    <m/>
    <x v="1"/>
    <n v="1"/>
    <s v="non moved"/>
    <n v="57915.750000000007"/>
    <m/>
    <m/>
    <m/>
  </r>
  <r>
    <n v="1003"/>
    <s v="AUSOME DUDES CBS"/>
    <x v="2"/>
    <s v="moving"/>
    <m/>
    <m/>
    <m/>
    <x v="2"/>
    <m/>
    <m/>
    <n v="498"/>
    <n v="44"/>
    <m/>
    <n v="0"/>
    <x v="5"/>
    <n v="608"/>
    <s v="PM0717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0"/>
    <n v="0"/>
    <n v="0"/>
    <n v="0"/>
    <n v="0"/>
    <n v="0"/>
    <m/>
    <n v="0"/>
    <n v="1"/>
    <x v="3"/>
    <n v="498"/>
    <s v="no.s"/>
    <n v="0"/>
    <m/>
    <n v="1"/>
    <m/>
    <m/>
    <x v="1"/>
    <n v="1"/>
    <s v="moved"/>
    <n v="21912"/>
    <m/>
    <m/>
    <m/>
  </r>
  <r>
    <n v="852"/>
    <s v="PREMIUM BITTER SLAB POUCHES  MARCO BITTER SLAB"/>
    <x v="2"/>
    <s v="moving"/>
    <m/>
    <m/>
    <m/>
    <x v="2"/>
    <m/>
    <m/>
    <n v="55000"/>
    <n v="1"/>
    <m/>
    <s v="INDUSTRIAL"/>
    <x v="28"/>
    <n v="55000"/>
    <s v="PM0648"/>
    <x v="1"/>
    <e v="#N/A"/>
    <n v="1"/>
    <n v="15"/>
    <n v="1"/>
    <n v="5"/>
    <n v="22"/>
    <m/>
    <n v="22"/>
    <m/>
    <e v="#N/A"/>
    <e v="#N/A"/>
    <m/>
    <m/>
    <m/>
    <m/>
    <m/>
    <m/>
    <n v="23000"/>
    <n v="7000"/>
    <n v="13000"/>
    <m/>
    <m/>
    <n v="14333.333333333334"/>
    <m/>
    <n v="14333.333333333334"/>
    <m/>
    <n v="0"/>
    <n v="1"/>
    <x v="3"/>
    <n v="55000"/>
    <s v="no.s"/>
    <n v="0"/>
    <m/>
    <m/>
    <m/>
    <m/>
    <x v="3"/>
    <n v="1"/>
    <s v="non moved"/>
    <n v="55000"/>
    <m/>
    <m/>
    <m/>
  </r>
  <r>
    <n v="291"/>
    <s v="Laminate Phi Phi"/>
    <x v="1"/>
    <s v="scrap"/>
    <s v="dispose"/>
    <m/>
    <m/>
    <x v="1"/>
    <m/>
    <s v="dispose"/>
    <n v="80"/>
    <n v="250"/>
    <n v="20000"/>
    <s v="MOULDING"/>
    <x v="4"/>
    <n v="80"/>
    <s v="PM0295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80"/>
    <s v="kgs"/>
    <n v="0"/>
    <m/>
    <m/>
    <m/>
    <m/>
    <x v="3"/>
    <n v="1"/>
    <s v="non moved"/>
    <n v="20000"/>
    <m/>
    <n v="1"/>
    <n v="1"/>
  </r>
  <r>
    <n v="175"/>
    <s v="ROASTED CUMIN FLAVOUR 738928 (SYMRISE)"/>
    <x v="4"/>
    <s v="lotte"/>
    <s v="3rd party"/>
    <m/>
    <m/>
    <x v="5"/>
    <m/>
    <m/>
    <n v="40"/>
    <n v="1253.7750000000001"/>
    <m/>
    <s v="3rd party"/>
    <x v="6"/>
    <n v="25"/>
    <s v="RM0044"/>
    <x v="0"/>
    <s v="Kgs"/>
    <n v="1"/>
    <n v="20"/>
    <n v="5"/>
    <n v="5"/>
    <n v="31"/>
    <m/>
    <n v="31"/>
    <m/>
    <e v="#N/A"/>
    <e v="#N/A"/>
    <m/>
    <m/>
    <n v="25"/>
    <m/>
    <m/>
    <m/>
    <n v="25"/>
    <n v="25"/>
    <m/>
    <m/>
    <m/>
    <n v="25"/>
    <m/>
    <n v="31344.375000000004"/>
    <m/>
    <n v="0"/>
    <n v="1"/>
    <x v="3"/>
    <n v="40"/>
    <s v="kgs"/>
    <n v="0"/>
    <m/>
    <m/>
    <m/>
    <m/>
    <x v="3"/>
    <n v="1"/>
    <s v="non moved "/>
    <n v="50151"/>
    <m/>
    <m/>
    <m/>
  </r>
  <r>
    <n v="280"/>
    <s v="Cbs Mikanos Rs. 5/-"/>
    <x v="1"/>
    <s v="alternate usage"/>
    <s v="use"/>
    <s v="existing"/>
    <s v="no stock"/>
    <x v="3"/>
    <m/>
    <s v="no dispose"/>
    <n v="1430"/>
    <n v="35"/>
    <m/>
    <s v="MOULDING"/>
    <x v="5"/>
    <n v="1430"/>
    <s v="PM0288"/>
    <x v="1"/>
    <s v="no.s"/>
    <n v="1"/>
    <n v="4"/>
    <n v="1"/>
    <n v="2"/>
    <n v="8"/>
    <m/>
    <n v="8"/>
    <m/>
    <e v="#N/A"/>
    <e v="#N/A"/>
    <m/>
    <n v="100"/>
    <m/>
    <m/>
    <m/>
    <m/>
    <m/>
    <m/>
    <n v="290"/>
    <m/>
    <m/>
    <n v="195"/>
    <m/>
    <n v="6825"/>
    <m/>
    <n v="0"/>
    <n v="1"/>
    <x v="3"/>
    <n v="1430"/>
    <s v="no.s"/>
    <n v="0"/>
    <m/>
    <m/>
    <m/>
    <m/>
    <x v="3"/>
    <n v="1"/>
    <s v="non moved"/>
    <n v="50050"/>
    <m/>
    <n v="7.6"/>
    <n v="5"/>
  </r>
  <r>
    <n v="276"/>
    <s v="Cards Joker Mikanos Rs. 5/-"/>
    <x v="1"/>
    <s v="scrap"/>
    <s v="use"/>
    <s v="existing"/>
    <s v="no stock"/>
    <x v="3"/>
    <m/>
    <s v="no dispose"/>
    <n v="73600"/>
    <n v="0.25"/>
    <m/>
    <s v="MOULDING"/>
    <x v="30"/>
    <n v="73600"/>
    <s v="PM0284"/>
    <x v="1"/>
    <e v="#N/A"/>
    <n v="1"/>
    <m/>
    <m/>
    <m/>
    <n v="1"/>
    <m/>
    <n v="1"/>
    <m/>
    <e v="#N/A"/>
    <e v="#N/A"/>
    <m/>
    <n v="62500"/>
    <m/>
    <m/>
    <m/>
    <m/>
    <m/>
    <m/>
    <n v="66000"/>
    <m/>
    <m/>
    <n v="64250"/>
    <m/>
    <n v="16062.5"/>
    <m/>
    <n v="0"/>
    <n v="1"/>
    <x v="3"/>
    <n v="73600"/>
    <s v="no.s"/>
    <n v="0"/>
    <m/>
    <m/>
    <m/>
    <m/>
    <x v="3"/>
    <n v="1"/>
    <s v="non moved"/>
    <n v="18400"/>
    <m/>
    <m/>
    <m/>
  </r>
  <r>
    <n v="601"/>
    <s v="CREAMY STIX LARGE"/>
    <x v="1"/>
    <s v="alternate usage"/>
    <s v="use"/>
    <s v="existing"/>
    <s v="no stock"/>
    <x v="3"/>
    <m/>
    <s v="no dispose"/>
    <n v="1140"/>
    <n v="42"/>
    <m/>
    <s v="STICK"/>
    <x v="16"/>
    <n v="1140"/>
    <s v="PM0070"/>
    <x v="1"/>
    <s v="no.s"/>
    <n v="1"/>
    <n v="10"/>
    <n v="1"/>
    <n v="3"/>
    <n v="15"/>
    <m/>
    <n v="15"/>
    <m/>
    <s v="500 CBS"/>
    <s v="each bdl contains 10 nos"/>
    <m/>
    <m/>
    <m/>
    <m/>
    <m/>
    <n v="70"/>
    <n v="513"/>
    <n v="150"/>
    <m/>
    <m/>
    <m/>
    <n v="244.33333333333334"/>
    <m/>
    <n v="10262"/>
    <m/>
    <n v="0"/>
    <n v="1"/>
    <x v="3"/>
    <n v="1140"/>
    <s v="no.s"/>
    <n v="0"/>
    <m/>
    <m/>
    <m/>
    <m/>
    <x v="3"/>
    <n v="1"/>
    <s v="non moved"/>
    <n v="47880"/>
    <m/>
    <n v="5.6"/>
    <n v="6.4"/>
  </r>
  <r>
    <n v="590"/>
    <s v="PIK N PIK SURPRISE SB"/>
    <x v="1"/>
    <s v="scrap"/>
    <s v="dispose"/>
    <m/>
    <m/>
    <x v="1"/>
    <m/>
    <s v="dispose"/>
    <n v="28500"/>
    <n v="0.3"/>
    <n v="8550"/>
    <s v="STICK"/>
    <x v="16"/>
    <n v="28500"/>
    <s v="PM0044"/>
    <x v="1"/>
    <s v="no.s"/>
    <n v="1"/>
    <n v="10"/>
    <n v="1"/>
    <n v="3"/>
    <n v="15"/>
    <n v="7"/>
    <n v="8"/>
    <s v="local"/>
    <s v="10000 NOS"/>
    <n v="0"/>
    <m/>
    <n v="4000"/>
    <n v="45000"/>
    <n v="0"/>
    <n v="0"/>
    <n v="0"/>
    <n v="0"/>
    <n v="0"/>
    <n v="0"/>
    <n v="0"/>
    <n v="49000"/>
    <n v="5444.4444444444443"/>
    <n v="45000"/>
    <n v="1633.3333333333333"/>
    <n v="1.6333333333333332E-2"/>
    <n v="2.8391605106224747E-5"/>
    <n v="0.99903505001527348"/>
    <x v="3"/>
    <n v="28500"/>
    <s v="no.s"/>
    <n v="1500"/>
    <n v="19"/>
    <m/>
    <n v="1"/>
    <m/>
    <x v="2"/>
    <n v="1"/>
    <s v="non moved"/>
    <n v="8550"/>
    <m/>
    <m/>
    <m/>
  </r>
  <r>
    <n v="1038"/>
    <s v="DUDES MILK BALL YELLOW LABELS"/>
    <x v="2"/>
    <s v="moving"/>
    <m/>
    <m/>
    <m/>
    <x v="2"/>
    <m/>
    <m/>
    <n v="17238"/>
    <n v="0.7"/>
    <m/>
    <n v="0"/>
    <x v="16"/>
    <n v="19878"/>
    <s v="PM0749"/>
    <x v="1"/>
    <s v="no.s"/>
    <n v="1"/>
    <n v="10"/>
    <n v="1"/>
    <n v="3"/>
    <n v="15"/>
    <n v="5"/>
    <n v="10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7238"/>
    <s v="no.s"/>
    <n v="0"/>
    <m/>
    <n v="1"/>
    <m/>
    <m/>
    <x v="1"/>
    <n v="1"/>
    <s v="moved"/>
    <n v="12066.599999999999"/>
    <m/>
    <m/>
    <m/>
  </r>
  <r>
    <n v="194"/>
    <s v="Dis Cbs Dark 2/-"/>
    <x v="2"/>
    <s v="moving"/>
    <m/>
    <m/>
    <m/>
    <x v="2"/>
    <m/>
    <m/>
    <n v="1450"/>
    <n v="33"/>
    <m/>
    <s v="MOULDING"/>
    <x v="5"/>
    <n v="1450"/>
    <s v="PM0226"/>
    <x v="1"/>
    <s v="no.s"/>
    <n v="1"/>
    <n v="4"/>
    <n v="1"/>
    <n v="2"/>
    <n v="8"/>
    <m/>
    <n v="8"/>
    <m/>
    <s v="500 CBS"/>
    <s v="each bdl contains 10 nos"/>
    <m/>
    <m/>
    <m/>
    <m/>
    <m/>
    <m/>
    <n v="460"/>
    <m/>
    <m/>
    <m/>
    <m/>
    <n v="460"/>
    <m/>
    <n v="15180"/>
    <m/>
    <n v="0"/>
    <n v="1"/>
    <x v="3"/>
    <n v="1450"/>
    <s v="no.s"/>
    <n v="0"/>
    <m/>
    <m/>
    <m/>
    <m/>
    <x v="3"/>
    <n v="1"/>
    <s v="non moved"/>
    <n v="47850"/>
    <m/>
    <m/>
    <m/>
  </r>
  <r>
    <n v="814"/>
    <s v="63MM IVORY CAPS FOR WAFFY"/>
    <x v="1"/>
    <s v="scrap"/>
    <s v="use"/>
    <s v="existing"/>
    <s v="no stock"/>
    <x v="3"/>
    <m/>
    <s v="no dispose"/>
    <n v="26000"/>
    <n v="0.6"/>
    <m/>
    <s v="STICK"/>
    <x v="9"/>
    <n v="26000"/>
    <s v="PM0517"/>
    <x v="1"/>
    <s v="no.s"/>
    <n v="1"/>
    <n v="7"/>
    <n v="1"/>
    <n v="2"/>
    <n v="11"/>
    <n v="2"/>
    <n v="9"/>
    <s v="local"/>
    <s v="5000 NOS"/>
    <s v="each bag contains 2000 nos caps"/>
    <m/>
    <m/>
    <m/>
    <m/>
    <n v="32500"/>
    <n v="0"/>
    <n v="0"/>
    <n v="0"/>
    <n v="0"/>
    <n v="0"/>
    <n v="32500"/>
    <n v="5416.666666666667"/>
    <n v="32500"/>
    <n v="3250"/>
    <n v="3.2500000000000001E-2"/>
    <n v="2.9733421029612383E-5"/>
    <n v="0.99897819564815593"/>
    <x v="3"/>
    <n v="26000"/>
    <s v="no.s"/>
    <n v="1083.3333333333333"/>
    <n v="24"/>
    <m/>
    <n v="1"/>
    <m/>
    <x v="2"/>
    <n v="1"/>
    <s v="non moved"/>
    <n v="15600"/>
    <m/>
    <m/>
    <m/>
  </r>
  <r>
    <n v="845"/>
    <s v="LOTTE POUCH CBS"/>
    <x v="4"/>
    <s v="lotte"/>
    <s v="3rd party"/>
    <m/>
    <m/>
    <x v="5"/>
    <m/>
    <m/>
    <n v="1130"/>
    <n v="40"/>
    <m/>
    <s v="CANDY"/>
    <x v="5"/>
    <n v="1130"/>
    <s v="PM0550"/>
    <x v="1"/>
    <s v="no.s"/>
    <n v="1"/>
    <n v="4"/>
    <n v="1"/>
    <n v="2"/>
    <n v="8"/>
    <m/>
    <n v="8"/>
    <m/>
    <s v="500 CBS"/>
    <n v="0"/>
    <m/>
    <m/>
    <m/>
    <m/>
    <m/>
    <n v="430"/>
    <n v="700"/>
    <m/>
    <m/>
    <m/>
    <m/>
    <n v="565"/>
    <m/>
    <n v="22600"/>
    <m/>
    <n v="0"/>
    <n v="1"/>
    <x v="3"/>
    <n v="1130"/>
    <s v="no.s"/>
    <n v="0"/>
    <m/>
    <m/>
    <m/>
    <m/>
    <x v="3"/>
    <n v="1"/>
    <s v="non moved"/>
    <n v="45200"/>
    <m/>
    <n v="7"/>
    <n v="10"/>
  </r>
  <r>
    <n v="453"/>
    <s v="Labels Funto Coffee Candy GLASS FREE"/>
    <x v="1"/>
    <s v="scrap"/>
    <s v="dispose"/>
    <m/>
    <m/>
    <x v="1"/>
    <m/>
    <s v="dispose"/>
    <n v="33000"/>
    <n v="0.45"/>
    <n v="14850"/>
    <s v="CANDY"/>
    <x v="16"/>
    <n v="33000"/>
    <s v="PM0192"/>
    <x v="1"/>
    <s v="no.s"/>
    <n v="1"/>
    <n v="10"/>
    <n v="1"/>
    <n v="3"/>
    <n v="15"/>
    <n v="7"/>
    <n v="8"/>
    <s v="local"/>
    <s v="CLOSED"/>
    <n v="0"/>
    <m/>
    <m/>
    <m/>
    <m/>
    <m/>
    <m/>
    <n v="0"/>
    <n v="0"/>
    <n v="0"/>
    <n v="0"/>
    <n v="0"/>
    <n v="0"/>
    <n v="0"/>
    <n v="0"/>
    <m/>
    <n v="0"/>
    <n v="1"/>
    <x v="3"/>
    <n v="33000"/>
    <s v="no.s"/>
    <n v="0"/>
    <m/>
    <n v="1"/>
    <m/>
    <m/>
    <x v="1"/>
    <n v="1"/>
    <s v="non moved"/>
    <n v="14850"/>
    <m/>
    <m/>
    <m/>
  </r>
  <r>
    <n v="834"/>
    <s v="FUNTOO COLA BERRY LABELS"/>
    <x v="1"/>
    <s v="scrap"/>
    <s v="dispose"/>
    <m/>
    <m/>
    <x v="1"/>
    <m/>
    <s v="dispose"/>
    <n v="21000"/>
    <n v="0.65"/>
    <n v="13650"/>
    <s v="CANDY"/>
    <x v="16"/>
    <n v="21000"/>
    <s v="PM0571"/>
    <x v="1"/>
    <s v="Kgs"/>
    <n v="1"/>
    <n v="10"/>
    <n v="1"/>
    <n v="3"/>
    <n v="15"/>
    <n v="5"/>
    <n v="10"/>
    <s v="local"/>
    <s v="10000 NOS"/>
    <s v="each bdl contains 200 nos"/>
    <m/>
    <m/>
    <m/>
    <m/>
    <n v="10000"/>
    <n v="15675"/>
    <m/>
    <m/>
    <m/>
    <m/>
    <n v="25675"/>
    <n v="12837.5"/>
    <n v="15675"/>
    <n v="8344.375"/>
    <n v="8.3443749999999997E-2"/>
    <n v="7.6340558493529802E-5"/>
    <n v="0.99541494455457735"/>
    <x v="3"/>
    <n v="21000"/>
    <s v="no.s"/>
    <n v="522.5"/>
    <n v="40.191387559808611"/>
    <m/>
    <n v="1"/>
    <m/>
    <x v="2"/>
    <n v="1"/>
    <s v="non moved"/>
    <n v="13650"/>
    <m/>
    <m/>
    <m/>
  </r>
  <r>
    <n v="1062"/>
    <s v="FUNTOO JOYSTICK BIG DISPLAYS"/>
    <x v="2"/>
    <s v="moving"/>
    <m/>
    <m/>
    <m/>
    <x v="2"/>
    <m/>
    <m/>
    <n v="0"/>
    <n v="15"/>
    <m/>
    <s v="STICK"/>
    <x v="7"/>
    <n v="440"/>
    <s v="PM0756"/>
    <x v="1"/>
    <s v="no.s"/>
    <n v="1"/>
    <n v="10"/>
    <n v="1"/>
    <n v="4"/>
    <n v="16"/>
    <n v="10"/>
    <n v="6"/>
    <s v="local"/>
    <s v="5000 NOS"/>
    <n v="0"/>
    <m/>
    <m/>
    <m/>
    <m/>
    <m/>
    <m/>
    <m/>
    <m/>
    <m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1054"/>
    <s v="AUSOME WAFYTA 2/- VENNILA CBS STICKLINE"/>
    <x v="2"/>
    <s v="moving"/>
    <m/>
    <m/>
    <m/>
    <x v="2"/>
    <m/>
    <m/>
    <n v="1600"/>
    <n v="28"/>
    <m/>
    <s v="STICK LINE"/>
    <x v="5"/>
    <n v="1600"/>
    <s v="PM0757"/>
    <x v="1"/>
    <s v="no.s"/>
    <n v="1"/>
    <n v="4"/>
    <n v="1"/>
    <n v="2"/>
    <n v="8"/>
    <n v="5"/>
    <n v="3"/>
    <s v="local"/>
    <s v="500 CBS"/>
    <s v="each bdl contains 20 nos"/>
    <m/>
    <m/>
    <m/>
    <m/>
    <m/>
    <m/>
    <m/>
    <m/>
    <m/>
    <n v="0"/>
    <n v="0"/>
    <n v="0"/>
    <n v="0"/>
    <n v="0"/>
    <m/>
    <n v="0"/>
    <n v="1"/>
    <x v="3"/>
    <n v="1600"/>
    <s v="no.s"/>
    <n v="0"/>
    <m/>
    <n v="1"/>
    <m/>
    <m/>
    <x v="1"/>
    <n v="1"/>
    <s v="non moved"/>
    <n v="44800"/>
    <m/>
    <m/>
    <m/>
  </r>
  <r>
    <n v="989"/>
    <s v="FUNTOO JOYSTICK OUTERS (ORANGE)"/>
    <x v="2"/>
    <s v="moving"/>
    <m/>
    <m/>
    <m/>
    <x v="2"/>
    <m/>
    <m/>
    <n v="0"/>
    <n v="2"/>
    <m/>
    <s v="STICK"/>
    <x v="7"/>
    <n v="2880"/>
    <s v="PM0703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990"/>
    <s v="FUNTOO JOYSTICK OUTERS (PINK)"/>
    <x v="2"/>
    <s v="moving"/>
    <m/>
    <m/>
    <m/>
    <x v="2"/>
    <m/>
    <m/>
    <n v="0"/>
    <n v="2"/>
    <m/>
    <s v="STICK"/>
    <x v="7"/>
    <n v="2880"/>
    <s v="PM0704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843"/>
    <s v="SWEET PINEAPPLE FLAVOUR (SENSIENT)"/>
    <x v="1"/>
    <s v="alternate usage"/>
    <s v="use"/>
    <s v="new"/>
    <s v="no stock"/>
    <x v="3"/>
    <m/>
    <s v="no dispose"/>
    <n v="50"/>
    <n v="890.23749999999995"/>
    <m/>
    <n v="0"/>
    <x v="6"/>
    <n v="50"/>
    <s v="RM0104"/>
    <x v="0"/>
    <s v="Kgs"/>
    <n v="1"/>
    <n v="20"/>
    <n v="5"/>
    <n v="5"/>
    <n v="31"/>
    <n v="30"/>
    <n v="1"/>
    <s v="Non Local"/>
    <e v="#N/A"/>
    <e v="#N/A"/>
    <m/>
    <m/>
    <m/>
    <m/>
    <n v="0"/>
    <n v="0"/>
    <n v="0"/>
    <n v="0"/>
    <n v="0"/>
    <n v="0"/>
    <n v="0"/>
    <n v="0"/>
    <n v="0"/>
    <n v="0"/>
    <m/>
    <n v="0"/>
    <n v="1"/>
    <x v="3"/>
    <n v="50"/>
    <s v="kgs"/>
    <n v="0"/>
    <m/>
    <n v="1"/>
    <m/>
    <m/>
    <x v="1"/>
    <n v="1"/>
    <s v="non moved"/>
    <n v="44511.875"/>
    <m/>
    <m/>
    <m/>
  </r>
  <r>
    <n v="585"/>
    <s v="CHOCO REGULAR CH"/>
    <x v="1"/>
    <s v="scrap"/>
    <s v="dispose"/>
    <m/>
    <m/>
    <x v="1"/>
    <m/>
    <s v="dispose"/>
    <n v="22000"/>
    <n v="0.6"/>
    <n v="13200"/>
    <n v="0"/>
    <x v="16"/>
    <n v="22000"/>
    <s v="PM0055"/>
    <x v="1"/>
    <s v="no.s"/>
    <n v="1"/>
    <n v="10"/>
    <n v="1"/>
    <n v="3"/>
    <n v="15"/>
    <n v="7"/>
    <n v="8"/>
    <s v="local"/>
    <s v="10000 NOS"/>
    <n v="0"/>
    <m/>
    <n v="10000"/>
    <n v="14000"/>
    <n v="0"/>
    <n v="0"/>
    <n v="0"/>
    <n v="0"/>
    <n v="0"/>
    <n v="0"/>
    <n v="0"/>
    <n v="24000"/>
    <n v="2666.6666666666665"/>
    <n v="14000"/>
    <n v="1599.9999999999998"/>
    <n v="1.5999999999999997E-2"/>
    <n v="1.4637991891501479E-5"/>
    <n v="0.99967829163226218"/>
    <x v="3"/>
    <n v="22000"/>
    <s v="no.s"/>
    <n v="466.66666666666669"/>
    <n v="47.142857142857139"/>
    <m/>
    <n v="1"/>
    <m/>
    <x v="2"/>
    <n v="1"/>
    <s v="non moved"/>
    <n v="13200"/>
    <m/>
    <m/>
    <m/>
  </r>
  <r>
    <n v="988"/>
    <s v="FUNTOO JOYSTICK OUTERS (GREEN)"/>
    <x v="2"/>
    <s v="moving"/>
    <m/>
    <m/>
    <m/>
    <x v="2"/>
    <m/>
    <m/>
    <n v="0"/>
    <n v="2"/>
    <m/>
    <s v="STICK"/>
    <x v="7"/>
    <n v="2320"/>
    <s v="PM0702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1037"/>
    <s v="DUDES MILK BALL RED LABELS"/>
    <x v="2"/>
    <s v="moving"/>
    <m/>
    <m/>
    <m/>
    <x v="2"/>
    <m/>
    <m/>
    <n v="4578"/>
    <n v="0.7"/>
    <m/>
    <n v="0"/>
    <x v="16"/>
    <n v="2878"/>
    <s v="PM0748"/>
    <x v="1"/>
    <s v="no.s"/>
    <n v="1"/>
    <n v="10"/>
    <n v="1"/>
    <n v="3"/>
    <n v="15"/>
    <n v="5"/>
    <n v="10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4578"/>
    <s v="no.s"/>
    <n v="0"/>
    <m/>
    <n v="1"/>
    <m/>
    <m/>
    <x v="1"/>
    <n v="1"/>
    <s v="moved"/>
    <n v="3204.6"/>
    <m/>
    <m/>
    <m/>
  </r>
  <r>
    <n v="1001"/>
    <s v="DUDES SLEEVES"/>
    <x v="2"/>
    <s v="moving"/>
    <m/>
    <m/>
    <m/>
    <x v="2"/>
    <m/>
    <m/>
    <n v="3196"/>
    <n v="0.95"/>
    <m/>
    <n v="0"/>
    <x v="16"/>
    <n v="1150"/>
    <s v="PM0715"/>
    <x v="1"/>
    <s v="Kgs"/>
    <n v="1"/>
    <n v="10"/>
    <n v="1"/>
    <n v="3"/>
    <n v="15"/>
    <n v="10"/>
    <n v="5"/>
    <s v="local"/>
    <s v="5000 NOS"/>
    <s v="each bdl contains 200 nos"/>
    <m/>
    <m/>
    <m/>
    <m/>
    <m/>
    <m/>
    <m/>
    <m/>
    <n v="0"/>
    <n v="0"/>
    <n v="0"/>
    <n v="0"/>
    <n v="0"/>
    <n v="0"/>
    <m/>
    <n v="0"/>
    <n v="1"/>
    <x v="3"/>
    <n v="3196"/>
    <s v="no.s"/>
    <n v="0"/>
    <m/>
    <n v="1"/>
    <m/>
    <m/>
    <x v="1"/>
    <n v="1"/>
    <s v="moved"/>
    <n v="3036.2"/>
    <m/>
    <m/>
    <m/>
  </r>
  <r>
    <n v="1050"/>
    <s v="PEPE TWIN BALLS MILK&amp;CHOCO BALL LABELS ENGLAND"/>
    <x v="2"/>
    <s v="moving"/>
    <m/>
    <m/>
    <m/>
    <x v="2"/>
    <m/>
    <m/>
    <n v="5100"/>
    <n v="0.45"/>
    <m/>
    <n v="0"/>
    <x v="16"/>
    <n v="12850"/>
    <s v="PM0762"/>
    <x v="1"/>
    <s v="no.s"/>
    <n v="1"/>
    <n v="10"/>
    <n v="1"/>
    <n v="3"/>
    <n v="15"/>
    <n v="2"/>
    <n v="13"/>
    <s v="local"/>
    <s v="10000 NOS"/>
    <s v="each pkt contains 2000 nos"/>
    <m/>
    <m/>
    <m/>
    <m/>
    <m/>
    <m/>
    <m/>
    <m/>
    <m/>
    <n v="0"/>
    <n v="0"/>
    <n v="0"/>
    <n v="0"/>
    <n v="0"/>
    <m/>
    <n v="0"/>
    <n v="1"/>
    <x v="3"/>
    <n v="5100"/>
    <s v="no.s"/>
    <n v="0"/>
    <m/>
    <n v="1"/>
    <m/>
    <m/>
    <x v="1"/>
    <n v="1"/>
    <s v="moved"/>
    <n v="2295"/>
    <m/>
    <m/>
    <m/>
  </r>
  <r>
    <n v="461"/>
    <s v="Cbs K-mobile"/>
    <x v="1"/>
    <s v="alternate usage"/>
    <s v="use"/>
    <s v="existing"/>
    <s v="no stock"/>
    <x v="3"/>
    <m/>
    <s v="no dispose"/>
    <n v="1180"/>
    <n v="35.85"/>
    <m/>
    <s v="BLISTER"/>
    <x v="5"/>
    <n v="1180"/>
    <s v="PM0343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1180"/>
    <s v="no.s"/>
    <n v="0"/>
    <m/>
    <m/>
    <m/>
    <m/>
    <x v="3"/>
    <n v="1"/>
    <s v="non moved"/>
    <n v="42303"/>
    <m/>
    <n v="5.6"/>
    <n v="4.5"/>
  </r>
  <r>
    <n v="993"/>
    <s v="KOFFEE FUN CHOCO LABELS"/>
    <x v="1"/>
    <s v="scrap"/>
    <s v="use"/>
    <s v="existing"/>
    <s v="no stock"/>
    <x v="3"/>
    <m/>
    <s v="no dispose"/>
    <n v="18790"/>
    <n v="0.65"/>
    <m/>
    <n v="0"/>
    <x v="16"/>
    <n v="18790"/>
    <s v="PM0707"/>
    <x v="1"/>
    <s v="no.s"/>
    <n v="1"/>
    <n v="10"/>
    <n v="1"/>
    <n v="3"/>
    <n v="15"/>
    <n v="5"/>
    <n v="10"/>
    <s v="local"/>
    <s v="10000 NOS"/>
    <s v="each pkt contains 200 nos"/>
    <m/>
    <m/>
    <m/>
    <m/>
    <m/>
    <m/>
    <m/>
    <m/>
    <n v="0"/>
    <n v="0"/>
    <n v="0"/>
    <n v="0"/>
    <n v="0"/>
    <n v="0"/>
    <m/>
    <n v="0"/>
    <n v="1"/>
    <x v="3"/>
    <n v="18790"/>
    <s v="no.s"/>
    <n v="0"/>
    <m/>
    <n v="1"/>
    <m/>
    <m/>
    <x v="1"/>
    <n v="1"/>
    <s v="not launched"/>
    <n v="12213.5"/>
    <m/>
    <m/>
    <m/>
  </r>
  <r>
    <n v="449"/>
    <s v="Cbs Teddy Biskoot"/>
    <x v="1"/>
    <s v="alternate usage"/>
    <s v="use"/>
    <s v="existing"/>
    <s v="no stock"/>
    <x v="3"/>
    <m/>
    <s v="no dispose"/>
    <n v="740"/>
    <n v="55"/>
    <m/>
    <s v="BLISTER"/>
    <x v="5"/>
    <n v="740"/>
    <s v="PM0334"/>
    <x v="1"/>
    <s v="no.s"/>
    <n v="1"/>
    <n v="4"/>
    <n v="1"/>
    <n v="2"/>
    <n v="8"/>
    <m/>
    <n v="8"/>
    <m/>
    <e v="#N/A"/>
    <e v="#N/A"/>
    <m/>
    <n v="1260"/>
    <n v="1140"/>
    <n v="360"/>
    <m/>
    <m/>
    <m/>
    <n v="120"/>
    <n v="300"/>
    <m/>
    <m/>
    <n v="636"/>
    <m/>
    <n v="34980"/>
    <m/>
    <n v="0"/>
    <n v="1"/>
    <x v="3"/>
    <n v="740"/>
    <s v="no.s"/>
    <n v="0"/>
    <m/>
    <m/>
    <m/>
    <m/>
    <x v="3"/>
    <n v="1"/>
    <s v="non moved"/>
    <n v="40700"/>
    <m/>
    <n v="8"/>
    <n v="8"/>
  </r>
  <r>
    <n v="587"/>
    <s v="PIK N PIK MINI CH"/>
    <x v="1"/>
    <s v="scrap"/>
    <s v="dispose"/>
    <m/>
    <m/>
    <x v="1"/>
    <m/>
    <s v="dispose"/>
    <n v="38000"/>
    <n v="0.3"/>
    <n v="11400"/>
    <s v="STICK"/>
    <x v="16"/>
    <n v="38000"/>
    <s v="PM0041"/>
    <x v="1"/>
    <s v="no.s"/>
    <n v="1"/>
    <n v="10"/>
    <n v="1"/>
    <n v="3"/>
    <n v="15"/>
    <n v="7"/>
    <n v="8"/>
    <s v="local"/>
    <s v="10000 NOS"/>
    <n v="0"/>
    <m/>
    <n v="20500"/>
    <n v="1000"/>
    <n v="0"/>
    <n v="0"/>
    <n v="0"/>
    <n v="0"/>
    <n v="0"/>
    <n v="0"/>
    <n v="0"/>
    <n v="21500"/>
    <n v="2388.8888888888887"/>
    <n v="20500"/>
    <n v="716.66666666666663"/>
    <n v="7.1666666666666667E-3"/>
    <n v="6.5566005347350379E-6"/>
    <n v="0.99991785522863585"/>
    <x v="3"/>
    <n v="38000"/>
    <s v="no.s"/>
    <n v="683.33333333333337"/>
    <n v="55.609756097560975"/>
    <m/>
    <n v="1"/>
    <m/>
    <x v="2"/>
    <n v="1"/>
    <s v="non moved"/>
    <n v="11400"/>
    <m/>
    <m/>
    <m/>
  </r>
  <r>
    <n v="822"/>
    <s v="FUNTOO COLA BERRY CBS"/>
    <x v="1"/>
    <s v="alternate usage"/>
    <s v="use"/>
    <s v="existing"/>
    <s v="no stock"/>
    <x v="3"/>
    <m/>
    <s v="no dispose"/>
    <n v="1090"/>
    <n v="36"/>
    <m/>
    <s v="CANDY"/>
    <x v="5"/>
    <n v="1050"/>
    <s v="PM0548"/>
    <x v="1"/>
    <s v="no.s"/>
    <n v="1"/>
    <n v="4"/>
    <n v="1"/>
    <n v="2"/>
    <n v="8"/>
    <m/>
    <n v="8"/>
    <m/>
    <s v="500 CBS"/>
    <s v="each bdl contains 10 nos"/>
    <m/>
    <m/>
    <m/>
    <m/>
    <m/>
    <n v="510"/>
    <m/>
    <m/>
    <m/>
    <m/>
    <m/>
    <n v="510"/>
    <m/>
    <n v="18360"/>
    <m/>
    <n v="0"/>
    <n v="1"/>
    <x v="3"/>
    <n v="1090"/>
    <s v="no.s"/>
    <n v="0"/>
    <m/>
    <m/>
    <m/>
    <m/>
    <x v="3"/>
    <n v="1"/>
    <s v="non moved"/>
    <n v="39240"/>
    <m/>
    <n v="5.1100000000000003"/>
    <n v="10"/>
  </r>
  <r>
    <n v="584"/>
    <s v="CHOCO LARGE SB"/>
    <x v="1"/>
    <s v="scrap"/>
    <s v="dispose"/>
    <m/>
    <m/>
    <x v="1"/>
    <m/>
    <s v="dispose"/>
    <n v="24000"/>
    <n v="0.45"/>
    <n v="10800"/>
    <n v="0"/>
    <x v="16"/>
    <n v="24000"/>
    <s v="PM0054"/>
    <x v="1"/>
    <s v="no.s"/>
    <n v="1"/>
    <n v="10"/>
    <n v="1"/>
    <n v="3"/>
    <n v="15"/>
    <n v="7"/>
    <n v="8"/>
    <s v="local"/>
    <s v="10000 NOS"/>
    <n v="0"/>
    <m/>
    <n v="19000"/>
    <n v="0"/>
    <n v="0"/>
    <n v="0"/>
    <n v="0"/>
    <n v="0"/>
    <n v="0"/>
    <n v="0"/>
    <n v="0"/>
    <n v="19000"/>
    <n v="2111.1111111111113"/>
    <n v="19000"/>
    <n v="950.00000000000011"/>
    <n v="9.5000000000000015E-3"/>
    <n v="8.6913076855790062E-6"/>
    <n v="0.99986446528791895"/>
    <x v="3"/>
    <n v="24000"/>
    <s v="no.s"/>
    <n v="633.33333333333337"/>
    <n v="37.89473684210526"/>
    <m/>
    <n v="1"/>
    <m/>
    <x v="2"/>
    <n v="1"/>
    <s v="non moved"/>
    <n v="10800"/>
    <m/>
    <m/>
    <m/>
  </r>
  <r>
    <n v="889"/>
    <s v="LABELS - MARCO"/>
    <x v="1"/>
    <s v="scrap"/>
    <s v="use"/>
    <s v="existing"/>
    <s v="no stock"/>
    <x v="3"/>
    <m/>
    <s v="no dispose"/>
    <n v="25500"/>
    <n v="0.4"/>
    <m/>
    <s v="INDUSTRIAL"/>
    <x v="16"/>
    <n v="25500"/>
    <s v="PM0643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25500"/>
    <s v="no.s"/>
    <n v="0"/>
    <m/>
    <n v="1"/>
    <m/>
    <m/>
    <x v="1"/>
    <n v="1"/>
    <s v="moved"/>
    <n v="10200"/>
    <m/>
    <m/>
    <m/>
  </r>
  <r>
    <n v="734"/>
    <s v="83MM PINK CAPS FOR TOFFA"/>
    <x v="1"/>
    <s v="alternate usage"/>
    <s v="use"/>
    <s v="existing"/>
    <s v="no stock"/>
    <x v="3"/>
    <m/>
    <s v="no dispose"/>
    <n v="17500"/>
    <n v="1.95"/>
    <m/>
    <n v="0"/>
    <x v="9"/>
    <n v="17500"/>
    <s v="PM0515"/>
    <x v="1"/>
    <s v="no.s"/>
    <n v="1"/>
    <n v="7"/>
    <n v="1"/>
    <n v="2"/>
    <n v="11"/>
    <m/>
    <n v="11"/>
    <m/>
    <s v="5000 NOS"/>
    <s v="each bag contains 2000 nos caps"/>
    <m/>
    <m/>
    <n v="9000"/>
    <m/>
    <m/>
    <m/>
    <m/>
    <m/>
    <m/>
    <m/>
    <m/>
    <n v="9000"/>
    <m/>
    <n v="17550"/>
    <m/>
    <n v="0"/>
    <n v="1"/>
    <x v="3"/>
    <n v="17500"/>
    <s v="no.s"/>
    <n v="0"/>
    <m/>
    <m/>
    <m/>
    <m/>
    <x v="3"/>
    <n v="1"/>
    <s v="non moved"/>
    <n v="34125"/>
    <m/>
    <m/>
    <m/>
  </r>
  <r>
    <n v="708"/>
    <s v="PEACE CHOCS LOVE LABELS"/>
    <x v="1"/>
    <s v="scrap"/>
    <s v="dispose"/>
    <m/>
    <m/>
    <x v="1"/>
    <m/>
    <s v="no dispose"/>
    <n v="10000"/>
    <n v="0.85"/>
    <m/>
    <s v="MOULDING"/>
    <x v="16"/>
    <n v="10000"/>
    <s v="PM0578"/>
    <x v="1"/>
    <s v="no.s"/>
    <n v="1"/>
    <n v="10"/>
    <n v="1"/>
    <n v="3"/>
    <n v="15"/>
    <m/>
    <n v="15"/>
    <m/>
    <e v="#N/A"/>
    <e v="#N/A"/>
    <m/>
    <m/>
    <n v="8700"/>
    <m/>
    <m/>
    <m/>
    <m/>
    <m/>
    <m/>
    <m/>
    <m/>
    <n v="8700"/>
    <m/>
    <n v="7395"/>
    <m/>
    <n v="0"/>
    <n v="1"/>
    <x v="3"/>
    <n v="10000"/>
    <s v="no.s"/>
    <n v="0"/>
    <m/>
    <m/>
    <m/>
    <m/>
    <x v="3"/>
    <n v="1"/>
    <s v="non moved"/>
    <n v="8500"/>
    <m/>
    <m/>
    <m/>
  </r>
  <r>
    <n v="592"/>
    <s v="Display Teddy Biskoot Export (Arabic)"/>
    <x v="1"/>
    <s v="export"/>
    <s v="use"/>
    <s v="existing"/>
    <s v="no stock"/>
    <x v="3"/>
    <m/>
    <s v="no dispose"/>
    <n v="3375"/>
    <n v="10"/>
    <m/>
    <s v="BLISTER"/>
    <x v="7"/>
    <n v="3375"/>
    <s v="PM0149"/>
    <x v="1"/>
    <s v="no.s"/>
    <n v="1"/>
    <n v="10"/>
    <n v="1"/>
    <n v="4"/>
    <n v="16"/>
    <m/>
    <n v="16"/>
    <m/>
    <e v="#N/A"/>
    <e v="#N/A"/>
    <m/>
    <m/>
    <m/>
    <m/>
    <m/>
    <m/>
    <m/>
    <n v="18125"/>
    <m/>
    <m/>
    <m/>
    <n v="18125"/>
    <m/>
    <n v="181250"/>
    <m/>
    <n v="0"/>
    <n v="1"/>
    <x v="3"/>
    <n v="3375"/>
    <s v="no.s"/>
    <n v="0"/>
    <m/>
    <m/>
    <m/>
    <m/>
    <x v="3"/>
    <n v="1"/>
    <s v="non moved"/>
    <n v="33750"/>
    <m/>
    <m/>
    <m/>
  </r>
  <r>
    <n v="591"/>
    <s v="Display Teddy Biskoot Export "/>
    <x v="1"/>
    <s v="export"/>
    <s v="use"/>
    <s v="existing"/>
    <s v="no stock"/>
    <x v="3"/>
    <m/>
    <s v="no dispose"/>
    <n v="3350"/>
    <n v="10"/>
    <m/>
    <s v="BLISTER"/>
    <x v="7"/>
    <n v="3350"/>
    <s v="PM0666"/>
    <x v="1"/>
    <s v="no.s"/>
    <n v="1"/>
    <n v="10"/>
    <n v="1"/>
    <n v="4"/>
    <n v="16"/>
    <m/>
    <n v="16"/>
    <m/>
    <e v="#N/A"/>
    <e v="#N/A"/>
    <m/>
    <m/>
    <m/>
    <m/>
    <m/>
    <m/>
    <m/>
    <m/>
    <n v="9300"/>
    <m/>
    <m/>
    <n v="9300"/>
    <m/>
    <n v="93000"/>
    <m/>
    <n v="0"/>
    <n v="1"/>
    <x v="3"/>
    <n v="3350"/>
    <s v="no.s"/>
    <n v="0"/>
    <m/>
    <m/>
    <m/>
    <m/>
    <x v="3"/>
    <n v="1"/>
    <s v="non moved"/>
    <n v="33500"/>
    <m/>
    <m/>
    <m/>
  </r>
  <r>
    <n v="714"/>
    <s v="PEACE CHOCO LOVE &amp; THANK YOU CBS"/>
    <x v="1"/>
    <s v="alternate usage"/>
    <s v="dispose"/>
    <m/>
    <m/>
    <x v="1"/>
    <m/>
    <s v="no dispose"/>
    <n v="970"/>
    <n v="33"/>
    <m/>
    <s v="MOULDING"/>
    <x v="5"/>
    <n v="970"/>
    <s v="PM0668"/>
    <x v="1"/>
    <s v="no.s"/>
    <n v="1"/>
    <n v="4"/>
    <n v="1"/>
    <n v="2"/>
    <n v="8"/>
    <m/>
    <n v="8"/>
    <m/>
    <e v="#N/A"/>
    <e v="#N/A"/>
    <m/>
    <m/>
    <n v="1150"/>
    <n v="30"/>
    <m/>
    <m/>
    <m/>
    <m/>
    <m/>
    <m/>
    <m/>
    <n v="590"/>
    <m/>
    <n v="19470"/>
    <m/>
    <n v="0"/>
    <n v="1"/>
    <x v="3"/>
    <n v="970"/>
    <s v="no.s"/>
    <n v="0"/>
    <m/>
    <m/>
    <m/>
    <m/>
    <x v="3"/>
    <n v="1"/>
    <s v="non moved"/>
    <n v="32010"/>
    <m/>
    <m/>
    <m/>
  </r>
  <r>
    <n v="466"/>
    <s v="Milky Color Cbs"/>
    <x v="1"/>
    <s v="alternate usage"/>
    <s v="use"/>
    <s v="existing"/>
    <s v="no stock"/>
    <x v="3"/>
    <m/>
    <s v="no dispose"/>
    <n v="1040"/>
    <n v="30.5"/>
    <m/>
    <s v="MOULDING"/>
    <x v="5"/>
    <n v="1040"/>
    <s v="PM0337"/>
    <x v="1"/>
    <s v="no.s"/>
    <n v="1"/>
    <n v="4"/>
    <n v="1"/>
    <n v="2"/>
    <n v="8"/>
    <m/>
    <n v="8"/>
    <m/>
    <s v="500 CBS"/>
    <s v="each bdl contains 10 nos"/>
    <m/>
    <n v="760"/>
    <n v="640"/>
    <m/>
    <m/>
    <m/>
    <m/>
    <m/>
    <m/>
    <m/>
    <m/>
    <n v="700"/>
    <m/>
    <n v="21350"/>
    <m/>
    <n v="0"/>
    <n v="1"/>
    <x v="3"/>
    <n v="1040"/>
    <s v="no.s"/>
    <n v="0"/>
    <m/>
    <m/>
    <m/>
    <m/>
    <x v="3"/>
    <n v="1"/>
    <s v="non moved"/>
    <n v="31720"/>
    <m/>
    <n v="5.3"/>
    <n v="6.5"/>
  </r>
  <r>
    <n v="0"/>
    <s v="KAYEMPEE GREEN STICKERS "/>
    <x v="2"/>
    <s v="moving"/>
    <m/>
    <m/>
    <m/>
    <x v="2"/>
    <m/>
    <m/>
    <n v="49200"/>
    <n v="0.6"/>
    <m/>
    <e v="#N/A"/>
    <x v="16"/>
    <m/>
    <n v="0"/>
    <x v="1"/>
    <s v="no.s"/>
    <n v="1"/>
    <n v="10"/>
    <n v="1"/>
    <n v="3"/>
    <n v="15"/>
    <m/>
    <n v="15"/>
    <m/>
    <s v="1500 KGS"/>
    <s v="100 cts x 15 kgs"/>
    <m/>
    <m/>
    <m/>
    <m/>
    <m/>
    <m/>
    <m/>
    <m/>
    <m/>
    <m/>
    <m/>
    <e v="#DIV/0!"/>
    <m/>
    <e v="#DIV/0!"/>
    <m/>
    <n v="0"/>
    <n v="1"/>
    <x v="3"/>
    <n v="49200"/>
    <s v="no.s"/>
    <n v="0"/>
    <m/>
    <m/>
    <m/>
    <m/>
    <x v="3"/>
    <n v="1"/>
    <s v="non moved"/>
    <n v="29520"/>
    <m/>
    <m/>
    <m/>
  </r>
  <r>
    <n v="715"/>
    <s v="GUAVA FLAVOUR"/>
    <x v="1"/>
    <s v="remove"/>
    <s v="dispose"/>
    <m/>
    <m/>
    <x v="1"/>
    <m/>
    <s v="dispose"/>
    <n v="0"/>
    <n v="500"/>
    <m/>
    <n v="0"/>
    <x v="6"/>
    <n v="0"/>
    <s v="RM0052"/>
    <x v="0"/>
    <s v="Kgs"/>
    <n v="1"/>
    <n v="20"/>
    <n v="5"/>
    <n v="5"/>
    <n v="31"/>
    <e v="#N/A"/>
    <e v="#N/A"/>
    <e v="#N/A"/>
    <s v="25 KGS"/>
    <s v="each can contains 25 kgs"/>
    <m/>
    <m/>
    <n v="0"/>
    <n v="0"/>
    <n v="0"/>
    <n v="0"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transfer material"/>
    <n v="0"/>
    <m/>
    <m/>
    <m/>
  </r>
  <r>
    <n v="159"/>
    <s v="Symega Milk Flavour"/>
    <x v="1"/>
    <s v="alternate usage"/>
    <s v="use"/>
    <s v="existing"/>
    <s v="no stock"/>
    <x v="3"/>
    <m/>
    <s v="no dispose"/>
    <n v="65"/>
    <n v="450"/>
    <n v="29250"/>
    <n v="0"/>
    <x v="6"/>
    <n v="65"/>
    <s v="RM0186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65"/>
    <s v="kgs"/>
    <n v="0"/>
    <m/>
    <n v="1"/>
    <m/>
    <m/>
    <x v="1"/>
    <n v="1"/>
    <s v="non moved"/>
    <n v="29250"/>
    <m/>
    <m/>
    <m/>
  </r>
  <r>
    <n v="859"/>
    <s v="DOUBLE CARTON  MARCO MILK SLAB"/>
    <x v="1"/>
    <s v="remove"/>
    <s v="dispose"/>
    <m/>
    <m/>
    <x v="1"/>
    <m/>
    <s v="dispose"/>
    <n v="0"/>
    <n v="18"/>
    <m/>
    <s v="INDUSTRIAL"/>
    <x v="5"/>
    <n v="0"/>
    <s v="PM0652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415"/>
    <s v="Cbs Love U"/>
    <x v="1"/>
    <s v="alternate usage"/>
    <s v="use"/>
    <s v="existing"/>
    <s v="no stock"/>
    <x v="3"/>
    <m/>
    <s v="no dispose"/>
    <n v="730"/>
    <n v="39.35"/>
    <m/>
    <s v="BLISTER"/>
    <x v="5"/>
    <n v="730"/>
    <s v="PM0318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730"/>
    <s v="no.s"/>
    <n v="0"/>
    <m/>
    <m/>
    <m/>
    <m/>
    <x v="3"/>
    <n v="1"/>
    <s v="non moved"/>
    <n v="28725.5"/>
    <m/>
    <m/>
    <m/>
  </r>
  <r>
    <n v="905"/>
    <s v="DOUBLE CARTON  MARCO WHITE SLAB"/>
    <x v="1"/>
    <s v="remove"/>
    <s v="dispose"/>
    <m/>
    <m/>
    <x v="1"/>
    <m/>
    <s v="dispose"/>
    <n v="0"/>
    <n v="14"/>
    <m/>
    <s v="INDUSTRIAL"/>
    <x v="5"/>
    <n v="0"/>
    <s v="PM0654"/>
    <x v="1"/>
    <s v="no.s"/>
    <n v="1"/>
    <n v="4"/>
    <n v="1"/>
    <n v="2"/>
    <n v="8"/>
    <n v="5"/>
    <n v="3"/>
    <s v="local"/>
    <e v="#N/A"/>
    <e v="#N/A"/>
    <m/>
    <m/>
    <m/>
    <m/>
    <m/>
    <m/>
    <m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779"/>
    <s v="BEN 10 KACHA AAM CANDY (BACK) LABELS"/>
    <x v="3"/>
    <s v="slow moving"/>
    <s v="use"/>
    <s v="existing"/>
    <s v="needed"/>
    <x v="2"/>
    <m/>
    <m/>
    <n v="24975"/>
    <n v="1.1499999999999999"/>
    <m/>
    <s v="FORMING"/>
    <x v="16"/>
    <n v="24975"/>
    <s v="PM0574"/>
    <x v="1"/>
    <s v="no.s"/>
    <n v="1"/>
    <n v="10"/>
    <n v="1"/>
    <n v="3"/>
    <n v="15"/>
    <m/>
    <n v="15"/>
    <m/>
    <s v="10000 NOS"/>
    <s v="each bdl contains 400 nos"/>
    <m/>
    <m/>
    <m/>
    <m/>
    <m/>
    <n v="17904"/>
    <m/>
    <n v="14000"/>
    <m/>
    <m/>
    <m/>
    <n v="15952"/>
    <m/>
    <n v="18344.8"/>
    <m/>
    <n v="0"/>
    <n v="1"/>
    <x v="3"/>
    <n v="24975"/>
    <s v="no.s"/>
    <n v="0"/>
    <m/>
    <m/>
    <m/>
    <m/>
    <x v="3"/>
    <n v="1"/>
    <s v="non moved"/>
    <n v="28721.249999999996"/>
    <m/>
    <n v="5"/>
    <s v="2.5A"/>
  </r>
  <r>
    <n v="1081"/>
    <s v="PEPE PULPY LAMINATE "/>
    <x v="1"/>
    <s v="remove"/>
    <s v="dispose"/>
    <m/>
    <m/>
    <x v="1"/>
    <m/>
    <s v="dispose"/>
    <n v="0"/>
    <n v="195"/>
    <m/>
    <e v="#N/A"/>
    <x v="4"/>
    <n v="0"/>
    <s v="PM0775"/>
    <x v="1"/>
    <s v="Kgs"/>
    <n v="1"/>
    <n v="15"/>
    <n v="1"/>
    <n v="5"/>
    <n v="22"/>
    <n v="25"/>
    <n v="-3"/>
    <s v="local"/>
    <e v="#N/A"/>
    <e v="#N/A"/>
    <m/>
    <m/>
    <m/>
    <m/>
    <m/>
    <m/>
    <m/>
    <m/>
    <m/>
    <n v="0"/>
    <n v="0"/>
    <n v="0"/>
    <n v="0"/>
    <n v="0"/>
    <m/>
    <n v="0"/>
    <n v="1"/>
    <x v="3"/>
    <n v="0"/>
    <s v="kgs"/>
    <n v="0"/>
    <m/>
    <n v="1"/>
    <m/>
    <m/>
    <x v="1"/>
    <n v="1"/>
    <s v="transfer material"/>
    <n v="0"/>
    <m/>
    <m/>
    <m/>
  </r>
  <r>
    <n v="569"/>
    <s v="Eurocoin Jars"/>
    <x v="1"/>
    <s v="scrap"/>
    <s v="use"/>
    <s v="existing"/>
    <s v="no stock"/>
    <x v="3"/>
    <m/>
    <s v="no dispose"/>
    <n v="1680"/>
    <n v="5"/>
    <m/>
    <n v="0"/>
    <x v="2"/>
    <n v="1880"/>
    <s v="PM0536"/>
    <x v="1"/>
    <s v="no.s"/>
    <n v="1"/>
    <n v="2"/>
    <n v="1"/>
    <n v="2"/>
    <n v="6"/>
    <m/>
    <n v="6"/>
    <m/>
    <s v="5000 NOS"/>
    <n v="0"/>
    <m/>
    <m/>
    <m/>
    <m/>
    <m/>
    <m/>
    <m/>
    <m/>
    <m/>
    <m/>
    <m/>
    <e v="#DIV/0!"/>
    <m/>
    <m/>
    <m/>
    <n v="0"/>
    <n v="1"/>
    <x v="3"/>
    <n v="1680"/>
    <s v="no.s"/>
    <n v="0"/>
    <m/>
    <m/>
    <n v="630"/>
    <m/>
    <x v="3"/>
    <n v="1"/>
    <s v="non moved"/>
    <n v="8400"/>
    <m/>
    <m/>
    <m/>
  </r>
  <r>
    <n v="359"/>
    <s v="Stickers U &amp; Me (Strawberry &amp; milk) Candy"/>
    <x v="3"/>
    <s v="slow moving"/>
    <s v="use"/>
    <s v="existing"/>
    <s v="no stock"/>
    <x v="3"/>
    <m/>
    <m/>
    <n v="34200"/>
    <n v="0.78"/>
    <m/>
    <s v="CANDY"/>
    <x v="16"/>
    <n v="34200"/>
    <s v="PM0163"/>
    <x v="1"/>
    <s v="no.s"/>
    <n v="1"/>
    <n v="10"/>
    <n v="1"/>
    <n v="3"/>
    <n v="15"/>
    <m/>
    <n v="15"/>
    <m/>
    <s v="10000 NOS"/>
    <s v="each bdl contains 200 nos"/>
    <m/>
    <n v="9000"/>
    <m/>
    <n v="38085"/>
    <m/>
    <m/>
    <n v="18000"/>
    <m/>
    <m/>
    <m/>
    <m/>
    <n v="21695"/>
    <m/>
    <n v="16922.100000000002"/>
    <m/>
    <n v="0"/>
    <n v="1"/>
    <x v="3"/>
    <n v="34200"/>
    <s v="no.s"/>
    <n v="0"/>
    <m/>
    <m/>
    <m/>
    <m/>
    <x v="3"/>
    <n v="1"/>
    <s v="non moved"/>
    <n v="26676"/>
    <m/>
    <m/>
    <m/>
  </r>
  <r>
    <n v="358"/>
    <s v="Laminate U &amp; Me (Strawberry &amp; milk) Candy"/>
    <x v="3"/>
    <s v="slow moving"/>
    <s v="use"/>
    <s v="existing"/>
    <s v="no stock"/>
    <x v="3"/>
    <m/>
    <m/>
    <n v="130"/>
    <n v="200"/>
    <m/>
    <s v="CANDY"/>
    <x v="4"/>
    <n v="130"/>
    <s v="PM0162"/>
    <x v="1"/>
    <s v="Kgs"/>
    <n v="1"/>
    <n v="15"/>
    <n v="1"/>
    <n v="5"/>
    <n v="22"/>
    <m/>
    <n v="22"/>
    <m/>
    <s v="500 KGS"/>
    <s v="each bdl average 20 kgs"/>
    <m/>
    <n v="237.34"/>
    <n v="190"/>
    <n v="895.6"/>
    <m/>
    <m/>
    <n v="606"/>
    <m/>
    <m/>
    <m/>
    <m/>
    <n v="482.23500000000001"/>
    <m/>
    <n v="96447"/>
    <m/>
    <n v="0"/>
    <n v="1"/>
    <x v="3"/>
    <n v="130"/>
    <s v="kgs"/>
    <n v="0"/>
    <m/>
    <m/>
    <m/>
    <m/>
    <x v="3"/>
    <n v="1"/>
    <s v="non moved"/>
    <n v="26000"/>
    <m/>
    <n v="3"/>
    <n v="1.5"/>
  </r>
  <r>
    <n v="1055"/>
    <s v="MOCHA COFFEE CANDY LAMINATE "/>
    <x v="2"/>
    <s v="moving"/>
    <m/>
    <m/>
    <m/>
    <x v="2"/>
    <m/>
    <m/>
    <n v="871.94"/>
    <n v="190"/>
    <m/>
    <s v="CANDY"/>
    <x v="4"/>
    <n v="971.94"/>
    <s v="PM0764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m/>
    <n v="0"/>
    <n v="0"/>
    <n v="0"/>
    <n v="0"/>
    <n v="0"/>
    <m/>
    <n v="0"/>
    <n v="1"/>
    <x v="3"/>
    <n v="871.94"/>
    <s v="kgs"/>
    <n v="0"/>
    <m/>
    <n v="1"/>
    <m/>
    <m/>
    <x v="1"/>
    <n v="1"/>
    <s v="not launched"/>
    <n v="165668.6"/>
    <m/>
    <m/>
    <m/>
  </r>
  <r>
    <n v="1029"/>
    <s v="BLUE CANSTER CAPS"/>
    <x v="2"/>
    <s v="moving"/>
    <m/>
    <m/>
    <m/>
    <x v="2"/>
    <m/>
    <m/>
    <n v="42000"/>
    <n v="1.9"/>
    <m/>
    <n v="0"/>
    <x v="9"/>
    <n v="42000"/>
    <s v="PM0740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m/>
    <n v="0"/>
    <n v="0"/>
    <n v="0"/>
    <n v="0"/>
    <n v="0"/>
    <n v="0"/>
    <m/>
    <n v="0"/>
    <n v="1"/>
    <x v="3"/>
    <n v="42000"/>
    <s v="no.s"/>
    <n v="0"/>
    <m/>
    <n v="1"/>
    <m/>
    <m/>
    <x v="1"/>
    <n v="1"/>
    <s v="not launched"/>
    <n v="79800"/>
    <m/>
    <m/>
    <m/>
  </r>
  <r>
    <n v="1031"/>
    <s v="MINI CHOX LAMINATE"/>
    <x v="5"/>
    <s v="yet to launch"/>
    <s v="new product "/>
    <m/>
    <m/>
    <x v="6"/>
    <m/>
    <m/>
    <n v="316.85000000000002"/>
    <n v="240"/>
    <n v="76044"/>
    <n v="0"/>
    <x v="4"/>
    <n v="316.84999999999991"/>
    <s v="PM0735"/>
    <x v="1"/>
    <s v="Kgs"/>
    <n v="1"/>
    <n v="15"/>
    <n v="1"/>
    <n v="5"/>
    <n v="22"/>
    <n v="25"/>
    <n v="-3"/>
    <s v="local"/>
    <s v="500 KGS"/>
    <s v="each roll average 30 kgs"/>
    <m/>
    <m/>
    <m/>
    <m/>
    <m/>
    <m/>
    <m/>
    <m/>
    <m/>
    <n v="0"/>
    <n v="0"/>
    <n v="0"/>
    <n v="0"/>
    <n v="0"/>
    <m/>
    <n v="0"/>
    <n v="1"/>
    <x v="3"/>
    <n v="316.85000000000002"/>
    <s v="kgs"/>
    <n v="0"/>
    <m/>
    <n v="1"/>
    <m/>
    <m/>
    <x v="1"/>
    <n v="1"/>
    <s v="not launched"/>
    <n v="76044"/>
    <m/>
    <m/>
    <m/>
  </r>
  <r>
    <n v="595"/>
    <s v="Cbs Teddy Biskoot Export (Arabic)"/>
    <x v="1"/>
    <s v="export"/>
    <s v="use"/>
    <s v="existing"/>
    <s v="no stock"/>
    <x v="3"/>
    <m/>
    <s v="no dispose"/>
    <n v="570"/>
    <n v="41.5"/>
    <m/>
    <s v="BLISTER"/>
    <x v="5"/>
    <n v="570"/>
    <s v="PM0553"/>
    <x v="1"/>
    <s v="no.s"/>
    <n v="1"/>
    <n v="4"/>
    <n v="1"/>
    <n v="2"/>
    <n v="8"/>
    <m/>
    <n v="8"/>
    <m/>
    <e v="#N/A"/>
    <e v="#N/A"/>
    <m/>
    <m/>
    <m/>
    <m/>
    <m/>
    <m/>
    <m/>
    <n v="1490"/>
    <m/>
    <m/>
    <m/>
    <n v="1490"/>
    <m/>
    <n v="61835"/>
    <m/>
    <n v="0"/>
    <n v="1"/>
    <x v="3"/>
    <n v="570"/>
    <s v="no.s"/>
    <n v="0"/>
    <m/>
    <m/>
    <m/>
    <m/>
    <x v="3"/>
    <n v="1"/>
    <s v="non moved"/>
    <n v="23655"/>
    <m/>
    <m/>
    <m/>
  </r>
  <r>
    <n v="1053"/>
    <s v="AUSOME WAFYTA 2/- STRAWBERRY CBS STICKLINE"/>
    <x v="2"/>
    <s v="moving"/>
    <m/>
    <m/>
    <m/>
    <x v="2"/>
    <m/>
    <m/>
    <n v="820"/>
    <n v="28"/>
    <m/>
    <s v="STICK LINE"/>
    <x v="5"/>
    <n v="1440"/>
    <s v="PM0758"/>
    <x v="1"/>
    <s v="no.s"/>
    <n v="1"/>
    <n v="4"/>
    <n v="1"/>
    <n v="2"/>
    <n v="8"/>
    <n v="5"/>
    <n v="3"/>
    <s v="local"/>
    <s v="500 CBS"/>
    <s v="each bdl contains 20 nos"/>
    <m/>
    <m/>
    <m/>
    <m/>
    <m/>
    <m/>
    <m/>
    <m/>
    <m/>
    <n v="0"/>
    <n v="0"/>
    <n v="0"/>
    <n v="0"/>
    <n v="0"/>
    <m/>
    <n v="0"/>
    <n v="1"/>
    <x v="3"/>
    <n v="820"/>
    <s v="no.s"/>
    <n v="0"/>
    <m/>
    <n v="1"/>
    <m/>
    <m/>
    <x v="1"/>
    <n v="1"/>
    <s v="non moved"/>
    <n v="22960"/>
    <m/>
    <m/>
    <m/>
  </r>
  <r>
    <n v="419"/>
    <s v="Cbs Big Heart"/>
    <x v="1"/>
    <s v="alternate usage"/>
    <s v="use"/>
    <s v="existing"/>
    <s v="no stock"/>
    <x v="3"/>
    <m/>
    <s v="no dispose"/>
    <n v="560"/>
    <n v="39.35"/>
    <m/>
    <s v="BLISTER"/>
    <x v="5"/>
    <n v="560"/>
    <s v="PM0321"/>
    <x v="1"/>
    <s v="no.s"/>
    <n v="1"/>
    <n v="4"/>
    <n v="1"/>
    <n v="2"/>
    <n v="8"/>
    <m/>
    <n v="8"/>
    <m/>
    <e v="#N/A"/>
    <e v="#N/A"/>
    <m/>
    <n v="860"/>
    <m/>
    <m/>
    <m/>
    <m/>
    <m/>
    <m/>
    <m/>
    <m/>
    <m/>
    <n v="860"/>
    <m/>
    <n v="33841"/>
    <m/>
    <n v="0"/>
    <n v="1"/>
    <x v="3"/>
    <n v="560"/>
    <s v="no.s"/>
    <n v="0"/>
    <m/>
    <m/>
    <m/>
    <m/>
    <x v="3"/>
    <n v="1"/>
    <s v="non moved"/>
    <n v="22036"/>
    <m/>
    <m/>
    <m/>
  </r>
  <r>
    <n v="778"/>
    <s v="BEN 10 KACHA AAM CANDY (BOWL FREE) LABELS"/>
    <x v="3"/>
    <s v="slow moving"/>
    <s v="use"/>
    <s v="existing"/>
    <s v="no stock"/>
    <x v="3"/>
    <m/>
    <m/>
    <n v="18975"/>
    <n v="1.1499999999999999"/>
    <m/>
    <s v="FORMING"/>
    <x v="16"/>
    <n v="18975"/>
    <s v="PM0573"/>
    <x v="1"/>
    <s v="no.s"/>
    <n v="1"/>
    <n v="10"/>
    <n v="1"/>
    <n v="3"/>
    <n v="15"/>
    <m/>
    <n v="15"/>
    <m/>
    <s v="10000 NOS"/>
    <s v="each bdl contains 400 nos"/>
    <m/>
    <m/>
    <m/>
    <m/>
    <m/>
    <n v="17904"/>
    <m/>
    <n v="14000"/>
    <m/>
    <n v="6000"/>
    <m/>
    <n v="12634.666666666666"/>
    <m/>
    <n v="14529.866666666665"/>
    <m/>
    <n v="0"/>
    <n v="1"/>
    <x v="3"/>
    <n v="18975"/>
    <s v="no.s"/>
    <n v="0"/>
    <m/>
    <m/>
    <m/>
    <m/>
    <x v="3"/>
    <n v="1"/>
    <s v="non moved"/>
    <n v="21821.25"/>
    <m/>
    <n v="5"/>
    <s v="2.5A"/>
  </r>
  <r>
    <n v="445"/>
    <s v="BEN 10 KACHA AAM CANDY CBS"/>
    <x v="3"/>
    <s v="slow moving"/>
    <s v="use"/>
    <s v="existing"/>
    <s v="no stock"/>
    <x v="3"/>
    <m/>
    <m/>
    <n v="720"/>
    <n v="29.85"/>
    <m/>
    <s v="FORMING"/>
    <x v="5"/>
    <n v="720"/>
    <s v="PM0549"/>
    <x v="1"/>
    <s v="no.s"/>
    <n v="1"/>
    <n v="4"/>
    <n v="1"/>
    <n v="2"/>
    <n v="8"/>
    <m/>
    <n v="8"/>
    <m/>
    <s v="500 CBS"/>
    <s v="each bdl contains 10 nos"/>
    <m/>
    <m/>
    <m/>
    <m/>
    <m/>
    <n v="1350"/>
    <m/>
    <n v="520"/>
    <m/>
    <n v="620"/>
    <m/>
    <n v="830"/>
    <m/>
    <n v="24775.5"/>
    <m/>
    <n v="0"/>
    <n v="1"/>
    <x v="3"/>
    <n v="720"/>
    <s v="no.s"/>
    <n v="0"/>
    <m/>
    <m/>
    <m/>
    <m/>
    <x v="3"/>
    <n v="1"/>
    <s v="non moved"/>
    <n v="21492"/>
    <m/>
    <n v="8.9"/>
    <n v="5.6"/>
  </r>
  <r>
    <n v="427"/>
    <s v="Cbs Big Teddy"/>
    <x v="1"/>
    <s v="alternate usage"/>
    <s v="use"/>
    <s v="existing"/>
    <s v="no stock"/>
    <x v="3"/>
    <m/>
    <s v="no dispose"/>
    <n v="616"/>
    <n v="34.25"/>
    <m/>
    <s v="MOULDING"/>
    <x v="5"/>
    <n v="616"/>
    <s v="PM0327"/>
    <x v="1"/>
    <s v="no.s"/>
    <n v="1"/>
    <n v="4"/>
    <n v="1"/>
    <n v="2"/>
    <n v="8"/>
    <m/>
    <n v="8"/>
    <m/>
    <e v="#N/A"/>
    <e v="#N/A"/>
    <m/>
    <n v="65"/>
    <n v="60"/>
    <m/>
    <m/>
    <n v="830"/>
    <n v="200"/>
    <m/>
    <m/>
    <n v="210"/>
    <m/>
    <n v="273"/>
    <m/>
    <n v="9350.25"/>
    <m/>
    <n v="0"/>
    <n v="1"/>
    <x v="3"/>
    <n v="616"/>
    <s v="no.s"/>
    <n v="0"/>
    <m/>
    <m/>
    <m/>
    <m/>
    <x v="3"/>
    <n v="1"/>
    <s v="non moved"/>
    <n v="21098"/>
    <m/>
    <m/>
    <m/>
  </r>
  <r>
    <n v="864"/>
    <s v="THERMACOAL SHEETS MARCO WHITE SLAB"/>
    <x v="1"/>
    <s v="mgmt decision"/>
    <s v="use"/>
    <s v="existing"/>
    <s v="no stock"/>
    <x v="3"/>
    <m/>
    <s v="no dispose"/>
    <n v="1250"/>
    <n v="16.5"/>
    <m/>
    <s v="INDUSTRIAL"/>
    <x v="5"/>
    <n v="1250"/>
    <s v="PM0601"/>
    <x v="1"/>
    <s v="no.s"/>
    <n v="1"/>
    <n v="4"/>
    <n v="1"/>
    <n v="2"/>
    <n v="8"/>
    <n v="5"/>
    <n v="3"/>
    <s v="local"/>
    <e v="#N/A"/>
    <e v="#N/A"/>
    <m/>
    <m/>
    <m/>
    <m/>
    <m/>
    <n v="0"/>
    <m/>
    <m/>
    <n v="0"/>
    <n v="0"/>
    <n v="0"/>
    <n v="0"/>
    <n v="0"/>
    <n v="0"/>
    <m/>
    <n v="0"/>
    <n v="1"/>
    <x v="3"/>
    <n v="1250"/>
    <s v="no.s"/>
    <n v="0"/>
    <m/>
    <n v="1"/>
    <m/>
    <m/>
    <x v="1"/>
    <n v="1"/>
    <s v="non moved"/>
    <n v="20625"/>
    <m/>
    <m/>
    <m/>
  </r>
  <r>
    <n v="862"/>
    <s v="CBS MARCO WHITE SLAB"/>
    <x v="1"/>
    <s v="mgmt decision"/>
    <s v="use"/>
    <s v="existing"/>
    <s v="no stock"/>
    <x v="3"/>
    <m/>
    <s v="dispose"/>
    <n v="1116"/>
    <n v="18"/>
    <n v="20088"/>
    <s v="INDUSTRIAL"/>
    <x v="5"/>
    <n v="1116"/>
    <s v="PM0184"/>
    <x v="1"/>
    <s v="no.s"/>
    <n v="1"/>
    <n v="4"/>
    <n v="1"/>
    <n v="2"/>
    <n v="8"/>
    <m/>
    <n v="8"/>
    <m/>
    <e v="#N/A"/>
    <e v="#N/A"/>
    <m/>
    <m/>
    <m/>
    <n v="500"/>
    <m/>
    <n v="550"/>
    <m/>
    <m/>
    <n v="630"/>
    <n v="860"/>
    <m/>
    <n v="635"/>
    <m/>
    <n v="11430"/>
    <m/>
    <n v="0"/>
    <n v="1"/>
    <x v="3"/>
    <n v="1116"/>
    <s v="no.s"/>
    <n v="0"/>
    <m/>
    <m/>
    <m/>
    <m/>
    <x v="3"/>
    <n v="1"/>
    <s v="non moved"/>
    <n v="20088"/>
    <m/>
    <m/>
    <m/>
  </r>
  <r>
    <n v="344"/>
    <s v="Stickers Funtoo Choco stick 13g(30 UNITS)"/>
    <x v="1"/>
    <s v="scrap"/>
    <s v="dispose"/>
    <m/>
    <m/>
    <x v="1"/>
    <m/>
    <s v="dispose"/>
    <n v="15000"/>
    <n v="0.45"/>
    <n v="6750"/>
    <s v="STICK"/>
    <x v="16"/>
    <n v="15000"/>
    <s v="PM0025"/>
    <x v="1"/>
    <s v="no.s"/>
    <n v="1"/>
    <n v="10"/>
    <n v="1"/>
    <n v="3"/>
    <n v="15"/>
    <n v="7"/>
    <n v="8"/>
    <s v="local"/>
    <s v="10000 NOS"/>
    <n v="0"/>
    <m/>
    <m/>
    <m/>
    <n v="0"/>
    <n v="0"/>
    <n v="0"/>
    <n v="0"/>
    <n v="0"/>
    <n v="0"/>
    <n v="0"/>
    <n v="0"/>
    <n v="0"/>
    <n v="0"/>
    <n v="0"/>
    <m/>
    <n v="0"/>
    <n v="1"/>
    <x v="3"/>
    <n v="15000"/>
    <s v="no.s"/>
    <n v="0"/>
    <m/>
    <n v="1"/>
    <m/>
    <m/>
    <x v="1"/>
    <n v="1"/>
    <s v="non moved"/>
    <n v="6750"/>
    <m/>
    <m/>
    <m/>
  </r>
  <r>
    <n v="341"/>
    <s v="Stickers Funblaster (Kachha mango) candy"/>
    <x v="3"/>
    <s v="slow moving"/>
    <s v="use"/>
    <s v="existing"/>
    <s v="no stock"/>
    <x v="3"/>
    <m/>
    <m/>
    <n v="21800"/>
    <n v="0.9"/>
    <m/>
    <s v="CANDY"/>
    <x v="16"/>
    <n v="35000"/>
    <s v="PM0174"/>
    <x v="1"/>
    <s v="no.s"/>
    <n v="1"/>
    <n v="10"/>
    <n v="1"/>
    <n v="3"/>
    <n v="15"/>
    <m/>
    <n v="15"/>
    <m/>
    <s v="10000 NOS"/>
    <s v="each bdl contains 200 nos"/>
    <m/>
    <n v="10800"/>
    <m/>
    <m/>
    <m/>
    <m/>
    <n v="10000"/>
    <m/>
    <m/>
    <n v="5000"/>
    <m/>
    <n v="8600"/>
    <m/>
    <n v="7740"/>
    <m/>
    <n v="0"/>
    <n v="1"/>
    <x v="3"/>
    <n v="21800"/>
    <s v="no.s"/>
    <n v="0"/>
    <m/>
    <m/>
    <m/>
    <m/>
    <x v="3"/>
    <n v="1"/>
    <s v="slow moved"/>
    <n v="19620"/>
    <m/>
    <n v="5"/>
    <n v="2.5"/>
  </r>
  <r>
    <n v="1027"/>
    <s v="TEXTROIN PROGEL 800"/>
    <x v="0"/>
    <m/>
    <m/>
    <m/>
    <m/>
    <x v="0"/>
    <m/>
    <m/>
    <n v="25"/>
    <n v="780"/>
    <m/>
    <n v="0"/>
    <x v="34"/>
    <n v="25"/>
    <s v="RM0234"/>
    <x v="0"/>
    <n v="0"/>
    <n v="1"/>
    <m/>
    <m/>
    <m/>
    <n v="1"/>
    <n v="10"/>
    <n v="-9"/>
    <s v="Non Local"/>
    <e v="#N/A"/>
    <e v="#N/A"/>
    <m/>
    <m/>
    <m/>
    <m/>
    <m/>
    <m/>
    <m/>
    <m/>
    <n v="0"/>
    <n v="0"/>
    <n v="0"/>
    <n v="0"/>
    <n v="0"/>
    <n v="0"/>
    <m/>
    <n v="0"/>
    <n v="1"/>
    <x v="4"/>
    <n v="25"/>
    <s v="kgs"/>
    <n v="0"/>
    <m/>
    <n v="1"/>
    <m/>
    <m/>
    <x v="0"/>
    <n v="3"/>
    <s v="trial purpose"/>
    <n v="19500"/>
    <m/>
    <m/>
    <m/>
  </r>
  <r>
    <n v="500"/>
    <s v="Doromen Choco Double Masti Labels"/>
    <x v="1"/>
    <s v="mgmt decision"/>
    <s v="use"/>
    <s v="existing"/>
    <s v="no stock"/>
    <x v="3"/>
    <m/>
    <s v="no dispose"/>
    <n v="44100"/>
    <n v="0.43"/>
    <m/>
    <s v="MOULDING"/>
    <x v="16"/>
    <n v="44100"/>
    <s v="PM0577"/>
    <x v="1"/>
    <s v="no.s"/>
    <n v="1"/>
    <n v="10"/>
    <n v="1"/>
    <n v="3"/>
    <n v="15"/>
    <m/>
    <n v="15"/>
    <m/>
    <s v="10000 NOS"/>
    <s v="each bdl contains 200 nos"/>
    <m/>
    <m/>
    <m/>
    <m/>
    <m/>
    <m/>
    <m/>
    <m/>
    <m/>
    <m/>
    <m/>
    <e v="#DIV/0!"/>
    <m/>
    <e v="#DIV/0!"/>
    <m/>
    <n v="0"/>
    <n v="1"/>
    <x v="3"/>
    <n v="44100"/>
    <s v="no.s"/>
    <n v="0"/>
    <m/>
    <m/>
    <m/>
    <m/>
    <x v="3"/>
    <n v="1"/>
    <s v="non moved"/>
    <n v="18963"/>
    <m/>
    <m/>
    <m/>
  </r>
  <r>
    <n v="952"/>
    <s v="SEALING FILM (HUNGRY BIRD)"/>
    <x v="0"/>
    <m/>
    <m/>
    <m/>
    <m/>
    <x v="0"/>
    <m/>
    <m/>
    <n v="2179.9"/>
    <n v="250"/>
    <m/>
    <n v="0"/>
    <x v="12"/>
    <n v="2179.9"/>
    <s v="PM0680"/>
    <x v="1"/>
    <e v="#N/A"/>
    <n v="1"/>
    <n v="7"/>
    <n v="1"/>
    <n v="3"/>
    <n v="12"/>
    <m/>
    <n v="12"/>
    <m/>
    <s v="500 KGS"/>
    <s v="each roll contains 15 kgs"/>
    <m/>
    <m/>
    <m/>
    <m/>
    <m/>
    <m/>
    <m/>
    <m/>
    <m/>
    <m/>
    <m/>
    <e v="#DIV/0!"/>
    <m/>
    <e v="#DIV/0!"/>
    <m/>
    <n v="0"/>
    <n v="1"/>
    <x v="2"/>
    <n v="2179.9"/>
    <s v="kgs"/>
    <n v="0"/>
    <m/>
    <m/>
    <m/>
    <m/>
    <x v="0"/>
    <n v="4"/>
    <s v="moved"/>
    <n v="544975"/>
    <m/>
    <m/>
    <m/>
  </r>
  <r>
    <n v="709"/>
    <s v="THANK YOU LABELS"/>
    <x v="1"/>
    <s v="scrap"/>
    <s v="dispose"/>
    <m/>
    <m/>
    <x v="1"/>
    <m/>
    <s v="dispose"/>
    <n v="7120"/>
    <n v="0.85"/>
    <n v="6052"/>
    <s v="MOULDING"/>
    <x v="16"/>
    <n v="7120"/>
    <s v="PM0579"/>
    <x v="1"/>
    <s v="no.s"/>
    <n v="1"/>
    <n v="10"/>
    <n v="1"/>
    <n v="3"/>
    <n v="15"/>
    <m/>
    <n v="15"/>
    <m/>
    <e v="#N/A"/>
    <e v="#N/A"/>
    <m/>
    <m/>
    <n v="12300"/>
    <m/>
    <m/>
    <m/>
    <m/>
    <m/>
    <m/>
    <m/>
    <m/>
    <n v="12300"/>
    <m/>
    <n v="10455"/>
    <m/>
    <n v="0"/>
    <n v="1"/>
    <x v="3"/>
    <n v="7120"/>
    <s v="no.s"/>
    <n v="0"/>
    <m/>
    <m/>
    <m/>
    <m/>
    <x v="3"/>
    <n v="1"/>
    <s v="non moved"/>
    <n v="6052"/>
    <m/>
    <m/>
    <m/>
  </r>
  <r>
    <n v="973"/>
    <s v="BELVIE CREMO VANILLA LAMINATE"/>
    <x v="1"/>
    <s v="export"/>
    <s v="use"/>
    <s v="existing"/>
    <s v="no stock"/>
    <x v="3"/>
    <m/>
    <s v="no dispose"/>
    <n v="96.35"/>
    <n v="190"/>
    <m/>
    <n v="0"/>
    <x v="4"/>
    <n v="96.350000000000023"/>
    <s v="PM0685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451"/>
    <m/>
    <m/>
    <n v="451"/>
    <m/>
    <n v="85690"/>
    <m/>
    <n v="0"/>
    <n v="1"/>
    <x v="3"/>
    <n v="96.35"/>
    <s v="kgs"/>
    <n v="0"/>
    <m/>
    <m/>
    <m/>
    <m/>
    <x v="3"/>
    <n v="1"/>
    <s v="non moved"/>
    <n v="18306.5"/>
    <m/>
    <m/>
    <m/>
  </r>
  <r>
    <n v="499"/>
    <s v="Doromen Choco Double Masti Film"/>
    <x v="1"/>
    <s v="yet to decide"/>
    <s v="dispose"/>
    <m/>
    <s v="no stock"/>
    <x v="1"/>
    <m/>
    <s v="no dispose"/>
    <n v="94"/>
    <n v="190"/>
    <n v="17860"/>
    <s v="MOULDING"/>
    <x v="4"/>
    <n v="94"/>
    <s v="PM0619"/>
    <x v="1"/>
    <e v="#N/A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94"/>
    <s v="kgs"/>
    <n v="0"/>
    <m/>
    <m/>
    <m/>
    <m/>
    <x v="3"/>
    <n v="1"/>
    <s v="non moved"/>
    <n v="17860"/>
    <m/>
    <m/>
    <m/>
  </r>
  <r>
    <n v="284"/>
    <s v="Cbs Doreomon Dark Choco"/>
    <x v="3"/>
    <s v="slow moving"/>
    <s v="use"/>
    <s v="existing"/>
    <s v="no stock"/>
    <x v="3"/>
    <m/>
    <m/>
    <n v="510"/>
    <n v="34"/>
    <m/>
    <s v="MOULDING"/>
    <x v="5"/>
    <n v="470"/>
    <s v="PM0291"/>
    <x v="1"/>
    <s v="no.s"/>
    <n v="1"/>
    <n v="4"/>
    <n v="1"/>
    <n v="2"/>
    <n v="8"/>
    <m/>
    <n v="8"/>
    <m/>
    <s v="500 CBS"/>
    <s v="each bdl contains 10 nos"/>
    <m/>
    <m/>
    <n v="250"/>
    <m/>
    <m/>
    <m/>
    <m/>
    <m/>
    <n v="500"/>
    <m/>
    <m/>
    <n v="375"/>
    <m/>
    <n v="12750"/>
    <m/>
    <n v="0"/>
    <n v="1"/>
    <x v="3"/>
    <n v="510"/>
    <s v="no.s"/>
    <n v="0"/>
    <m/>
    <m/>
    <m/>
    <m/>
    <x v="3"/>
    <n v="1"/>
    <s v="non moved"/>
    <n v="17340"/>
    <m/>
    <m/>
    <m/>
  </r>
  <r>
    <n v="1036"/>
    <s v="Milky Penguin NEW Labels"/>
    <x v="1"/>
    <s v="mgmt decision"/>
    <s v="use"/>
    <s v="existing"/>
    <s v="needed"/>
    <x v="2"/>
    <m/>
    <s v="no dispose"/>
    <n v="15730"/>
    <n v="1.1000000000000001"/>
    <m/>
    <n v="0"/>
    <x v="16"/>
    <n v="15730"/>
    <s v="PM0747"/>
    <x v="1"/>
    <s v="no.s"/>
    <n v="1"/>
    <n v="10"/>
    <n v="1"/>
    <n v="3"/>
    <n v="15"/>
    <n v="5"/>
    <n v="10"/>
    <s v="local"/>
    <s v="10000 NOS"/>
    <s v="each pkt contains 200 nos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17303"/>
    <m/>
    <m/>
    <m/>
  </r>
  <r>
    <n v="1014"/>
    <s v="CHOCO PENGUIN LABELS"/>
    <x v="1"/>
    <s v="mgmt decision"/>
    <s v="use"/>
    <s v="existing"/>
    <s v="no stock"/>
    <x v="3"/>
    <m/>
    <s v="no dispose"/>
    <n v="15730"/>
    <n v="1.1000000000000001"/>
    <m/>
    <n v="0"/>
    <x v="16"/>
    <n v="15730"/>
    <s v="PM0728"/>
    <x v="1"/>
    <s v="no.s"/>
    <n v="1"/>
    <n v="10"/>
    <n v="1"/>
    <n v="3"/>
    <n v="15"/>
    <m/>
    <n v="15"/>
    <m/>
    <s v="10000 NOS"/>
    <s v="each pkt contains 200 nos"/>
    <m/>
    <m/>
    <m/>
    <m/>
    <m/>
    <m/>
    <m/>
    <m/>
    <m/>
    <m/>
    <m/>
    <e v="#DIV/0!"/>
    <m/>
    <e v="#DIV/0!"/>
    <m/>
    <n v="0"/>
    <n v="1"/>
    <x v="3"/>
    <n v="15730"/>
    <s v="no.s"/>
    <n v="0"/>
    <m/>
    <m/>
    <m/>
    <m/>
    <x v="3"/>
    <n v="1"/>
    <s v="non moved"/>
    <n v="17303"/>
    <m/>
    <m/>
    <m/>
  </r>
  <r>
    <n v="1015"/>
    <s v="DARKY PENGUIN LABLES"/>
    <x v="1"/>
    <s v="mgmt decision"/>
    <s v="use"/>
    <s v="existing"/>
    <s v="no stock"/>
    <x v="3"/>
    <m/>
    <s v="no dispose"/>
    <n v="15730"/>
    <n v="1.1000000000000001"/>
    <m/>
    <n v="0"/>
    <x v="16"/>
    <n v="15730"/>
    <s v="PM0729"/>
    <x v="1"/>
    <s v="no.s"/>
    <n v="1"/>
    <n v="10"/>
    <n v="1"/>
    <n v="3"/>
    <n v="15"/>
    <m/>
    <n v="15"/>
    <m/>
    <s v="10000 NOS"/>
    <s v="each pkt contains 200 nos"/>
    <m/>
    <m/>
    <m/>
    <m/>
    <m/>
    <m/>
    <m/>
    <m/>
    <m/>
    <m/>
    <m/>
    <e v="#DIV/0!"/>
    <m/>
    <e v="#DIV/0!"/>
    <m/>
    <n v="0"/>
    <n v="1"/>
    <x v="3"/>
    <n v="15730"/>
    <s v="no.s"/>
    <n v="0"/>
    <m/>
    <m/>
    <m/>
    <m/>
    <x v="3"/>
    <n v="1"/>
    <s v="non moved"/>
    <n v="17303"/>
    <m/>
    <m/>
    <m/>
  </r>
  <r>
    <n v="1032"/>
    <s v="PEPE MINI CHOX WITH BISCUIT STICKERS WITH FOUR COLOUR LABELS"/>
    <x v="5"/>
    <s v="yet to launch"/>
    <s v="new product "/>
    <m/>
    <m/>
    <x v="6"/>
    <m/>
    <m/>
    <n v="24640"/>
    <n v="0.7"/>
    <n v="17248"/>
    <n v="0"/>
    <x v="16"/>
    <n v="24640"/>
    <s v="PM0736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24640"/>
    <s v="no.s"/>
    <n v="0"/>
    <m/>
    <n v="1"/>
    <m/>
    <m/>
    <x v="1"/>
    <n v="1"/>
    <s v="non moved"/>
    <n v="17248"/>
    <m/>
    <m/>
    <m/>
  </r>
  <r>
    <n v="288"/>
    <s v="Cbs Doreomon Choco Bar"/>
    <x v="3"/>
    <s v="slow moving"/>
    <s v="use"/>
    <s v="existing"/>
    <s v="no stock"/>
    <x v="3"/>
    <m/>
    <m/>
    <n v="460"/>
    <n v="34"/>
    <m/>
    <s v="MOULDING"/>
    <x v="5"/>
    <n v="410"/>
    <s v="PM0294"/>
    <x v="1"/>
    <s v="no.s"/>
    <n v="1"/>
    <n v="4"/>
    <n v="1"/>
    <n v="2"/>
    <n v="8"/>
    <m/>
    <n v="8"/>
    <m/>
    <s v="500 CBS"/>
    <s v="each bdl contains 10 nos"/>
    <m/>
    <n v="40"/>
    <n v="130"/>
    <m/>
    <m/>
    <m/>
    <m/>
    <n v="405"/>
    <n v="390"/>
    <n v="310"/>
    <m/>
    <n v="255"/>
    <m/>
    <n v="8670"/>
    <m/>
    <n v="0"/>
    <n v="1"/>
    <x v="3"/>
    <n v="460"/>
    <s v="no.s"/>
    <n v="0"/>
    <m/>
    <m/>
    <m/>
    <m/>
    <x v="3"/>
    <n v="1"/>
    <s v="non moved"/>
    <n v="15640"/>
    <m/>
    <m/>
    <m/>
  </r>
  <r>
    <n v="918"/>
    <s v="CHIPS SWISS LABELS"/>
    <x v="1"/>
    <s v="mgmt decision"/>
    <s v="use"/>
    <s v="existing"/>
    <s v="no stock"/>
    <x v="3"/>
    <m/>
    <s v="no dispose"/>
    <n v="37200"/>
    <n v="0.4"/>
    <m/>
    <s v="INDUSTRIAL"/>
    <x v="16"/>
    <n v="37200"/>
    <s v="PM0583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37200"/>
    <s v="no.s"/>
    <n v="0"/>
    <m/>
    <n v="1"/>
    <m/>
    <m/>
    <x v="1"/>
    <n v="1"/>
    <s v="non moved"/>
    <n v="14880"/>
    <m/>
    <m/>
    <m/>
  </r>
  <r>
    <n v="659"/>
    <s v="Labels Spots 2/- "/>
    <x v="1"/>
    <s v="scrap"/>
    <s v="use"/>
    <s v="existing"/>
    <s v="no stock"/>
    <x v="3"/>
    <m/>
    <s v="no dispose"/>
    <n v="10650"/>
    <n v="0.55000000000000004"/>
    <m/>
    <s v="PANNING"/>
    <x v="16"/>
    <n v="10650"/>
    <s v="PM0096"/>
    <x v="1"/>
    <s v="no.s"/>
    <n v="1"/>
    <n v="10"/>
    <n v="1"/>
    <n v="3"/>
    <n v="15"/>
    <m/>
    <n v="15"/>
    <m/>
    <s v="10000 NOS"/>
    <n v="0"/>
    <m/>
    <m/>
    <n v="3000"/>
    <m/>
    <m/>
    <m/>
    <m/>
    <m/>
    <m/>
    <m/>
    <m/>
    <n v="3000"/>
    <m/>
    <m/>
    <m/>
    <n v="0"/>
    <n v="1"/>
    <x v="3"/>
    <n v="10650"/>
    <s v="no.s"/>
    <n v="0"/>
    <m/>
    <m/>
    <m/>
    <m/>
    <x v="3"/>
    <n v="1"/>
    <s v="non moved"/>
    <n v="5857.5000000000009"/>
    <m/>
    <m/>
    <m/>
  </r>
  <r>
    <n v="131"/>
    <s v="Nat Butter Flavour 4370 Br (Kerry) - Powder"/>
    <x v="1"/>
    <s v="alternate usage"/>
    <s v="use"/>
    <s v="existing"/>
    <s v="no stock"/>
    <x v="3"/>
    <m/>
    <s v="no dispose"/>
    <n v="22.68"/>
    <n v="600"/>
    <n v="13608"/>
    <n v="0"/>
    <x v="6"/>
    <n v="22.68"/>
    <s v="RM0159"/>
    <x v="0"/>
    <s v="Kgs"/>
    <n v="1"/>
    <n v="20"/>
    <n v="5"/>
    <n v="5"/>
    <n v="31"/>
    <n v="30"/>
    <n v="1"/>
    <s v="Non Local"/>
    <s v="25 KGS"/>
    <s v="each can contains 25 kgs"/>
    <m/>
    <n v="0"/>
    <n v="0"/>
    <n v="0"/>
    <n v="0"/>
    <n v="0"/>
    <n v="0"/>
    <n v="0"/>
    <n v="0"/>
    <n v="0"/>
    <n v="0"/>
    <n v="0"/>
    <n v="0"/>
    <n v="0"/>
    <m/>
    <n v="0"/>
    <n v="1"/>
    <x v="3"/>
    <n v="22.68"/>
    <s v="kgs"/>
    <n v="0"/>
    <m/>
    <n v="1"/>
    <m/>
    <m/>
    <x v="1"/>
    <n v="1"/>
    <s v="non moved"/>
    <n v="13608"/>
    <m/>
    <m/>
    <m/>
  </r>
  <r>
    <n v="423"/>
    <s v="Cbs Choco scoop"/>
    <x v="1"/>
    <s v="alternate usage"/>
    <s v="use"/>
    <s v="existing"/>
    <s v="no stock"/>
    <x v="3"/>
    <m/>
    <s v="no dispose"/>
    <n v="320"/>
    <n v="39.35"/>
    <m/>
    <s v="BLISTER"/>
    <x v="5"/>
    <n v="320"/>
    <s v="PM0324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320"/>
    <s v="no.s"/>
    <n v="0"/>
    <m/>
    <m/>
    <m/>
    <m/>
    <x v="3"/>
    <n v="1"/>
    <s v="non moved"/>
    <n v="12592"/>
    <m/>
    <m/>
    <m/>
  </r>
  <r>
    <n v="144"/>
    <s v="Vanilla PA0009 (Kerry)"/>
    <x v="1"/>
    <s v="alternate usage"/>
    <s v="use"/>
    <s v="both"/>
    <s v="no stock"/>
    <x v="3"/>
    <m/>
    <s v="no dispose"/>
    <n v="20"/>
    <n v="600"/>
    <m/>
    <n v="0"/>
    <x v="6"/>
    <n v="20"/>
    <s v="RM0228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20"/>
    <s v="kgs"/>
    <n v="0"/>
    <m/>
    <n v="1"/>
    <m/>
    <m/>
    <x v="1"/>
    <n v="1"/>
    <s v="non moved"/>
    <n v="12000"/>
    <m/>
    <m/>
    <m/>
  </r>
  <r>
    <n v="858"/>
    <s v="PREMIUM MILK SLAB CBS  MARCO MILK SLAB"/>
    <x v="1"/>
    <s v="mgmt decision"/>
    <s v="use"/>
    <s v="existing"/>
    <s v="no stock"/>
    <x v="3"/>
    <m/>
    <s v="no dispose"/>
    <n v="770"/>
    <n v="15.5"/>
    <m/>
    <s v="INDUSTRIAL"/>
    <x v="5"/>
    <n v="770"/>
    <s v="PM0415"/>
    <x v="1"/>
    <s v="no.s"/>
    <n v="1"/>
    <n v="4"/>
    <n v="1"/>
    <n v="2"/>
    <n v="8"/>
    <m/>
    <n v="8"/>
    <m/>
    <e v="#N/A"/>
    <e v="#N/A"/>
    <m/>
    <m/>
    <m/>
    <m/>
    <m/>
    <m/>
    <n v="490"/>
    <m/>
    <n v="10"/>
    <m/>
    <m/>
    <n v="250"/>
    <m/>
    <n v="3875"/>
    <m/>
    <n v="0"/>
    <n v="1"/>
    <x v="3"/>
    <n v="770"/>
    <s v="no.s"/>
    <n v="0"/>
    <m/>
    <m/>
    <m/>
    <m/>
    <x v="3"/>
    <n v="1"/>
    <s v="non moved"/>
    <n v="11935"/>
    <m/>
    <m/>
    <m/>
  </r>
  <r>
    <n v="180"/>
    <s v="Laminate Chocolate Teeny 2/-"/>
    <x v="2"/>
    <s v="moving"/>
    <m/>
    <m/>
    <m/>
    <x v="2"/>
    <m/>
    <m/>
    <n v="52"/>
    <n v="225"/>
    <m/>
    <s v="WAFER"/>
    <x v="4"/>
    <n v="52"/>
    <s v="PM0370"/>
    <x v="1"/>
    <s v="Kgs"/>
    <n v="1"/>
    <n v="15"/>
    <n v="1"/>
    <n v="5"/>
    <n v="22"/>
    <m/>
    <n v="22"/>
    <m/>
    <s v="500 KGS"/>
    <s v="each bdl average 20 kgs"/>
    <m/>
    <m/>
    <m/>
    <m/>
    <m/>
    <m/>
    <m/>
    <n v="489"/>
    <n v="837"/>
    <n v="572"/>
    <m/>
    <n v="632.66666666666663"/>
    <m/>
    <n v="142350"/>
    <m/>
    <n v="0"/>
    <n v="1"/>
    <x v="3"/>
    <n v="52"/>
    <s v="kgs"/>
    <n v="0"/>
    <m/>
    <m/>
    <m/>
    <m/>
    <x v="3"/>
    <n v="1"/>
    <s v="non moved"/>
    <n v="11700"/>
    <m/>
    <m/>
    <m/>
  </r>
  <r>
    <n v="853"/>
    <s v="96MM HANDLE VIOLET CAPS"/>
    <x v="1"/>
    <s v="alternate usage"/>
    <s v="use"/>
    <s v="existing"/>
    <s v="no stock"/>
    <x v="3"/>
    <m/>
    <s v="no dispose"/>
    <n v="5600"/>
    <n v="1.95"/>
    <m/>
    <n v="0"/>
    <x v="9"/>
    <n v="5600"/>
    <s v="PM0522"/>
    <x v="1"/>
    <s v="no.s"/>
    <n v="1"/>
    <n v="7"/>
    <n v="1"/>
    <n v="2"/>
    <n v="11"/>
    <n v="2"/>
    <n v="9"/>
    <s v="local"/>
    <s v="5000 NOS"/>
    <s v="each bag contains 2000 nos caps"/>
    <m/>
    <m/>
    <m/>
    <m/>
    <n v="0"/>
    <n v="0"/>
    <n v="0"/>
    <n v="0"/>
    <n v="0"/>
    <n v="0"/>
    <n v="0"/>
    <n v="0"/>
    <n v="0"/>
    <n v="0"/>
    <m/>
    <n v="0"/>
    <n v="1"/>
    <x v="3"/>
    <n v="5600"/>
    <s v="no.s"/>
    <n v="0"/>
    <m/>
    <n v="1"/>
    <m/>
    <m/>
    <x v="1"/>
    <n v="1"/>
    <s v="slow moved"/>
    <n v="10920"/>
    <m/>
    <m/>
    <m/>
  </r>
  <r>
    <n v="414"/>
    <s v="Laminate Almond Blast Toffee"/>
    <x v="0"/>
    <m/>
    <m/>
    <m/>
    <m/>
    <x v="0"/>
    <m/>
    <m/>
    <n v="523"/>
    <n v="230"/>
    <m/>
    <s v="CANDY"/>
    <x v="4"/>
    <n v="723"/>
    <s v="PM0124"/>
    <x v="1"/>
    <s v="Kgs"/>
    <n v="1"/>
    <n v="15"/>
    <n v="1"/>
    <n v="5"/>
    <n v="22"/>
    <m/>
    <n v="22"/>
    <m/>
    <s v="500 KGS"/>
    <s v="each bdl average 20 kgs"/>
    <m/>
    <n v="458"/>
    <n v="232"/>
    <m/>
    <m/>
    <m/>
    <m/>
    <n v="267"/>
    <n v="350"/>
    <m/>
    <m/>
    <n v="326.75"/>
    <m/>
    <n v="75152.5"/>
    <m/>
    <n v="0"/>
    <n v="1"/>
    <x v="2"/>
    <n v="523"/>
    <s v="kgs"/>
    <n v="0"/>
    <m/>
    <m/>
    <m/>
    <m/>
    <x v="0"/>
    <n v="4"/>
    <s v="moved"/>
    <n v="120290"/>
    <m/>
    <m/>
    <m/>
  </r>
  <r>
    <n v="118"/>
    <s v="Strawberry PA2889 (Kerry)- S&amp;M"/>
    <x v="1"/>
    <s v="alternate usage"/>
    <s v="use"/>
    <s v="existing"/>
    <s v="no stock"/>
    <x v="3"/>
    <m/>
    <s v="no dispose"/>
    <n v="15"/>
    <n v="700"/>
    <m/>
    <n v="0"/>
    <x v="6"/>
    <n v="15"/>
    <s v="RM0167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5"/>
    <s v="kgs"/>
    <n v="0"/>
    <m/>
    <n v="1"/>
    <m/>
    <m/>
    <x v="1"/>
    <n v="1"/>
    <s v="non moved"/>
    <n v="10500"/>
    <m/>
    <m/>
    <m/>
  </r>
  <r>
    <n v="713"/>
    <s v="YELLOW CAPS 83MM FOR THANK YOU"/>
    <x v="1"/>
    <s v="alternate usage"/>
    <s v="use"/>
    <s v="existing"/>
    <s v="no stock"/>
    <x v="3"/>
    <m/>
    <s v="no dispose"/>
    <n v="10000"/>
    <n v="1.05"/>
    <m/>
    <n v="0"/>
    <x v="9"/>
    <n v="10000"/>
    <s v="PM0516"/>
    <x v="1"/>
    <s v="no.s"/>
    <n v="1"/>
    <n v="7"/>
    <n v="1"/>
    <n v="2"/>
    <n v="11"/>
    <m/>
    <n v="11"/>
    <m/>
    <s v="5000 NOS"/>
    <s v="each bag contains 2000 nos caps"/>
    <m/>
    <m/>
    <n v="22500"/>
    <m/>
    <m/>
    <m/>
    <m/>
    <m/>
    <m/>
    <m/>
    <m/>
    <n v="22500"/>
    <m/>
    <n v="23625"/>
    <m/>
    <n v="0"/>
    <n v="1"/>
    <x v="3"/>
    <n v="10000"/>
    <s v="no.s"/>
    <n v="0"/>
    <m/>
    <m/>
    <m/>
    <m/>
    <x v="3"/>
    <n v="1"/>
    <s v="non moved"/>
    <n v="10500"/>
    <m/>
    <m/>
    <m/>
  </r>
  <r>
    <n v="903"/>
    <s v="STRAWBERRY SUPREME AROMAX"/>
    <x v="1"/>
    <s v="alternate usage"/>
    <s v="use"/>
    <s v="existing"/>
    <s v="no stock"/>
    <x v="3"/>
    <m/>
    <s v="no dispose"/>
    <n v="25"/>
    <n v="400"/>
    <m/>
    <n v="0"/>
    <x v="34"/>
    <n v="25"/>
    <s v="RM0189"/>
    <x v="0"/>
    <s v="Kgs"/>
    <n v="1"/>
    <m/>
    <m/>
    <m/>
    <n v="1"/>
    <e v="#N/A"/>
    <e v="#N/A"/>
    <e v="#N/A"/>
    <e v="#N/A"/>
    <e v="#N/A"/>
    <m/>
    <m/>
    <m/>
    <m/>
    <m/>
    <m/>
    <n v="0"/>
    <n v="0"/>
    <n v="0"/>
    <n v="0"/>
    <n v="0"/>
    <n v="0"/>
    <n v="0"/>
    <n v="0"/>
    <m/>
    <n v="0"/>
    <n v="1"/>
    <x v="3"/>
    <n v="25"/>
    <s v="kgs"/>
    <n v="0"/>
    <m/>
    <n v="1"/>
    <m/>
    <m/>
    <x v="1"/>
    <n v="1"/>
    <s v="non moved"/>
    <n v="10000"/>
    <m/>
    <m/>
    <m/>
  </r>
  <r>
    <n v="865"/>
    <s v="PREMIUM WHITE SLAB POUCHES MARCO WHITE SLAB"/>
    <x v="1"/>
    <s v="mgmt decision"/>
    <s v="use"/>
    <s v="existing"/>
    <s v="no stock"/>
    <x v="3"/>
    <m/>
    <s v="no dispose"/>
    <n v="10000"/>
    <n v="1"/>
    <m/>
    <s v="INDUSTRIAL"/>
    <x v="28"/>
    <n v="10000"/>
    <s v="PM0416"/>
    <x v="1"/>
    <e v="#N/A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10000"/>
    <s v="no.s"/>
    <n v="0"/>
    <m/>
    <m/>
    <m/>
    <m/>
    <x v="3"/>
    <n v="1"/>
    <s v="non moved"/>
    <n v="10000"/>
    <m/>
    <m/>
    <m/>
  </r>
  <r>
    <n v="980"/>
    <s v="SUPER BALL CBS"/>
    <x v="2"/>
    <s v="moving"/>
    <m/>
    <m/>
    <m/>
    <x v="2"/>
    <m/>
    <m/>
    <n v="380"/>
    <n v="26"/>
    <m/>
    <s v="MOULDING"/>
    <x v="5"/>
    <n v="480"/>
    <s v="PM0701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m/>
    <m/>
    <m/>
    <e v="#DIV/0!"/>
    <m/>
    <e v="#DIV/0!"/>
    <m/>
    <n v="0"/>
    <n v="1"/>
    <x v="3"/>
    <n v="380"/>
    <s v="no.s"/>
    <n v="0"/>
    <m/>
    <m/>
    <m/>
    <m/>
    <x v="3"/>
    <n v="1"/>
    <s v="non moved"/>
    <n v="9880"/>
    <m/>
    <m/>
    <m/>
  </r>
  <r>
    <n v="1026"/>
    <s v="PALSGAARD SA 6610 EMULSIFIER"/>
    <x v="0"/>
    <m/>
    <m/>
    <m/>
    <m/>
    <x v="0"/>
    <m/>
    <m/>
    <n v="20"/>
    <n v="470"/>
    <m/>
    <n v="0"/>
    <x v="0"/>
    <n v="20"/>
    <s v="RM0233"/>
    <x v="0"/>
    <n v="0"/>
    <n v="1"/>
    <m/>
    <m/>
    <m/>
    <n v="1"/>
    <n v="10"/>
    <n v="-9"/>
    <s v="Non Local"/>
    <e v="#N/A"/>
    <e v="#N/A"/>
    <m/>
    <m/>
    <m/>
    <m/>
    <m/>
    <m/>
    <m/>
    <m/>
    <n v="0"/>
    <n v="0"/>
    <n v="0"/>
    <n v="0"/>
    <n v="0"/>
    <n v="0"/>
    <m/>
    <n v="0"/>
    <n v="1"/>
    <x v="4"/>
    <n v="20"/>
    <s v="kgs"/>
    <n v="0"/>
    <m/>
    <n v="1"/>
    <m/>
    <m/>
    <x v="0"/>
    <n v="3"/>
    <s v="trial purpose"/>
    <n v="9400"/>
    <m/>
    <m/>
    <m/>
  </r>
  <r>
    <n v="292"/>
    <s v="Stickers Phi Phi"/>
    <x v="1"/>
    <s v="scrap"/>
    <s v="dispose"/>
    <m/>
    <m/>
    <x v="1"/>
    <m/>
    <s v="dispose"/>
    <n v="13000"/>
    <n v="0.45"/>
    <n v="5850"/>
    <s v="MOULDING"/>
    <x v="16"/>
    <n v="13000"/>
    <s v="PM0296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13000"/>
    <s v="no.s"/>
    <n v="0"/>
    <m/>
    <m/>
    <m/>
    <m/>
    <x v="3"/>
    <n v="1"/>
    <s v="non moved"/>
    <n v="5850"/>
    <m/>
    <m/>
    <m/>
  </r>
  <r>
    <n v="844"/>
    <s v="CBS WITH THERMACOAL  MARCO BITTER SLAB"/>
    <x v="1"/>
    <s v="mgmt decision"/>
    <s v="use"/>
    <s v="existing"/>
    <s v="no stock"/>
    <x v="3"/>
    <m/>
    <s v="no dispose"/>
    <n v="560"/>
    <n v="15"/>
    <m/>
    <s v="INDUSTRIAL"/>
    <x v="5"/>
    <n v="560"/>
    <s v="PM0628"/>
    <x v="1"/>
    <s v="no.s"/>
    <n v="1"/>
    <n v="4"/>
    <n v="1"/>
    <n v="2"/>
    <n v="8"/>
    <m/>
    <n v="8"/>
    <m/>
    <e v="#N/A"/>
    <e v="#N/A"/>
    <m/>
    <m/>
    <m/>
    <m/>
    <m/>
    <n v="435"/>
    <n v="20"/>
    <m/>
    <m/>
    <n v="200"/>
    <m/>
    <n v="218.33333333333334"/>
    <m/>
    <n v="3275"/>
    <m/>
    <n v="0"/>
    <n v="1"/>
    <x v="3"/>
    <n v="560"/>
    <s v="no.s"/>
    <n v="0"/>
    <m/>
    <m/>
    <m/>
    <m/>
    <x v="3"/>
    <n v="1"/>
    <s v="non moved"/>
    <n v="8400"/>
    <m/>
    <m/>
    <m/>
  </r>
  <r>
    <n v="966"/>
    <s v="BELVIE CREMO OUTERS"/>
    <x v="1"/>
    <s v="export"/>
    <s v="use"/>
    <s v="existing"/>
    <s v="no stock"/>
    <x v="3"/>
    <m/>
    <s v="no dispose"/>
    <n v="1050"/>
    <n v="8"/>
    <m/>
    <n v="0"/>
    <x v="7"/>
    <n v="1050"/>
    <s v="PM0687"/>
    <x v="1"/>
    <s v="no.s"/>
    <n v="1"/>
    <n v="10"/>
    <n v="1"/>
    <n v="4"/>
    <n v="16"/>
    <m/>
    <n v="16"/>
    <m/>
    <s v="10000 NOS"/>
    <s v="each cotton contains 150 nos"/>
    <m/>
    <m/>
    <m/>
    <m/>
    <m/>
    <m/>
    <m/>
    <m/>
    <n v="8400"/>
    <m/>
    <m/>
    <n v="8400"/>
    <m/>
    <n v="67200"/>
    <m/>
    <n v="0"/>
    <n v="1"/>
    <x v="3"/>
    <n v="1050"/>
    <s v="no.s"/>
    <n v="0"/>
    <m/>
    <m/>
    <m/>
    <m/>
    <x v="3"/>
    <n v="1"/>
    <s v="non moved"/>
    <n v="8400"/>
    <m/>
    <n v="5.2"/>
    <n v="2"/>
  </r>
  <r>
    <n v="140"/>
    <s v="Lemon Flavour CEC 4211 - O&amp;L"/>
    <x v="3"/>
    <s v="slow moving"/>
    <s v="use"/>
    <s v="both"/>
    <s v="no stock"/>
    <x v="3"/>
    <m/>
    <m/>
    <n v="10"/>
    <n v="800"/>
    <m/>
    <n v="0"/>
    <x v="6"/>
    <n v="10"/>
    <s v="RM0232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0"/>
    <s v="kgs"/>
    <n v="0"/>
    <m/>
    <n v="1"/>
    <m/>
    <m/>
    <x v="1"/>
    <n v="1"/>
    <s v="non moved"/>
    <n v="8000"/>
    <m/>
    <m/>
    <m/>
  </r>
  <r>
    <n v="135"/>
    <s v="Dark Choco Flavour PA9342 (Kerry)"/>
    <x v="2"/>
    <s v="moving"/>
    <m/>
    <m/>
    <m/>
    <x v="2"/>
    <m/>
    <m/>
    <n v="15"/>
    <n v="500"/>
    <m/>
    <n v="0"/>
    <x v="6"/>
    <n v="15"/>
    <s v="RM0174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5"/>
    <s v="kgs"/>
    <n v="0"/>
    <m/>
    <n v="1"/>
    <m/>
    <m/>
    <x v="1"/>
    <n v="1"/>
    <s v="non moved"/>
    <n v="7500"/>
    <m/>
    <m/>
    <m/>
  </r>
  <r>
    <n v="594"/>
    <s v="Cbs Teddy Biskoot Export"/>
    <x v="1"/>
    <s v="export"/>
    <s v="use"/>
    <s v="existing"/>
    <s v="no stock"/>
    <x v="3"/>
    <m/>
    <s v="no dispose"/>
    <n v="180"/>
    <n v="41.5"/>
    <m/>
    <s v="BLISTER"/>
    <x v="5"/>
    <n v="180"/>
    <s v="PM0676"/>
    <x v="1"/>
    <s v="no.s"/>
    <n v="1"/>
    <n v="4"/>
    <n v="1"/>
    <n v="2"/>
    <n v="8"/>
    <m/>
    <n v="8"/>
    <m/>
    <e v="#N/A"/>
    <e v="#N/A"/>
    <m/>
    <m/>
    <m/>
    <m/>
    <m/>
    <m/>
    <m/>
    <m/>
    <n v="360"/>
    <m/>
    <m/>
    <n v="360"/>
    <m/>
    <n v="14940"/>
    <m/>
    <n v="0"/>
    <n v="1"/>
    <x v="3"/>
    <n v="180"/>
    <s v="no.s"/>
    <n v="0"/>
    <m/>
    <m/>
    <m/>
    <m/>
    <x v="3"/>
    <n v="1"/>
    <s v="non moved"/>
    <n v="7470"/>
    <m/>
    <m/>
    <m/>
  </r>
  <r>
    <n v="914"/>
    <s v="CHIPS WHITE LABELS (NEW)"/>
    <x v="2"/>
    <s v="moving"/>
    <m/>
    <m/>
    <m/>
    <x v="2"/>
    <m/>
    <m/>
    <n v="17800"/>
    <n v="0.4"/>
    <m/>
    <s v="INDUSTRIAL"/>
    <x v="16"/>
    <n v="17800"/>
    <s v="PM0582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17800"/>
    <s v="no.s"/>
    <n v="0"/>
    <m/>
    <n v="1"/>
    <m/>
    <m/>
    <x v="1"/>
    <n v="1"/>
    <s v="non moved"/>
    <n v="7120"/>
    <m/>
    <m/>
    <m/>
  </r>
  <r>
    <n v="944"/>
    <s v="VANASPATI OIL TINS"/>
    <x v="0"/>
    <m/>
    <m/>
    <m/>
    <m/>
    <x v="0"/>
    <m/>
    <m/>
    <n v="105"/>
    <n v="65"/>
    <m/>
    <n v="0"/>
    <x v="0"/>
    <n v="105"/>
    <s v="RM0226"/>
    <x v="0"/>
    <s v="Kgs"/>
    <n v="1"/>
    <m/>
    <m/>
    <m/>
    <n v="1"/>
    <n v="10"/>
    <n v="-9"/>
    <s v="Non Local"/>
    <e v="#N/A"/>
    <e v="#N/A"/>
    <m/>
    <m/>
    <m/>
    <m/>
    <m/>
    <m/>
    <m/>
    <n v="0"/>
    <n v="0"/>
    <n v="0"/>
    <n v="0"/>
    <n v="0"/>
    <n v="0"/>
    <n v="0"/>
    <m/>
    <n v="0"/>
    <n v="1"/>
    <x v="4"/>
    <n v="105"/>
    <s v="kgs"/>
    <n v="0"/>
    <m/>
    <n v="1"/>
    <m/>
    <m/>
    <x v="0"/>
    <n v="3"/>
    <s v="trial purpose"/>
    <n v="6825"/>
    <m/>
    <m/>
    <m/>
  </r>
  <r>
    <n v="588"/>
    <s v="CREAMY STIX MINI SB"/>
    <x v="1"/>
    <s v="scrap"/>
    <s v="use"/>
    <s v="existing"/>
    <s v="no stock"/>
    <x v="3"/>
    <m/>
    <s v="no dispose"/>
    <n v="17800"/>
    <n v="0.3"/>
    <m/>
    <n v="0"/>
    <x v="16"/>
    <n v="17800"/>
    <s v="PM005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17800"/>
    <s v="no.s"/>
    <n v="0"/>
    <m/>
    <n v="1"/>
    <m/>
    <m/>
    <x v="1"/>
    <n v="1"/>
    <s v="non moved"/>
    <n v="5340"/>
    <m/>
    <m/>
    <m/>
  </r>
  <r>
    <n v="493"/>
    <s v="Shrink Film Spots 10/-"/>
    <x v="1"/>
    <s v="scrap"/>
    <s v="use"/>
    <s v="existing"/>
    <s v="no stock"/>
    <x v="3"/>
    <m/>
    <s v="no dispose"/>
    <n v="19"/>
    <n v="200"/>
    <m/>
    <s v="PANNING"/>
    <x v="30"/>
    <n v="19"/>
    <s v="PM0106"/>
    <x v="1"/>
    <e v="#N/A"/>
    <n v="1"/>
    <m/>
    <m/>
    <m/>
    <n v="1"/>
    <m/>
    <n v="1"/>
    <m/>
    <e v="#N/A"/>
    <e v="#N/A"/>
    <m/>
    <n v="120"/>
    <n v="185"/>
    <n v="330"/>
    <m/>
    <n v="105"/>
    <n v="112"/>
    <n v="46"/>
    <n v="88"/>
    <n v="16"/>
    <m/>
    <n v="125.25"/>
    <m/>
    <n v="25050"/>
    <m/>
    <n v="0"/>
    <n v="1"/>
    <x v="3"/>
    <n v="19"/>
    <s v="no.s"/>
    <n v="0"/>
    <m/>
    <m/>
    <m/>
    <m/>
    <x v="3"/>
    <n v="1"/>
    <s v="non moved"/>
    <n v="3800"/>
    <m/>
    <m/>
    <m/>
  </r>
  <r>
    <n v="913"/>
    <s v="CHIPS WHITE LABELS (OLD)"/>
    <x v="1"/>
    <s v="mgmt decision"/>
    <s v="dispose"/>
    <m/>
    <m/>
    <x v="1"/>
    <m/>
    <s v="dispose"/>
    <n v="15000"/>
    <n v="0.4"/>
    <n v="6000"/>
    <s v="INDUSTRIAL"/>
    <x v="16"/>
    <n v="15000"/>
    <s v="PM0581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15000"/>
    <s v="no.s"/>
    <n v="0"/>
    <m/>
    <n v="1"/>
    <m/>
    <m/>
    <x v="1"/>
    <n v="1"/>
    <s v="non moved"/>
    <n v="6000"/>
    <m/>
    <m/>
    <m/>
  </r>
  <r>
    <n v="579"/>
    <s v="CHOCO MINI CH"/>
    <x v="1"/>
    <s v="scrap"/>
    <s v="dispose"/>
    <m/>
    <m/>
    <x v="1"/>
    <m/>
    <s v="dispose"/>
    <n v="8700"/>
    <n v="0.3"/>
    <n v="2610"/>
    <n v="0"/>
    <x v="16"/>
    <n v="10500"/>
    <s v="PM0049"/>
    <x v="1"/>
    <s v="no.s"/>
    <n v="1"/>
    <n v="10"/>
    <n v="1"/>
    <n v="3"/>
    <n v="15"/>
    <n v="7"/>
    <n v="8"/>
    <s v="local"/>
    <s v="10000 NOS"/>
    <n v="0"/>
    <m/>
    <n v="46500"/>
    <n v="0"/>
    <n v="21000"/>
    <n v="0"/>
    <n v="0"/>
    <n v="3000"/>
    <n v="0"/>
    <n v="0"/>
    <n v="0"/>
    <n v="70500"/>
    <n v="7833.333333333333"/>
    <n v="46500"/>
    <n v="2350"/>
    <n v="2.35E-2"/>
    <n v="2.1499550590642799E-5"/>
    <n v="0.99936064927303758"/>
    <x v="3"/>
    <n v="8700"/>
    <s v="no.s"/>
    <n v="1550"/>
    <n v="5.612903225806452"/>
    <m/>
    <n v="1"/>
    <m/>
    <x v="2"/>
    <n v="1"/>
    <s v="non moved"/>
    <n v="2610"/>
    <m/>
    <m/>
    <m/>
  </r>
  <r>
    <n v="594"/>
    <s v="PIK N PIK REGULAR SB"/>
    <x v="1"/>
    <s v="scrap"/>
    <s v="dispose"/>
    <m/>
    <m/>
    <x v="1"/>
    <m/>
    <s v="dispose"/>
    <n v="2500"/>
    <n v="0.45"/>
    <n v="1125"/>
    <s v="STICK"/>
    <x v="16"/>
    <n v="2500"/>
    <s v="PM0048"/>
    <x v="1"/>
    <s v="no.s"/>
    <n v="1"/>
    <n v="10"/>
    <n v="1"/>
    <n v="3"/>
    <n v="15"/>
    <n v="7"/>
    <n v="8"/>
    <s v="local"/>
    <s v="10000 NOS"/>
    <n v="0"/>
    <m/>
    <n v="13000"/>
    <n v="0"/>
    <n v="0"/>
    <n v="0"/>
    <n v="0"/>
    <n v="0"/>
    <n v="0"/>
    <n v="0"/>
    <n v="0"/>
    <n v="13000"/>
    <n v="1444.4444444444443"/>
    <n v="13000"/>
    <n v="650"/>
    <n v="6.4999999999999997E-3"/>
    <n v="5.9466842059224768E-6"/>
    <n v="0.99993641803210331"/>
    <x v="3"/>
    <n v="2500"/>
    <s v="no.s"/>
    <n v="433.33333333333331"/>
    <n v="5.7692307692307692"/>
    <m/>
    <n v="1"/>
    <m/>
    <x v="2"/>
    <n v="1"/>
    <s v="non moved"/>
    <n v="1125"/>
    <m/>
    <m/>
    <m/>
  </r>
  <r>
    <n v="1049"/>
    <s v="AUSOME WAFYTA 2/- VENNILA LABELS STICKLINE"/>
    <x v="2"/>
    <s v="moving"/>
    <m/>
    <m/>
    <m/>
    <x v="2"/>
    <m/>
    <m/>
    <n v="9000"/>
    <n v="0.55000000000000004"/>
    <m/>
    <s v="STICK LINE"/>
    <x v="16"/>
    <n v="9000"/>
    <s v="PM0759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9000"/>
    <s v="no.s"/>
    <n v="0"/>
    <m/>
    <n v="1"/>
    <m/>
    <m/>
    <x v="1"/>
    <n v="1"/>
    <s v="non moved"/>
    <n v="4950"/>
    <m/>
    <m/>
    <m/>
  </r>
  <r>
    <n v="890"/>
    <s v="LABELS - PRIDE"/>
    <x v="1"/>
    <s v="mgmt decision"/>
    <m/>
    <m/>
    <m/>
    <x v="4"/>
    <m/>
    <s v="no dispose"/>
    <n v="12300"/>
    <n v="0.4"/>
    <n v="4920"/>
    <s v="INDUSTRIAL"/>
    <x v="16"/>
    <n v="12300"/>
    <s v="PM0587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12300"/>
    <s v="no.s"/>
    <n v="0"/>
    <m/>
    <n v="1"/>
    <m/>
    <m/>
    <x v="1"/>
    <n v="1"/>
    <s v="non moved"/>
    <n v="4920"/>
    <m/>
    <m/>
    <m/>
  </r>
  <r>
    <n v="230"/>
    <s v="Export Stickers England 2/-"/>
    <x v="1"/>
    <s v="export"/>
    <s v="use"/>
    <s v="existing"/>
    <s v="no stock"/>
    <x v="3"/>
    <m/>
    <s v="no dispose"/>
    <n v="4095"/>
    <n v="1.1000000000000001"/>
    <m/>
    <s v="MOULDING"/>
    <x v="16"/>
    <n v="5135"/>
    <s v="PM0471"/>
    <x v="1"/>
    <s v="no.s"/>
    <n v="1"/>
    <n v="10"/>
    <n v="1"/>
    <n v="3"/>
    <n v="15"/>
    <m/>
    <n v="15"/>
    <m/>
    <s v="5000 NOS"/>
    <n v="0"/>
    <m/>
    <m/>
    <m/>
    <m/>
    <m/>
    <m/>
    <m/>
    <m/>
    <m/>
    <m/>
    <m/>
    <e v="#DIV/0!"/>
    <m/>
    <e v="#DIV/0!"/>
    <m/>
    <n v="0"/>
    <n v="1"/>
    <x v="3"/>
    <n v="4095"/>
    <s v="no.s"/>
    <n v="0"/>
    <m/>
    <m/>
    <m/>
    <m/>
    <x v="3"/>
    <n v="1"/>
    <s v="non moved"/>
    <n v="4504.5"/>
    <m/>
    <n v="1.6"/>
    <s v="1A"/>
  </r>
  <r>
    <n v="867"/>
    <s v="PREMIUM WHITE SLAB CBS MARCO WHITE SLAB"/>
    <x v="1"/>
    <s v="mgmt decision"/>
    <s v="use"/>
    <s v="existing"/>
    <s v="no stock"/>
    <x v="3"/>
    <m/>
    <s v="no dispose"/>
    <n v="290"/>
    <n v="15"/>
    <m/>
    <s v="INDUSTRIAL"/>
    <x v="5"/>
    <n v="290"/>
    <s v="PM0423"/>
    <x v="1"/>
    <s v="no.s"/>
    <n v="1"/>
    <n v="4"/>
    <n v="1"/>
    <n v="2"/>
    <n v="8"/>
    <m/>
    <n v="8"/>
    <m/>
    <e v="#N/A"/>
    <e v="#N/A"/>
    <m/>
    <m/>
    <m/>
    <m/>
    <m/>
    <n v="50"/>
    <m/>
    <m/>
    <m/>
    <m/>
    <m/>
    <n v="50"/>
    <m/>
    <n v="750"/>
    <m/>
    <n v="0"/>
    <n v="1"/>
    <x v="3"/>
    <n v="290"/>
    <s v="no.s"/>
    <n v="0"/>
    <m/>
    <m/>
    <m/>
    <m/>
    <x v="3"/>
    <n v="1"/>
    <s v="non moved"/>
    <n v="4350"/>
    <m/>
    <m/>
    <m/>
  </r>
  <r>
    <n v="753"/>
    <s v="ENGLAND/ EUROCOIN EXPORT CBS"/>
    <x v="1"/>
    <s v="export"/>
    <s v="use"/>
    <s v="existing"/>
    <s v="no stock"/>
    <x v="3"/>
    <m/>
    <s v="no dispose"/>
    <n v="120"/>
    <n v="34.5"/>
    <m/>
    <s v="MOULDING"/>
    <x v="5"/>
    <n v="120"/>
    <s v="PM0656"/>
    <x v="1"/>
    <s v="no.s"/>
    <n v="1"/>
    <n v="4"/>
    <n v="1"/>
    <n v="2"/>
    <n v="8"/>
    <m/>
    <n v="8"/>
    <m/>
    <s v="500 CBS"/>
    <s v="each bdl contains 10 nos"/>
    <m/>
    <m/>
    <m/>
    <n v="135"/>
    <m/>
    <m/>
    <m/>
    <m/>
    <m/>
    <m/>
    <m/>
    <n v="135"/>
    <m/>
    <n v="4657.5"/>
    <m/>
    <n v="0"/>
    <n v="1"/>
    <x v="3"/>
    <n v="120"/>
    <s v="no.s"/>
    <n v="0"/>
    <m/>
    <m/>
    <m/>
    <m/>
    <x v="3"/>
    <n v="1"/>
    <s v="non moved"/>
    <n v="4140"/>
    <m/>
    <m/>
    <m/>
  </r>
  <r>
    <n v="910"/>
    <s v="POUCHES (WHITE) SWISS 81"/>
    <x v="1"/>
    <s v="mgmt decision"/>
    <s v="use"/>
    <s v="existing"/>
    <s v="no stock"/>
    <x v="3"/>
    <m/>
    <s v="no dispose"/>
    <n v="4000"/>
    <n v="1"/>
    <m/>
    <s v="INDUSTRIAL"/>
    <x v="28"/>
    <n v="4000"/>
    <s v="PM0427"/>
    <x v="1"/>
    <s v="no.s"/>
    <n v="1"/>
    <n v="15"/>
    <n v="1"/>
    <n v="5"/>
    <n v="22"/>
    <n v="10"/>
    <n v="12"/>
    <s v="local"/>
    <s v="100 KGS"/>
    <n v="0"/>
    <m/>
    <m/>
    <m/>
    <m/>
    <m/>
    <m/>
    <m/>
    <n v="0"/>
    <n v="0"/>
    <n v="0"/>
    <n v="0"/>
    <n v="0"/>
    <n v="0"/>
    <n v="0"/>
    <m/>
    <n v="0"/>
    <n v="1"/>
    <x v="3"/>
    <n v="4000"/>
    <s v="no.s"/>
    <n v="0"/>
    <m/>
    <n v="1"/>
    <m/>
    <m/>
    <x v="1"/>
    <n v="1"/>
    <s v="non moved"/>
    <n v="4000"/>
    <m/>
    <m/>
    <m/>
  </r>
  <r>
    <n v="963"/>
    <s v="BELVIE CREMO CBS"/>
    <x v="1"/>
    <s v="export"/>
    <s v="use"/>
    <s v="existing"/>
    <s v="no stock"/>
    <x v="3"/>
    <m/>
    <s v="no dispose"/>
    <n v="140"/>
    <n v="27.5"/>
    <m/>
    <n v="0"/>
    <x v="5"/>
    <n v="340"/>
    <s v="PM0688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n v="1170"/>
    <n v="810"/>
    <m/>
    <n v="990"/>
    <m/>
    <n v="27225"/>
    <m/>
    <n v="0"/>
    <n v="1"/>
    <x v="3"/>
    <n v="140"/>
    <s v="no.s"/>
    <n v="0"/>
    <m/>
    <m/>
    <m/>
    <m/>
    <x v="3"/>
    <n v="1"/>
    <s v="non moved"/>
    <n v="3850"/>
    <m/>
    <n v="6.5"/>
    <n v="6.8"/>
  </r>
  <r>
    <n v="204"/>
    <s v="Cbs Swiss gold 2/-"/>
    <x v="1"/>
    <s v="scrap"/>
    <s v="use"/>
    <s v="existing"/>
    <s v="no stock"/>
    <x v="3"/>
    <m/>
    <s v="no dispose"/>
    <n v="50"/>
    <n v="13.5"/>
    <m/>
    <s v="MOULDING"/>
    <x v="5"/>
    <n v="50"/>
    <s v="PM0237"/>
    <x v="1"/>
    <s v="no.s"/>
    <n v="1"/>
    <n v="4"/>
    <n v="1"/>
    <n v="2"/>
    <n v="8"/>
    <m/>
    <n v="8"/>
    <m/>
    <e v="#N/A"/>
    <e v="#N/A"/>
    <m/>
    <m/>
    <m/>
    <n v="60"/>
    <m/>
    <n v="280"/>
    <m/>
    <m/>
    <m/>
    <m/>
    <m/>
    <n v="170"/>
    <m/>
    <n v="2295"/>
    <m/>
    <n v="0"/>
    <n v="1"/>
    <x v="3"/>
    <n v="50"/>
    <s v="no.s"/>
    <n v="0"/>
    <m/>
    <m/>
    <m/>
    <m/>
    <x v="3"/>
    <n v="1"/>
    <s v="non moved"/>
    <n v="675"/>
    <m/>
    <m/>
    <m/>
  </r>
  <r>
    <n v="854"/>
    <s v="PREMIUM BITTER SLAB CBS  MARCO BITTER SLAB"/>
    <x v="1"/>
    <s v="mgmt decision"/>
    <s v="use"/>
    <s v="existing"/>
    <s v="no stock"/>
    <x v="3"/>
    <m/>
    <s v="no dispose"/>
    <n v="250"/>
    <n v="14.5"/>
    <m/>
    <s v="INDUSTRIAL"/>
    <x v="5"/>
    <n v="250"/>
    <s v="PM0631"/>
    <x v="1"/>
    <s v="no.s"/>
    <n v="1"/>
    <n v="4"/>
    <n v="1"/>
    <n v="2"/>
    <n v="8"/>
    <m/>
    <n v="8"/>
    <m/>
    <e v="#N/A"/>
    <e v="#N/A"/>
    <m/>
    <m/>
    <m/>
    <m/>
    <m/>
    <m/>
    <n v="700"/>
    <n v="280"/>
    <n v="90"/>
    <n v="150"/>
    <m/>
    <n v="305"/>
    <m/>
    <n v="4422.5"/>
    <m/>
    <n v="0"/>
    <n v="1"/>
    <x v="3"/>
    <n v="250"/>
    <s v="no.s"/>
    <n v="0"/>
    <m/>
    <m/>
    <m/>
    <m/>
    <x v="3"/>
    <n v="1"/>
    <s v="non moved"/>
    <n v="3625"/>
    <m/>
    <m/>
    <m/>
  </r>
  <r>
    <n v="1057"/>
    <s v="EGG FREE BROWN CONCENTRATE "/>
    <x v="0"/>
    <m/>
    <m/>
    <m/>
    <m/>
    <x v="0"/>
    <m/>
    <m/>
    <n v="20"/>
    <n v="180"/>
    <m/>
    <n v="0"/>
    <x v="6"/>
    <m/>
    <s v="SAMPLE"/>
    <x v="0"/>
    <e v="#N/A"/>
    <n v="1"/>
    <n v="20"/>
    <n v="5"/>
    <n v="5"/>
    <n v="31"/>
    <m/>
    <n v="31"/>
    <m/>
    <s v="SAMPLE"/>
    <s v="1 bag x 20 kgs"/>
    <m/>
    <m/>
    <m/>
    <m/>
    <m/>
    <m/>
    <m/>
    <m/>
    <m/>
    <m/>
    <m/>
    <e v="#DIV/0!"/>
    <m/>
    <e v="#DIV/0!"/>
    <m/>
    <n v="0"/>
    <n v="1"/>
    <x v="4"/>
    <n v="20"/>
    <s v="kgs"/>
    <n v="0"/>
    <m/>
    <m/>
    <m/>
    <m/>
    <x v="0"/>
    <n v="3"/>
    <s v="trial purpose"/>
    <n v="3600"/>
    <m/>
    <m/>
    <m/>
  </r>
  <r>
    <n v="979"/>
    <s v="SUPER BALL LABELS"/>
    <x v="2"/>
    <s v="moving"/>
    <m/>
    <m/>
    <m/>
    <x v="2"/>
    <m/>
    <m/>
    <n v="13000"/>
    <n v="0.26"/>
    <m/>
    <s v="MOULDING"/>
    <x v="16"/>
    <n v="13000"/>
    <s v="PM0700"/>
    <x v="1"/>
    <s v="no.s"/>
    <n v="1"/>
    <n v="10"/>
    <n v="1"/>
    <n v="3"/>
    <n v="15"/>
    <m/>
    <n v="15"/>
    <m/>
    <s v="10000 NOS"/>
    <n v="0"/>
    <m/>
    <m/>
    <m/>
    <m/>
    <m/>
    <m/>
    <m/>
    <m/>
    <m/>
    <m/>
    <m/>
    <e v="#DIV/0!"/>
    <m/>
    <e v="#DIV/0!"/>
    <m/>
    <n v="0"/>
    <n v="1"/>
    <x v="3"/>
    <n v="13000"/>
    <s v="no.s"/>
    <n v="0"/>
    <m/>
    <m/>
    <m/>
    <m/>
    <x v="3"/>
    <n v="1"/>
    <s v="non moved"/>
    <n v="3380"/>
    <m/>
    <m/>
    <m/>
  </r>
  <r>
    <n v="209"/>
    <s v="FIL-AMMG-23 SOLUBLE ESSENCE"/>
    <x v="1"/>
    <s v="alternate usage"/>
    <s v="use"/>
    <s v="existing"/>
    <s v="no stock"/>
    <x v="3"/>
    <m/>
    <s v="no dispose"/>
    <n v="5"/>
    <n v="600"/>
    <n v="3000"/>
    <n v="0"/>
    <x v="6"/>
    <n v="5"/>
    <s v="RM0230"/>
    <x v="0"/>
    <e v="#N/A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3"/>
    <n v="5"/>
    <s v="kgs"/>
    <n v="0"/>
    <m/>
    <m/>
    <m/>
    <m/>
    <x v="3"/>
    <n v="1"/>
    <s v="non moved"/>
    <n v="3000"/>
    <m/>
    <m/>
    <m/>
  </r>
  <r>
    <n v="754"/>
    <s v="Dark Chocolade Rs.2 / White Beauty Rs.2 EXPORT CBS"/>
    <x v="1"/>
    <s v="export"/>
    <s v="use"/>
    <s v="existing"/>
    <s v="no stock"/>
    <x v="3"/>
    <m/>
    <s v="no dispose"/>
    <n v="90"/>
    <n v="33"/>
    <m/>
    <s v="MOULDING"/>
    <x v="5"/>
    <n v="90"/>
    <s v="PM0655"/>
    <x v="1"/>
    <s v="no.s"/>
    <n v="1"/>
    <n v="4"/>
    <n v="1"/>
    <n v="2"/>
    <n v="8"/>
    <m/>
    <n v="8"/>
    <m/>
    <s v="500 CBS"/>
    <s v="each bdl contains 10 nos"/>
    <m/>
    <m/>
    <m/>
    <n v="210"/>
    <m/>
    <m/>
    <m/>
    <m/>
    <m/>
    <m/>
    <m/>
    <n v="210"/>
    <m/>
    <n v="6930"/>
    <m/>
    <n v="0"/>
    <n v="1"/>
    <x v="3"/>
    <n v="90"/>
    <s v="no.s"/>
    <n v="0"/>
    <m/>
    <m/>
    <m/>
    <m/>
    <x v="3"/>
    <n v="1"/>
    <s v="non moved"/>
    <n v="2970"/>
    <m/>
    <m/>
    <m/>
  </r>
  <r>
    <n v="223"/>
    <s v="Stickers (Export) Dark 2/-"/>
    <x v="1"/>
    <s v="export"/>
    <s v="use"/>
    <s v="existing"/>
    <s v="no stock"/>
    <x v="3"/>
    <m/>
    <s v="no dispose"/>
    <n v="6330"/>
    <n v="0.45"/>
    <m/>
    <s v="MOULDING"/>
    <x v="16"/>
    <n v="6330"/>
    <s v="PM0639"/>
    <x v="1"/>
    <s v="no.s"/>
    <n v="1"/>
    <n v="10"/>
    <n v="1"/>
    <n v="3"/>
    <n v="15"/>
    <m/>
    <n v="15"/>
    <m/>
    <s v="10000 NOS"/>
    <n v="0"/>
    <m/>
    <m/>
    <m/>
    <m/>
    <m/>
    <m/>
    <m/>
    <m/>
    <m/>
    <m/>
    <m/>
    <e v="#DIV/0!"/>
    <m/>
    <e v="#DIV/0!"/>
    <m/>
    <n v="0"/>
    <n v="1"/>
    <x v="3"/>
    <n v="6330"/>
    <s v="no.s"/>
    <n v="0"/>
    <m/>
    <m/>
    <m/>
    <m/>
    <x v="3"/>
    <n v="1"/>
    <s v="non moved"/>
    <n v="2848.5"/>
    <m/>
    <n v="1.6"/>
    <s v="1A"/>
  </r>
  <r>
    <n v="148"/>
    <s v="Vannila Maffin V4787 (Amar Orgonic)"/>
    <x v="1"/>
    <s v="alternate usage"/>
    <s v="use"/>
    <s v="existing"/>
    <s v="no stock"/>
    <x v="3"/>
    <m/>
    <s v="no dispose"/>
    <n v="5"/>
    <n v="500"/>
    <n v="2500"/>
    <n v="0"/>
    <x v="6"/>
    <n v="5"/>
    <s v="RM0179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500"/>
    <m/>
    <m/>
    <m/>
  </r>
  <r>
    <n v="964"/>
    <s v="HUNGRY BIRD POUCHES"/>
    <x v="0"/>
    <m/>
    <m/>
    <m/>
    <m/>
    <x v="0"/>
    <m/>
    <m/>
    <n v="30500"/>
    <n v="1"/>
    <m/>
    <n v="0"/>
    <x v="28"/>
    <n v="30500"/>
    <s v="PM0683"/>
    <x v="1"/>
    <e v="#N/A"/>
    <n v="1"/>
    <n v="15"/>
    <n v="1"/>
    <n v="5"/>
    <n v="22"/>
    <m/>
    <n v="22"/>
    <m/>
    <s v="10000 NOS"/>
    <s v="each bdl contains 200 nos"/>
    <m/>
    <m/>
    <m/>
    <m/>
    <m/>
    <m/>
    <m/>
    <n v="1250"/>
    <m/>
    <m/>
    <m/>
    <n v="1250"/>
    <m/>
    <n v="1250"/>
    <m/>
    <n v="0"/>
    <n v="1"/>
    <x v="2"/>
    <n v="30500"/>
    <s v="no.s"/>
    <n v="0"/>
    <m/>
    <m/>
    <m/>
    <m/>
    <x v="0"/>
    <n v="4"/>
    <s v="moved"/>
    <n v="30500"/>
    <m/>
    <m/>
    <m/>
  </r>
  <r>
    <n v="231"/>
    <s v="Stickers (Export) White Beauty 2/-"/>
    <x v="1"/>
    <s v="export"/>
    <s v="use"/>
    <s v="existing"/>
    <s v="no stock"/>
    <x v="3"/>
    <m/>
    <s v="no dispose"/>
    <n v="5530"/>
    <n v="0.45"/>
    <m/>
    <s v="MOULDING"/>
    <x v="16"/>
    <n v="5530"/>
    <s v="PM0638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5530"/>
    <s v="no.s"/>
    <n v="0"/>
    <m/>
    <m/>
    <m/>
    <m/>
    <x v="3"/>
    <n v="1"/>
    <s v="non moved"/>
    <n v="2488.5"/>
    <m/>
    <n v="1.6"/>
    <s v="1A"/>
  </r>
  <r>
    <n v="190"/>
    <s v="STRAWBERRY FIRMENICH SUPREME"/>
    <x v="1"/>
    <s v="alternate usage"/>
    <s v="use"/>
    <s v="existing"/>
    <s v="no stock"/>
    <x v="3"/>
    <m/>
    <s v="no dispose"/>
    <n v="5"/>
    <n v="450"/>
    <m/>
    <n v="0"/>
    <x v="6"/>
    <n v="5"/>
    <s v="RM0108"/>
    <x v="0"/>
    <s v="Kgs"/>
    <n v="1"/>
    <n v="20"/>
    <n v="5"/>
    <n v="5"/>
    <n v="31"/>
    <n v="20"/>
    <n v="11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250"/>
    <m/>
    <m/>
    <m/>
  </r>
  <r>
    <n v="146"/>
    <s v="Rose white (Robin) 4512"/>
    <x v="3"/>
    <s v="slow moving"/>
    <s v="use"/>
    <s v="existing"/>
    <s v="no stock"/>
    <x v="3"/>
    <m/>
    <m/>
    <n v="5"/>
    <n v="400"/>
    <m/>
    <n v="0"/>
    <x v="6"/>
    <n v="5"/>
    <s v="RM0178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000"/>
    <m/>
    <m/>
    <m/>
  </r>
  <r>
    <n v="1058"/>
    <s v="SILKY MILKY OUTERS NEW"/>
    <x v="2"/>
    <s v="moving"/>
    <m/>
    <m/>
    <m/>
    <x v="2"/>
    <m/>
    <m/>
    <n v="293"/>
    <n v="6.5"/>
    <m/>
    <n v="0"/>
    <x v="7"/>
    <n v="293"/>
    <s v="PM0785"/>
    <x v="1"/>
    <s v="no.s"/>
    <n v="1"/>
    <n v="10"/>
    <n v="1"/>
    <n v="4"/>
    <n v="16"/>
    <m/>
    <n v="16"/>
    <m/>
    <s v="SAMPLE"/>
    <n v="0"/>
    <m/>
    <m/>
    <m/>
    <m/>
    <m/>
    <m/>
    <m/>
    <m/>
    <m/>
    <m/>
    <m/>
    <e v="#DIV/0!"/>
    <m/>
    <e v="#DIV/0!"/>
    <m/>
    <n v="0"/>
    <n v="1"/>
    <x v="3"/>
    <n v="293"/>
    <s v="no.s"/>
    <n v="0"/>
    <m/>
    <m/>
    <m/>
    <m/>
    <x v="3"/>
    <n v="1"/>
    <s v="non moved"/>
    <n v="1904.5"/>
    <m/>
    <m/>
    <m/>
  </r>
  <r>
    <n v="185"/>
    <s v="NECOL ORANGE"/>
    <x v="1"/>
    <s v="alternate usage"/>
    <s v="use"/>
    <s v="existing"/>
    <s v="no stock"/>
    <x v="3"/>
    <m/>
    <s v="no dispose"/>
    <n v="1"/>
    <n v="1690"/>
    <m/>
    <n v="0"/>
    <x v="20"/>
    <n v="1"/>
    <s v="RM0093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1690"/>
    <m/>
    <m/>
    <m/>
  </r>
  <r>
    <n v="979"/>
    <s v="XTREM FREE OFFER COVERING LABELS"/>
    <x v="2"/>
    <s v="moving"/>
    <m/>
    <m/>
    <m/>
    <x v="2"/>
    <m/>
    <m/>
    <n v="24700"/>
    <n v="0.06"/>
    <m/>
    <s v="FORMING"/>
    <x v="16"/>
    <n v="24700"/>
    <s v="PM0693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24700"/>
    <s v="no.s"/>
    <n v="0"/>
    <m/>
    <n v="1"/>
    <m/>
    <m/>
    <x v="1"/>
    <n v="1"/>
    <s v="non moved"/>
    <n v="1482"/>
    <m/>
    <m/>
    <m/>
  </r>
  <r>
    <n v="186"/>
    <s v="NECOL GREEN"/>
    <x v="1"/>
    <s v="alternate usage"/>
    <s v="use"/>
    <s v="existing"/>
    <s v="no stock"/>
    <x v="3"/>
    <m/>
    <s v="no dispose"/>
    <n v="1"/>
    <n v="1460"/>
    <m/>
    <n v="0"/>
    <x v="20"/>
    <n v="1"/>
    <s v="RM0102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1460"/>
    <m/>
    <m/>
    <m/>
  </r>
  <r>
    <n v="904"/>
    <s v="SPEARMINT GUM AROMAX"/>
    <x v="0"/>
    <m/>
    <m/>
    <m/>
    <m/>
    <x v="0"/>
    <m/>
    <m/>
    <n v="3"/>
    <n v="400"/>
    <m/>
    <n v="0"/>
    <x v="6"/>
    <n v="3"/>
    <s v="RM0190"/>
    <x v="0"/>
    <e v="#N/A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4"/>
    <n v="3"/>
    <s v="kgs"/>
    <n v="0"/>
    <m/>
    <m/>
    <m/>
    <m/>
    <x v="0"/>
    <n v="3"/>
    <s v="trial purpose"/>
    <n v="1200"/>
    <m/>
    <m/>
    <m/>
  </r>
  <r>
    <n v="163"/>
    <s v="Apple Green Color"/>
    <x v="1"/>
    <s v="alternate usage"/>
    <s v="use"/>
    <s v="existing"/>
    <s v="no stock"/>
    <x v="3"/>
    <m/>
    <s v="no dispose"/>
    <n v="1"/>
    <n v="1000"/>
    <m/>
    <n v="0"/>
    <x v="20"/>
    <n v="1"/>
    <s v="RM0154"/>
    <x v="0"/>
    <s v="Kgs"/>
    <n v="1"/>
    <n v="10"/>
    <n v="1"/>
    <n v="4"/>
    <n v="16"/>
    <m/>
    <n v="16"/>
    <m/>
    <s v="5 KGS"/>
    <s v="10 cans x .500 gms"/>
    <m/>
    <m/>
    <n v="0.5"/>
    <m/>
    <m/>
    <m/>
    <m/>
    <m/>
    <m/>
    <m/>
    <m/>
    <n v="0.5"/>
    <m/>
    <n v="500"/>
    <m/>
    <n v="0"/>
    <n v="1"/>
    <x v="3"/>
    <n v="1"/>
    <s v="kgs"/>
    <n v="0"/>
    <m/>
    <m/>
    <m/>
    <m/>
    <x v="3"/>
    <n v="1"/>
    <s v="non moved"/>
    <n v="1000"/>
    <m/>
    <m/>
    <m/>
  </r>
  <r>
    <n v="1008"/>
    <s v="EYES AND NOSE RED STICKERS"/>
    <x v="1"/>
    <s v="mgmt decision"/>
    <s v="use"/>
    <s v="existing"/>
    <s v="no stock"/>
    <x v="3"/>
    <m/>
    <s v="no dispose"/>
    <n v="15730"/>
    <n v="0.06"/>
    <m/>
    <n v="0"/>
    <x v="16"/>
    <n v="15730"/>
    <s v="PM0722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030"/>
    <s v="AUSOME 105MM"/>
    <x v="0"/>
    <m/>
    <m/>
    <m/>
    <m/>
    <x v="0"/>
    <m/>
    <m/>
    <n v="42000"/>
    <n v="0.45"/>
    <m/>
    <n v="0"/>
    <x v="25"/>
    <n v="52000"/>
    <s v="PM0741"/>
    <x v="1"/>
    <s v="no.s"/>
    <n v="1"/>
    <n v="7"/>
    <n v="4"/>
    <n v="3"/>
    <n v="15"/>
    <m/>
    <n v="15"/>
    <m/>
    <s v="50000 NOS"/>
    <s v="each bdl contains 1000 nos"/>
    <m/>
    <m/>
    <m/>
    <m/>
    <m/>
    <m/>
    <m/>
    <m/>
    <m/>
    <m/>
    <m/>
    <e v="#DIV/0!"/>
    <m/>
    <e v="#DIV/0!"/>
    <m/>
    <n v="0"/>
    <n v="1"/>
    <x v="2"/>
    <n v="42000"/>
    <s v="no.s"/>
    <n v="0"/>
    <m/>
    <m/>
    <m/>
    <m/>
    <x v="0"/>
    <n v="4"/>
    <s v="moved"/>
    <n v="18900"/>
    <m/>
    <m/>
    <m/>
  </r>
  <r>
    <n v="1009"/>
    <s v="EYES AND NOSE BLUE STICKERS"/>
    <x v="1"/>
    <s v="mgmt decision"/>
    <s v="use"/>
    <s v="existing"/>
    <s v="no stock"/>
    <x v="3"/>
    <m/>
    <s v="no dispose"/>
    <n v="15730"/>
    <n v="0.06"/>
    <m/>
    <n v="0"/>
    <x v="16"/>
    <n v="15730"/>
    <s v="PM0723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010"/>
    <s v="EYES AND NOSE BLACK STICKERS"/>
    <x v="1"/>
    <s v="mgmt decision"/>
    <s v="use"/>
    <s v="existing"/>
    <s v="no stock"/>
    <x v="3"/>
    <m/>
    <s v="no dispose"/>
    <n v="15730"/>
    <n v="0.06"/>
    <m/>
    <n v="0"/>
    <x v="16"/>
    <n v="15730"/>
    <s v="PM0724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84"/>
    <s v="NECOL YELLOW"/>
    <x v="1"/>
    <s v="alternate usage"/>
    <s v="use"/>
    <s v="existing"/>
    <s v="no stock"/>
    <x v="3"/>
    <m/>
    <s v="no dispose"/>
    <n v="1"/>
    <n v="920"/>
    <m/>
    <n v="0"/>
    <x v="20"/>
    <n v="1"/>
    <s v="RM0092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920"/>
    <m/>
    <m/>
    <m/>
  </r>
  <r>
    <n v="720"/>
    <s v="PEACE CHOCS ALUMINIUM FOILS 86MM"/>
    <x v="1"/>
    <s v="scrap"/>
    <s v="dispose"/>
    <m/>
    <m/>
    <x v="1"/>
    <m/>
    <s v="dispose"/>
    <n v="2000"/>
    <n v="0.2"/>
    <n v="400"/>
    <n v="0"/>
    <x v="25"/>
    <n v="2000"/>
    <s v="PM0468"/>
    <x v="1"/>
    <s v="no.s"/>
    <n v="1"/>
    <n v="7"/>
    <n v="4"/>
    <n v="3"/>
    <n v="15"/>
    <m/>
    <n v="15"/>
    <m/>
    <s v="50000 NOS"/>
    <s v="each bdl contains 1000 nos"/>
    <m/>
    <m/>
    <n v="23000"/>
    <m/>
    <m/>
    <m/>
    <m/>
    <m/>
    <n v="10000"/>
    <m/>
    <m/>
    <n v="16500"/>
    <m/>
    <n v="3300"/>
    <m/>
    <n v="0"/>
    <n v="1"/>
    <x v="3"/>
    <n v="2000"/>
    <s v="no.s"/>
    <n v="0"/>
    <m/>
    <m/>
    <m/>
    <m/>
    <x v="3"/>
    <n v="1"/>
    <s v="non moved"/>
    <n v="400"/>
    <m/>
    <m/>
    <m/>
  </r>
  <r>
    <n v="292"/>
    <s v="Cbs Phi Phi"/>
    <x v="1"/>
    <s v="scrap"/>
    <s v="use"/>
    <s v="existing"/>
    <s v="no stock"/>
    <x v="3"/>
    <m/>
    <s v="no dispose"/>
    <n v="10"/>
    <n v="38"/>
    <m/>
    <s v="MOULDING"/>
    <x v="5"/>
    <n v="10"/>
    <s v="PM0297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10"/>
    <s v="no.s"/>
    <n v="0"/>
    <m/>
    <m/>
    <m/>
    <m/>
    <x v="3"/>
    <n v="1"/>
    <s v="non moved"/>
    <n v="380"/>
    <m/>
    <m/>
    <m/>
  </r>
  <r>
    <n v="445"/>
    <s v="Jar Cbs Villo cake"/>
    <x v="1"/>
    <s v="scrap"/>
    <s v="dispose"/>
    <m/>
    <m/>
    <x v="1"/>
    <m/>
    <s v="dispose"/>
    <n v="0"/>
    <n v="56"/>
    <m/>
    <s v="CAKE"/>
    <x v="5"/>
    <n v="0"/>
    <s v="PM0004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250"/>
    <n v="670"/>
    <n v="0"/>
    <n v="0"/>
    <n v="0"/>
    <n v="920"/>
    <n v="102.22222222222223"/>
    <n v="670"/>
    <n v="5724.4444444444453"/>
    <n v="5.7244444444444452E-2"/>
    <n v="5.2371482100705308E-5"/>
    <n v="0.99736654735839025"/>
    <x v="3"/>
    <n v="0"/>
    <s v="no.s"/>
    <n v="22.333333333333332"/>
    <n v="0"/>
    <m/>
    <n v="1"/>
    <m/>
    <x v="2"/>
    <n v="1"/>
    <s v="non moved"/>
    <n v="0"/>
    <m/>
    <m/>
    <m/>
  </r>
  <r>
    <n v="920"/>
    <s v="FUNTOO BLACK 1 INCH TAPES"/>
    <x v="2"/>
    <s v="moving"/>
    <m/>
    <m/>
    <m/>
    <x v="2"/>
    <m/>
    <m/>
    <n v="9"/>
    <n v="25"/>
    <m/>
    <n v="0"/>
    <x v="30"/>
    <n v="9"/>
    <s v="PM0599"/>
    <x v="1"/>
    <s v="no.s"/>
    <n v="1"/>
    <m/>
    <m/>
    <m/>
    <n v="1"/>
    <n v="5"/>
    <n v="-4"/>
    <s v="both"/>
    <s v="10 BOXES"/>
    <n v="0"/>
    <m/>
    <m/>
    <m/>
    <m/>
    <m/>
    <m/>
    <n v="0"/>
    <n v="0"/>
    <n v="0"/>
    <n v="0"/>
    <n v="0"/>
    <n v="0"/>
    <n v="0"/>
    <n v="0"/>
    <m/>
    <n v="0"/>
    <n v="1"/>
    <x v="3"/>
    <n v="9"/>
    <s v="no.s"/>
    <n v="0"/>
    <m/>
    <n v="1"/>
    <m/>
    <m/>
    <x v="1"/>
    <n v="1"/>
    <s v="slow moved"/>
    <n v="225"/>
    <m/>
    <m/>
    <m/>
  </r>
  <r>
    <n v="976"/>
    <s v="HUNGRY BIRD FRONT STICKERS "/>
    <x v="0"/>
    <m/>
    <m/>
    <m/>
    <m/>
    <x v="0"/>
    <m/>
    <m/>
    <n v="36430"/>
    <n v="0.42"/>
    <m/>
    <n v="0"/>
    <x v="16"/>
    <n v="36430"/>
    <s v="PM0681"/>
    <x v="1"/>
    <s v="no.s"/>
    <n v="1"/>
    <n v="10"/>
    <n v="1"/>
    <n v="3"/>
    <n v="15"/>
    <m/>
    <n v="15"/>
    <m/>
    <s v="10000 NOS"/>
    <n v="0"/>
    <m/>
    <m/>
    <m/>
    <m/>
    <m/>
    <m/>
    <m/>
    <n v="6200"/>
    <m/>
    <m/>
    <m/>
    <n v="6200"/>
    <m/>
    <n v="2604"/>
    <m/>
    <n v="0"/>
    <n v="1"/>
    <x v="2"/>
    <n v="36430"/>
    <s v="no.s"/>
    <n v="0"/>
    <m/>
    <m/>
    <m/>
    <m/>
    <x v="0"/>
    <n v="4"/>
    <s v="moved"/>
    <n v="15300.599999999999"/>
    <m/>
    <m/>
    <m/>
  </r>
  <r>
    <n v="667"/>
    <s v="Spoons"/>
    <x v="0"/>
    <m/>
    <m/>
    <m/>
    <m/>
    <x v="0"/>
    <m/>
    <m/>
    <n v="26500"/>
    <n v="0.5"/>
    <m/>
    <n v="0"/>
    <x v="30"/>
    <n v="26500"/>
    <s v="PM0559"/>
    <x v="1"/>
    <s v="Kgs"/>
    <n v="1"/>
    <m/>
    <m/>
    <m/>
    <n v="1"/>
    <m/>
    <n v="1"/>
    <m/>
    <s v="500 KGS"/>
    <n v="0"/>
    <m/>
    <n v="32000"/>
    <m/>
    <m/>
    <m/>
    <m/>
    <m/>
    <m/>
    <m/>
    <m/>
    <m/>
    <n v="32000"/>
    <m/>
    <n v="16000"/>
    <m/>
    <n v="0"/>
    <n v="1"/>
    <x v="2"/>
    <n v="26500"/>
    <s v="no.s"/>
    <n v="0"/>
    <m/>
    <m/>
    <m/>
    <m/>
    <x v="0"/>
    <n v="4"/>
    <s v="moved"/>
    <n v="13250"/>
    <m/>
    <m/>
    <m/>
  </r>
  <r>
    <n v="1023"/>
    <s v="BELVIE CREMO  EXPORT COVERS"/>
    <x v="1"/>
    <s v="export"/>
    <s v="use"/>
    <s v="existing"/>
    <s v="no stock"/>
    <x v="3"/>
    <m/>
    <s v="no dispose"/>
    <n v="50.5"/>
    <n v="0.4"/>
    <m/>
    <n v="0"/>
    <x v="30"/>
    <n v="50.5"/>
    <s v="PM0737"/>
    <x v="1"/>
    <s v="Kgs"/>
    <n v="1"/>
    <m/>
    <m/>
    <m/>
    <n v="1"/>
    <m/>
    <n v="1"/>
    <m/>
    <s v="250 KGS"/>
    <n v="0"/>
    <m/>
    <m/>
    <m/>
    <m/>
    <m/>
    <m/>
    <m/>
    <m/>
    <m/>
    <n v="212"/>
    <m/>
    <n v="212"/>
    <m/>
    <n v="84.800000000000011"/>
    <m/>
    <n v="0"/>
    <n v="1"/>
    <x v="3"/>
    <n v="50.5"/>
    <s v="no.s"/>
    <n v="0"/>
    <m/>
    <m/>
    <m/>
    <m/>
    <x v="3"/>
    <n v="1"/>
    <s v="non moved"/>
    <n v="20.200000000000003"/>
    <m/>
    <m/>
    <m/>
  </r>
  <r>
    <n v="838"/>
    <s v="WAFFY VANILLA LABELS"/>
    <x v="2"/>
    <s v="moving"/>
    <m/>
    <m/>
    <m/>
    <x v="2"/>
    <m/>
    <m/>
    <n v="0"/>
    <n v="0.55000000000000004"/>
    <m/>
    <s v="WAFER"/>
    <x v="16"/>
    <n v="0"/>
    <s v="PM0561"/>
    <x v="1"/>
    <s v="Kgs"/>
    <n v="1"/>
    <n v="10"/>
    <n v="1"/>
    <n v="3"/>
    <n v="15"/>
    <n v="5"/>
    <n v="10"/>
    <s v="local"/>
    <e v="#N/A"/>
    <e v="#N/A"/>
    <m/>
    <m/>
    <m/>
    <m/>
    <n v="0"/>
    <m/>
    <m/>
    <m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346"/>
    <s v="Stickers Funtoo Choco stick 16g(30+2 UNITS)"/>
    <x v="0"/>
    <m/>
    <m/>
    <m/>
    <m/>
    <x v="0"/>
    <m/>
    <m/>
    <n v="17200"/>
    <n v="0.45"/>
    <m/>
    <s v="STICK"/>
    <x v="16"/>
    <n v="17200"/>
    <s v="PM0027"/>
    <x v="1"/>
    <s v="no.s"/>
    <n v="1"/>
    <n v="10"/>
    <n v="1"/>
    <n v="3"/>
    <n v="15"/>
    <m/>
    <n v="15"/>
    <m/>
    <s v="10000 NOS"/>
    <n v="0"/>
    <m/>
    <n v="5000"/>
    <n v="9000"/>
    <m/>
    <m/>
    <m/>
    <m/>
    <m/>
    <m/>
    <m/>
    <m/>
    <n v="7000"/>
    <m/>
    <n v="3150"/>
    <m/>
    <n v="0"/>
    <n v="1"/>
    <x v="2"/>
    <n v="17200"/>
    <s v="no.s"/>
    <n v="0"/>
    <m/>
    <m/>
    <m/>
    <m/>
    <x v="0"/>
    <n v="4"/>
    <s v="moved"/>
    <n v="7740"/>
    <m/>
    <m/>
    <m/>
  </r>
  <r>
    <n v="892"/>
    <s v="LAVIVA LABELS"/>
    <x v="1"/>
    <s v="mgmt decision"/>
    <s v="dispose"/>
    <m/>
    <m/>
    <x v="1"/>
    <m/>
    <s v="dispose"/>
    <n v="0"/>
    <n v="1"/>
    <m/>
    <s v="INDUSTRIAL"/>
    <x v="16"/>
    <n v="0"/>
    <s v="PM0588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977"/>
    <s v="HUNGRY BIRD TEXT STICKERS"/>
    <x v="0"/>
    <m/>
    <m/>
    <m/>
    <m/>
    <x v="0"/>
    <m/>
    <m/>
    <n v="41830"/>
    <n v="0.16"/>
    <m/>
    <n v="0"/>
    <x v="16"/>
    <n v="41830"/>
    <s v="PM0682"/>
    <x v="1"/>
    <s v="no.s"/>
    <n v="1"/>
    <n v="10"/>
    <n v="1"/>
    <n v="3"/>
    <n v="15"/>
    <m/>
    <n v="15"/>
    <m/>
    <s v="10000 NOS"/>
    <n v="0"/>
    <m/>
    <m/>
    <m/>
    <m/>
    <m/>
    <m/>
    <m/>
    <n v="800"/>
    <m/>
    <m/>
    <m/>
    <n v="800"/>
    <m/>
    <n v="128"/>
    <m/>
    <n v="0"/>
    <n v="1"/>
    <x v="2"/>
    <n v="41830"/>
    <s v="no.s"/>
    <n v="0"/>
    <m/>
    <m/>
    <m/>
    <m/>
    <x v="0"/>
    <n v="4"/>
    <s v="moved"/>
    <n v="6692.8"/>
    <m/>
    <m/>
    <m/>
  </r>
  <r>
    <n v="248"/>
    <s v="Laminate Dark Chocolate Rs. 5 /- 15g"/>
    <x v="2"/>
    <s v="moving"/>
    <m/>
    <m/>
    <m/>
    <x v="2"/>
    <m/>
    <m/>
    <n v="0"/>
    <n v="235"/>
    <m/>
    <s v="MOULDING"/>
    <x v="4"/>
    <n v="0"/>
    <s v="PM0262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364"/>
    <s v="Pouch U &amp; Me (Mango &amp; milk) Candy"/>
    <x v="3"/>
    <s v="slow moving"/>
    <s v="dispose"/>
    <m/>
    <m/>
    <x v="1"/>
    <m/>
    <m/>
    <n v="0"/>
    <n v="1"/>
    <m/>
    <s v="CANDY"/>
    <x v="30"/>
    <n v="0"/>
    <s v="PM0161"/>
    <x v="1"/>
    <s v="no.s"/>
    <n v="1"/>
    <n v="15"/>
    <n v="1"/>
    <n v="5"/>
    <n v="22"/>
    <e v="#N/A"/>
    <e v="#N/A"/>
    <e v="#N/A"/>
    <s v="25000 NOS"/>
    <s v="each bag contains 6000 pouche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62"/>
    <s v="3MM RICE CRISPIES"/>
    <x v="3"/>
    <s v="slow moving"/>
    <s v="transfer"/>
    <m/>
    <m/>
    <x v="4"/>
    <m/>
    <s v="no dispose"/>
    <n v="70"/>
    <n v="65"/>
    <n v="4550"/>
    <n v="0"/>
    <x v="0"/>
    <n v="130"/>
    <s v="RM0212"/>
    <x v="0"/>
    <s v="Kgs"/>
    <n v="1"/>
    <m/>
    <m/>
    <m/>
    <n v="1"/>
    <m/>
    <n v="1"/>
    <m/>
    <e v="#N/A"/>
    <e v="#N/A"/>
    <m/>
    <m/>
    <m/>
    <m/>
    <m/>
    <m/>
    <m/>
    <m/>
    <m/>
    <m/>
    <m/>
    <e v="#DIV/0!"/>
    <m/>
    <e v="#DIV/0!"/>
    <m/>
    <n v="0"/>
    <n v="1"/>
    <x v="3"/>
    <n v="70"/>
    <s v="kgs"/>
    <n v="0"/>
    <m/>
    <m/>
    <m/>
    <m/>
    <x v="3"/>
    <n v="1"/>
    <s v="transfer material"/>
    <n v="4550"/>
    <m/>
    <m/>
    <m/>
  </r>
  <r>
    <n v="905"/>
    <s v="MENTHOL CRYSTALS"/>
    <x v="1"/>
    <s v="trial"/>
    <s v="dispose"/>
    <m/>
    <m/>
    <x v="1"/>
    <m/>
    <s v="dispose"/>
    <n v="0"/>
    <n v="50"/>
    <m/>
    <n v="0"/>
    <x v="34"/>
    <n v="0"/>
    <s v="RM0191"/>
    <x v="0"/>
    <s v="Kgs"/>
    <n v="1"/>
    <m/>
    <m/>
    <m/>
    <n v="1"/>
    <e v="#N/A"/>
    <e v="#N/A"/>
    <e v="#N/A"/>
    <e v="#N/A"/>
    <e v="#N/A"/>
    <m/>
    <m/>
    <m/>
    <m/>
    <m/>
    <m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634"/>
    <s v="AUSOME 96MM Foils"/>
    <x v="2"/>
    <s v="moving"/>
    <m/>
    <m/>
    <m/>
    <x v="2"/>
    <m/>
    <m/>
    <n v="0"/>
    <n v="0.215"/>
    <m/>
    <n v="0"/>
    <x v="25"/>
    <n v="0"/>
    <s v="PM0447"/>
    <x v="1"/>
    <s v="Kgs"/>
    <n v="1"/>
    <n v="7"/>
    <n v="4"/>
    <n v="3"/>
    <n v="15"/>
    <n v="3"/>
    <n v="12"/>
    <s v="both"/>
    <s v="50000 NOS"/>
    <s v="each bdl contains 1000 no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809"/>
    <s v="SILKY MILKY BOX STICKERS 30+2 PCS FREE"/>
    <x v="2"/>
    <s v="moving"/>
    <m/>
    <m/>
    <m/>
    <x v="2"/>
    <m/>
    <m/>
    <n v="0"/>
    <n v="6.5"/>
    <m/>
    <s v="MOULDING"/>
    <x v="16"/>
    <n v="0"/>
    <s v="PM0472"/>
    <x v="1"/>
    <s v="no.s"/>
    <n v="1"/>
    <n v="10"/>
    <n v="1"/>
    <n v="3"/>
    <n v="15"/>
    <n v="5"/>
    <n v="10"/>
    <s v="local"/>
    <s v="5000 NOS"/>
    <n v="0"/>
    <m/>
    <m/>
    <m/>
    <m/>
    <n v="0"/>
    <m/>
    <m/>
    <m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396"/>
    <s v="WAFFY ROLLS ORANGE LABELS"/>
    <x v="1"/>
    <s v="scrap"/>
    <s v="dispose"/>
    <m/>
    <m/>
    <x v="1"/>
    <m/>
    <s v="dispose"/>
    <n v="0"/>
    <n v="0.55000000000000004"/>
    <m/>
    <s v="STICK"/>
    <x v="16"/>
    <n v="0"/>
    <s v="PM0569"/>
    <x v="1"/>
    <s v="Kgs"/>
    <n v="1"/>
    <n v="10"/>
    <n v="1"/>
    <n v="3"/>
    <n v="15"/>
    <n v="5"/>
    <n v="10"/>
    <s v="local"/>
    <s v="10000 NOS"/>
    <n v="0"/>
    <m/>
    <m/>
    <m/>
    <m/>
    <m/>
    <n v="47000"/>
    <n v="0"/>
    <n v="0"/>
    <n v="0"/>
    <n v="0"/>
    <n v="47000"/>
    <n v="9400"/>
    <n v="47000"/>
    <n v="5170"/>
    <n v="5.1700000000000003E-2"/>
    <n v="4.7299011299414159E-5"/>
    <n v="0.99781114891585965"/>
    <x v="3"/>
    <n v="0"/>
    <s v="no.s"/>
    <n v="1566.6666666666667"/>
    <n v="0"/>
    <m/>
    <n v="1"/>
    <m/>
    <x v="2"/>
    <n v="1"/>
    <s v="non moved"/>
    <n v="0"/>
    <m/>
    <m/>
    <m/>
  </r>
  <r>
    <n v="443"/>
    <s v="Jars Villo cake"/>
    <x v="1"/>
    <s v="scrap"/>
    <s v="dispose"/>
    <m/>
    <m/>
    <x v="1"/>
    <m/>
    <s v="dispose"/>
    <n v="0"/>
    <n v="11"/>
    <m/>
    <s v="CAKE"/>
    <x v="2"/>
    <n v="0"/>
    <s v="PM0002"/>
    <x v="1"/>
    <s v="no.s"/>
    <n v="1"/>
    <n v="2"/>
    <n v="1"/>
    <n v="2"/>
    <n v="6"/>
    <n v="5"/>
    <n v="1"/>
    <s v="local"/>
    <s v="5000 NOS"/>
    <s v="-"/>
    <m/>
    <n v="0"/>
    <n v="0"/>
    <n v="0"/>
    <n v="0"/>
    <n v="0"/>
    <n v="520"/>
    <n v="0"/>
    <n v="0"/>
    <n v="0"/>
    <n v="520"/>
    <n v="57.777777777777779"/>
    <n v="520"/>
    <n v="635.55555555555554"/>
    <n v="6.3555555555555553E-3"/>
    <n v="5.8145356680130885E-6"/>
    <n v="0.99994223256777137"/>
    <x v="3"/>
    <n v="0"/>
    <s v="no.s"/>
    <n v="17.333333333333332"/>
    <n v="0"/>
    <m/>
    <n v="1"/>
    <m/>
    <x v="2"/>
    <n v="1"/>
    <s v="non moved"/>
    <n v="0"/>
    <m/>
    <m/>
    <m/>
  </r>
  <r>
    <n v="1048"/>
    <s v="AUSOME WAFYTA 2/- STRAWBERRY LABELS STICKLINE"/>
    <x v="2"/>
    <s v="moving"/>
    <m/>
    <m/>
    <m/>
    <x v="2"/>
    <m/>
    <m/>
    <n v="0"/>
    <n v="0.55000000000000004"/>
    <m/>
    <s v="STICK LINE"/>
    <x v="16"/>
    <n v="0"/>
    <s v="PM0760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1045"/>
    <s v="WAX BEES "/>
    <x v="1"/>
    <s v="trial"/>
    <s v="dispose"/>
    <m/>
    <m/>
    <x v="1"/>
    <m/>
    <s v="dispose"/>
    <n v="0"/>
    <n v="180"/>
    <m/>
    <n v="0"/>
    <x v="0"/>
    <n v="0"/>
    <s v="RM0236"/>
    <x v="0"/>
    <s v="no.s"/>
    <n v="1"/>
    <m/>
    <m/>
    <m/>
    <n v="1"/>
    <n v="10"/>
    <n v="-9"/>
    <s v="Non Local"/>
    <e v="#N/A"/>
    <e v="#N/A"/>
    <m/>
    <m/>
    <m/>
    <m/>
    <m/>
    <m/>
    <m/>
    <m/>
    <m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888"/>
    <s v="LABELS - NIRVANA"/>
    <x v="1"/>
    <s v="scrap"/>
    <s v="dispose"/>
    <m/>
    <m/>
    <x v="1"/>
    <m/>
    <s v="dispose"/>
    <n v="0"/>
    <n v="1"/>
    <m/>
    <s v="INDUSTRIAL"/>
    <x v="16"/>
    <n v="0"/>
    <s v="PM0585"/>
    <x v="1"/>
    <s v="Kgs"/>
    <n v="1"/>
    <n v="10"/>
    <n v="1"/>
    <n v="3"/>
    <n v="15"/>
    <n v="5"/>
    <n v="10"/>
    <s v="local"/>
    <s v="10000 NOS"/>
    <n v="0"/>
    <m/>
    <m/>
    <m/>
    <m/>
    <m/>
    <n v="400"/>
    <n v="0"/>
    <n v="0"/>
    <n v="0"/>
    <n v="0"/>
    <n v="400"/>
    <n v="80"/>
    <n v="400"/>
    <n v="80"/>
    <n v="8.0000000000000004E-4"/>
    <n v="7.3189959457507411E-7"/>
    <n v="0.99999825867577552"/>
    <x v="3"/>
    <n v="0"/>
    <s v="no.s"/>
    <n v="13.333333333333334"/>
    <n v="0"/>
    <m/>
    <m/>
    <n v="1"/>
    <x v="4"/>
    <n v="1"/>
    <s v="non moved"/>
    <n v="0"/>
    <m/>
    <m/>
    <m/>
  </r>
  <r>
    <n v="845"/>
    <s v="THERMACOAL SHEETS  MARCO BITTER SLAB"/>
    <x v="1"/>
    <s v="scrap"/>
    <s v="dispose"/>
    <m/>
    <m/>
    <x v="1"/>
    <m/>
    <s v="dispose"/>
    <n v="0"/>
    <n v="5"/>
    <m/>
    <s v="INDUSTRIAL"/>
    <x v="5"/>
    <n v="0"/>
    <s v="PM0480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855"/>
    <s v="THERMACOAL SHEETS  MARCO MILK SLAB"/>
    <x v="1"/>
    <s v="scrap"/>
    <s v="dispose"/>
    <m/>
    <m/>
    <x v="1"/>
    <m/>
    <s v="dispose"/>
    <n v="0"/>
    <n v="5"/>
    <m/>
    <s v="INDUSTRIAL"/>
    <x v="5"/>
    <n v="0"/>
    <s v="PM0600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1020"/>
    <s v="BEN 10 ULTRAPOP 5 PIECES FREE YELLOW COVERING STICKERS"/>
    <x v="1"/>
    <s v="scrap"/>
    <s v="dispose"/>
    <m/>
    <m/>
    <x v="1"/>
    <m/>
    <s v="dispose"/>
    <n v="0"/>
    <n v="0.78"/>
    <m/>
    <s v="FORMING"/>
    <x v="16"/>
    <n v="0"/>
    <s v="PM0733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495"/>
    <s v="CB's Spots 10/-"/>
    <x v="1"/>
    <s v="alternate usage"/>
    <s v="use"/>
    <s v="existing"/>
    <s v="no stock"/>
    <x v="3"/>
    <m/>
    <s v="no dispose"/>
    <n v="0"/>
    <n v="37"/>
    <m/>
    <s v="PANNING"/>
    <x v="5"/>
    <n v="0"/>
    <s v="PM0108"/>
    <x v="1"/>
    <s v="no.s"/>
    <n v="1"/>
    <n v="4"/>
    <n v="1"/>
    <n v="2"/>
    <n v="8"/>
    <m/>
    <n v="8"/>
    <m/>
    <e v="#N/A"/>
    <e v="#N/A"/>
    <m/>
    <n v="150"/>
    <m/>
    <n v="188"/>
    <m/>
    <n v="100"/>
    <n v="60"/>
    <n v="10"/>
    <n v="100"/>
    <m/>
    <m/>
    <n v="101.33333333333333"/>
    <m/>
    <n v="3749.333333333333"/>
    <m/>
    <n v="0"/>
    <n v="1"/>
    <x v="3"/>
    <n v="0"/>
    <s v="no.s"/>
    <n v="0"/>
    <m/>
    <m/>
    <m/>
    <m/>
    <x v="3"/>
    <n v="1"/>
    <s v="non moved"/>
    <n v="0"/>
    <m/>
    <m/>
    <m/>
  </r>
  <r>
    <n v="153"/>
    <s v="Green Mango F1 4853TR (Kerry)"/>
    <x v="1"/>
    <s v="scrap"/>
    <s v="dispose"/>
    <m/>
    <m/>
    <x v="1"/>
    <m/>
    <s v="dispose"/>
    <n v="0"/>
    <n v="8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256"/>
    <s v="Lam 15 g Silky Milky 5/-"/>
    <x v="2"/>
    <s v="moving"/>
    <m/>
    <m/>
    <m/>
    <x v="2"/>
    <m/>
    <m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265"/>
    <s v="Laminate Pepe Darky  5/-"/>
    <x v="2"/>
    <s v="moving"/>
    <m/>
    <m/>
    <m/>
    <x v="2"/>
    <m/>
    <m/>
    <n v="0"/>
    <n v="235"/>
    <m/>
    <n v="0"/>
    <x v="4"/>
    <m/>
    <s v="NOT"/>
    <x v="1"/>
    <s v="Kgs"/>
    <n v="1"/>
    <n v="15"/>
    <n v="1"/>
    <n v="5"/>
    <n v="22"/>
    <m/>
    <n v="22"/>
    <m/>
    <s v="5000 NOS"/>
    <n v="0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n v="9"/>
    <n v="12"/>
  </r>
  <r>
    <n v="266"/>
    <s v="Cbs Pepe Darky  5/-"/>
    <x v="2"/>
    <s v="moving"/>
    <m/>
    <m/>
    <m/>
    <x v="2"/>
    <m/>
    <m/>
    <n v="0"/>
    <n v="235"/>
    <m/>
    <n v="0"/>
    <x v="5"/>
    <m/>
    <s v="NOT"/>
    <x v="1"/>
    <s v="Kgs"/>
    <n v="1"/>
    <n v="4"/>
    <n v="1"/>
    <n v="2"/>
    <n v="8"/>
    <m/>
    <n v="8"/>
    <m/>
    <s v="5000 NOS"/>
    <n v="0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266"/>
    <s v="Display Pepe Darky  5/-"/>
    <x v="2"/>
    <s v="moving"/>
    <m/>
    <m/>
    <m/>
    <x v="2"/>
    <m/>
    <m/>
    <n v="0"/>
    <n v="235"/>
    <m/>
    <n v="0"/>
    <x v="7"/>
    <m/>
    <s v="NOT"/>
    <x v="1"/>
    <s v="Kgs"/>
    <n v="1"/>
    <n v="10"/>
    <n v="1"/>
    <n v="4"/>
    <n v="16"/>
    <m/>
    <n v="16"/>
    <m/>
    <s v="5000 NOS"/>
    <n v="0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n v="12"/>
    <n v="5.5"/>
  </r>
  <r>
    <n v="1019"/>
    <s v="BEN 10 ULTRAPOP 5 PIECES FREE RED COVERING STICKERS"/>
    <x v="1"/>
    <s v="scrap"/>
    <s v="dispose"/>
    <m/>
    <m/>
    <x v="1"/>
    <m/>
    <s v="dispose"/>
    <n v="0"/>
    <n v="0.78"/>
    <m/>
    <s v="FORMING"/>
    <x v="16"/>
    <n v="0"/>
    <s v="PM0732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550"/>
    <s v="PVC 262 MM(white)"/>
    <x v="1"/>
    <s v="scrap"/>
    <s v="dispose"/>
    <m/>
    <m/>
    <x v="1"/>
    <m/>
    <s v="dispose"/>
    <n v="0"/>
    <n v="110"/>
    <m/>
    <n v="0"/>
    <x v="12"/>
    <n v="0"/>
    <s v="PM0345"/>
    <x v="1"/>
    <s v="Kgs"/>
    <n v="1"/>
    <n v="7"/>
    <n v="1"/>
    <n v="3"/>
    <n v="12"/>
    <m/>
    <n v="12"/>
    <m/>
    <s v="500 KGS"/>
    <s v="each cotton contains 20 kgs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360"/>
    <s v="Pouch U &amp; Me (Strawberry &amp; milk) Candy"/>
    <x v="1"/>
    <s v="scrap"/>
    <s v="dispose"/>
    <m/>
    <m/>
    <x v="1"/>
    <m/>
    <s v="dispose"/>
    <n v="0"/>
    <n v="1"/>
    <m/>
    <s v="CANDY"/>
    <x v="28"/>
    <n v="0"/>
    <s v="PM0164"/>
    <x v="1"/>
    <e v="#N/A"/>
    <n v="1"/>
    <n v="15"/>
    <n v="1"/>
    <n v="5"/>
    <n v="22"/>
    <m/>
    <n v="22"/>
    <m/>
    <s v="25000 NOS"/>
    <s v="each bag contains 6000 pouche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3"/>
    <s v="Laminate Chokiton"/>
    <x v="1"/>
    <s v="scrap"/>
    <s v="use"/>
    <s v="new"/>
    <s v="needed"/>
    <x v="2"/>
    <m/>
    <s v="no dispose"/>
    <n v="575"/>
    <n v="235"/>
    <m/>
    <n v="0"/>
    <x v="4"/>
    <m/>
    <s v="NOT"/>
    <x v="1"/>
    <s v="Kgs"/>
    <n v="1"/>
    <n v="15"/>
    <n v="1"/>
    <n v="5"/>
    <n v="22"/>
    <m/>
    <n v="22"/>
    <m/>
    <s v="5000 NOS"/>
    <n v="0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304"/>
    <s v="Caps Chokiton"/>
    <x v="1"/>
    <s v="scrap"/>
    <s v="dispose"/>
    <m/>
    <m/>
    <x v="1"/>
    <m/>
    <s v="dispose"/>
    <n v="0"/>
    <n v="1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674"/>
    <s v="83mm Blue Caps for 3D Mint Bubblegum"/>
    <x v="1"/>
    <s v="alternate usage"/>
    <s v="use"/>
    <s v="existing"/>
    <s v="no stock"/>
    <x v="3"/>
    <m/>
    <s v="no dispose"/>
    <n v="0"/>
    <n v="1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4"/>
    <s v="Jars Chokiton"/>
    <x v="1"/>
    <s v="scrap"/>
    <s v="dispose"/>
    <m/>
    <m/>
    <x v="1"/>
    <m/>
    <s v="dispose"/>
    <n v="0"/>
    <n v="5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5"/>
    <s v="Cbs Chokiton"/>
    <x v="1"/>
    <s v="scrap"/>
    <s v="dispose"/>
    <m/>
    <m/>
    <x v="1"/>
    <m/>
    <s v="dispose"/>
    <n v="0"/>
    <n v="30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840"/>
    <s v="96 MM PLAIN CAPS"/>
    <x v="1"/>
    <s v="alternate usage"/>
    <s v="use"/>
    <s v="existing"/>
    <s v="no stock"/>
    <x v="3"/>
    <m/>
    <s v="no dispose"/>
    <n v="0"/>
    <n v="1.2"/>
    <m/>
    <n v="0"/>
    <x v="9"/>
    <n v="0"/>
    <s v="PM0523"/>
    <x v="1"/>
    <s v="no.s"/>
    <n v="1"/>
    <n v="7"/>
    <n v="1"/>
    <n v="2"/>
    <n v="11"/>
    <m/>
    <n v="11"/>
    <m/>
    <s v="5000 NOS"/>
    <s v="each bag contains 2000 nos cap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491"/>
    <s v="Laminate Milky"/>
    <x v="1"/>
    <s v="scrap"/>
    <s v="dispose"/>
    <m/>
    <m/>
    <x v="1"/>
    <m/>
    <s v="dispose"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790"/>
    <s v="SWISH SLAB POUCHES"/>
    <x v="1"/>
    <s v="scrap"/>
    <s v="dispose"/>
    <m/>
    <m/>
    <x v="1"/>
    <m/>
    <s v="dispose"/>
    <n v="43000"/>
    <n v="1"/>
    <m/>
    <e v="#N/A"/>
    <x v="28"/>
    <m/>
    <e v="#N/A"/>
    <x v="1"/>
    <e v="#N/A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837"/>
    <s v="WAFFY CHOCOLATE LABELS"/>
    <x v="1"/>
    <s v="scrap"/>
    <s v="dispose"/>
    <m/>
    <m/>
    <x v="1"/>
    <m/>
    <s v="dispose"/>
    <n v="0"/>
    <n v="0.43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478"/>
    <s v="Danglar Spots 1/-"/>
    <x v="0"/>
    <m/>
    <m/>
    <m/>
    <m/>
    <x v="0"/>
    <m/>
    <m/>
    <n v="0"/>
    <n v="5"/>
    <m/>
    <s v="PANNING"/>
    <x v="30"/>
    <m/>
    <s v="check"/>
    <x v="1"/>
    <s v="no.s"/>
    <n v="1"/>
    <m/>
    <m/>
    <m/>
    <n v="1"/>
    <m/>
    <n v="1"/>
    <m/>
    <s v="5000 NOS"/>
    <n v="0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899"/>
    <s v="NEW CBS  MARCO WHITE SLAB"/>
    <x v="0"/>
    <m/>
    <m/>
    <m/>
    <m/>
    <x v="0"/>
    <m/>
    <m/>
    <n v="0"/>
    <n v="17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907"/>
    <s v="BEN 10 ULTRAPOP LAMINATE (9 GMS)"/>
    <x v="0"/>
    <m/>
    <m/>
    <m/>
    <m/>
    <x v="0"/>
    <m/>
    <m/>
    <n v="0"/>
    <n v="252.92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2"/>
    <n v="0"/>
    <s v="kgs"/>
    <n v="0"/>
    <m/>
    <m/>
    <m/>
    <m/>
    <x v="0"/>
    <n v="4"/>
    <s v="moved"/>
    <n v="0"/>
    <m/>
    <m/>
    <m/>
  </r>
  <r>
    <n v="982"/>
    <s v="KOFFEE FUN CHOCO LAMIANTE"/>
    <x v="0"/>
    <m/>
    <m/>
    <m/>
    <m/>
    <x v="0"/>
    <m/>
    <m/>
    <n v="0"/>
    <n v="19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4"/>
    <n v="0"/>
    <s v="kgs"/>
    <n v="0"/>
    <m/>
    <m/>
    <m/>
    <m/>
    <x v="0"/>
    <n v="3"/>
    <s v="not launched"/>
    <n v="0"/>
    <m/>
    <n v="4"/>
    <n v="3.3"/>
  </r>
  <r>
    <n v="1021"/>
    <s v="MINI CHOCO LAMINATE"/>
    <x v="0"/>
    <m/>
    <m/>
    <m/>
    <m/>
    <x v="0"/>
    <m/>
    <m/>
    <n v="0"/>
    <n v="19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4"/>
    <n v="0"/>
    <s v="kgs"/>
    <n v="0"/>
    <m/>
    <m/>
    <m/>
    <m/>
    <x v="0"/>
    <n v="3"/>
    <s v="not launched"/>
    <n v="0"/>
    <m/>
    <m/>
    <m/>
  </r>
  <r>
    <n v="1077"/>
    <s v="DIAMOND LUCKY DRAW COUPONS "/>
    <x v="0"/>
    <m/>
    <m/>
    <m/>
    <m/>
    <x v="0"/>
    <m/>
    <m/>
    <n v="0"/>
    <n v="235"/>
    <m/>
    <n v="0"/>
    <x v="35"/>
    <m/>
    <s v="NOT"/>
    <x v="2"/>
    <s v="Kgs"/>
    <n v="1"/>
    <m/>
    <m/>
    <m/>
    <n v="1"/>
    <m/>
    <n v="1"/>
    <m/>
    <s v="5000 NOS"/>
    <n v="0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830"/>
    <s v="NECOL PINK"/>
    <x v="0"/>
    <m/>
    <m/>
    <m/>
    <m/>
    <x v="0"/>
    <m/>
    <m/>
    <n v="8"/>
    <n v="1380"/>
    <m/>
    <n v="0"/>
    <x v="20"/>
    <n v="77"/>
    <s v="RM0134"/>
    <x v="0"/>
    <e v="#N/A"/>
    <n v="1"/>
    <n v="10"/>
    <n v="1"/>
    <n v="4"/>
    <n v="16"/>
    <m/>
    <n v="16"/>
    <m/>
    <e v="#N/A"/>
    <e v="#N/A"/>
    <m/>
    <m/>
    <m/>
    <m/>
    <n v="16"/>
    <n v="25"/>
    <n v="23"/>
    <n v="25"/>
    <m/>
    <m/>
    <m/>
    <n v="22.25"/>
    <m/>
    <n v="30705"/>
    <m/>
    <n v="0"/>
    <n v="1"/>
    <x v="2"/>
    <n v="8"/>
    <s v="kgs"/>
    <n v="0"/>
    <m/>
    <m/>
    <m/>
    <m/>
    <x v="0"/>
    <n v="4"/>
    <s v="moved"/>
    <n v="11040"/>
    <m/>
    <m/>
    <m/>
  </r>
  <r>
    <n v="503"/>
    <s v="Mikky Bottoms"/>
    <x v="0"/>
    <m/>
    <m/>
    <m/>
    <m/>
    <x v="0"/>
    <m/>
    <m/>
    <n v="97900"/>
    <n v="2"/>
    <m/>
    <s v="PANNING"/>
    <x v="30"/>
    <n v="46900"/>
    <s v="PM0115"/>
    <x v="1"/>
    <s v="no.s"/>
    <n v="1"/>
    <n v="15"/>
    <n v="1"/>
    <n v="5"/>
    <n v="22"/>
    <n v="2"/>
    <n v="20"/>
    <s v="local"/>
    <s v="15000 NOS"/>
    <s v="each bag contains 1500 nos  "/>
    <m/>
    <n v="188616"/>
    <n v="228000"/>
    <n v="172500"/>
    <n v="117000"/>
    <n v="126500"/>
    <n v="134500"/>
    <n v="207000"/>
    <n v="193500"/>
    <n v="147600"/>
    <n v="1515216"/>
    <n v="168357.33333333334"/>
    <n v="228000"/>
    <m/>
    <m/>
    <n v="0"/>
    <n v="1"/>
    <x v="2"/>
    <n v="97900"/>
    <s v="no.s"/>
    <n v="7600"/>
    <n v="12.881578947368421"/>
    <m/>
    <m/>
    <m/>
    <x v="0"/>
    <n v="0"/>
    <s v="moved"/>
    <m/>
    <n v="1"/>
    <m/>
    <m/>
  </r>
  <r>
    <n v="802"/>
    <s v="FRUIT N FRUITY"/>
    <x v="0"/>
    <m/>
    <m/>
    <m/>
    <m/>
    <x v="0"/>
    <m/>
    <m/>
    <n v="2385"/>
    <n v="65"/>
    <m/>
    <n v="0"/>
    <x v="0"/>
    <n v="3895"/>
    <s v="RM0210"/>
    <x v="0"/>
    <s v="Kgs"/>
    <n v="1"/>
    <m/>
    <m/>
    <m/>
    <n v="1"/>
    <n v="3"/>
    <n v="-2"/>
    <s v="local"/>
    <s v="1500 KGS"/>
    <s v="100 cts x 15 kgs"/>
    <m/>
    <m/>
    <m/>
    <n v="15"/>
    <n v="105"/>
    <n v="1780"/>
    <n v="5265"/>
    <n v="6180"/>
    <n v="5280"/>
    <n v="5235"/>
    <n v="23860"/>
    <n v="3408.5714285714284"/>
    <n v="6180"/>
    <m/>
    <m/>
    <n v="0"/>
    <n v="1"/>
    <x v="2"/>
    <n v="2385"/>
    <s v="kgs"/>
    <n v="206"/>
    <n v="11.577669902912621"/>
    <m/>
    <m/>
    <m/>
    <x v="0"/>
    <n v="0"/>
    <s v="moved"/>
    <m/>
    <n v="1"/>
    <m/>
    <m/>
  </r>
  <r>
    <n v="623"/>
    <s v="YOYO MINI"/>
    <x v="0"/>
    <m/>
    <m/>
    <m/>
    <m/>
    <x v="0"/>
    <m/>
    <m/>
    <n v="1620"/>
    <e v="#N/A"/>
    <m/>
    <s v="STICK"/>
    <x v="16"/>
    <n v="860"/>
    <s v="PM0076"/>
    <x v="1"/>
    <s v="no.s"/>
    <n v="1"/>
    <n v="10"/>
    <n v="1"/>
    <n v="3"/>
    <n v="15"/>
    <n v="5"/>
    <n v="10"/>
    <s v="local"/>
    <s v="500 CBS"/>
    <s v="each bdl contains 10 nos"/>
    <m/>
    <n v="1340"/>
    <n v="1330"/>
    <n v="2570"/>
    <n v="1400"/>
    <n v="1340"/>
    <n v="2680"/>
    <n v="2960"/>
    <n v="3480"/>
    <n v="4790"/>
    <n v="21890"/>
    <n v="2432.2222222222222"/>
    <n v="4790"/>
    <m/>
    <m/>
    <n v="0"/>
    <n v="1"/>
    <x v="2"/>
    <n v="1620"/>
    <s v="no.s"/>
    <n v="159.66666666666666"/>
    <n v="10.146137787056368"/>
    <m/>
    <m/>
    <m/>
    <x v="0"/>
    <n v="0"/>
    <s v="moved"/>
    <m/>
    <m/>
    <m/>
    <m/>
  </r>
  <r>
    <n v="419"/>
    <s v="Coco masti canster sheets"/>
    <x v="0"/>
    <m/>
    <m/>
    <m/>
    <m/>
    <x v="0"/>
    <m/>
    <m/>
    <n v="0"/>
    <n v="4.3499999999999996"/>
    <m/>
    <s v="CANDY"/>
    <x v="13"/>
    <n v="0"/>
    <s v="PM0133"/>
    <x v="1"/>
    <s v="no.s"/>
    <n v="1"/>
    <n v="10"/>
    <n v="1"/>
    <n v="4"/>
    <n v="16"/>
    <n v="5"/>
    <n v="11"/>
    <s v="local"/>
    <s v="10000 NOS"/>
    <s v="each cottons contains 1000 sheets"/>
    <m/>
    <n v="11000"/>
    <n v="3000"/>
    <n v="0"/>
    <n v="0"/>
    <n v="0"/>
    <n v="43000"/>
    <n v="0"/>
    <n v="10000"/>
    <m/>
    <n v="67000"/>
    <n v="8375"/>
    <n v="43000"/>
    <m/>
    <m/>
    <n v="0"/>
    <n v="1"/>
    <x v="2"/>
    <n v="0"/>
    <s v="no.s"/>
    <n v="1433.3333333333333"/>
    <n v="0"/>
    <m/>
    <m/>
    <m/>
    <x v="0"/>
    <n v="0"/>
    <s v="moved"/>
    <m/>
    <m/>
    <m/>
    <m/>
  </r>
  <r>
    <n v="508"/>
    <s v="Soccer Cup Laminate"/>
    <x v="0"/>
    <m/>
    <m/>
    <m/>
    <m/>
    <x v="0"/>
    <m/>
    <m/>
    <n v="864.57999999999993"/>
    <n v="370"/>
    <m/>
    <s v="MOULDING"/>
    <x v="4"/>
    <n v="1010.1700000000001"/>
    <s v="PM0119"/>
    <x v="1"/>
    <s v="Kgs"/>
    <n v="1"/>
    <n v="15"/>
    <n v="1"/>
    <n v="5"/>
    <n v="22"/>
    <n v="25"/>
    <n v="-3"/>
    <s v="local"/>
    <s v="500 KGS"/>
    <s v="each roll contains 4 kgs"/>
    <m/>
    <n v="516"/>
    <n v="172.11"/>
    <n v="0"/>
    <n v="0"/>
    <n v="0"/>
    <n v="289"/>
    <n v="256"/>
    <n v="460"/>
    <n v="196"/>
    <n v="1889.1100000000001"/>
    <n v="209.90111111111113"/>
    <n v="516"/>
    <m/>
    <m/>
    <n v="0"/>
    <n v="1"/>
    <x v="2"/>
    <n v="864.57999999999993"/>
    <s v="kgs"/>
    <n v="17.2"/>
    <n v="50.266279069767442"/>
    <m/>
    <m/>
    <m/>
    <x v="0"/>
    <n v="0"/>
    <s v="moved"/>
    <m/>
    <m/>
    <m/>
    <m/>
  </r>
  <r>
    <n v="897"/>
    <s v="FUNTOO CHOCOSTICK JARS 5000ML WITH ORANGE CAPS"/>
    <x v="0"/>
    <m/>
    <m/>
    <m/>
    <m/>
    <x v="0"/>
    <m/>
    <m/>
    <n v="8532"/>
    <n v="30"/>
    <m/>
    <n v="0"/>
    <x v="2"/>
    <n v="1242"/>
    <s v="PM0508"/>
    <x v="1"/>
    <s v="no.s"/>
    <n v="1"/>
    <n v="2"/>
    <n v="1"/>
    <n v="2"/>
    <n v="6"/>
    <n v="2"/>
    <n v="4"/>
    <s v="Non Local"/>
    <s v="5000 NOS"/>
    <s v="each cotton contains 54 nos"/>
    <m/>
    <m/>
    <m/>
    <m/>
    <m/>
    <n v="0"/>
    <n v="9348"/>
    <n v="0"/>
    <n v="1184"/>
    <n v="4918"/>
    <n v="15450"/>
    <n v="3090"/>
    <n v="9348"/>
    <m/>
    <m/>
    <n v="0"/>
    <n v="1"/>
    <x v="2"/>
    <n v="8532"/>
    <s v="no.s"/>
    <n v="311.60000000000002"/>
    <n v="27.381258023106543"/>
    <m/>
    <m/>
    <m/>
    <x v="0"/>
    <n v="0"/>
    <s v="moved"/>
    <m/>
    <m/>
    <m/>
    <m/>
  </r>
  <r>
    <n v="416"/>
    <s v="Disposable Glasses (30PCS) Doraemon Fun stick"/>
    <x v="0"/>
    <m/>
    <m/>
    <m/>
    <m/>
    <x v="0"/>
    <m/>
    <m/>
    <n v="0"/>
    <s v="0.35p"/>
    <m/>
    <s v="BLISTER"/>
    <x v="30"/>
    <n v="0"/>
    <s v="PM0645"/>
    <x v="1"/>
    <s v="no.s"/>
    <n v="1"/>
    <m/>
    <m/>
    <m/>
    <n v="1"/>
    <n v="7"/>
    <n v="-6"/>
    <s v="local"/>
    <s v="1 LAKH"/>
    <s v="each cotton contains 11000 nos"/>
    <m/>
    <m/>
    <m/>
    <m/>
    <m/>
    <m/>
    <m/>
    <n v="1044000"/>
    <n v="0"/>
    <n v="0"/>
    <n v="1044000"/>
    <n v="348000"/>
    <n v="1044000"/>
    <m/>
    <m/>
    <n v="0"/>
    <n v="1"/>
    <x v="2"/>
    <n v="0"/>
    <s v="no.s"/>
    <n v="34800"/>
    <n v="0"/>
    <m/>
    <m/>
    <m/>
    <x v="0"/>
    <n v="0"/>
    <s v="moved"/>
    <m/>
    <m/>
    <m/>
    <m/>
  </r>
  <r>
    <n v="403"/>
    <s v="Cansters Almond Blast Toffee"/>
    <x v="0"/>
    <m/>
    <m/>
    <m/>
    <m/>
    <x v="0"/>
    <m/>
    <m/>
    <n v="0"/>
    <n v="4"/>
    <m/>
    <s v="CANDY"/>
    <x v="13"/>
    <n v="0"/>
    <s v="PM0125"/>
    <x v="1"/>
    <s v="no.s"/>
    <n v="1"/>
    <n v="10"/>
    <n v="1"/>
    <n v="4"/>
    <n v="16"/>
    <n v="5"/>
    <n v="11"/>
    <s v="local"/>
    <s v="10000 NOS"/>
    <s v="each cottons contains 56 nos"/>
    <m/>
    <n v="22624"/>
    <n v="2968"/>
    <n v="0"/>
    <n v="0"/>
    <n v="0"/>
    <n v="0"/>
    <n v="1524"/>
    <n v="0"/>
    <n v="0"/>
    <n v="27116"/>
    <n v="3012.8888888888887"/>
    <n v="22624"/>
    <m/>
    <m/>
    <n v="0"/>
    <n v="1"/>
    <x v="2"/>
    <n v="0"/>
    <s v="no.s"/>
    <n v="754.13333333333333"/>
    <n v="0"/>
    <m/>
    <m/>
    <m/>
    <x v="0"/>
    <n v="0"/>
    <s v="moved"/>
    <m/>
    <m/>
    <m/>
    <m/>
  </r>
  <r>
    <n v="677"/>
    <s v="Gold 2/- caps"/>
    <x v="0"/>
    <m/>
    <m/>
    <m/>
    <m/>
    <x v="0"/>
    <m/>
    <m/>
    <n v="30750"/>
    <n v="1.5"/>
    <m/>
    <s v="MOULDING"/>
    <x v="9"/>
    <n v="36950"/>
    <s v="PM0280"/>
    <x v="1"/>
    <s v="no.s"/>
    <n v="1"/>
    <n v="7"/>
    <n v="1"/>
    <n v="2"/>
    <n v="11"/>
    <n v="3"/>
    <n v="8"/>
    <s v="local"/>
    <s v="5000 nos"/>
    <e v="#N/A"/>
    <m/>
    <n v="72200"/>
    <n v="32700"/>
    <n v="7500"/>
    <n v="16700"/>
    <n v="12900"/>
    <n v="9500"/>
    <n v="58550"/>
    <n v="55300"/>
    <n v="45350"/>
    <n v="310700"/>
    <n v="34522.222222222219"/>
    <n v="72200"/>
    <m/>
    <m/>
    <n v="0"/>
    <n v="1"/>
    <x v="2"/>
    <n v="30750"/>
    <s v="no.s"/>
    <n v="2406.6666666666665"/>
    <n v="12.777008310249307"/>
    <m/>
    <m/>
    <m/>
    <x v="0"/>
    <n v="0"/>
    <s v="moved"/>
    <m/>
    <m/>
    <m/>
    <m/>
  </r>
  <r>
    <n v="220"/>
    <s v="Laminate 2 shots"/>
    <x v="0"/>
    <m/>
    <m/>
    <m/>
    <m/>
    <x v="0"/>
    <m/>
    <m/>
    <n v="0"/>
    <n v="200"/>
    <m/>
    <s v="MOULDING"/>
    <x v="4"/>
    <n v="0"/>
    <s v="PM0257"/>
    <x v="1"/>
    <s v="Kgs"/>
    <n v="1"/>
    <n v="15"/>
    <n v="1"/>
    <n v="5"/>
    <n v="22"/>
    <n v="25"/>
    <n v="-3"/>
    <s v="local"/>
    <s v="500 KGS"/>
    <s v="each bdl average 20 kgs"/>
    <m/>
    <n v="127"/>
    <n v="0"/>
    <n v="155"/>
    <n v="150"/>
    <n v="293.06"/>
    <n v="130"/>
    <n v="283"/>
    <n v="180"/>
    <n v="144"/>
    <n v="1462.06"/>
    <n v="162.45111111111112"/>
    <n v="293.06"/>
    <m/>
    <m/>
    <n v="0"/>
    <n v="1"/>
    <x v="2"/>
    <n v="0"/>
    <s v="kgs"/>
    <n v="9.7686666666666664"/>
    <n v="0"/>
    <m/>
    <m/>
    <m/>
    <x v="0"/>
    <n v="0"/>
    <s v="moved"/>
    <m/>
    <m/>
    <m/>
    <m/>
  </r>
  <r>
    <n v="486"/>
    <s v="Laminate Spots 5/-"/>
    <x v="0"/>
    <m/>
    <m/>
    <m/>
    <m/>
    <x v="0"/>
    <m/>
    <m/>
    <n v="290.97000000000003"/>
    <n v="200"/>
    <m/>
    <s v="PANNING"/>
    <x v="4"/>
    <n v="339.37"/>
    <s v="PM0100"/>
    <x v="1"/>
    <s v="Kgs"/>
    <n v="1"/>
    <n v="15"/>
    <n v="1"/>
    <n v="5"/>
    <n v="22"/>
    <n v="25"/>
    <n v="-3"/>
    <s v="local"/>
    <s v="500 KGS"/>
    <s v="each roll contains 10 kgs"/>
    <m/>
    <n v="140"/>
    <n v="180"/>
    <n v="210"/>
    <n v="128"/>
    <n v="30"/>
    <n v="64"/>
    <n v="72"/>
    <n v="112"/>
    <n v="166.23000000000002"/>
    <n v="1102.23"/>
    <n v="122.47"/>
    <n v="210"/>
    <m/>
    <m/>
    <n v="0"/>
    <n v="1"/>
    <x v="2"/>
    <n v="290.97000000000003"/>
    <s v="kgs"/>
    <n v="7"/>
    <n v="41.567142857142862"/>
    <m/>
    <m/>
    <m/>
    <x v="0"/>
    <n v="0"/>
    <s v="moved"/>
    <m/>
    <m/>
    <m/>
    <m/>
  </r>
  <r>
    <n v="476"/>
    <s v="Laminate Spots 1/-"/>
    <x v="0"/>
    <m/>
    <m/>
    <m/>
    <m/>
    <x v="0"/>
    <m/>
    <m/>
    <n v="0.5"/>
    <n v="200"/>
    <m/>
    <s v="PANNING"/>
    <x v="4"/>
    <n v="0.5"/>
    <s v="PM0089"/>
    <x v="1"/>
    <s v="Kgs"/>
    <n v="1"/>
    <n v="15"/>
    <n v="1"/>
    <n v="5"/>
    <n v="22"/>
    <n v="25"/>
    <n v="-3"/>
    <s v="local"/>
    <s v="500 KGS"/>
    <s v="each roll contains 6 kgs"/>
    <m/>
    <n v="230"/>
    <n v="139"/>
    <n v="70"/>
    <n v="50"/>
    <n v="40"/>
    <n v="70"/>
    <n v="80"/>
    <n v="102"/>
    <n v="187.5"/>
    <n v="968.5"/>
    <n v="107.61111111111111"/>
    <n v="230"/>
    <m/>
    <m/>
    <n v="0"/>
    <n v="1"/>
    <x v="2"/>
    <n v="0.5"/>
    <s v="kgs"/>
    <n v="7.666666666666667"/>
    <n v="6.5217391304347824E-2"/>
    <m/>
    <m/>
    <m/>
    <x v="0"/>
    <n v="0"/>
    <s v="moved"/>
    <m/>
    <m/>
    <m/>
    <m/>
  </r>
  <r>
    <n v="650"/>
    <s v="Covers (Teddy Biskoot/Doraemon Choco Stick)"/>
    <x v="0"/>
    <m/>
    <m/>
    <m/>
    <m/>
    <x v="0"/>
    <m/>
    <m/>
    <n v="25152"/>
    <n v="0.3"/>
    <m/>
    <s v="Common"/>
    <x v="30"/>
    <n v="40000"/>
    <s v="PM0525"/>
    <x v="1"/>
    <s v="no.s"/>
    <n v="1"/>
    <m/>
    <m/>
    <m/>
    <n v="1"/>
    <n v="3"/>
    <n v="-2"/>
    <s v="local"/>
    <s v="500 KGS"/>
    <n v="0"/>
    <m/>
    <n v="90475"/>
    <n v="33000"/>
    <n v="6030"/>
    <n v="13000"/>
    <n v="17000"/>
    <n v="12000"/>
    <n v="48000"/>
    <n v="30000"/>
    <n v="31000"/>
    <n v="280505"/>
    <n v="31167.222222222223"/>
    <n v="90475"/>
    <m/>
    <m/>
    <n v="0"/>
    <n v="1"/>
    <x v="2"/>
    <n v="25152"/>
    <s v="no.s"/>
    <n v="3015.8333333333335"/>
    <n v="8.3399834208344839"/>
    <m/>
    <m/>
    <m/>
    <x v="0"/>
    <n v="0"/>
    <s v="moved"/>
    <m/>
    <m/>
    <m/>
    <m/>
  </r>
  <r>
    <n v="488"/>
    <s v="Danglar Spots 5/-"/>
    <x v="0"/>
    <m/>
    <m/>
    <m/>
    <m/>
    <x v="0"/>
    <m/>
    <m/>
    <n v="3800"/>
    <n v="1"/>
    <m/>
    <s v="PANNING"/>
    <x v="30"/>
    <n v="2800"/>
    <s v="PM0102"/>
    <x v="1"/>
    <s v="no.s"/>
    <n v="1"/>
    <m/>
    <m/>
    <m/>
    <n v="1"/>
    <n v="7"/>
    <n v="-6"/>
    <s v="local"/>
    <s v="5000 NOS"/>
    <s v="each bdl contains 200 nos"/>
    <m/>
    <n v="9000"/>
    <n v="17100"/>
    <n v="9700"/>
    <n v="7900"/>
    <n v="3000"/>
    <n v="3400"/>
    <n v="4600"/>
    <n v="9500"/>
    <n v="10200"/>
    <n v="74400"/>
    <n v="8266.6666666666661"/>
    <n v="17100"/>
    <m/>
    <m/>
    <n v="0"/>
    <n v="1"/>
    <x v="2"/>
    <n v="3800"/>
    <s v="no.s"/>
    <n v="570"/>
    <n v="6.666666666666667"/>
    <m/>
    <m/>
    <m/>
    <x v="0"/>
    <n v="0"/>
    <s v="moved"/>
    <m/>
    <m/>
    <m/>
    <m/>
  </r>
  <r>
    <n v="750"/>
    <s v="Chips Covers"/>
    <x v="0"/>
    <m/>
    <m/>
    <m/>
    <m/>
    <x v="0"/>
    <m/>
    <m/>
    <n v="672.06"/>
    <s v="215 per kg"/>
    <m/>
    <s v="INDUSTRIAL"/>
    <x v="30"/>
    <n v="182.06"/>
    <s v="PM0529"/>
    <x v="1"/>
    <s v="no.s"/>
    <n v="1"/>
    <m/>
    <m/>
    <m/>
    <n v="1"/>
    <n v="5"/>
    <n v="-4"/>
    <s v="local"/>
    <s v="200 kgs"/>
    <e v="#N/A"/>
    <m/>
    <m/>
    <m/>
    <n v="55"/>
    <n v="212.6"/>
    <n v="175"/>
    <n v="100"/>
    <n v="73.400000000000006"/>
    <n v="0"/>
    <n v="61.4"/>
    <n v="677.4"/>
    <n v="96.771428571428572"/>
    <n v="212.6"/>
    <m/>
    <m/>
    <n v="0"/>
    <n v="1"/>
    <x v="2"/>
    <n v="672.06"/>
    <s v="kgs"/>
    <n v="7.0866666666666669"/>
    <n v="94.834430856067726"/>
    <m/>
    <m/>
    <m/>
    <x v="0"/>
    <n v="0"/>
    <s v="moved"/>
    <m/>
    <m/>
    <m/>
    <m/>
  </r>
  <r>
    <n v="1061"/>
    <s v="MARCO SLABS COMMON CBS NEW"/>
    <x v="0"/>
    <m/>
    <m/>
    <m/>
    <m/>
    <x v="0"/>
    <m/>
    <m/>
    <n v="1760"/>
    <n v="26"/>
    <m/>
    <n v="0"/>
    <x v="5"/>
    <n v="2660"/>
    <s v="PM0763"/>
    <x v="1"/>
    <s v="no.s"/>
    <n v="1"/>
    <n v="4"/>
    <n v="1"/>
    <n v="2"/>
    <n v="8"/>
    <n v="7"/>
    <n v="1"/>
    <s v="local"/>
    <s v="1000 CBS"/>
    <s v="each bdl contains 10 nos"/>
    <m/>
    <m/>
    <m/>
    <m/>
    <m/>
    <m/>
    <m/>
    <m/>
    <m/>
    <n v="3900"/>
    <n v="3900"/>
    <n v="3900"/>
    <n v="3900"/>
    <m/>
    <m/>
    <n v="0"/>
    <n v="1"/>
    <x v="2"/>
    <n v="1760"/>
    <s v="no.s"/>
    <n v="130"/>
    <n v="13.538461538461538"/>
    <m/>
    <m/>
    <m/>
    <x v="0"/>
    <n v="0"/>
    <s v="moved"/>
    <m/>
    <m/>
    <m/>
    <m/>
  </r>
  <r>
    <n v="842"/>
    <s v="COVERS  MARCO BITTER SLAB"/>
    <x v="0"/>
    <m/>
    <m/>
    <m/>
    <m/>
    <x v="0"/>
    <m/>
    <m/>
    <n v="0"/>
    <n v="190"/>
    <m/>
    <s v="INDUSTRIAL"/>
    <x v="30"/>
    <n v="0"/>
    <s v="PM0187"/>
    <x v="1"/>
    <s v="no.s"/>
    <n v="1"/>
    <m/>
    <m/>
    <m/>
    <n v="1"/>
    <n v="2"/>
    <n v="-1"/>
    <s v="local"/>
    <s v="500 nos"/>
    <e v="#N/A"/>
    <m/>
    <m/>
    <m/>
    <m/>
    <m/>
    <n v="48000"/>
    <n v="40000"/>
    <n v="16000"/>
    <n v="69400"/>
    <m/>
    <n v="173400"/>
    <n v="43350"/>
    <n v="69400"/>
    <m/>
    <m/>
    <n v="0"/>
    <n v="1"/>
    <x v="2"/>
    <n v="0"/>
    <s v="no.s"/>
    <n v="2313.3333333333335"/>
    <n v="0"/>
    <m/>
    <m/>
    <m/>
    <x v="0"/>
    <n v="0"/>
    <s v="moved"/>
    <m/>
    <m/>
    <m/>
    <m/>
  </r>
  <r>
    <n v="937"/>
    <s v="SPOONS (RED,BLUE &amp; GREEN)"/>
    <x v="0"/>
    <m/>
    <m/>
    <m/>
    <m/>
    <x v="0"/>
    <m/>
    <m/>
    <n v="517.77"/>
    <s v="145 per kg"/>
    <m/>
    <n v="0"/>
    <x v="30"/>
    <n v="517.77"/>
    <s v="PM0560"/>
    <x v="0"/>
    <s v="Kgs"/>
    <n v="1"/>
    <m/>
    <m/>
    <m/>
    <n v="1"/>
    <n v="10"/>
    <n v="-9"/>
    <s v="Non Local"/>
    <s v="500 KGS"/>
    <n v="0"/>
    <m/>
    <m/>
    <m/>
    <m/>
    <m/>
    <m/>
    <m/>
    <n v="30"/>
    <n v="0"/>
    <n v="502.23"/>
    <n v="532.23"/>
    <n v="177.41"/>
    <n v="502.23"/>
    <m/>
    <m/>
    <n v="0"/>
    <n v="1"/>
    <x v="2"/>
    <n v="517.77"/>
    <s v="kgs"/>
    <n v="16.741"/>
    <n v="30.928259960575833"/>
    <m/>
    <m/>
    <m/>
    <x v="0"/>
    <n v="0"/>
    <s v="moved"/>
    <m/>
    <m/>
    <m/>
    <m/>
  </r>
  <r>
    <n v="877"/>
    <s v="1 KG COVER PLAIN PASTE 1KG "/>
    <x v="0"/>
    <m/>
    <m/>
    <m/>
    <m/>
    <x v="0"/>
    <m/>
    <m/>
    <n v="29200"/>
    <s v="125 per kg"/>
    <m/>
    <s v="INDUSTRIAL"/>
    <x v="30"/>
    <n v="0"/>
    <s v="PM0528"/>
    <x v="1"/>
    <s v="no.s"/>
    <n v="1"/>
    <m/>
    <m/>
    <m/>
    <n v="1"/>
    <n v="5"/>
    <n v="-4"/>
    <s v="local"/>
    <s v="250 KGS"/>
    <s v="each bag contains 30 kgs"/>
    <m/>
    <m/>
    <m/>
    <m/>
    <m/>
    <n v="135"/>
    <n v="65"/>
    <n v="37"/>
    <n v="150"/>
    <n v="100"/>
    <n v="487"/>
    <n v="97.4"/>
    <n v="150"/>
    <m/>
    <m/>
    <n v="0"/>
    <n v="1"/>
    <x v="2"/>
    <n v="29200"/>
    <s v="no.s"/>
    <n v="5"/>
    <n v="5840"/>
    <m/>
    <m/>
    <m/>
    <x v="0"/>
    <n v="0"/>
    <s v="moved"/>
    <m/>
    <m/>
    <m/>
    <m/>
  </r>
  <r>
    <n v="509"/>
    <s v="Soccer Cup Labels"/>
    <x v="0"/>
    <m/>
    <m/>
    <m/>
    <m/>
    <x v="0"/>
    <m/>
    <m/>
    <n v="0"/>
    <n v="0.6"/>
    <m/>
    <s v="MOULDING"/>
    <x v="16"/>
    <n v="0"/>
    <s v="PM0120"/>
    <x v="1"/>
    <s v="no.s"/>
    <n v="1"/>
    <n v="10"/>
    <n v="1"/>
    <n v="3"/>
    <n v="15"/>
    <n v="5"/>
    <n v="10"/>
    <s v="local"/>
    <s v="10000 NOS"/>
    <n v="0"/>
    <m/>
    <n v="20780"/>
    <n v="10000"/>
    <n v="0"/>
    <n v="0"/>
    <n v="0"/>
    <n v="9116"/>
    <n v="10000"/>
    <n v="0"/>
    <n v="0"/>
    <n v="49896"/>
    <n v="5544"/>
    <n v="20780"/>
    <m/>
    <m/>
    <n v="0"/>
    <n v="1"/>
    <x v="2"/>
    <n v="0"/>
    <s v="no.s"/>
    <n v="692.66666666666663"/>
    <n v="0"/>
    <m/>
    <m/>
    <m/>
    <x v="0"/>
    <n v="0"/>
    <s v="moved"/>
    <m/>
    <m/>
    <m/>
    <m/>
  </r>
  <r>
    <n v="477"/>
    <s v="Labels Spots 1/-"/>
    <x v="0"/>
    <m/>
    <m/>
    <m/>
    <m/>
    <x v="0"/>
    <m/>
    <m/>
    <n v="950"/>
    <n v="0.6"/>
    <m/>
    <s v="PANNING"/>
    <x v="16"/>
    <n v="3950"/>
    <s v="PM0090"/>
    <x v="1"/>
    <s v="no.s"/>
    <n v="1"/>
    <n v="10"/>
    <n v="1"/>
    <n v="3"/>
    <n v="15"/>
    <n v="5"/>
    <n v="10"/>
    <s v="local"/>
    <s v="10000 NOS"/>
    <s v="each bdl contains 200 nos"/>
    <m/>
    <n v="12500"/>
    <n v="3300"/>
    <n v="2200"/>
    <n v="0"/>
    <n v="800"/>
    <n v="1100"/>
    <n v="2800"/>
    <n v="7200"/>
    <n v="6400"/>
    <n v="36300"/>
    <n v="4033.3333333333335"/>
    <n v="12500"/>
    <m/>
    <m/>
    <n v="0"/>
    <n v="1"/>
    <x v="2"/>
    <n v="950"/>
    <s v="no.s"/>
    <n v="416.66666666666669"/>
    <n v="2.2799999999999998"/>
    <m/>
    <m/>
    <m/>
    <x v="0"/>
    <n v="0"/>
    <s v="moved"/>
    <m/>
    <m/>
    <m/>
    <m/>
  </r>
  <r>
    <n v="582"/>
    <s v="HYUNDAI LUXURY CHOCOLATE LAMINATE"/>
    <x v="0"/>
    <m/>
    <m/>
    <m/>
    <m/>
    <x v="0"/>
    <m/>
    <m/>
    <n v="18"/>
    <n v="200"/>
    <m/>
    <s v="MOULDING"/>
    <x v="4"/>
    <n v="18"/>
    <s v="PM0616"/>
    <x v="1"/>
    <s v="Kgs"/>
    <n v="1"/>
    <n v="15"/>
    <n v="1"/>
    <n v="5"/>
    <n v="22"/>
    <n v="25"/>
    <n v="-3"/>
    <s v="local"/>
    <s v="100 kgs"/>
    <e v="#N/A"/>
    <m/>
    <m/>
    <m/>
    <m/>
    <m/>
    <n v="61"/>
    <n v="0"/>
    <n v="0"/>
    <n v="0"/>
    <n v="6"/>
    <n v="67"/>
    <n v="13.4"/>
    <n v="61"/>
    <m/>
    <m/>
    <n v="0"/>
    <n v="1"/>
    <x v="2"/>
    <n v="18"/>
    <s v="kgs"/>
    <n v="2.0333333333333332"/>
    <n v="8.8524590163934427"/>
    <m/>
    <m/>
    <m/>
    <x v="0"/>
    <n v="0"/>
    <s v="moved"/>
    <m/>
    <m/>
    <m/>
    <m/>
  </r>
  <r>
    <n v="525"/>
    <s v="Doraemon Strawberry Bubblegum Labels (Tattoo Free)"/>
    <x v="2"/>
    <s v="moving"/>
    <m/>
    <m/>
    <m/>
    <x v="2"/>
    <m/>
    <m/>
    <n v="0"/>
    <n v="0.6"/>
    <m/>
    <s v="BUBBLEGUM"/>
    <x v="16"/>
    <n v="0"/>
    <s v="PM0420"/>
    <x v="1"/>
    <s v="no.s"/>
    <n v="1"/>
    <n v="10"/>
    <n v="1"/>
    <n v="3"/>
    <n v="15"/>
    <n v="5"/>
    <n v="10"/>
    <s v="local"/>
    <s v="10000 NOS"/>
    <s v="each bdl contains 200 nos"/>
    <m/>
    <n v="13600"/>
    <n v="0"/>
    <n v="0"/>
    <n v="0"/>
    <n v="0"/>
    <n v="0"/>
    <n v="0"/>
    <n v="0"/>
    <n v="0"/>
    <n v="13600"/>
    <n v="1511.1111111111111"/>
    <n v="13600"/>
    <m/>
    <m/>
    <n v="0"/>
    <n v="1"/>
    <x v="3"/>
    <n v="0"/>
    <s v="no.s"/>
    <n v="453.33333333333331"/>
    <n v="0"/>
    <m/>
    <n v="1"/>
    <m/>
    <x v="2"/>
    <n v="1"/>
    <s v="moved"/>
    <m/>
    <m/>
    <m/>
    <m/>
  </r>
  <r>
    <n v="373"/>
    <s v="Doraemon Fun stick Labels (24 pcs)"/>
    <x v="0"/>
    <m/>
    <m/>
    <m/>
    <m/>
    <x v="0"/>
    <m/>
    <m/>
    <n v="16700"/>
    <s v="0.35p"/>
    <m/>
    <s v="BLISTER"/>
    <x v="16"/>
    <n v="10000"/>
    <s v="PM0570"/>
    <x v="1"/>
    <s v="Kgs"/>
    <n v="1"/>
    <n v="10"/>
    <n v="1"/>
    <n v="3"/>
    <n v="15"/>
    <n v="5"/>
    <n v="10"/>
    <s v="local"/>
    <s v="10000 NOS"/>
    <s v="each bdl contains 400 nos"/>
    <m/>
    <m/>
    <n v="3000"/>
    <n v="3970"/>
    <n v="0"/>
    <n v="0"/>
    <n v="0"/>
    <n v="21260"/>
    <n v="2640"/>
    <n v="0"/>
    <n v="30870"/>
    <n v="3858.75"/>
    <n v="21260"/>
    <m/>
    <m/>
    <n v="0"/>
    <n v="1"/>
    <x v="2"/>
    <n v="16700"/>
    <s v="no.s"/>
    <n v="708.66666666666663"/>
    <n v="23.565380997177801"/>
    <m/>
    <m/>
    <m/>
    <x v="0"/>
    <n v="0"/>
    <s v="moved"/>
    <m/>
    <m/>
    <m/>
    <m/>
  </r>
  <r>
    <n v="1075"/>
    <s v="RBD OIL(OLIN) "/>
    <x v="0"/>
    <m/>
    <m/>
    <m/>
    <m/>
    <x v="0"/>
    <m/>
    <m/>
    <n v="330"/>
    <s v="65 per kg"/>
    <m/>
    <n v="0"/>
    <x v="0"/>
    <n v="330"/>
    <s v="RM0239"/>
    <x v="0"/>
    <s v="Kgs"/>
    <n v="1"/>
    <m/>
    <m/>
    <m/>
    <n v="1"/>
    <n v="10"/>
    <n v="-9"/>
    <s v="Non Local"/>
    <s v="Sample"/>
    <e v="#N/A"/>
    <m/>
    <m/>
    <m/>
    <m/>
    <m/>
    <m/>
    <m/>
    <m/>
    <m/>
    <n v="135"/>
    <n v="135"/>
    <n v="135"/>
    <n v="135"/>
    <m/>
    <m/>
    <n v="0"/>
    <n v="1"/>
    <x v="2"/>
    <n v="330"/>
    <s v="kgs"/>
    <n v="4.5"/>
    <n v="73.333333333333329"/>
    <m/>
    <m/>
    <m/>
    <x v="0"/>
    <n v="0"/>
    <s v="moved"/>
    <m/>
    <m/>
    <m/>
    <m/>
  </r>
  <r>
    <n v="260"/>
    <s v="Labels Export 2 shots"/>
    <x v="0"/>
    <m/>
    <m/>
    <m/>
    <m/>
    <x v="0"/>
    <m/>
    <m/>
    <n v="0"/>
    <n v="0.6"/>
    <m/>
    <s v="MOULDING"/>
    <x v="16"/>
    <n v="0"/>
    <s v="PM0658"/>
    <x v="1"/>
    <s v="no.s"/>
    <n v="1"/>
    <n v="10"/>
    <n v="1"/>
    <n v="3"/>
    <n v="15"/>
    <n v="5"/>
    <n v="10"/>
    <s v="local"/>
    <s v="10000 NOS"/>
    <s v="each bdl contains 200 nos"/>
    <m/>
    <m/>
    <m/>
    <m/>
    <m/>
    <n v="8400"/>
    <n v="0"/>
    <n v="0"/>
    <n v="2500"/>
    <n v="6100"/>
    <n v="17000"/>
    <n v="3400"/>
    <n v="8400"/>
    <m/>
    <m/>
    <n v="0"/>
    <n v="1"/>
    <x v="2"/>
    <n v="0"/>
    <s v="no.s"/>
    <n v="280"/>
    <n v="0"/>
    <m/>
    <m/>
    <m/>
    <x v="0"/>
    <n v="0"/>
    <s v="moved"/>
    <m/>
    <m/>
    <m/>
    <m/>
  </r>
  <r>
    <n v="841"/>
    <s v="PLAIN 120 MM ALUMINIUM FOIL"/>
    <x v="0"/>
    <m/>
    <m/>
    <m/>
    <m/>
    <x v="0"/>
    <m/>
    <m/>
    <n v="0"/>
    <n v="0.4"/>
    <m/>
    <n v="0"/>
    <x v="25"/>
    <n v="0"/>
    <s v="PM0470"/>
    <x v="1"/>
    <s v="Kgs"/>
    <n v="1"/>
    <n v="7"/>
    <n v="4"/>
    <n v="3"/>
    <n v="15"/>
    <n v="5"/>
    <n v="10"/>
    <s v="both"/>
    <s v="50000 NOS"/>
    <s v="each bdl contains 1000 nos"/>
    <m/>
    <m/>
    <m/>
    <m/>
    <n v="0"/>
    <n v="5000"/>
    <n v="0"/>
    <n v="5000"/>
    <n v="5000"/>
    <n v="0"/>
    <n v="15000"/>
    <n v="2500"/>
    <n v="5000"/>
    <m/>
    <m/>
    <n v="0"/>
    <n v="1"/>
    <x v="2"/>
    <n v="0"/>
    <s v="no.s"/>
    <n v="166.66666666666666"/>
    <n v="0"/>
    <m/>
    <m/>
    <m/>
    <x v="0"/>
    <n v="0"/>
    <s v="moved"/>
    <m/>
    <m/>
    <m/>
    <m/>
  </r>
  <r>
    <n v="654"/>
    <s v="PEPE 2INCH"/>
    <x v="0"/>
    <m/>
    <m/>
    <m/>
    <m/>
    <x v="0"/>
    <m/>
    <m/>
    <n v="12"/>
    <n v="25"/>
    <m/>
    <n v="0"/>
    <x v="30"/>
    <n v="13"/>
    <s v="PM0590"/>
    <x v="1"/>
    <s v="no.s"/>
    <n v="1"/>
    <m/>
    <m/>
    <m/>
    <n v="1"/>
    <n v="3"/>
    <n v="-2"/>
    <s v="both"/>
    <s v="10 BOXES"/>
    <n v="0"/>
    <m/>
    <n v="12"/>
    <n v="19"/>
    <n v="4"/>
    <n v="3"/>
    <n v="2"/>
    <n v="3"/>
    <n v="6"/>
    <n v="3"/>
    <n v="14"/>
    <n v="66"/>
    <n v="7.333333333333333"/>
    <n v="19"/>
    <m/>
    <m/>
    <n v="0"/>
    <n v="1"/>
    <x v="2"/>
    <n v="12"/>
    <s v="no.s"/>
    <n v="0.6333333333333333"/>
    <n v="18.947368421052634"/>
    <m/>
    <m/>
    <m/>
    <x v="0"/>
    <n v="0"/>
    <s v="moved"/>
    <m/>
    <m/>
    <m/>
    <m/>
  </r>
  <r>
    <n v="660"/>
    <s v="PLAIN 1INCH"/>
    <x v="0"/>
    <m/>
    <m/>
    <m/>
    <m/>
    <x v="0"/>
    <m/>
    <m/>
    <n v="15.8"/>
    <n v="15"/>
    <m/>
    <n v="0"/>
    <x v="30"/>
    <n v="12"/>
    <s v="PM0596"/>
    <x v="1"/>
    <s v="no.s"/>
    <n v="1"/>
    <m/>
    <m/>
    <m/>
    <n v="1"/>
    <n v="3"/>
    <n v="-2"/>
    <s v="both"/>
    <s v="10 BOXES"/>
    <n v="0"/>
    <m/>
    <n v="16"/>
    <n v="42"/>
    <n v="6"/>
    <n v="5"/>
    <n v="6"/>
    <n v="3"/>
    <n v="5"/>
    <n v="25"/>
    <n v="22"/>
    <n v="130"/>
    <n v="14.444444444444445"/>
    <n v="42"/>
    <m/>
    <m/>
    <n v="0"/>
    <n v="1"/>
    <x v="2"/>
    <n v="15.8"/>
    <s v="no.s"/>
    <n v="1.4"/>
    <n v="11.285714285714286"/>
    <m/>
    <m/>
    <m/>
    <x v="0"/>
    <n v="0"/>
    <s v="moved"/>
    <m/>
    <m/>
    <m/>
    <m/>
  </r>
  <r>
    <n v="1064"/>
    <s v="DARK COMPOUND LABELS D11"/>
    <x v="0"/>
    <m/>
    <m/>
    <m/>
    <m/>
    <x v="0"/>
    <m/>
    <m/>
    <n v="3075"/>
    <s v="0.50p"/>
    <m/>
    <n v="0"/>
    <x v="16"/>
    <n v="5475"/>
    <s v="PM0647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1800"/>
    <n v="1800"/>
    <n v="1800"/>
    <n v="1800"/>
    <m/>
    <m/>
    <n v="0"/>
    <n v="1"/>
    <x v="2"/>
    <n v="3075"/>
    <s v="no.s"/>
    <n v="60"/>
    <n v="51.25"/>
    <m/>
    <m/>
    <m/>
    <x v="0"/>
    <n v="0"/>
    <s v="moved"/>
    <m/>
    <m/>
    <m/>
    <m/>
  </r>
  <r>
    <n v="1063"/>
    <s v="DARK COMPOUND LABELS D16"/>
    <x v="0"/>
    <m/>
    <m/>
    <m/>
    <m/>
    <x v="0"/>
    <m/>
    <m/>
    <n v="7925"/>
    <s v="0.50p"/>
    <m/>
    <n v="0"/>
    <x v="16"/>
    <n v="7925"/>
    <s v="PM0586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750"/>
    <n v="750"/>
    <n v="750"/>
    <n v="750"/>
    <m/>
    <m/>
    <n v="0"/>
    <n v="1"/>
    <x v="2"/>
    <n v="7925"/>
    <s v="no.s"/>
    <n v="25"/>
    <n v="317"/>
    <m/>
    <m/>
    <m/>
    <x v="0"/>
    <n v="0"/>
    <s v="moved"/>
    <m/>
    <m/>
    <m/>
    <m/>
  </r>
  <r>
    <n v="646"/>
    <s v="FUNHOUSE  2INCH"/>
    <x v="0"/>
    <m/>
    <m/>
    <m/>
    <m/>
    <x v="0"/>
    <m/>
    <m/>
    <n v="23"/>
    <n v="25"/>
    <m/>
    <n v="0"/>
    <x v="30"/>
    <n v="23"/>
    <s v="PM0598"/>
    <x v="1"/>
    <s v="no.s"/>
    <n v="1"/>
    <m/>
    <m/>
    <m/>
    <n v="1"/>
    <n v="3"/>
    <n v="-2"/>
    <s v="both"/>
    <s v="10 BOXES"/>
    <n v="0"/>
    <m/>
    <n v="4"/>
    <n v="1"/>
    <n v="0"/>
    <n v="2"/>
    <n v="1"/>
    <n v="2"/>
    <n v="0"/>
    <n v="1"/>
    <n v="1"/>
    <n v="12"/>
    <n v="1.3333333333333333"/>
    <n v="4"/>
    <m/>
    <m/>
    <n v="0"/>
    <n v="1"/>
    <x v="2"/>
    <n v="23"/>
    <s v="no.s"/>
    <n v="0.13333333333333333"/>
    <n v="172.5"/>
    <m/>
    <m/>
    <m/>
    <x v="0"/>
    <n v="0"/>
    <s v="moved"/>
    <m/>
    <m/>
    <m/>
    <m/>
  </r>
  <r>
    <n v="1067"/>
    <s v="WHITE COMPOUND LABELS W28"/>
    <x v="0"/>
    <m/>
    <m/>
    <m/>
    <m/>
    <x v="0"/>
    <m/>
    <m/>
    <n v="2900"/>
    <s v="0.50p"/>
    <m/>
    <n v="0"/>
    <x v="16"/>
    <n v="2900"/>
    <s v="PM0239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m/>
    <m/>
    <n v="0"/>
    <n v="1"/>
    <x v="2"/>
    <n v="2900"/>
    <s v="no.s"/>
    <n v="20"/>
    <n v="145"/>
    <m/>
    <m/>
    <m/>
    <x v="0"/>
    <n v="0"/>
    <s v="moved"/>
    <m/>
    <m/>
    <m/>
    <m/>
  </r>
  <r>
    <n v="1068"/>
    <s v="MILK COMPOUND LABELS M18"/>
    <x v="0"/>
    <m/>
    <m/>
    <m/>
    <m/>
    <x v="0"/>
    <m/>
    <m/>
    <n v="1385"/>
    <s v="0.50p"/>
    <m/>
    <n v="0"/>
    <x v="16"/>
    <n v="1985"/>
    <s v="PM0212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m/>
    <m/>
    <n v="0"/>
    <n v="1"/>
    <x v="2"/>
    <n v="1385"/>
    <s v="no.s"/>
    <n v="20"/>
    <n v="69.25"/>
    <m/>
    <m/>
    <m/>
    <x v="0"/>
    <n v="0"/>
    <s v="moved"/>
    <m/>
    <m/>
    <m/>
    <m/>
  </r>
  <r>
    <n v="1069"/>
    <s v="DARK CHOCO CHIPS LABELS DC11"/>
    <x v="0"/>
    <m/>
    <m/>
    <m/>
    <m/>
    <x v="0"/>
    <m/>
    <m/>
    <n v="7910"/>
    <s v="0.40p"/>
    <m/>
    <n v="0"/>
    <x v="16"/>
    <n v="8210"/>
    <s v="PM0768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500"/>
    <n v="500"/>
    <n v="500"/>
    <n v="500"/>
    <m/>
    <m/>
    <n v="0"/>
    <n v="1"/>
    <x v="2"/>
    <n v="7910"/>
    <s v="no.s"/>
    <n v="16.666666666666668"/>
    <n v="474.59999999999997"/>
    <m/>
    <m/>
    <m/>
    <x v="0"/>
    <n v="0"/>
    <s v="moved"/>
    <m/>
    <m/>
    <m/>
    <m/>
  </r>
  <r>
    <n v="1083"/>
    <s v="PAST1KG(PLAIN STICKERS)"/>
    <x v="0"/>
    <m/>
    <m/>
    <m/>
    <m/>
    <x v="0"/>
    <m/>
    <m/>
    <n v="33760"/>
    <s v="0.03p"/>
    <m/>
    <s v="INDUSTRIAL"/>
    <x v="16"/>
    <n v="1000"/>
    <s v="PM0776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6000"/>
    <n v="6000"/>
    <n v="6000"/>
    <n v="6000"/>
    <m/>
    <m/>
    <n v="0"/>
    <n v="1"/>
    <x v="2"/>
    <n v="33760"/>
    <s v="no.s"/>
    <n v="200"/>
    <n v="168.8"/>
    <m/>
    <m/>
    <m/>
    <x v="0"/>
    <n v="0"/>
    <s v="moved"/>
    <m/>
    <m/>
    <m/>
    <m/>
  </r>
  <r>
    <n v="587"/>
    <s v="Laminate Export Spots 1/-"/>
    <x v="1"/>
    <s v="export"/>
    <s v="use"/>
    <s v="existing"/>
    <s v="no stock"/>
    <x v="3"/>
    <m/>
    <s v="no dispose"/>
    <n v="89.29"/>
    <n v="0.3"/>
    <m/>
    <s v="PANNING"/>
    <x v="4"/>
    <n v="202.39999999999998"/>
    <s v="PM0617"/>
    <x v="1"/>
    <s v="Kgs"/>
    <n v="1"/>
    <n v="15"/>
    <n v="1"/>
    <n v="5"/>
    <n v="22"/>
    <n v="25"/>
    <n v="-3"/>
    <s v="local"/>
    <s v="500 KGS"/>
    <s v="each roll contains 6 kgs"/>
    <m/>
    <m/>
    <m/>
    <m/>
    <n v="249"/>
    <n v="0"/>
    <n v="0"/>
    <n v="0"/>
    <n v="0"/>
    <n v="0"/>
    <n v="249"/>
    <n v="41.5"/>
    <n v="249"/>
    <m/>
    <m/>
    <n v="0"/>
    <n v="1"/>
    <x v="3"/>
    <n v="89.29"/>
    <s v="kgs"/>
    <n v="8.3000000000000007"/>
    <n v="10.757831325301204"/>
    <m/>
    <m/>
    <n v="1"/>
    <x v="4"/>
    <n v="1"/>
    <s v="moved"/>
    <n v="26.787000000000003"/>
    <m/>
    <m/>
    <m/>
  </r>
  <r>
    <n v="390"/>
    <s v="Xtrem Glass Bowls Covers"/>
    <x v="2"/>
    <s v="moving"/>
    <m/>
    <m/>
    <m/>
    <x v="2"/>
    <m/>
    <m/>
    <n v="0"/>
    <s v="110 per kg"/>
    <m/>
    <s v="FORMING"/>
    <x v="30"/>
    <n v="0"/>
    <s v="PM0532"/>
    <x v="1"/>
    <s v="no.s"/>
    <n v="1"/>
    <m/>
    <m/>
    <m/>
    <n v="1"/>
    <n v="5"/>
    <n v="-4"/>
    <s v="local"/>
    <s v="250 KGS"/>
    <s v="each bag contains 30 kgs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moved"/>
    <m/>
    <m/>
    <m/>
    <m/>
  </r>
  <r>
    <n v="640"/>
    <s v="AUSOME 2INCH"/>
    <x v="2"/>
    <s v="moving"/>
    <m/>
    <m/>
    <m/>
    <x v="2"/>
    <m/>
    <m/>
    <n v="0"/>
    <n v="25"/>
    <m/>
    <n v="0"/>
    <x v="30"/>
    <n v="0"/>
    <s v="PM0591"/>
    <x v="1"/>
    <s v="no.s"/>
    <n v="1"/>
    <m/>
    <m/>
    <m/>
    <n v="1"/>
    <n v="3"/>
    <n v="-2"/>
    <s v="both"/>
    <s v="10 BOXES"/>
    <n v="0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moved"/>
    <m/>
    <m/>
    <m/>
    <m/>
  </r>
  <r>
    <n v="1076"/>
    <s v="HOLO GRAM STICKERS "/>
    <x v="2"/>
    <s v="moving"/>
    <m/>
    <m/>
    <m/>
    <x v="2"/>
    <m/>
    <m/>
    <n v="254632"/>
    <s v="0.06p"/>
    <m/>
    <n v="0"/>
    <x v="16"/>
    <n v="254632"/>
    <s v="PM0772"/>
    <x v="1"/>
    <s v="no.s"/>
    <n v="1"/>
    <n v="10"/>
    <n v="1"/>
    <n v="3"/>
    <n v="15"/>
    <n v="5"/>
    <n v="10"/>
    <s v="local"/>
    <s v="2 LAKH"/>
    <s v="each sheet contains 1000 nos"/>
    <m/>
    <m/>
    <m/>
    <m/>
    <m/>
    <m/>
    <m/>
    <m/>
    <m/>
    <n v="0"/>
    <n v="0"/>
    <n v="0"/>
    <n v="0"/>
    <m/>
    <m/>
    <n v="0"/>
    <n v="1"/>
    <x v="3"/>
    <n v="254632"/>
    <s v="no.s"/>
    <n v="0"/>
    <m/>
    <n v="1"/>
    <m/>
    <m/>
    <x v="1"/>
    <n v="1"/>
    <s v="moved"/>
    <m/>
    <m/>
    <m/>
    <m/>
  </r>
  <r>
    <n v="1070"/>
    <s v="DARK CHOCO CHIPS LABELS DC16"/>
    <x v="2"/>
    <s v="moving"/>
    <m/>
    <m/>
    <m/>
    <x v="2"/>
    <m/>
    <m/>
    <n v="10210"/>
    <s v="0.40p"/>
    <m/>
    <n v="0"/>
    <x v="16"/>
    <n v="10210"/>
    <s v="PM0769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10210"/>
    <s v="no.s"/>
    <n v="0"/>
    <m/>
    <n v="1"/>
    <m/>
    <m/>
    <x v="1"/>
    <n v="1"/>
    <s v="moved"/>
    <m/>
    <m/>
    <m/>
    <m/>
  </r>
  <r>
    <n v="1065"/>
    <s v="WHITE COMPOUND LABELS W34"/>
    <x v="2"/>
    <s v="moving"/>
    <m/>
    <m/>
    <m/>
    <x v="2"/>
    <m/>
    <m/>
    <n v="4400"/>
    <s v="0.50p"/>
    <m/>
    <n v="0"/>
    <x v="16"/>
    <n v="5000"/>
    <s v="PM0642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4400"/>
    <s v="no.s"/>
    <n v="0"/>
    <m/>
    <n v="1"/>
    <m/>
    <m/>
    <x v="1"/>
    <n v="1"/>
    <s v="moved"/>
    <m/>
    <m/>
    <m/>
    <m/>
  </r>
  <r>
    <n v="1073"/>
    <s v="MILK CHOCO CHIPS LABELS MC26"/>
    <x v="2"/>
    <s v="moving"/>
    <m/>
    <m/>
    <m/>
    <x v="2"/>
    <m/>
    <m/>
    <n v="5105"/>
    <s v="0.40p"/>
    <m/>
    <n v="0"/>
    <x v="16"/>
    <n v="5105"/>
    <s v="PM0653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105"/>
    <s v="no.s"/>
    <n v="0"/>
    <m/>
    <n v="1"/>
    <m/>
    <m/>
    <x v="1"/>
    <n v="1"/>
    <s v="moved"/>
    <m/>
    <m/>
    <m/>
    <m/>
  </r>
  <r>
    <n v="1074"/>
    <s v="WHITE CHOCO CHIPS LABELS WC34"/>
    <x v="2"/>
    <s v="moving"/>
    <m/>
    <m/>
    <m/>
    <x v="2"/>
    <m/>
    <m/>
    <n v="5105"/>
    <s v="0.40p"/>
    <m/>
    <n v="0"/>
    <x v="16"/>
    <n v="5105"/>
    <s v="PM0771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105"/>
    <s v="no.s"/>
    <n v="0"/>
    <m/>
    <n v="1"/>
    <m/>
    <m/>
    <x v="1"/>
    <n v="1"/>
    <s v="moved"/>
    <m/>
    <m/>
    <m/>
    <m/>
  </r>
  <r>
    <n v="1071"/>
    <s v="MILK CHOCO CHIPS LABELS MC18"/>
    <x v="2"/>
    <s v="moving"/>
    <m/>
    <m/>
    <m/>
    <x v="2"/>
    <m/>
    <m/>
    <n v="5055"/>
    <s v="0.40p"/>
    <m/>
    <n v="0"/>
    <x v="16"/>
    <n v="5105"/>
    <s v="PM0650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055"/>
    <s v="no.s"/>
    <n v="0"/>
    <m/>
    <n v="1"/>
    <m/>
    <m/>
    <x v="1"/>
    <n v="1"/>
    <s v="moved"/>
    <m/>
    <m/>
    <m/>
    <m/>
  </r>
  <r>
    <n v="1072"/>
    <s v="WHITE CHOCO CHIPS LABELS WC28"/>
    <x v="2"/>
    <s v="moving"/>
    <m/>
    <m/>
    <m/>
    <x v="2"/>
    <m/>
    <m/>
    <n v="4655"/>
    <s v="0.40p"/>
    <m/>
    <n v="0"/>
    <x v="16"/>
    <n v="5105"/>
    <s v="PM0770"/>
    <x v="1"/>
    <s v="no.s"/>
    <n v="1"/>
    <n v="10"/>
    <n v="1"/>
    <n v="3"/>
    <n v="15"/>
    <n v="5"/>
    <n v="10"/>
    <s v="local"/>
    <s v="5000 NOS"/>
    <n v="0"/>
    <m/>
    <m/>
    <m/>
    <m/>
    <m/>
    <m/>
    <m/>
    <m/>
    <m/>
    <n v="0"/>
    <n v="0"/>
    <n v="0"/>
    <n v="0"/>
    <m/>
    <m/>
    <n v="0"/>
    <n v="1"/>
    <x v="3"/>
    <n v="4655"/>
    <s v="no.s"/>
    <n v="0"/>
    <m/>
    <n v="1"/>
    <m/>
    <m/>
    <x v="1"/>
    <n v="1"/>
    <s v="moved"/>
    <m/>
    <m/>
    <m/>
    <m/>
  </r>
  <r>
    <n v="1059"/>
    <s v="DOROMEN LOVE HEARTS SHRINK SLEEVES"/>
    <x v="2"/>
    <s v="moving"/>
    <m/>
    <m/>
    <m/>
    <x v="2"/>
    <m/>
    <m/>
    <n v="35700"/>
    <s v="0.09p"/>
    <m/>
    <s v="BLISTER"/>
    <x v="33"/>
    <n v="22500"/>
    <s v="PM0766"/>
    <x v="1"/>
    <n v="0"/>
    <n v="1"/>
    <n v="10"/>
    <n v="1"/>
    <n v="3"/>
    <n v="15"/>
    <n v="10"/>
    <n v="5"/>
    <s v="local"/>
    <s v="5000 NOS"/>
    <s v="each bdl contains 200 nos"/>
    <m/>
    <m/>
    <m/>
    <m/>
    <m/>
    <m/>
    <m/>
    <m/>
    <m/>
    <n v="0"/>
    <n v="0"/>
    <n v="0"/>
    <n v="0"/>
    <m/>
    <m/>
    <n v="0"/>
    <n v="1"/>
    <x v="3"/>
    <n v="35700"/>
    <s v="no.s"/>
    <n v="0"/>
    <m/>
    <n v="1"/>
    <m/>
    <m/>
    <x v="1"/>
    <n v="1"/>
    <s v="moved"/>
    <m/>
    <m/>
    <m/>
    <m/>
  </r>
  <r>
    <n v="962"/>
    <s v="HUNGRY BIRD JARS"/>
    <x v="0"/>
    <m/>
    <m/>
    <m/>
    <m/>
    <x v="0"/>
    <m/>
    <m/>
    <n v="0"/>
    <n v="8.5"/>
    <m/>
    <n v="0"/>
    <x v="2"/>
    <n v="0"/>
    <s v="PM0669"/>
    <x v="1"/>
    <s v="no.s"/>
    <n v="1"/>
    <n v="2"/>
    <n v="1"/>
    <n v="2"/>
    <n v="6"/>
    <m/>
    <n v="6"/>
    <m/>
    <s v="5000 NOS"/>
    <s v="each pkt contains 21 nos"/>
    <m/>
    <m/>
    <m/>
    <m/>
    <m/>
    <m/>
    <m/>
    <n v="1000"/>
    <n v="859"/>
    <m/>
    <m/>
    <n v="929.5"/>
    <m/>
    <m/>
    <m/>
    <n v="0"/>
    <n v="1"/>
    <x v="2"/>
    <n v="0"/>
    <s v="no.s"/>
    <n v="0"/>
    <m/>
    <m/>
    <m/>
    <m/>
    <x v="0"/>
    <n v="4"/>
    <s v="moved"/>
    <m/>
    <m/>
    <m/>
    <m/>
  </r>
  <r>
    <n v="901"/>
    <s v="MILK COMPOUND LAMINATE"/>
    <x v="1"/>
    <s v="scrap"/>
    <s v="dispose"/>
    <m/>
    <m/>
    <x v="1"/>
    <m/>
    <s v="dispose"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923"/>
    <s v="LABEL MARCO BITTER SLAB"/>
    <x v="1"/>
    <s v="scrap"/>
    <s v="dispose"/>
    <m/>
    <m/>
    <x v="1"/>
    <m/>
    <s v="dispose"/>
    <n v="0"/>
    <n v="0.43"/>
    <m/>
    <e v="#N/A"/>
    <x v="16"/>
    <m/>
    <n v="0"/>
    <x v="1"/>
    <s v="no.s"/>
    <n v="1"/>
    <n v="10"/>
    <n v="1"/>
    <n v="3"/>
    <n v="15"/>
    <m/>
    <n v="15"/>
    <m/>
    <s v="1500 KGS"/>
    <s v="100 cts x 15 kg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e v="#N/A"/>
    <s v="MR.WAFER DARKY CBS"/>
    <x v="1"/>
    <s v="scrap"/>
    <s v="dispose"/>
    <m/>
    <m/>
    <x v="1"/>
    <m/>
    <s v="dispose"/>
    <n v="0"/>
    <n v="38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504"/>
    <s v="3D Jelly Strawberry Bubblegum Labels (Tattoo Free)"/>
    <x v="2"/>
    <s v="moving"/>
    <m/>
    <m/>
    <m/>
    <x v="2"/>
    <m/>
    <m/>
    <n v="0"/>
    <n v="0.6"/>
    <m/>
    <s v="BUBBLEGUM"/>
    <x v="16"/>
    <n v="0"/>
    <s v="PM0411"/>
    <x v="1"/>
    <s v="no.s"/>
    <n v="1"/>
    <n v="10"/>
    <n v="1"/>
    <n v="3"/>
    <n v="15"/>
    <n v="5"/>
    <n v="10"/>
    <s v="local"/>
    <s v="10000 NOS"/>
    <s v="each bdl contains 200 nos"/>
    <m/>
    <n v="47200"/>
    <n v="5000"/>
    <n v="0"/>
    <n v="5000"/>
    <n v="0"/>
    <n v="0"/>
    <n v="0"/>
    <n v="0"/>
    <n v="0"/>
    <n v="57200"/>
    <n v="6355.5555555555557"/>
    <n v="47200"/>
    <m/>
    <m/>
    <n v="0"/>
    <n v="1"/>
    <x v="3"/>
    <n v="0"/>
    <s v="no.s"/>
    <n v="1573.3333333333333"/>
    <n v="0"/>
    <m/>
    <n v="1"/>
    <m/>
    <x v="2"/>
    <n v="1"/>
    <s v="non moved"/>
    <m/>
    <m/>
    <m/>
    <m/>
  </r>
  <r>
    <n v="508"/>
    <s v="3D Jelly Watermelon Bubblegum Labels (Tattoo Free)"/>
    <x v="2"/>
    <s v="moving"/>
    <m/>
    <m/>
    <m/>
    <x v="2"/>
    <m/>
    <m/>
    <n v="0"/>
    <n v="0.6"/>
    <m/>
    <s v="BUBBLEGUM"/>
    <x v="16"/>
    <n v="0"/>
    <s v="PM0414"/>
    <x v="1"/>
    <s v="no.s"/>
    <n v="1"/>
    <n v="10"/>
    <n v="1"/>
    <n v="3"/>
    <n v="15"/>
    <n v="5"/>
    <n v="10"/>
    <s v="local"/>
    <s v="10000 NOS"/>
    <s v="each bdl contains 200 nos"/>
    <m/>
    <n v="0"/>
    <n v="10400"/>
    <n v="0"/>
    <n v="15000"/>
    <n v="20000"/>
    <n v="0"/>
    <n v="0"/>
    <n v="0"/>
    <n v="0"/>
    <n v="45400"/>
    <n v="5044.4444444444443"/>
    <n v="20000"/>
    <m/>
    <m/>
    <n v="0"/>
    <n v="1"/>
    <x v="3"/>
    <n v="0"/>
    <s v="no.s"/>
    <n v="666.66666666666663"/>
    <n v="0"/>
    <m/>
    <n v="1"/>
    <m/>
    <x v="2"/>
    <n v="1"/>
    <s v="non moved"/>
    <m/>
    <m/>
    <m/>
    <m/>
  </r>
  <r>
    <n v="571"/>
    <s v="MR.CAKE LABELS (6 JARS)"/>
    <x v="1"/>
    <s v="scrap"/>
    <s v="dispose"/>
    <m/>
    <m/>
    <x v="1"/>
    <m/>
    <s v="dispose"/>
    <n v="0"/>
    <n v="1.3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n v="10000"/>
    <m/>
    <m/>
    <m/>
    <n v="10000"/>
    <m/>
    <m/>
    <m/>
    <n v="0"/>
    <n v="1"/>
    <x v="3"/>
    <n v="0"/>
    <s v="no.s"/>
    <n v="0"/>
    <m/>
    <m/>
    <m/>
    <m/>
    <x v="3"/>
    <n v="1"/>
    <s v="delete"/>
    <n v="0"/>
    <m/>
    <m/>
    <m/>
  </r>
  <r>
    <n v="530"/>
    <s v="Doraemon Watermelon Bubblegum Labels (5 units Free)"/>
    <x v="2"/>
    <s v="moving"/>
    <m/>
    <m/>
    <m/>
    <x v="2"/>
    <m/>
    <m/>
    <n v="0"/>
    <n v="0.6"/>
    <m/>
    <s v="BUBBLEGUM"/>
    <x v="16"/>
    <n v="0"/>
    <s v="PM0408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11000"/>
    <n v="0"/>
    <n v="0"/>
    <n v="0"/>
    <n v="0"/>
    <n v="0"/>
    <n v="11000"/>
    <n v="1222.2222222222222"/>
    <n v="11000"/>
    <m/>
    <m/>
    <n v="0"/>
    <n v="1"/>
    <x v="3"/>
    <n v="0"/>
    <s v="no.s"/>
    <n v="366.66666666666669"/>
    <n v="0"/>
    <m/>
    <n v="1"/>
    <m/>
    <x v="2"/>
    <n v="1"/>
    <s v="non moved"/>
    <m/>
    <m/>
    <m/>
    <m/>
  </r>
  <r>
    <n v="573"/>
    <s v="MR.CAKE CBS (6 JARS)"/>
    <x v="1"/>
    <s v="scrap"/>
    <s v="dispose"/>
    <m/>
    <m/>
    <x v="1"/>
    <m/>
    <s v="dispose"/>
    <n v="0"/>
    <n v="38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n v="3260"/>
    <m/>
    <m/>
    <m/>
    <n v="3260"/>
    <m/>
    <m/>
    <m/>
    <n v="0"/>
    <n v="1"/>
    <x v="3"/>
    <n v="0"/>
    <s v="no.s"/>
    <n v="0"/>
    <m/>
    <m/>
    <m/>
    <m/>
    <x v="3"/>
    <n v="1"/>
    <s v="delete"/>
    <n v="0"/>
    <m/>
    <m/>
    <m/>
  </r>
  <r>
    <n v="735"/>
    <s v="Maltitol Fine Powder"/>
    <x v="1"/>
    <s v="yet to decide"/>
    <s v="dispose"/>
    <m/>
    <m/>
    <x v="1"/>
    <m/>
    <s v="dispose"/>
    <n v="25"/>
    <s v="sample"/>
    <e v="#VALUE!"/>
    <n v="0"/>
    <x v="1"/>
    <n v="25"/>
    <s v="RM0198"/>
    <x v="0"/>
    <s v="Kgs"/>
    <n v="1"/>
    <m/>
    <m/>
    <m/>
    <n v="1"/>
    <e v="#N/A"/>
    <e v="#N/A"/>
    <e v="#N/A"/>
    <s v="50 KGS"/>
    <s v="2 cts x 25 kgs"/>
    <m/>
    <m/>
    <n v="0"/>
    <n v="0"/>
    <n v="0"/>
    <n v="0"/>
    <n v="0"/>
    <n v="0"/>
    <n v="0"/>
    <n v="0"/>
    <n v="0"/>
    <n v="0"/>
    <n v="0"/>
    <m/>
    <m/>
    <n v="0"/>
    <n v="1"/>
    <x v="3"/>
    <n v="25"/>
    <s v="kgs"/>
    <n v="0"/>
    <m/>
    <n v="1"/>
    <m/>
    <m/>
    <x v="1"/>
    <n v="1"/>
    <s v="non moved"/>
    <m/>
    <m/>
    <m/>
    <m/>
  </r>
  <r>
    <n v="719"/>
    <s v="ICING SUGAR"/>
    <x v="2"/>
    <s v="in house"/>
    <m/>
    <m/>
    <m/>
    <x v="2"/>
    <m/>
    <m/>
    <n v="200"/>
    <s v="in house"/>
    <m/>
    <n v="0"/>
    <x v="36"/>
    <n v="200"/>
    <s v="RM0196"/>
    <x v="0"/>
    <s v="Kgs"/>
    <n v="1"/>
    <m/>
    <m/>
    <m/>
    <n v="1"/>
    <e v="#N/A"/>
    <e v="#N/A"/>
    <e v="#N/A"/>
    <s v="50 KGS"/>
    <s v="2 bags x 25 kgs"/>
    <m/>
    <m/>
    <n v="0"/>
    <n v="0"/>
    <n v="0"/>
    <n v="0"/>
    <n v="0"/>
    <n v="0"/>
    <n v="0"/>
    <n v="0"/>
    <n v="0"/>
    <n v="0"/>
    <n v="0"/>
    <m/>
    <m/>
    <n v="0"/>
    <n v="1"/>
    <x v="3"/>
    <n v="200"/>
    <s v="kgs"/>
    <n v="0"/>
    <m/>
    <n v="1"/>
    <m/>
    <m/>
    <x v="1"/>
    <n v="1"/>
    <s v="non moved"/>
    <m/>
    <m/>
    <m/>
    <m/>
  </r>
  <r>
    <n v="698"/>
    <s v="Plain Laminated &quot;I&quot; Mark Rolls "/>
    <x v="0"/>
    <m/>
    <m/>
    <m/>
    <m/>
    <x v="0"/>
    <m/>
    <m/>
    <n v="44"/>
    <s v="sample"/>
    <m/>
    <n v="0"/>
    <x v="4"/>
    <n v="44"/>
    <s v="PM0623"/>
    <x v="1"/>
    <s v="Kgs"/>
    <n v="1"/>
    <n v="15"/>
    <n v="1"/>
    <n v="5"/>
    <n v="22"/>
    <n v="25"/>
    <n v="-3"/>
    <s v="local"/>
    <e v="#N/A"/>
    <e v="#N/A"/>
    <m/>
    <n v="0"/>
    <n v="0"/>
    <n v="0"/>
    <n v="0"/>
    <n v="0"/>
    <n v="0"/>
    <n v="0"/>
    <n v="0"/>
    <n v="0"/>
    <n v="0"/>
    <n v="0"/>
    <n v="0"/>
    <m/>
    <m/>
    <n v="0"/>
    <n v="1"/>
    <x v="4"/>
    <n v="44"/>
    <s v="kgs"/>
    <n v="0"/>
    <m/>
    <n v="1"/>
    <m/>
    <m/>
    <x v="0"/>
    <n v="3"/>
    <s v="trial purpose"/>
    <m/>
    <m/>
    <m/>
    <m/>
  </r>
  <r>
    <n v="577"/>
    <s v="Spots 2/- Jars"/>
    <x v="1"/>
    <s v="scrap"/>
    <s v="dispose"/>
    <m/>
    <m/>
    <x v="1"/>
    <m/>
    <s v="dispose"/>
    <n v="0"/>
    <n v="6"/>
    <m/>
    <e v="#N/A"/>
    <x v="2"/>
    <m/>
    <e v="#N/A"/>
    <x v="1"/>
    <s v="no.s"/>
    <n v="1"/>
    <n v="2"/>
    <n v="1"/>
    <n v="2"/>
    <n v="6"/>
    <m/>
    <n v="6"/>
    <m/>
    <e v="#N/A"/>
    <e v="#N/A"/>
    <m/>
    <m/>
    <n v="420"/>
    <m/>
    <m/>
    <m/>
    <m/>
    <m/>
    <m/>
    <m/>
    <m/>
    <n v="420"/>
    <m/>
    <m/>
    <m/>
    <n v="0"/>
    <n v="1"/>
    <x v="3"/>
    <n v="0"/>
    <s v="no.s"/>
    <n v="0"/>
    <m/>
    <m/>
    <m/>
    <m/>
    <x v="3"/>
    <n v="1"/>
    <s v="delete"/>
    <n v="0"/>
    <m/>
    <m/>
    <m/>
  </r>
  <r>
    <n v="117"/>
    <s v="KOATINA FAT (plus)"/>
    <x v="0"/>
    <m/>
    <m/>
    <m/>
    <m/>
    <x v="0"/>
    <m/>
    <m/>
    <n v="0"/>
    <n v="100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m/>
    <n v="500"/>
    <m/>
    <m/>
    <n v="500"/>
    <m/>
    <m/>
    <m/>
    <n v="0"/>
    <n v="1"/>
    <x v="2"/>
    <n v="0"/>
    <s v="kgs"/>
    <n v="0"/>
    <m/>
    <m/>
    <m/>
    <m/>
    <x v="0"/>
    <n v="4"/>
    <s v="moved"/>
    <m/>
    <m/>
    <m/>
    <m/>
  </r>
  <r>
    <n v="589"/>
    <s v="Labels Export Spots 1/-"/>
    <x v="1"/>
    <s v="export"/>
    <s v="dispose"/>
    <m/>
    <m/>
    <x v="1"/>
    <m/>
    <s v="dispose"/>
    <n v="3840"/>
    <n v="0.3"/>
    <n v="1152"/>
    <s v="PANNING"/>
    <x v="16"/>
    <n v="3840"/>
    <s v="PM0618"/>
    <x v="1"/>
    <s v="Kgs"/>
    <n v="1"/>
    <n v="10"/>
    <n v="1"/>
    <n v="3"/>
    <n v="15"/>
    <n v="5"/>
    <n v="10"/>
    <s v="local"/>
    <s v="10000 NOS"/>
    <n v="0"/>
    <m/>
    <m/>
    <m/>
    <m/>
    <n v="7200"/>
    <n v="0"/>
    <n v="0"/>
    <n v="0"/>
    <n v="0"/>
    <n v="0"/>
    <n v="0"/>
    <n v="1200"/>
    <n v="7200"/>
    <m/>
    <m/>
    <n v="0"/>
    <n v="1"/>
    <x v="3"/>
    <n v="3840"/>
    <s v="no.s"/>
    <n v="240"/>
    <m/>
    <n v="1"/>
    <m/>
    <m/>
    <x v="1"/>
    <n v="1"/>
    <s v="non moved"/>
    <n v="1152"/>
    <m/>
    <m/>
    <m/>
  </r>
  <r>
    <n v="203"/>
    <s v="Stickers (Export)"/>
    <x v="2"/>
    <s v="slow moving"/>
    <s v="use"/>
    <s v="existing"/>
    <m/>
    <x v="2"/>
    <m/>
    <m/>
    <n v="0"/>
    <n v="0.6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n v="6800"/>
    <m/>
    <m/>
    <m/>
    <m/>
    <m/>
    <m/>
    <m/>
    <n v="6800"/>
    <m/>
    <m/>
    <m/>
    <n v="0"/>
    <n v="1"/>
    <x v="3"/>
    <n v="0"/>
    <s v="no.s"/>
    <n v="0"/>
    <m/>
    <m/>
    <m/>
    <m/>
    <x v="5"/>
    <n v="1"/>
    <e v="#N/A"/>
    <m/>
    <m/>
    <m/>
    <m/>
  </r>
  <r>
    <n v="84"/>
    <s v="Vanilla powder(softy)"/>
    <x v="1"/>
    <s v="scrap"/>
    <s v="transfer"/>
    <m/>
    <m/>
    <x v="4"/>
    <m/>
    <s v="no dispose"/>
    <n v="50"/>
    <n v="200"/>
    <n v="10000"/>
    <e v="#N/A"/>
    <x v="0"/>
    <m/>
    <e v="#N/A"/>
    <x v="0"/>
    <s v="Kgs"/>
    <n v="1"/>
    <m/>
    <m/>
    <m/>
    <n v="1"/>
    <m/>
    <n v="1"/>
    <m/>
    <e v="#N/A"/>
    <e v="#N/A"/>
    <m/>
    <n v="25"/>
    <m/>
    <m/>
    <m/>
    <m/>
    <m/>
    <m/>
    <m/>
    <m/>
    <m/>
    <n v="25"/>
    <m/>
    <m/>
    <m/>
    <n v="0"/>
    <n v="1"/>
    <x v="3"/>
    <n v="50"/>
    <s v="kgs"/>
    <n v="0"/>
    <m/>
    <m/>
    <m/>
    <m/>
    <x v="3"/>
    <n v="1"/>
    <s v="non moved"/>
    <n v="10000"/>
    <m/>
    <m/>
    <m/>
  </r>
  <r>
    <n v="812"/>
    <s v="VANILLA FLAVOUR (CEC)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0"/>
    <m/>
    <n v="20"/>
    <m/>
    <n v="10"/>
    <n v="50"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938"/>
    <s v="KERRY CREAM FLAVOUR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m/>
    <m/>
    <m/>
    <n v="25"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137"/>
    <s v="Chocolate M 5150 flavour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n v="5"/>
    <m/>
    <m/>
    <m/>
    <m/>
    <m/>
    <m/>
    <m/>
    <m/>
    <m/>
    <n v="5"/>
    <m/>
    <m/>
    <m/>
    <n v="0"/>
    <n v="1"/>
    <x v="3"/>
    <n v="0"/>
    <s v="kgs"/>
    <n v="0"/>
    <m/>
    <m/>
    <m/>
    <m/>
    <x v="3"/>
    <n v="1"/>
    <s v="non moved"/>
    <n v="0"/>
    <m/>
    <m/>
    <m/>
  </r>
  <r>
    <n v="620"/>
    <s v="YOYO LARGE"/>
    <x v="1"/>
    <s v="scrap"/>
    <s v="dispose"/>
    <m/>
    <m/>
    <x v="1"/>
    <m/>
    <s v="dispose"/>
    <n v="0"/>
    <n v="1.4"/>
    <m/>
    <s v="STICK"/>
    <x v="9"/>
    <n v="0"/>
    <s v="PM0073"/>
    <x v="1"/>
    <s v="no.s"/>
    <n v="1"/>
    <n v="7"/>
    <n v="1"/>
    <n v="2"/>
    <n v="11"/>
    <n v="5"/>
    <n v="6"/>
    <s v="local"/>
    <s v="500 CBS"/>
    <s v="each bdl contains 10 nos"/>
    <m/>
    <n v="0"/>
    <n v="170"/>
    <n v="150"/>
    <n v="0"/>
    <n v="0"/>
    <n v="0"/>
    <n v="0"/>
    <n v="0"/>
    <n v="0"/>
    <n v="320"/>
    <n v="35.555555555555557"/>
    <n v="170"/>
    <m/>
    <m/>
    <n v="0"/>
    <n v="1"/>
    <x v="3"/>
    <n v="0"/>
    <s v="no.s"/>
    <n v="5.666666666666667"/>
    <n v="0"/>
    <m/>
    <n v="1"/>
    <m/>
    <x v="2"/>
    <n v="1"/>
    <s v="non moved"/>
    <n v="0"/>
    <m/>
    <m/>
    <m/>
  </r>
  <r>
    <n v="59"/>
    <s v="2 SHOTS WHITE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0"/>
    <s v="2 SHOTS BROWN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1"/>
    <s v="2 SHOTS DARK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6"/>
    <s v="White Cream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m/>
    <n v="2025"/>
    <m/>
    <m/>
    <m/>
    <m/>
    <m/>
    <m/>
    <m/>
    <m/>
    <n v="2025"/>
    <m/>
    <m/>
    <m/>
    <n v="0"/>
    <n v="1"/>
    <x v="3"/>
    <n v="0"/>
    <n v="0"/>
    <n v="0"/>
    <m/>
    <m/>
    <m/>
    <m/>
    <x v="3"/>
    <n v="1"/>
    <s v="non moved"/>
    <m/>
    <m/>
    <m/>
    <m/>
  </r>
  <r>
    <n v="67"/>
    <s v="Dark Chocolate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8"/>
    <s v="Enrobing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2575"/>
    <m/>
    <m/>
    <m/>
    <m/>
    <m/>
    <m/>
    <m/>
    <m/>
    <m/>
    <n v="12575"/>
    <m/>
    <m/>
    <m/>
    <n v="0"/>
    <n v="1"/>
    <x v="3"/>
    <n v="0"/>
    <n v="0"/>
    <n v="0"/>
    <m/>
    <m/>
    <m/>
    <m/>
    <x v="3"/>
    <n v="1"/>
    <s v="non moved"/>
    <m/>
    <m/>
    <m/>
    <m/>
  </r>
  <r>
    <n v="69"/>
    <s v="White Chocolate (Moulding Section)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45725"/>
    <n v="48700"/>
    <n v="9350"/>
    <m/>
    <n v="6775"/>
    <m/>
    <m/>
    <m/>
    <m/>
    <m/>
    <n v="27637.5"/>
    <m/>
    <m/>
    <m/>
    <n v="0"/>
    <n v="1"/>
    <x v="3"/>
    <n v="0"/>
    <n v="0"/>
    <n v="0"/>
    <m/>
    <m/>
    <m/>
    <m/>
    <x v="3"/>
    <n v="1"/>
    <s v="non moved"/>
    <m/>
    <m/>
    <m/>
    <m/>
  </r>
  <r>
    <n v="70"/>
    <s v="DCD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2500"/>
    <n v="2500"/>
    <m/>
    <m/>
    <m/>
    <m/>
    <m/>
    <m/>
    <m/>
    <m/>
    <n v="2500"/>
    <m/>
    <m/>
    <m/>
    <n v="0"/>
    <n v="1"/>
    <x v="3"/>
    <n v="0"/>
    <n v="0"/>
    <n v="0"/>
    <m/>
    <m/>
    <m/>
    <m/>
    <x v="3"/>
    <n v="1"/>
    <s v="non moved"/>
    <m/>
    <m/>
    <m/>
    <m/>
  </r>
  <r>
    <n v="71"/>
    <s v="Panning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8750"/>
    <m/>
    <m/>
    <m/>
    <m/>
    <m/>
    <m/>
    <m/>
    <m/>
    <m/>
    <n v="18750"/>
    <m/>
    <m/>
    <m/>
    <n v="0"/>
    <n v="1"/>
    <x v="3"/>
    <n v="0"/>
    <n v="0"/>
    <n v="0"/>
    <m/>
    <m/>
    <m/>
    <m/>
    <x v="3"/>
    <n v="1"/>
    <s v="non moved"/>
    <m/>
    <m/>
    <m/>
    <m/>
  </r>
  <r>
    <n v="72"/>
    <s v="Choco Scoop Chocolate"/>
    <x v="1"/>
    <s v="in house"/>
    <s v="dispose"/>
    <m/>
    <m/>
    <x v="1"/>
    <m/>
    <s v="dispose"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21575"/>
    <n v="12700"/>
    <n v="8750"/>
    <m/>
    <m/>
    <m/>
    <m/>
    <m/>
    <m/>
    <m/>
    <n v="14341.666666666666"/>
    <m/>
    <m/>
    <m/>
    <n v="0"/>
    <n v="1"/>
    <x v="3"/>
    <n v="0"/>
    <n v="0"/>
    <n v="0"/>
    <m/>
    <m/>
    <m/>
    <m/>
    <x v="3"/>
    <n v="1"/>
    <s v="non moved"/>
    <m/>
    <m/>
    <m/>
    <m/>
  </r>
  <r>
    <n v="73"/>
    <s v="White Chips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3250"/>
    <m/>
    <n v="2975"/>
    <m/>
    <m/>
    <m/>
    <m/>
    <m/>
    <m/>
    <m/>
    <n v="3112.5"/>
    <m/>
    <m/>
    <m/>
    <n v="0"/>
    <n v="1"/>
    <x v="3"/>
    <n v="0"/>
    <n v="0"/>
    <n v="0"/>
    <m/>
    <m/>
    <m/>
    <m/>
    <x v="3"/>
    <n v="1"/>
    <s v="non moved"/>
    <m/>
    <m/>
    <m/>
    <m/>
  </r>
  <r>
    <n v="74"/>
    <s v="Bitter Chips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075"/>
    <n v="116"/>
    <m/>
    <m/>
    <m/>
    <m/>
    <m/>
    <m/>
    <m/>
    <m/>
    <n v="595.5"/>
    <m/>
    <m/>
    <m/>
    <n v="0"/>
    <n v="1"/>
    <x v="3"/>
    <n v="0"/>
    <n v="0"/>
    <n v="0"/>
    <m/>
    <m/>
    <m/>
    <m/>
    <x v="3"/>
    <n v="1"/>
    <s v="non moved"/>
    <m/>
    <m/>
    <m/>
    <m/>
  </r>
  <r>
    <n v="87"/>
    <s v="Ncce Powder"/>
    <x v="1"/>
    <s v="scrap"/>
    <s v="dispose"/>
    <m/>
    <m/>
    <x v="1"/>
    <m/>
    <s v="dispose"/>
    <n v="0"/>
    <n v="200"/>
    <m/>
    <e v="#N/A"/>
    <x v="0"/>
    <m/>
    <e v="#N/A"/>
    <x v="3"/>
    <e v="#N/A"/>
    <n v="1"/>
    <m/>
    <m/>
    <m/>
    <n v="1"/>
    <m/>
    <n v="1"/>
    <m/>
    <e v="#N/A"/>
    <e v="#N/A"/>
    <m/>
    <n v="6791"/>
    <m/>
    <m/>
    <m/>
    <m/>
    <m/>
    <m/>
    <m/>
    <m/>
    <m/>
    <n v="6791"/>
    <m/>
    <m/>
    <m/>
    <n v="0"/>
    <n v="1"/>
    <x v="3"/>
    <n v="0"/>
    <n v="0"/>
    <n v="0"/>
    <m/>
    <m/>
    <m/>
    <m/>
    <x v="3"/>
    <n v="1"/>
    <s v="non moved"/>
    <n v="0"/>
    <m/>
    <m/>
    <m/>
  </r>
  <r>
    <n v="438"/>
    <s v="Caps Big Daddy (Bubble gum)"/>
    <x v="5"/>
    <s v="yet to launch"/>
    <s v="new product "/>
    <m/>
    <m/>
    <x v="6"/>
    <m/>
    <m/>
    <n v="0"/>
    <s v="Not Yet started production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40"/>
    <s v="Cbs Big Daddy (Bubble gum)"/>
    <x v="5"/>
    <s v="yet to launch"/>
    <s v="new product "/>
    <m/>
    <m/>
    <x v="6"/>
    <m/>
    <m/>
    <n v="0"/>
    <s v="Not Yet started production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50"/>
    <s v="Jars Big Daddy (Bubble gum)"/>
    <x v="5"/>
    <s v="yet to launch"/>
    <s v="new product "/>
    <m/>
    <m/>
    <x v="6"/>
    <m/>
    <m/>
    <n v="0"/>
    <s v="Not Yet started production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52"/>
    <s v="Stickers Big Daddy (Bubble gum)"/>
    <x v="5"/>
    <s v="yet to launch"/>
    <s v="new product "/>
    <m/>
    <m/>
    <x v="6"/>
    <m/>
    <m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92"/>
    <s v="Laminate Doromen"/>
    <x v="5"/>
    <s v="yet to launch"/>
    <m/>
    <m/>
    <m/>
    <x v="6"/>
    <m/>
    <m/>
    <n v="0"/>
    <n v="380"/>
    <m/>
    <e v="#N/A"/>
    <x v="4"/>
    <m/>
    <e v="#N/A"/>
    <x v="1"/>
    <s v="Kgs"/>
    <n v="1"/>
    <n v="15"/>
    <n v="1"/>
    <n v="5"/>
    <n v="22"/>
    <m/>
    <n v="22"/>
    <m/>
    <e v="#N/A"/>
    <e v="#N/A"/>
    <m/>
    <n v="121"/>
    <n v="34"/>
    <n v="74"/>
    <m/>
    <n v="191"/>
    <n v="31.5"/>
    <n v="60"/>
    <m/>
    <m/>
    <m/>
    <n v="85.25"/>
    <m/>
    <m/>
    <m/>
    <n v="0"/>
    <n v="1"/>
    <x v="3"/>
    <n v="0"/>
    <s v="kgs"/>
    <n v="0"/>
    <m/>
    <m/>
    <m/>
    <m/>
    <x v="3"/>
    <n v="1"/>
    <s v="non moved"/>
    <n v="0"/>
    <m/>
    <m/>
    <m/>
  </r>
  <r>
    <n v="512"/>
    <s v="3D Jelly Orange Bubblegum Labels (Tattoo Free)"/>
    <x v="1"/>
    <s v="scrap"/>
    <s v="dispose"/>
    <m/>
    <m/>
    <x v="1"/>
    <m/>
    <s v="dispose"/>
    <n v="0"/>
    <n v="0.6"/>
    <m/>
    <s v="BUBBLEGUM"/>
    <x v="16"/>
    <n v="0"/>
    <s v="PM0417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non moved"/>
    <n v="0"/>
    <m/>
    <m/>
    <m/>
  </r>
  <r>
    <n v="571"/>
    <s v="Swiss gold RS. 2/- Jars"/>
    <x v="1"/>
    <s v="scrap"/>
    <s v="dispose"/>
    <m/>
    <m/>
    <x v="1"/>
    <m/>
    <s v="dispose"/>
    <n v="0"/>
    <n v="6"/>
    <m/>
    <s v="MOULDING"/>
    <x v="2"/>
    <n v="0"/>
    <s v="PM0238"/>
    <x v="1"/>
    <s v="no.s"/>
    <n v="1"/>
    <n v="2"/>
    <n v="1"/>
    <n v="2"/>
    <n v="6"/>
    <m/>
    <n v="6"/>
    <m/>
    <s v="5000 NOS"/>
    <n v="0"/>
    <m/>
    <m/>
    <m/>
    <n v="1535"/>
    <m/>
    <n v="4000"/>
    <m/>
    <m/>
    <m/>
    <m/>
    <m/>
    <n v="2767.5"/>
    <m/>
    <m/>
    <m/>
    <n v="0"/>
    <n v="1"/>
    <x v="3"/>
    <n v="0"/>
    <s v="no.s"/>
    <n v="0"/>
    <m/>
    <m/>
    <m/>
    <m/>
    <x v="3"/>
    <n v="1"/>
    <s v="non moved"/>
    <n v="0"/>
    <m/>
    <m/>
    <m/>
  </r>
  <r>
    <n v="568"/>
    <s v="Large Jars"/>
    <x v="1"/>
    <s v="scrap"/>
    <s v="dispose"/>
    <m/>
    <m/>
    <x v="1"/>
    <m/>
    <s v="dispose"/>
    <n v="0"/>
    <n v="8"/>
    <m/>
    <e v="#N/A"/>
    <x v="2"/>
    <m/>
    <e v="#N/A"/>
    <x v="1"/>
    <s v="no.s"/>
    <n v="1"/>
    <n v="2"/>
    <n v="1"/>
    <n v="2"/>
    <n v="6"/>
    <m/>
    <n v="6"/>
    <m/>
    <e v="#N/A"/>
    <e v="#N/A"/>
    <m/>
    <n v="6512"/>
    <m/>
    <m/>
    <m/>
    <m/>
    <m/>
    <m/>
    <m/>
    <m/>
    <m/>
    <n v="6512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0"/>
    <s v="CREAMY STIX SURPRISE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2"/>
    <s v="CREAMY STIX LARGE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4"/>
    <s v="CREAMY STIX REGULAR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02"/>
    <s v="CREAMY STIX  SURPRIS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60"/>
    <m/>
    <m/>
    <m/>
    <n v="170"/>
    <n v="120"/>
    <m/>
    <m/>
    <m/>
    <m/>
    <n v="15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03"/>
    <s v="CREAMY STIX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60"/>
    <n v="410"/>
    <m/>
    <m/>
    <m/>
    <m/>
    <m/>
    <m/>
    <m/>
    <m/>
    <n v="285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2"/>
    <s v="CHOCO LARG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450"/>
    <m/>
    <n v="100"/>
    <n v="260"/>
    <m/>
    <m/>
    <m/>
    <m/>
    <m/>
    <m/>
    <n v="2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3"/>
    <s v="CHOCO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00"/>
    <n v="240"/>
    <m/>
    <m/>
    <m/>
    <m/>
    <m/>
    <m/>
    <m/>
    <m/>
    <n v="1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4"/>
    <s v="ROLL O STICK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n v="20000"/>
    <m/>
    <m/>
    <m/>
    <n v="200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4"/>
    <s v="PIK N PIK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n v="170"/>
    <n v="500"/>
    <n v="390"/>
    <m/>
    <m/>
    <m/>
    <m/>
    <m/>
    <m/>
    <n v="353.33333333333331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6"/>
    <s v="PIK N PIK MINI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7"/>
    <s v="PIK N PIK SURPRIS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70"/>
    <n v="70"/>
    <m/>
    <m/>
    <m/>
    <m/>
    <m/>
    <m/>
    <m/>
    <m/>
    <n v="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60"/>
    <s v="Danglar Spots 2/- "/>
    <x v="1"/>
    <s v="scrap"/>
    <s v="dispose"/>
    <m/>
    <m/>
    <x v="1"/>
    <m/>
    <s v="dispose"/>
    <n v="0"/>
    <n v="1"/>
    <m/>
    <s v="PANNING"/>
    <x v="30"/>
    <n v="0"/>
    <s v="PM0097"/>
    <x v="1"/>
    <s v="no.s"/>
    <n v="1"/>
    <m/>
    <m/>
    <m/>
    <n v="1"/>
    <m/>
    <n v="1"/>
    <m/>
    <s v="5000 NOS"/>
    <n v="0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78"/>
    <s v="Estaniya Laminate"/>
    <x v="1"/>
    <s v="scrap"/>
    <s v="dispose"/>
    <m/>
    <m/>
    <x v="1"/>
    <m/>
    <s v="dispose"/>
    <n v="0"/>
    <n v="17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n v="0"/>
    <m/>
    <m/>
    <m/>
  </r>
  <r>
    <n v="725"/>
    <s v="MR.CAKE OLD JARS"/>
    <x v="1"/>
    <s v="scrap"/>
    <s v="dispose"/>
    <m/>
    <m/>
    <x v="1"/>
    <m/>
    <s v="dispose"/>
    <n v="0"/>
    <n v="13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n v="66808"/>
    <n v="3570"/>
    <m/>
    <m/>
    <n v="35189"/>
    <m/>
    <m/>
    <m/>
    <n v="0"/>
    <n v="1"/>
    <x v="3"/>
    <n v="0"/>
    <s v="no.s"/>
    <n v="0"/>
    <m/>
    <m/>
    <m/>
    <m/>
    <x v="3"/>
    <n v="1"/>
    <s v="non moved"/>
    <n v="0"/>
    <m/>
    <m/>
    <m/>
  </r>
  <r>
    <n v="899"/>
    <s v="DARK COMPOUND LAMINATE"/>
    <x v="1"/>
    <s v="scrap"/>
    <s v="dispose"/>
    <m/>
    <m/>
    <x v="1"/>
    <m/>
    <s v="dispose"/>
    <n v="0"/>
    <n v="19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n v="22"/>
    <m/>
    <m/>
    <m/>
    <m/>
    <n v="22"/>
    <m/>
    <m/>
    <m/>
    <n v="0"/>
    <n v="1"/>
    <x v="3"/>
    <n v="0"/>
    <s v="kgs"/>
    <n v="0"/>
    <m/>
    <m/>
    <m/>
    <m/>
    <x v="3"/>
    <n v="1"/>
    <s v="non moved"/>
    <n v="0"/>
    <m/>
    <m/>
    <m/>
  </r>
  <r>
    <n v="900"/>
    <s v="WHITE COMPOUND LAMINATE"/>
    <x v="1"/>
    <s v="scrap"/>
    <s v="dispose"/>
    <m/>
    <m/>
    <x v="1"/>
    <m/>
    <s v="dispose"/>
    <n v="0"/>
    <n v="19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n v="11"/>
    <m/>
    <m/>
    <m/>
    <m/>
    <n v="11"/>
    <m/>
    <m/>
    <m/>
    <n v="0"/>
    <n v="1"/>
    <x v="3"/>
    <n v="0"/>
    <s v="kgs"/>
    <n v="0"/>
    <m/>
    <m/>
    <m/>
    <m/>
    <x v="3"/>
    <n v="1"/>
    <s v="non moved"/>
    <n v="0"/>
    <m/>
    <m/>
    <m/>
  </r>
  <r>
    <n v="919"/>
    <s v="NEW CBS MARCO BITTER SLAB"/>
    <x v="1"/>
    <s v="scrap"/>
    <s v="dispose"/>
    <m/>
    <m/>
    <x v="1"/>
    <m/>
    <s v="dispose"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n v="500"/>
    <n v="470"/>
    <m/>
    <n v="485"/>
    <m/>
    <m/>
    <m/>
    <n v="0"/>
    <n v="1"/>
    <x v="3"/>
    <n v="0"/>
    <s v="no.s"/>
    <n v="0"/>
    <m/>
    <m/>
    <m/>
    <m/>
    <x v="3"/>
    <n v="1"/>
    <s v="non moved"/>
    <n v="0"/>
    <m/>
    <m/>
    <m/>
  </r>
  <r>
    <n v="930"/>
    <s v="NEW CBS  MARCO MILK SLAB "/>
    <x v="1"/>
    <s v="scrap"/>
    <s v="dispose"/>
    <m/>
    <m/>
    <x v="1"/>
    <m/>
    <s v="dispose"/>
    <n v="0"/>
    <n v="26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n v="20"/>
    <m/>
    <m/>
    <n v="20"/>
    <m/>
    <m/>
    <m/>
    <n v="0"/>
    <n v="1"/>
    <x v="3"/>
    <n v="0"/>
    <s v="no.s"/>
    <n v="0"/>
    <m/>
    <m/>
    <m/>
    <m/>
    <x v="3"/>
    <n v="1"/>
    <s v="non moved"/>
    <n v="0"/>
    <m/>
    <m/>
    <m/>
  </r>
  <r>
    <n v="757"/>
    <s v="LOTTE CBS"/>
    <x v="4"/>
    <s v="lotte"/>
    <s v="3rd party"/>
    <m/>
    <m/>
    <x v="5"/>
    <m/>
    <m/>
    <n v="0"/>
    <n v="40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n v="3443"/>
    <n v="872"/>
    <m/>
    <m/>
    <m/>
    <m/>
    <m/>
    <m/>
    <n v="2157.5"/>
    <m/>
    <m/>
    <m/>
    <n v="0"/>
    <n v="1"/>
    <x v="3"/>
    <n v="0"/>
    <s v="no.s"/>
    <n v="0"/>
    <m/>
    <m/>
    <m/>
    <m/>
    <x v="3"/>
    <n v="1"/>
    <s v="non moved"/>
    <m/>
    <m/>
    <m/>
    <m/>
  </r>
  <r>
    <n v="759"/>
    <s v="LD 040 DANA"/>
    <x v="1"/>
    <s v="scrap"/>
    <s v="dispose"/>
    <m/>
    <m/>
    <x v="1"/>
    <m/>
    <s v="dispose"/>
    <n v="0"/>
    <s v="????"/>
    <m/>
    <e v="#N/A"/>
    <x v="35"/>
    <m/>
    <e v="#N/A"/>
    <x v="4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m/>
    <m/>
    <m/>
    <m/>
  </r>
  <r>
    <n v="761"/>
    <s v="STICK ON CHOCO CREAM"/>
    <x v="1"/>
    <s v="scrap"/>
    <s v="dispose"/>
    <m/>
    <m/>
    <x v="1"/>
    <m/>
    <s v="dispose"/>
    <n v="0"/>
    <e v="#N/A"/>
    <m/>
    <e v="#N/A"/>
    <x v="35"/>
    <m/>
    <e v="#N/A"/>
    <x v="4"/>
    <e v="#N/A"/>
    <n v="1"/>
    <m/>
    <m/>
    <m/>
    <n v="1"/>
    <m/>
    <n v="1"/>
    <m/>
    <e v="#N/A"/>
    <e v="#N/A"/>
    <m/>
    <m/>
    <m/>
    <n v="17270"/>
    <m/>
    <m/>
    <m/>
    <m/>
    <m/>
    <m/>
    <m/>
    <n v="17270"/>
    <m/>
    <m/>
    <m/>
    <n v="0"/>
    <n v="1"/>
    <x v="3"/>
    <n v="0"/>
    <s v="kgs"/>
    <n v="0"/>
    <m/>
    <m/>
    <m/>
    <m/>
    <x v="3"/>
    <n v="1"/>
    <s v="non moved"/>
    <m/>
    <m/>
    <m/>
    <m/>
  </r>
  <r>
    <n v="765"/>
    <s v="COLA O/S 03028 (GARDEN)"/>
    <x v="1"/>
    <s v="scrap"/>
    <s v="dispose"/>
    <m/>
    <m/>
    <x v="1"/>
    <m/>
    <s v="dispose"/>
    <n v="0"/>
    <n v="6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5"/>
    <n v="25"/>
    <m/>
    <m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766"/>
    <s v="RASPBERRY 02846 (GARDEN)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5"/>
    <n v="25"/>
    <m/>
    <m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780"/>
    <s v="PURAC CL"/>
    <x v="1"/>
    <s v="scrap"/>
    <s v="dispose"/>
    <m/>
    <m/>
    <x v="1"/>
    <m/>
    <s v="dispose"/>
    <n v="0"/>
    <n v="180"/>
    <m/>
    <e v="#N/A"/>
    <x v="35"/>
    <m/>
    <e v="#N/A"/>
    <x v="0"/>
    <e v="#N/A"/>
    <n v="1"/>
    <m/>
    <m/>
    <m/>
    <n v="1"/>
    <m/>
    <n v="1"/>
    <m/>
    <e v="#N/A"/>
    <e v="#N/A"/>
    <m/>
    <m/>
    <m/>
    <m/>
    <n v="550"/>
    <m/>
    <m/>
    <m/>
    <m/>
    <m/>
    <m/>
    <n v="550"/>
    <m/>
    <m/>
    <m/>
    <n v="0"/>
    <n v="1"/>
    <x v="3"/>
    <n v="0"/>
    <s v="kgs"/>
    <n v="0"/>
    <m/>
    <m/>
    <m/>
    <m/>
    <x v="3"/>
    <n v="1"/>
    <s v="non moved"/>
    <n v="0"/>
    <m/>
    <m/>
    <m/>
  </r>
  <r>
    <n v="801"/>
    <s v="WHITE SLABS CHOCOLATE"/>
    <x v="1"/>
    <s v="scrap"/>
    <s v="dispose"/>
    <m/>
    <m/>
    <x v="1"/>
    <m/>
    <s v="dispose"/>
    <n v="0"/>
    <e v="#N/A"/>
    <m/>
    <e v="#N/A"/>
    <x v="36"/>
    <m/>
    <e v="#N/A"/>
    <x v="3"/>
    <e v="#N/A"/>
    <n v="1"/>
    <m/>
    <m/>
    <m/>
    <n v="1"/>
    <m/>
    <n v="1"/>
    <m/>
    <e v="#N/A"/>
    <e v="#N/A"/>
    <m/>
    <m/>
    <m/>
    <n v="3000"/>
    <m/>
    <m/>
    <m/>
    <m/>
    <m/>
    <m/>
    <m/>
    <n v="3000"/>
    <m/>
    <m/>
    <m/>
    <n v="0"/>
    <n v="1"/>
    <x v="3"/>
    <n v="0"/>
    <s v="no.s"/>
    <n v="0"/>
    <m/>
    <m/>
    <m/>
    <m/>
    <x v="3"/>
    <n v="1"/>
    <s v="non moved"/>
    <m/>
    <m/>
    <m/>
    <m/>
  </r>
  <r>
    <n v="825"/>
    <s v="TEDDY BISKOOT OUTERS (EXPORT)"/>
    <x v="1"/>
    <s v="export"/>
    <s v="use"/>
    <s v="existing"/>
    <s v="no stock"/>
    <x v="3"/>
    <m/>
    <s v="no dispose"/>
    <n v="7125"/>
    <n v="6"/>
    <m/>
    <e v="#N/A"/>
    <x v="7"/>
    <m/>
    <e v="#N/A"/>
    <x v="1"/>
    <s v="no.s"/>
    <n v="1"/>
    <n v="10"/>
    <n v="1"/>
    <n v="4"/>
    <n v="16"/>
    <m/>
    <n v="16"/>
    <m/>
    <e v="#N/A"/>
    <e v="#N/A"/>
    <m/>
    <m/>
    <m/>
    <m/>
    <n v="9100"/>
    <m/>
    <m/>
    <m/>
    <m/>
    <m/>
    <m/>
    <n v="91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835"/>
    <s v="TEDDY BISKOOT LAMINATE (EXPORT)"/>
    <x v="1"/>
    <s v="export"/>
    <s v="use"/>
    <s v="existing"/>
    <s v="no stock"/>
    <x v="3"/>
    <m/>
    <s v="no dispose"/>
    <n v="459.73"/>
    <n v="35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n v="137"/>
    <m/>
    <m/>
    <m/>
    <m/>
    <m/>
    <m/>
    <n v="137"/>
    <m/>
    <m/>
    <m/>
    <n v="0"/>
    <n v="1"/>
    <x v="3"/>
    <n v="0"/>
    <s v="no.s"/>
    <n v="0"/>
    <m/>
    <m/>
    <m/>
    <m/>
    <x v="3"/>
    <n v="1"/>
    <s v="non moved"/>
    <n v="0"/>
    <m/>
    <m/>
    <m/>
  </r>
  <r>
    <n v="836"/>
    <s v="WAFFY STRAWBERRY LABELS"/>
    <x v="2"/>
    <s v="moving"/>
    <m/>
    <m/>
    <m/>
    <x v="2"/>
    <m/>
    <m/>
    <n v="0"/>
    <n v="0.5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n v="37000"/>
    <m/>
    <m/>
    <m/>
    <m/>
    <m/>
    <m/>
    <n v="37000"/>
    <m/>
    <m/>
    <m/>
    <n v="0"/>
    <n v="1"/>
    <x v="3"/>
    <n v="0"/>
    <s v="no.s"/>
    <n v="0"/>
    <m/>
    <m/>
    <m/>
    <m/>
    <x v="3"/>
    <n v="1"/>
    <s v="non moved"/>
    <m/>
    <m/>
    <m/>
    <m/>
  </r>
  <r>
    <n v="839"/>
    <s v="COCOBUDI COCOA POWDER"/>
    <x v="1"/>
    <s v="scrap"/>
    <s v="dispose"/>
    <m/>
    <m/>
    <x v="1"/>
    <m/>
    <s v="dispose"/>
    <n v="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n v="25"/>
    <m/>
    <n v="50"/>
    <m/>
    <m/>
    <m/>
    <m/>
    <n v="37.5"/>
    <m/>
    <m/>
    <m/>
    <n v="0"/>
    <n v="1"/>
    <x v="3"/>
    <n v="0"/>
    <s v="kgs"/>
    <n v="0"/>
    <m/>
    <m/>
    <m/>
    <m/>
    <x v="3"/>
    <n v="1"/>
    <s v="non moved"/>
    <m/>
    <m/>
    <m/>
    <m/>
  </r>
  <r>
    <n v="854"/>
    <s v="63MM BROWN CAPS "/>
    <x v="1"/>
    <s v="alternate usage"/>
    <s v="use"/>
    <s v="existing"/>
    <s v="no stock"/>
    <x v="3"/>
    <m/>
    <s v="no dispose"/>
    <n v="0"/>
    <n v="0.6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n v="23000"/>
    <m/>
    <m/>
    <m/>
    <m/>
    <m/>
    <m/>
    <n v="230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940"/>
    <s v="NEW CBS MARCO WHITE SLAB"/>
    <x v="1"/>
    <s v="scrap"/>
    <s v="dispose"/>
    <m/>
    <m/>
    <x v="1"/>
    <m/>
    <s v="dispose"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m/>
    <n v="10"/>
    <m/>
    <n v="10"/>
    <m/>
    <m/>
    <m/>
    <n v="0"/>
    <n v="1"/>
    <x v="3"/>
    <n v="0"/>
    <s v="no.s"/>
    <n v="0"/>
    <m/>
    <m/>
    <m/>
    <m/>
    <x v="3"/>
    <n v="1"/>
    <s v="non moved"/>
    <n v="0"/>
    <m/>
    <m/>
    <m/>
  </r>
  <r>
    <n v="444"/>
    <s v="Stickers Villo cake"/>
    <x v="1"/>
    <s v="scrap"/>
    <s v="dispose"/>
    <m/>
    <m/>
    <x v="1"/>
    <m/>
    <s v="dispose"/>
    <n v="0"/>
    <n v="0.9"/>
    <m/>
    <s v="CAKE"/>
    <x v="16"/>
    <n v="0"/>
    <s v="PM0003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non moved"/>
    <n v="0"/>
    <m/>
    <m/>
    <m/>
  </r>
  <r>
    <n v="918"/>
    <s v="CBS MARCO BITTER SLAB"/>
    <x v="0"/>
    <m/>
    <m/>
    <m/>
    <m/>
    <x v="0"/>
    <m/>
    <m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n v="2730"/>
    <n v="500"/>
    <m/>
    <n v="1615"/>
    <m/>
    <m/>
    <m/>
    <n v="0"/>
    <n v="1"/>
    <x v="2"/>
    <n v="0"/>
    <s v="no.s"/>
    <n v="0"/>
    <m/>
    <m/>
    <m/>
    <m/>
    <x v="0"/>
    <n v="4"/>
    <s v="moved"/>
    <m/>
    <m/>
    <m/>
    <m/>
  </r>
  <r>
    <n v="516"/>
    <s v="3D Jelly Cola Bubblegum Labels (Tattoo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921"/>
    <s v="STICK ON CHOCO POWDER"/>
    <x v="1"/>
    <s v="scrap"/>
    <s v="dispose"/>
    <m/>
    <m/>
    <x v="1"/>
    <m/>
    <s v="dispose"/>
    <n v="0"/>
    <s v="????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m/>
    <m/>
    <m/>
    <m/>
  </r>
  <r>
    <n v="517"/>
    <s v="3D Jelly Cola Bubblegum Labels (5 units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518"/>
    <s v="3D Jelly Mint Bubblegum"/>
    <x v="5"/>
    <s v="yet to launch"/>
    <s v="new product "/>
    <m/>
    <m/>
    <x v="6"/>
    <m/>
    <s v="dispose"/>
    <n v="0"/>
    <s v="Not Yet started production"/>
    <m/>
    <e v="#N/A"/>
    <x v="35"/>
    <m/>
    <e v="#N/A"/>
    <x v="1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Dispute"/>
    <m/>
    <m/>
    <m/>
    <m/>
  </r>
  <r>
    <n v="519"/>
    <s v="3D Jelly Mint Bubblegum Laminate"/>
    <x v="5"/>
    <s v="yet to launch"/>
    <s v="new product "/>
    <m/>
    <m/>
    <x v="6"/>
    <m/>
    <s v="dispose"/>
    <n v="0"/>
    <s v="Not Yet started production"/>
    <m/>
    <e v="#N/A"/>
    <x v="35"/>
    <m/>
    <e v="#N/A"/>
    <x v="1"/>
    <s v="Kgs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Dispute"/>
    <m/>
    <m/>
    <m/>
    <m/>
  </r>
  <r>
    <n v="863"/>
    <s v="CBS WITH THERMACOAL MARCO WHITE SLAB"/>
    <x v="1"/>
    <s v="mgmt decision"/>
    <s v="use"/>
    <s v="existing"/>
    <s v="no stock"/>
    <x v="3"/>
    <m/>
    <s v="no dispose"/>
    <n v="1270"/>
    <n v="15"/>
    <m/>
    <s v="INDUSTRIAL"/>
    <x v="5"/>
    <n v="2070"/>
    <s v="PM0630"/>
    <x v="1"/>
    <s v="no.s"/>
    <n v="1"/>
    <n v="4"/>
    <n v="1"/>
    <n v="2"/>
    <n v="8"/>
    <m/>
    <n v="8"/>
    <m/>
    <e v="#N/A"/>
    <e v="#N/A"/>
    <m/>
    <m/>
    <m/>
    <m/>
    <m/>
    <n v="300"/>
    <m/>
    <m/>
    <m/>
    <m/>
    <m/>
    <n v="300"/>
    <m/>
    <m/>
    <m/>
    <n v="0"/>
    <n v="1"/>
    <x v="3"/>
    <n v="1270"/>
    <s v="no.s"/>
    <n v="0"/>
    <m/>
    <m/>
    <m/>
    <m/>
    <x v="3"/>
    <n v="1"/>
    <s v="non moved"/>
    <n v="19050"/>
    <m/>
    <m/>
    <m/>
  </r>
  <r>
    <n v="520"/>
    <s v="3D Jelly Mint Bubblegum Labels (Tattoo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854"/>
    <s v="CBS WITH THERMACOAL  MARCO MILK SLAB"/>
    <x v="1"/>
    <s v="mgmt decision"/>
    <s v="use"/>
    <s v="existing"/>
    <s v="no stock"/>
    <x v="3"/>
    <m/>
    <s v="no dispose"/>
    <n v="1030"/>
    <n v="15"/>
    <m/>
    <s v="INDUSTRIAL"/>
    <x v="5"/>
    <n v="1030"/>
    <s v="PM0629"/>
    <x v="1"/>
    <s v="no.s"/>
    <n v="1"/>
    <n v="4"/>
    <n v="1"/>
    <n v="2"/>
    <n v="8"/>
    <m/>
    <n v="8"/>
    <m/>
    <e v="#N/A"/>
    <e v="#N/A"/>
    <m/>
    <m/>
    <m/>
    <m/>
    <m/>
    <n v="1103"/>
    <m/>
    <m/>
    <m/>
    <m/>
    <m/>
    <n v="1103"/>
    <m/>
    <m/>
    <m/>
    <n v="0"/>
    <n v="1"/>
    <x v="3"/>
    <n v="1030"/>
    <s v="no.s"/>
    <n v="0"/>
    <m/>
    <m/>
    <m/>
    <m/>
    <x v="3"/>
    <n v="1"/>
    <s v="non moved"/>
    <n v="15450"/>
    <m/>
    <m/>
    <m/>
  </r>
  <r>
    <n v="521"/>
    <s v="3D Jelly Mint Bubblegum Labels (5 units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661"/>
    <s v="CB's Spots 2/- "/>
    <x v="1"/>
    <s v="alternate usage"/>
    <s v="use"/>
    <s v="existing"/>
    <s v="no stock"/>
    <x v="3"/>
    <m/>
    <s v="no dispose"/>
    <n v="380"/>
    <n v="32"/>
    <m/>
    <s v="PANNING"/>
    <x v="5"/>
    <n v="380"/>
    <s v="PM0098"/>
    <x v="1"/>
    <s v="no.s"/>
    <n v="1"/>
    <n v="4"/>
    <n v="1"/>
    <n v="2"/>
    <n v="8"/>
    <m/>
    <n v="8"/>
    <m/>
    <s v="500 CBS"/>
    <s v="each bdl contains 10 nos"/>
    <m/>
    <m/>
    <n v="70"/>
    <m/>
    <m/>
    <m/>
    <m/>
    <m/>
    <m/>
    <m/>
    <m/>
    <n v="70"/>
    <m/>
    <m/>
    <m/>
    <n v="0"/>
    <n v="1"/>
    <x v="3"/>
    <n v="380"/>
    <s v="no.s"/>
    <n v="0"/>
    <m/>
    <m/>
    <m/>
    <m/>
    <x v="3"/>
    <n v="1"/>
    <s v="non moved"/>
    <n v="12160"/>
    <m/>
    <m/>
    <m/>
  </r>
  <r>
    <n v="861"/>
    <s v="COVERS MARCO WHITE SLAB"/>
    <x v="2"/>
    <s v="moving"/>
    <m/>
    <m/>
    <m/>
    <x v="2"/>
    <m/>
    <m/>
    <n v="25000"/>
    <n v="190"/>
    <m/>
    <s v="INDUSTRIAL"/>
    <x v="30"/>
    <n v="25000"/>
    <s v="PM0218"/>
    <x v="1"/>
    <e v="#N/A"/>
    <n v="1"/>
    <m/>
    <m/>
    <m/>
    <n v="1"/>
    <m/>
    <n v="1"/>
    <m/>
    <e v="#N/A"/>
    <e v="#N/A"/>
    <m/>
    <m/>
    <m/>
    <m/>
    <m/>
    <n v="31000"/>
    <m/>
    <m/>
    <n v="13000"/>
    <n v="15000"/>
    <m/>
    <n v="19666.666666666668"/>
    <m/>
    <m/>
    <m/>
    <n v="0"/>
    <n v="1"/>
    <x v="3"/>
    <n v="25000"/>
    <s v="no.s"/>
    <n v="0"/>
    <m/>
    <m/>
    <m/>
    <m/>
    <x v="3"/>
    <n v="1"/>
    <s v="non moved"/>
    <m/>
    <m/>
    <m/>
    <m/>
  </r>
  <r>
    <n v="852"/>
    <s v="COVERS  MARCO MILK SLAB"/>
    <x v="2"/>
    <s v="moving"/>
    <m/>
    <m/>
    <m/>
    <x v="2"/>
    <m/>
    <m/>
    <n v="48000"/>
    <n v="190"/>
    <m/>
    <s v="INDUSTRIAL"/>
    <x v="30"/>
    <n v="48000"/>
    <s v="PM0626"/>
    <x v="1"/>
    <e v="#N/A"/>
    <n v="1"/>
    <m/>
    <m/>
    <m/>
    <n v="1"/>
    <m/>
    <n v="1"/>
    <m/>
    <e v="#N/A"/>
    <e v="#N/A"/>
    <m/>
    <m/>
    <m/>
    <m/>
    <m/>
    <n v="32000"/>
    <n v="16000"/>
    <n v="8000"/>
    <m/>
    <n v="16000"/>
    <m/>
    <n v="18000"/>
    <m/>
    <m/>
    <m/>
    <n v="0"/>
    <n v="1"/>
    <x v="3"/>
    <n v="48000"/>
    <s v="no.s"/>
    <n v="0"/>
    <m/>
    <m/>
    <m/>
    <m/>
    <x v="3"/>
    <n v="1"/>
    <s v="non moved"/>
    <m/>
    <m/>
    <m/>
    <m/>
  </r>
  <r>
    <n v="1082"/>
    <s v="PAST1KG(MILK STICKERS)"/>
    <x v="2"/>
    <s v="moving"/>
    <m/>
    <m/>
    <m/>
    <x v="2"/>
    <m/>
    <m/>
    <n v="24660"/>
    <s v="0.03p"/>
    <m/>
    <s v="INDUSTRIAL"/>
    <x v="16"/>
    <n v="24660"/>
    <s v="PM0777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m/>
    <m/>
    <n v="0"/>
    <n v="1"/>
    <x v="3"/>
    <n v="24660"/>
    <s v="no.s"/>
    <n v="0"/>
    <m/>
    <n v="1"/>
    <m/>
    <m/>
    <x v="1"/>
    <n v="1"/>
    <s v="slow moved"/>
    <m/>
    <m/>
    <m/>
    <m/>
  </r>
  <r>
    <n v="738"/>
    <s v="POTATO STARCH"/>
    <x v="0"/>
    <m/>
    <m/>
    <m/>
    <m/>
    <x v="0"/>
    <m/>
    <m/>
    <n v="0"/>
    <s v="sample"/>
    <m/>
    <n v="0"/>
    <x v="34"/>
    <n v="0"/>
    <s v="RM0157"/>
    <x v="0"/>
    <s v="Kgs"/>
    <n v="1"/>
    <m/>
    <m/>
    <m/>
    <n v="1"/>
    <e v="#N/A"/>
    <e v="#N/A"/>
    <e v="#N/A"/>
    <s v="25 KGS"/>
    <s v="1 cts x 25 kgs"/>
    <m/>
    <m/>
    <n v="0"/>
    <n v="25"/>
    <n v="0"/>
    <n v="0"/>
    <n v="0"/>
    <n v="0"/>
    <n v="0"/>
    <n v="0"/>
    <n v="25"/>
    <n v="3.125"/>
    <n v="25"/>
    <m/>
    <m/>
    <n v="0"/>
    <n v="1"/>
    <x v="4"/>
    <n v="0"/>
    <s v="kgs"/>
    <n v="0.83333333333333337"/>
    <m/>
    <n v="1"/>
    <m/>
    <m/>
    <x v="0"/>
    <n v="3"/>
    <s v="trial purpose"/>
    <m/>
    <m/>
    <m/>
    <m/>
  </r>
  <r>
    <n v="940"/>
    <s v="EGGLESS CAKE CONCENTRATE (VEGKON)"/>
    <x v="0"/>
    <m/>
    <m/>
    <m/>
    <m/>
    <x v="0"/>
    <m/>
    <m/>
    <n v="2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n v="25"/>
    <m/>
    <m/>
    <m/>
    <n v="25"/>
    <m/>
    <m/>
    <m/>
    <m/>
    <n v="1"/>
    <x v="4"/>
    <n v="20"/>
    <s v="kgs"/>
    <n v="0"/>
    <m/>
    <m/>
    <m/>
    <m/>
    <x v="0"/>
    <n v="3"/>
    <s v="trial purpose"/>
    <m/>
    <m/>
    <m/>
    <m/>
  </r>
  <r>
    <n v="939"/>
    <s v="ORNATE CAKE GEL"/>
    <x v="0"/>
    <m/>
    <m/>
    <m/>
    <m/>
    <x v="0"/>
    <m/>
    <m/>
    <n v="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n v="20"/>
    <m/>
    <m/>
    <m/>
    <n v="20"/>
    <m/>
    <m/>
    <m/>
    <m/>
    <n v="1"/>
    <x v="4"/>
    <n v="0"/>
    <s v="kgs"/>
    <n v="0"/>
    <m/>
    <m/>
    <m/>
    <m/>
    <x v="0"/>
    <n v="3"/>
    <s v="trial purpose"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e v="#DIV/0!"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3">
  <r>
    <n v="449"/>
    <s v="Laminate Big Daddy (Bubble gum)"/>
    <s v="new product"/>
    <m/>
    <n v="1053"/>
    <n v="200"/>
    <n v="0"/>
    <s v="single"/>
    <s v="BUBBLE GUM"/>
    <s v="LAMINATE"/>
    <s v="PM0640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1053"/>
    <s v="kgs"/>
    <n v="0"/>
    <b v="0"/>
    <m/>
    <m/>
    <m/>
    <m/>
    <s v="Non Moving "/>
    <n v="1"/>
    <s v="non moved"/>
    <n v="210600"/>
    <m/>
    <n v="3"/>
    <s v="4A"/>
    <m/>
    <m/>
    <m/>
    <m/>
    <m/>
    <n v="0"/>
    <n v="0"/>
    <m/>
    <m/>
    <m/>
    <m/>
    <m/>
    <m/>
    <m/>
    <m/>
    <m/>
    <m/>
  </r>
  <r>
    <n v="970"/>
    <s v="DARKY PENGUIN INNER LAMINATE"/>
    <s v="new product"/>
    <m/>
    <n v="599.20000000000005"/>
    <n v="235"/>
    <n v="0"/>
    <s v="Multiple"/>
    <s v="MOULDING"/>
    <s v="LAMINATE"/>
    <s v="PM0697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599.20000000000005"/>
    <s v="kgs"/>
    <n v="0"/>
    <b v="0"/>
    <m/>
    <m/>
    <m/>
    <m/>
    <s v="Non Moving "/>
    <n v="1"/>
    <s v="non moved"/>
    <n v="140812"/>
    <m/>
    <m/>
    <m/>
    <m/>
    <m/>
    <m/>
    <m/>
    <m/>
    <n v="0"/>
    <n v="0"/>
    <m/>
    <m/>
    <m/>
    <m/>
    <m/>
    <m/>
    <m/>
    <m/>
    <m/>
    <m/>
  </r>
  <r>
    <n v="969"/>
    <s v="PEPE CHOCO PENGUIN INNER PLASTIC LAMINATE"/>
    <s v="new product"/>
    <m/>
    <n v="361.5"/>
    <n v="235"/>
    <n v="0"/>
    <s v="Multiple"/>
    <s v="MOULDING"/>
    <s v="LAMINATE"/>
    <s v="PM069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361.5"/>
    <s v="kgs"/>
    <n v="0"/>
    <b v="0"/>
    <m/>
    <m/>
    <m/>
    <m/>
    <s v="Non Moving "/>
    <n v="1"/>
    <s v="non moved"/>
    <n v="84952.5"/>
    <m/>
    <m/>
    <m/>
    <m/>
    <m/>
    <m/>
    <m/>
    <m/>
    <n v="0"/>
    <n v="0"/>
    <m/>
    <m/>
    <m/>
    <m/>
    <m/>
    <m/>
    <m/>
    <m/>
    <m/>
    <m/>
  </r>
  <r>
    <n v="1057"/>
    <s v="EGG FREE BROWN CONCENTRATE "/>
    <s v="sample"/>
    <m/>
    <n v="20"/>
    <n v="180"/>
    <e v="#N/A"/>
    <s v="single"/>
    <s v="CAKE"/>
    <s v="FLAVOUR"/>
    <s v="SAMPLE"/>
    <s v="Raw Material"/>
    <n v="1"/>
    <n v="20"/>
    <n v="5"/>
    <n v="5"/>
    <n v="31"/>
    <m/>
    <n v="31"/>
    <s v="Non Local"/>
    <s v="Kgs"/>
    <s v="SAMPLE"/>
    <s v="sample"/>
    <s v="1 bag x 20 kgs"/>
    <n v="20"/>
    <m/>
    <m/>
    <m/>
    <m/>
    <m/>
    <m/>
    <m/>
    <m/>
    <m/>
    <m/>
    <e v="#DIV/0!"/>
    <m/>
    <e v="#DIV/0!"/>
    <m/>
    <n v="0"/>
    <n v="1"/>
    <x v="1"/>
    <n v="20"/>
    <s v="kgs"/>
    <n v="0"/>
    <b v="0"/>
    <m/>
    <m/>
    <m/>
    <m/>
    <m/>
    <n v="3"/>
    <s v="trial purpose"/>
    <n v="3600"/>
    <m/>
    <m/>
    <m/>
    <m/>
    <m/>
    <m/>
    <m/>
    <m/>
    <n v="0"/>
    <n v="0"/>
    <m/>
    <m/>
    <m/>
    <m/>
    <m/>
    <m/>
    <m/>
    <m/>
    <m/>
    <m/>
  </r>
  <r>
    <n v="904"/>
    <s v="SPEARMINT GUM AROMAX"/>
    <s v="sample"/>
    <m/>
    <n v="3"/>
    <n v="400"/>
    <e v="#N/A"/>
    <s v="not used"/>
    <s v="not used"/>
    <s v="FLAVOUR"/>
    <s v="RM0190"/>
    <s v="Raw Material"/>
    <n v="1"/>
    <n v="20"/>
    <n v="5"/>
    <n v="5"/>
    <n v="31"/>
    <m/>
    <n v="31"/>
    <s v="Non Local"/>
    <s v="Kgs"/>
    <s v="SAMPLE"/>
    <s v="sample"/>
    <e v="#N/A"/>
    <n v="5"/>
    <m/>
    <m/>
    <m/>
    <m/>
    <m/>
    <m/>
    <m/>
    <m/>
    <m/>
    <m/>
    <e v="#DIV/0!"/>
    <m/>
    <e v="#DIV/0!"/>
    <m/>
    <n v="0"/>
    <n v="1"/>
    <x v="1"/>
    <n v="3"/>
    <s v="kgs"/>
    <n v="0"/>
    <b v="0"/>
    <m/>
    <m/>
    <m/>
    <m/>
    <m/>
    <n v="3"/>
    <s v="trial purpose"/>
    <n v="1200"/>
    <m/>
    <m/>
    <m/>
    <m/>
    <m/>
    <m/>
    <m/>
    <m/>
    <n v="0"/>
    <n v="0"/>
    <m/>
    <m/>
    <m/>
    <m/>
    <m/>
    <m/>
    <m/>
    <m/>
    <m/>
    <m/>
  </r>
  <r>
    <n v="982"/>
    <s v="KOFFEE FUN CHOCO LAMIANTE"/>
    <m/>
    <m/>
    <n v="0"/>
    <n v="195"/>
    <e v="#N/A"/>
    <s v="single"/>
    <s v="canDY"/>
    <s v="LAMINATE"/>
    <e v="#N/A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3"/>
    <s v="not launched"/>
    <n v="0"/>
    <m/>
    <n v="4"/>
    <n v="3.3"/>
    <m/>
    <m/>
    <m/>
    <m/>
    <m/>
    <n v="0"/>
    <n v="0"/>
    <m/>
    <m/>
    <m/>
    <m/>
    <m/>
    <m/>
    <m/>
    <m/>
    <m/>
    <m/>
  </r>
  <r>
    <n v="1021"/>
    <s v="MINI CHOCO LAMINATE"/>
    <m/>
    <m/>
    <n v="0"/>
    <n v="195"/>
    <e v="#N/A"/>
    <s v="single"/>
    <s v="blister"/>
    <s v="LAMINATE"/>
    <e v="#N/A"/>
    <s v="Packing Material"/>
    <n v="1"/>
    <n v="15"/>
    <n v="1"/>
    <n v="5"/>
    <n v="22"/>
    <m/>
    <n v="22"/>
    <s v="local"/>
    <s v="Kgs"/>
    <s v="200 KGS"/>
    <n v="200"/>
    <e v="#N/A"/>
    <n v="3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3"/>
    <s v="not launched"/>
    <n v="0"/>
    <m/>
    <m/>
    <m/>
    <m/>
    <m/>
    <m/>
    <m/>
    <m/>
    <n v="0"/>
    <n v="0"/>
    <m/>
    <m/>
    <m/>
    <m/>
    <m/>
    <m/>
    <m/>
    <m/>
    <m/>
    <m/>
  </r>
  <r>
    <n v="414"/>
    <s v="Display Love U"/>
    <s v="obsolete"/>
    <m/>
    <n v="16000"/>
    <n v="5"/>
    <e v="#N/A"/>
    <s v="single"/>
    <s v="blister"/>
    <s v="DISPLAY"/>
    <s v="PM0317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16000"/>
    <s v="no.s"/>
    <n v="0"/>
    <b v="0"/>
    <m/>
    <m/>
    <m/>
    <m/>
    <s v="Non Moving "/>
    <n v="1"/>
    <s v="non moved"/>
    <n v="80000"/>
    <m/>
    <n v="10"/>
    <n v="8"/>
    <m/>
    <m/>
    <m/>
    <m/>
    <m/>
    <n v="0"/>
    <n v="0"/>
    <m/>
    <m/>
    <m/>
    <m/>
    <m/>
    <m/>
    <m/>
    <m/>
    <m/>
    <m/>
  </r>
  <r>
    <n v="342"/>
    <s v="Pouch Funblaster (Kachha mango) candy"/>
    <s v="obsolete"/>
    <m/>
    <n v="87000"/>
    <n v="1"/>
    <e v="#N/A"/>
    <s v="single"/>
    <s v="canDY"/>
    <s v="POUCHES"/>
    <s v="PM0175"/>
    <s v="Packing Material"/>
    <n v="1"/>
    <n v="15"/>
    <n v="1"/>
    <n v="5"/>
    <n v="22"/>
    <m/>
    <n v="22"/>
    <s v="local"/>
    <s v="Kgs"/>
    <s v="200 KGS"/>
    <n v="200"/>
    <s v="each bag contains 6000 pouches"/>
    <n v="6000"/>
    <m/>
    <m/>
    <m/>
    <m/>
    <m/>
    <m/>
    <m/>
    <m/>
    <m/>
    <m/>
    <e v="#DIV/0!"/>
    <m/>
    <e v="#DIV/0!"/>
    <m/>
    <n v="0"/>
    <n v="1"/>
    <x v="2"/>
    <n v="87000"/>
    <s v="no.s"/>
    <n v="0"/>
    <b v="0"/>
    <m/>
    <m/>
    <m/>
    <m/>
    <s v="Non Moving "/>
    <n v="1"/>
    <s v="non moved"/>
    <n v="87000"/>
    <m/>
    <n v="4"/>
    <n v="3.3"/>
    <m/>
    <m/>
    <m/>
    <m/>
    <m/>
    <n v="0"/>
    <n v="0"/>
    <m/>
    <m/>
    <m/>
    <m/>
    <m/>
    <m/>
    <m/>
    <m/>
    <m/>
    <m/>
  </r>
  <r>
    <n v="422"/>
    <s v="Display Choco scoop"/>
    <s v="obsolete"/>
    <m/>
    <n v="9500"/>
    <n v="5"/>
    <e v="#N/A"/>
    <s v="single"/>
    <s v="blister"/>
    <s v="DISPLAY"/>
    <s v="PM0323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9500"/>
    <s v="no.s"/>
    <n v="0"/>
    <b v="0"/>
    <m/>
    <m/>
    <m/>
    <m/>
    <s v="Non Moving "/>
    <n v="1"/>
    <s v="non moved"/>
    <n v="47500"/>
    <m/>
    <n v="9"/>
    <n v="4"/>
    <m/>
    <m/>
    <m/>
    <m/>
    <m/>
    <n v="0"/>
    <n v="0"/>
    <m/>
    <m/>
    <m/>
    <m/>
    <m/>
    <m/>
    <m/>
    <m/>
    <m/>
    <m/>
  </r>
  <r>
    <n v="182"/>
    <s v="Laminate Orange Teeny 2/-"/>
    <s v="Slow moving"/>
    <m/>
    <n v="1745"/>
    <n v="225"/>
    <e v="#N/A"/>
    <s v="single"/>
    <s v="WAFER"/>
    <s v="LAMINATE"/>
    <s v="PM0372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1745"/>
    <s v="kgs"/>
    <n v="0"/>
    <b v="0"/>
    <m/>
    <m/>
    <m/>
    <m/>
    <s v="Non Moving "/>
    <n v="1"/>
    <s v="non moved"/>
    <n v="392625"/>
    <m/>
    <n v="10.5"/>
    <s v="4A"/>
    <m/>
    <m/>
    <m/>
    <m/>
    <m/>
    <n v="0"/>
    <n v="0"/>
    <m/>
    <m/>
    <m/>
    <m/>
    <m/>
    <m/>
    <m/>
    <m/>
    <m/>
    <m/>
  </r>
  <r>
    <n v="472"/>
    <s v="Laminate K-mobile"/>
    <s v="obsolete"/>
    <m/>
    <n v="794"/>
    <n v="380"/>
    <e v="#N/A"/>
    <s v="single"/>
    <s v="blister"/>
    <s v="LAMINATE"/>
    <s v="PM0341"/>
    <s v="Packing Material"/>
    <n v="1"/>
    <n v="15"/>
    <n v="1"/>
    <n v="5"/>
    <n v="22"/>
    <m/>
    <n v="22"/>
    <s v="local"/>
    <s v="Kgs"/>
    <s v="200 KGS"/>
    <n v="200"/>
    <e v="#N/A"/>
    <n v="9"/>
    <m/>
    <m/>
    <m/>
    <m/>
    <m/>
    <m/>
    <m/>
    <m/>
    <m/>
    <m/>
    <e v="#DIV/0!"/>
    <m/>
    <e v="#DIV/0!"/>
    <m/>
    <n v="0"/>
    <n v="1"/>
    <x v="2"/>
    <n v="794"/>
    <s v="kgs"/>
    <n v="0"/>
    <b v="0"/>
    <m/>
    <m/>
    <m/>
    <m/>
    <s v="Non Moving "/>
    <n v="1"/>
    <s v="non moved"/>
    <n v="301720"/>
    <m/>
    <m/>
    <m/>
    <m/>
    <m/>
    <m/>
    <m/>
    <m/>
    <n v="0"/>
    <n v="0"/>
    <m/>
    <m/>
    <m/>
    <m/>
    <m/>
    <m/>
    <m/>
    <m/>
    <m/>
    <m/>
  </r>
  <r>
    <n v="426"/>
    <s v="Laminate Love U"/>
    <s v="obsolete"/>
    <m/>
    <n v="847"/>
    <n v="300"/>
    <e v="#N/A"/>
    <s v="single"/>
    <s v="blister"/>
    <s v="LAMINATE"/>
    <s v="PM0316"/>
    <s v="Packing Material"/>
    <n v="1"/>
    <n v="15"/>
    <n v="1"/>
    <n v="5"/>
    <n v="22"/>
    <m/>
    <n v="22"/>
    <s v="local"/>
    <s v="Kgs"/>
    <s v="200 KGS"/>
    <n v="200"/>
    <e v="#N/A"/>
    <n v="18"/>
    <m/>
    <m/>
    <m/>
    <m/>
    <m/>
    <m/>
    <m/>
    <m/>
    <m/>
    <m/>
    <e v="#DIV/0!"/>
    <m/>
    <e v="#DIV/0!"/>
    <m/>
    <n v="0"/>
    <n v="1"/>
    <x v="2"/>
    <n v="847"/>
    <s v="kgs"/>
    <n v="0"/>
    <b v="0"/>
    <m/>
    <m/>
    <m/>
    <m/>
    <s v="Non Moving "/>
    <n v="1"/>
    <s v="non moved"/>
    <n v="254100"/>
    <m/>
    <n v="6"/>
    <n v="8"/>
    <m/>
    <m/>
    <m/>
    <m/>
    <m/>
    <n v="0"/>
    <n v="0"/>
    <m/>
    <m/>
    <m/>
    <m/>
    <m/>
    <m/>
    <m/>
    <m/>
    <m/>
    <m/>
  </r>
  <r>
    <n v="434"/>
    <s v="Laminate Choco scoop"/>
    <s v="obsolete"/>
    <m/>
    <n v="695"/>
    <n v="300"/>
    <e v="#N/A"/>
    <s v="single"/>
    <s v="blister"/>
    <s v="LAMINATE"/>
    <s v="PM0322"/>
    <s v="Packing Material"/>
    <n v="1"/>
    <n v="15"/>
    <n v="1"/>
    <n v="5"/>
    <n v="22"/>
    <m/>
    <n v="22"/>
    <s v="local"/>
    <s v="Kgs"/>
    <s v="200 KGS"/>
    <n v="200"/>
    <e v="#N/A"/>
    <n v="17"/>
    <m/>
    <m/>
    <m/>
    <m/>
    <m/>
    <m/>
    <m/>
    <m/>
    <m/>
    <m/>
    <e v="#DIV/0!"/>
    <m/>
    <e v="#DIV/0!"/>
    <m/>
    <n v="0"/>
    <n v="1"/>
    <x v="2"/>
    <n v="695"/>
    <s v="kgs"/>
    <n v="0"/>
    <b v="0"/>
    <m/>
    <m/>
    <m/>
    <m/>
    <s v="Non Moving "/>
    <n v="1"/>
    <s v="non moved"/>
    <n v="208500"/>
    <m/>
    <n v="3"/>
    <n v="4"/>
    <m/>
    <m/>
    <m/>
    <m/>
    <m/>
    <n v="0"/>
    <n v="0"/>
    <m/>
    <m/>
    <m/>
    <m/>
    <m/>
    <m/>
    <m/>
    <m/>
    <m/>
    <m/>
  </r>
  <r>
    <n v="460"/>
    <s v="Display K-mobile"/>
    <s v="obsolete"/>
    <m/>
    <n v="14745"/>
    <n v="8"/>
    <e v="#N/A"/>
    <s v="single"/>
    <s v="blister"/>
    <s v="DISPLAY"/>
    <s v="PM0342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14745"/>
    <s v="no.s"/>
    <n v="0"/>
    <b v="0"/>
    <m/>
    <m/>
    <m/>
    <m/>
    <s v="Non Moving "/>
    <n v="1"/>
    <s v="non moved"/>
    <n v="117960"/>
    <m/>
    <n v="9"/>
    <n v="7.6"/>
    <m/>
    <m/>
    <m/>
    <m/>
    <m/>
    <n v="0"/>
    <n v="0"/>
    <m/>
    <m/>
    <m/>
    <m/>
    <m/>
    <m/>
    <m/>
    <m/>
    <m/>
    <m/>
  </r>
  <r>
    <n v="501"/>
    <s v="Doromen Choco Double Masti Cbs"/>
    <s v="obsolete"/>
    <s v="no stock"/>
    <n v="1920"/>
    <n v="33"/>
    <e v="#N/A"/>
    <s v="Multiple"/>
    <s v="MOULDING"/>
    <s v="CFC"/>
    <s v="PM0620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m/>
    <m/>
    <m/>
    <e v="#DIV/0!"/>
    <m/>
    <e v="#DIV/0!"/>
    <m/>
    <n v="0"/>
    <n v="1"/>
    <x v="2"/>
    <n v="1920"/>
    <s v="no.s"/>
    <n v="0"/>
    <b v="0"/>
    <m/>
    <m/>
    <m/>
    <m/>
    <s v="Non Moving "/>
    <n v="1"/>
    <s v="non moved"/>
    <n v="63360"/>
    <m/>
    <n v="9.5"/>
    <n v="5.4"/>
    <m/>
    <m/>
    <m/>
    <m/>
    <m/>
    <n v="0"/>
    <n v="0"/>
    <m/>
    <m/>
    <m/>
    <m/>
    <m/>
    <m/>
    <m/>
    <m/>
    <m/>
    <m/>
  </r>
  <r>
    <n v="291"/>
    <s v="Laminate Phi Phi"/>
    <s v="obsolete"/>
    <m/>
    <n v="80"/>
    <n v="250"/>
    <e v="#N/A"/>
    <s v="Multiple"/>
    <s v="MOULDING"/>
    <s v="LAMINATE"/>
    <s v="PM0295"/>
    <s v="Packing Material"/>
    <n v="1"/>
    <n v="15"/>
    <n v="1"/>
    <n v="5"/>
    <n v="22"/>
    <m/>
    <n v="22"/>
    <s v="local"/>
    <s v="Kgs"/>
    <s v="200 KGS"/>
    <n v="200"/>
    <e v="#N/A"/>
    <n v="5"/>
    <m/>
    <m/>
    <m/>
    <m/>
    <m/>
    <m/>
    <m/>
    <m/>
    <m/>
    <m/>
    <e v="#DIV/0!"/>
    <m/>
    <e v="#DIV/0!"/>
    <m/>
    <n v="0"/>
    <n v="1"/>
    <x v="2"/>
    <n v="80"/>
    <s v="kgs"/>
    <n v="0"/>
    <b v="0"/>
    <m/>
    <m/>
    <m/>
    <m/>
    <s v="Non Moving "/>
    <n v="1"/>
    <s v="non moved"/>
    <n v="20000"/>
    <m/>
    <n v="1"/>
    <n v="1"/>
    <m/>
    <m/>
    <m/>
    <m/>
    <m/>
    <n v="0"/>
    <n v="0"/>
    <m/>
    <m/>
    <m/>
    <m/>
    <m/>
    <m/>
    <m/>
    <m/>
    <m/>
    <m/>
  </r>
  <r>
    <n v="461"/>
    <s v="Cbs K-mobile"/>
    <s v="obsolete"/>
    <s v="no stock"/>
    <n v="1180"/>
    <n v="35.85"/>
    <e v="#N/A"/>
    <s v="single"/>
    <s v="blister"/>
    <s v="CFC"/>
    <s v="PM034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1180"/>
    <s v="no.s"/>
    <n v="0"/>
    <b v="0"/>
    <m/>
    <m/>
    <m/>
    <m/>
    <s v="Non Moving "/>
    <n v="1"/>
    <s v="non moved"/>
    <n v="42303"/>
    <m/>
    <n v="5.6"/>
    <n v="4.5"/>
    <m/>
    <m/>
    <m/>
    <m/>
    <m/>
    <n v="0"/>
    <n v="0"/>
    <m/>
    <m/>
    <m/>
    <m/>
    <m/>
    <m/>
    <m/>
    <m/>
    <m/>
    <m/>
  </r>
  <r>
    <n v="0"/>
    <s v="KAYEMPEE GREEN STICKERS "/>
    <s v="Slow moving"/>
    <m/>
    <n v="49200"/>
    <n v="0.6"/>
    <e v="#N/A"/>
    <s v="single"/>
    <s v="canDY"/>
    <s v="STICKERS"/>
    <n v="0"/>
    <s v="Packing Material"/>
    <n v="1"/>
    <n v="10"/>
    <n v="1"/>
    <n v="3"/>
    <n v="15"/>
    <m/>
    <n v="15"/>
    <s v="local"/>
    <s v="no.s"/>
    <s v="1500 nos"/>
    <n v="1500"/>
    <s v="100 cts x 15 kgs"/>
    <n v="15"/>
    <m/>
    <m/>
    <m/>
    <m/>
    <m/>
    <m/>
    <m/>
    <m/>
    <m/>
    <m/>
    <e v="#DIV/0!"/>
    <m/>
    <e v="#DIV/0!"/>
    <m/>
    <n v="0"/>
    <n v="1"/>
    <x v="0"/>
    <n v="49200"/>
    <s v="no.s"/>
    <n v="0"/>
    <b v="0"/>
    <m/>
    <m/>
    <m/>
    <m/>
    <s v="Non Moving "/>
    <n v="1"/>
    <s v="non moved"/>
    <n v="29520"/>
    <m/>
    <m/>
    <m/>
    <m/>
    <m/>
    <m/>
    <m/>
    <m/>
    <n v="0"/>
    <n v="0"/>
    <m/>
    <m/>
    <m/>
    <m/>
    <m/>
    <m/>
    <m/>
    <m/>
    <m/>
    <m/>
  </r>
  <r>
    <n v="415"/>
    <s v="Cbs Love U"/>
    <s v="obsolete"/>
    <s v="no stock"/>
    <n v="730"/>
    <n v="39.35"/>
    <e v="#N/A"/>
    <s v="single"/>
    <s v="blister"/>
    <s v="CFC"/>
    <s v="PM0318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730"/>
    <s v="no.s"/>
    <n v="0"/>
    <b v="0"/>
    <m/>
    <m/>
    <m/>
    <m/>
    <s v="Non Moving "/>
    <n v="1"/>
    <s v="non moved"/>
    <n v="28725.5"/>
    <m/>
    <m/>
    <m/>
    <m/>
    <m/>
    <m/>
    <m/>
    <m/>
    <n v="0"/>
    <n v="0"/>
    <m/>
    <m/>
    <m/>
    <m/>
    <m/>
    <m/>
    <m/>
    <m/>
    <m/>
    <m/>
  </r>
  <r>
    <n v="500"/>
    <s v="Doromen Choco Double Masti Labels"/>
    <s v="obsolete"/>
    <s v="no stock"/>
    <n v="44100"/>
    <n v="0.43"/>
    <e v="#N/A"/>
    <s v="Multiple"/>
    <s v="MOULDING"/>
    <s v="STICKERS"/>
    <s v="PM0577"/>
    <s v="Packing Material"/>
    <n v="1"/>
    <n v="10"/>
    <n v="1"/>
    <n v="3"/>
    <n v="15"/>
    <m/>
    <n v="15"/>
    <s v="local"/>
    <s v="no.s"/>
    <s v="10000 NOS"/>
    <n v="10000"/>
    <s v="each bdl contains 200 nos"/>
    <n v="200"/>
    <m/>
    <m/>
    <m/>
    <m/>
    <m/>
    <m/>
    <m/>
    <m/>
    <m/>
    <m/>
    <e v="#DIV/0!"/>
    <m/>
    <e v="#DIV/0!"/>
    <m/>
    <n v="0"/>
    <n v="1"/>
    <x v="2"/>
    <n v="44100"/>
    <s v="no.s"/>
    <n v="0"/>
    <b v="0"/>
    <m/>
    <m/>
    <m/>
    <m/>
    <s v="Non Moving "/>
    <n v="1"/>
    <s v="non moved"/>
    <n v="18963"/>
    <m/>
    <m/>
    <m/>
    <m/>
    <m/>
    <m/>
    <m/>
    <m/>
    <n v="0"/>
    <n v="0"/>
    <m/>
    <m/>
    <m/>
    <m/>
    <m/>
    <m/>
    <m/>
    <m/>
    <m/>
    <m/>
  </r>
  <r>
    <n v="499"/>
    <s v="Doromen Choco Double Masti Film"/>
    <s v="obsolete"/>
    <s v="no stock"/>
    <n v="94"/>
    <n v="190"/>
    <e v="#N/A"/>
    <s v="Multiple"/>
    <s v="MOULDING"/>
    <s v="LAMINATE"/>
    <s v="PM0619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2"/>
    <n v="94"/>
    <s v="kgs"/>
    <n v="0"/>
    <b v="0"/>
    <m/>
    <m/>
    <m/>
    <m/>
    <s v="Non Moving "/>
    <n v="1"/>
    <s v="non moved"/>
    <n v="17860"/>
    <m/>
    <m/>
    <m/>
    <m/>
    <m/>
    <m/>
    <m/>
    <m/>
    <n v="0"/>
    <n v="0"/>
    <m/>
    <m/>
    <m/>
    <m/>
    <m/>
    <m/>
    <m/>
    <m/>
    <m/>
    <m/>
  </r>
  <r>
    <n v="1014"/>
    <s v="CHOCO PENGUIN LABELS"/>
    <s v="obsolete"/>
    <s v="no stock"/>
    <n v="15730"/>
    <n v="1.1000000000000001"/>
    <e v="#N/A"/>
    <s v="Multiple"/>
    <s v="MOULDING"/>
    <s v="STICKERS"/>
    <s v="PM0728"/>
    <s v="Packing Material"/>
    <n v="1"/>
    <n v="10"/>
    <n v="1"/>
    <n v="3"/>
    <n v="15"/>
    <m/>
    <n v="15"/>
    <s v="local"/>
    <s v="no.s"/>
    <s v="10000 NOS"/>
    <n v="10000"/>
    <s v="each pkt contains 200 nos"/>
    <n v="200"/>
    <m/>
    <m/>
    <m/>
    <m/>
    <m/>
    <m/>
    <m/>
    <m/>
    <m/>
    <m/>
    <e v="#DIV/0!"/>
    <m/>
    <e v="#DIV/0!"/>
    <m/>
    <n v="0"/>
    <n v="1"/>
    <x v="2"/>
    <n v="15730"/>
    <s v="no.s"/>
    <n v="0"/>
    <b v="0"/>
    <m/>
    <m/>
    <m/>
    <m/>
    <s v="Non Moving "/>
    <n v="1"/>
    <s v="non moved"/>
    <n v="17303"/>
    <m/>
    <m/>
    <m/>
    <m/>
    <m/>
    <m/>
    <m/>
    <m/>
    <n v="0"/>
    <n v="0"/>
    <m/>
    <m/>
    <m/>
    <m/>
    <m/>
    <m/>
    <m/>
    <m/>
    <m/>
    <m/>
  </r>
  <r>
    <n v="1015"/>
    <s v="DARKY PENGUIN LABLES"/>
    <s v="obsolete"/>
    <s v="no stock"/>
    <n v="15730"/>
    <n v="1.1000000000000001"/>
    <e v="#N/A"/>
    <s v="Multiple"/>
    <s v="MOULDING"/>
    <s v="STICKERS"/>
    <s v="PM0729"/>
    <s v="Packing Material"/>
    <n v="1"/>
    <n v="10"/>
    <n v="1"/>
    <n v="3"/>
    <n v="15"/>
    <m/>
    <n v="15"/>
    <s v="local"/>
    <s v="no.s"/>
    <s v="10000 NOS"/>
    <n v="10000"/>
    <s v="each pkt contains 200 nos"/>
    <n v="200"/>
    <m/>
    <m/>
    <m/>
    <m/>
    <m/>
    <m/>
    <m/>
    <m/>
    <m/>
    <m/>
    <e v="#DIV/0!"/>
    <m/>
    <e v="#DIV/0!"/>
    <m/>
    <n v="0"/>
    <n v="1"/>
    <x v="2"/>
    <n v="15730"/>
    <s v="no.s"/>
    <n v="0"/>
    <b v="0"/>
    <m/>
    <m/>
    <m/>
    <m/>
    <s v="Non Moving "/>
    <n v="1"/>
    <s v="non moved"/>
    <n v="17303"/>
    <m/>
    <m/>
    <m/>
    <m/>
    <m/>
    <m/>
    <m/>
    <m/>
    <n v="0"/>
    <n v="0"/>
    <m/>
    <m/>
    <m/>
    <m/>
    <m/>
    <m/>
    <m/>
    <m/>
    <m/>
    <m/>
  </r>
  <r>
    <n v="423"/>
    <s v="Cbs Choco scoop"/>
    <s v="obsolete"/>
    <s v="no stock"/>
    <n v="320"/>
    <n v="39.35"/>
    <e v="#N/A"/>
    <s v="single"/>
    <s v="blister"/>
    <s v="CFC"/>
    <s v="PM0324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320"/>
    <s v="no.s"/>
    <n v="0"/>
    <b v="0"/>
    <m/>
    <m/>
    <m/>
    <m/>
    <s v="Non Moving "/>
    <n v="1"/>
    <s v="non moved"/>
    <n v="12592"/>
    <m/>
    <m/>
    <m/>
    <m/>
    <m/>
    <m/>
    <m/>
    <m/>
    <n v="0"/>
    <n v="0"/>
    <m/>
    <m/>
    <m/>
    <m/>
    <m/>
    <m/>
    <m/>
    <m/>
    <m/>
    <m/>
  </r>
  <r>
    <n v="865"/>
    <s v="PREMIUM WHITE SLAB POUCHES MARCO WHITE SLAB"/>
    <s v="obsolete"/>
    <s v="no stock"/>
    <n v="10000"/>
    <n v="1"/>
    <e v="#N/A"/>
    <s v="single"/>
    <s v="INDUSTRIAL"/>
    <s v="POUCHES"/>
    <s v="PM0416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m/>
    <m/>
    <m/>
    <m/>
    <m/>
    <e v="#DIV/0!"/>
    <m/>
    <e v="#DIV/0!"/>
    <m/>
    <n v="0"/>
    <n v="1"/>
    <x v="2"/>
    <n v="10000"/>
    <s v="no.s"/>
    <n v="0"/>
    <b v="0"/>
    <m/>
    <m/>
    <m/>
    <m/>
    <s v="Non Moving "/>
    <n v="1"/>
    <s v="non moved"/>
    <n v="10000"/>
    <m/>
    <m/>
    <m/>
    <m/>
    <m/>
    <m/>
    <m/>
    <m/>
    <n v="0"/>
    <n v="0"/>
    <m/>
    <m/>
    <m/>
    <m/>
    <m/>
    <m/>
    <m/>
    <m/>
    <m/>
    <m/>
  </r>
  <r>
    <n v="980"/>
    <s v="SUPER BALL CBS"/>
    <s v="Slow moving"/>
    <m/>
    <n v="380"/>
    <n v="26"/>
    <e v="#N/A"/>
    <s v="single"/>
    <s v="PANNING"/>
    <s v="CFC"/>
    <s v="PM0701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m/>
    <m/>
    <m/>
    <e v="#DIV/0!"/>
    <m/>
    <e v="#DIV/0!"/>
    <m/>
    <n v="0"/>
    <n v="1"/>
    <x v="0"/>
    <n v="380"/>
    <s v="no.s"/>
    <n v="0"/>
    <b v="0"/>
    <m/>
    <m/>
    <m/>
    <m/>
    <s v="Non Moving "/>
    <n v="1"/>
    <s v="non moved"/>
    <n v="9880"/>
    <m/>
    <m/>
    <m/>
    <m/>
    <m/>
    <m/>
    <m/>
    <m/>
    <n v="0"/>
    <n v="0"/>
    <m/>
    <m/>
    <m/>
    <m/>
    <m/>
    <m/>
    <m/>
    <m/>
    <m/>
    <m/>
  </r>
  <r>
    <n v="292"/>
    <s v="Stickers Phi Phi"/>
    <s v="obsolete"/>
    <m/>
    <n v="13000"/>
    <n v="0.45"/>
    <e v="#N/A"/>
    <s v="Multiple"/>
    <s v="MOULDING"/>
    <s v="STICKERS"/>
    <s v="PM0296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13000"/>
    <s v="no.s"/>
    <n v="0"/>
    <b v="0"/>
    <m/>
    <m/>
    <m/>
    <m/>
    <s v="Non Moving "/>
    <n v="1"/>
    <s v="non moved"/>
    <n v="5850"/>
    <m/>
    <m/>
    <m/>
    <m/>
    <m/>
    <m/>
    <m/>
    <m/>
    <n v="0"/>
    <n v="0"/>
    <m/>
    <m/>
    <m/>
    <m/>
    <m/>
    <m/>
    <m/>
    <m/>
    <m/>
    <m/>
  </r>
  <r>
    <n v="230"/>
    <s v="Export Stickers England 2/-"/>
    <s v="obsolete"/>
    <s v="no stock"/>
    <n v="4095"/>
    <n v="1.1000000000000001"/>
    <e v="#N/A"/>
    <s v="single"/>
    <s v="ENGLAND"/>
    <s v="STICKERS"/>
    <s v="PM0471"/>
    <s v="Packing Material"/>
    <n v="1"/>
    <n v="10"/>
    <n v="1"/>
    <n v="3"/>
    <n v="15"/>
    <m/>
    <n v="15"/>
    <s v="local"/>
    <s v="no.s"/>
    <s v="5000 NOS"/>
    <n v="5000"/>
    <n v="0"/>
    <n v="2000"/>
    <m/>
    <m/>
    <m/>
    <m/>
    <m/>
    <m/>
    <m/>
    <m/>
    <m/>
    <m/>
    <e v="#DIV/0!"/>
    <m/>
    <e v="#DIV/0!"/>
    <m/>
    <n v="0"/>
    <n v="1"/>
    <x v="2"/>
    <n v="4095"/>
    <s v="no.s"/>
    <n v="0"/>
    <b v="0"/>
    <m/>
    <m/>
    <m/>
    <m/>
    <s v="Non Moving "/>
    <n v="1"/>
    <s v="non moved"/>
    <n v="4504.5"/>
    <m/>
    <n v="1.6"/>
    <s v="1A"/>
    <m/>
    <m/>
    <m/>
    <m/>
    <m/>
    <n v="0"/>
    <n v="0"/>
    <m/>
    <m/>
    <m/>
    <m/>
    <m/>
    <m/>
    <m/>
    <m/>
    <m/>
    <m/>
  </r>
  <r>
    <n v="979"/>
    <s v="SUPER BALL LABELS"/>
    <s v="Slow moving"/>
    <m/>
    <n v="13000"/>
    <n v="0.26"/>
    <e v="#N/A"/>
    <s v="single"/>
    <s v="PANNING"/>
    <s v="STICKERS"/>
    <s v="PM0700"/>
    <s v="Packing Material"/>
    <n v="1"/>
    <n v="10"/>
    <n v="1"/>
    <n v="3"/>
    <n v="15"/>
    <m/>
    <n v="15"/>
    <s v="local"/>
    <s v="no.s"/>
    <s v="10000 NOS"/>
    <n v="10000"/>
    <n v="0"/>
    <n v="24"/>
    <m/>
    <m/>
    <m/>
    <m/>
    <m/>
    <m/>
    <m/>
    <m/>
    <m/>
    <m/>
    <e v="#DIV/0!"/>
    <m/>
    <e v="#DIV/0!"/>
    <m/>
    <n v="0"/>
    <n v="1"/>
    <x v="0"/>
    <n v="13000"/>
    <s v="no.s"/>
    <n v="0"/>
    <b v="0"/>
    <m/>
    <m/>
    <m/>
    <m/>
    <s v="Non Moving "/>
    <n v="1"/>
    <s v="non moved"/>
    <n v="3380"/>
    <m/>
    <m/>
    <m/>
    <m/>
    <m/>
    <m/>
    <m/>
    <m/>
    <n v="0"/>
    <n v="0"/>
    <m/>
    <m/>
    <m/>
    <m/>
    <m/>
    <m/>
    <m/>
    <m/>
    <m/>
    <m/>
  </r>
  <r>
    <n v="209"/>
    <s v="FIL-AMMG-23 SOLUBLE ESSENCE"/>
    <s v="obsolete"/>
    <s v="no stock"/>
    <n v="5"/>
    <n v="600"/>
    <e v="#N/A"/>
    <s v="not used"/>
    <s v="not used"/>
    <s v="FLAVOUR"/>
    <s v="RM0230"/>
    <s v="Raw Material"/>
    <n v="1"/>
    <n v="20"/>
    <n v="5"/>
    <n v="5"/>
    <n v="31"/>
    <m/>
    <n v="31"/>
    <s v="Non Local"/>
    <s v="Kgs"/>
    <s v="SAMPLE"/>
    <s v="sample"/>
    <e v="#N/A"/>
    <n v="5"/>
    <m/>
    <m/>
    <m/>
    <m/>
    <m/>
    <m/>
    <m/>
    <m/>
    <m/>
    <m/>
    <e v="#DIV/0!"/>
    <m/>
    <e v="#DIV/0!"/>
    <m/>
    <n v="0"/>
    <n v="1"/>
    <x v="2"/>
    <n v="5"/>
    <s v="kgs"/>
    <n v="0"/>
    <b v="0"/>
    <m/>
    <m/>
    <m/>
    <m/>
    <s v="Non Moving "/>
    <n v="1"/>
    <s v="non moved"/>
    <n v="3000"/>
    <m/>
    <m/>
    <m/>
    <m/>
    <m/>
    <m/>
    <m/>
    <m/>
    <n v="0"/>
    <n v="0"/>
    <m/>
    <m/>
    <m/>
    <m/>
    <m/>
    <m/>
    <m/>
    <m/>
    <m/>
    <m/>
  </r>
  <r>
    <n v="223"/>
    <s v="Stickers (Export) Dark 2/-"/>
    <s v="obsolete"/>
    <s v="no stock"/>
    <n v="6330"/>
    <n v="0.45"/>
    <e v="#N/A"/>
    <s v="Multiple"/>
    <s v="MOULDING"/>
    <s v="STICKERS"/>
    <s v="PM0639"/>
    <s v="Packing Material"/>
    <n v="1"/>
    <n v="10"/>
    <n v="1"/>
    <n v="3"/>
    <n v="15"/>
    <m/>
    <n v="15"/>
    <s v="local"/>
    <s v="no.s"/>
    <s v="10000 NOS"/>
    <n v="10000"/>
    <n v="0"/>
    <n v="200"/>
    <m/>
    <m/>
    <m/>
    <m/>
    <m/>
    <m/>
    <m/>
    <m/>
    <m/>
    <m/>
    <e v="#DIV/0!"/>
    <m/>
    <e v="#DIV/0!"/>
    <m/>
    <n v="0"/>
    <n v="1"/>
    <x v="2"/>
    <n v="6330"/>
    <s v="no.s"/>
    <n v="0"/>
    <b v="0"/>
    <m/>
    <m/>
    <m/>
    <m/>
    <s v="Non Moving "/>
    <n v="1"/>
    <s v="non moved"/>
    <n v="2848.5"/>
    <m/>
    <n v="1.6"/>
    <s v="1A"/>
    <m/>
    <m/>
    <m/>
    <m/>
    <m/>
    <n v="0"/>
    <n v="0"/>
    <m/>
    <m/>
    <m/>
    <m/>
    <m/>
    <m/>
    <m/>
    <m/>
    <m/>
    <m/>
  </r>
  <r>
    <n v="231"/>
    <s v="Stickers (Export) White Beauty 2/-"/>
    <s v="obsolete"/>
    <s v="no stock"/>
    <n v="5530"/>
    <n v="0.45"/>
    <e v="#N/A"/>
    <s v="Multiple"/>
    <s v="MOULDING"/>
    <s v="STICKERS"/>
    <s v="PM0638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5530"/>
    <s v="no.s"/>
    <n v="0"/>
    <b v="0"/>
    <m/>
    <m/>
    <m/>
    <m/>
    <s v="Non Moving "/>
    <n v="1"/>
    <s v="non moved"/>
    <n v="2488.5"/>
    <m/>
    <n v="1.6"/>
    <s v="1A"/>
    <m/>
    <m/>
    <m/>
    <m/>
    <m/>
    <n v="0"/>
    <n v="0"/>
    <m/>
    <m/>
    <m/>
    <m/>
    <m/>
    <m/>
    <m/>
    <m/>
    <m/>
    <m/>
  </r>
  <r>
    <n v="1058"/>
    <s v="SILKY MILKY OUTERS NEW"/>
    <s v="Slow moving"/>
    <m/>
    <n v="293"/>
    <n v="6.5"/>
    <e v="#N/A"/>
    <s v="Multiple"/>
    <s v="MOULDING"/>
    <s v="DISPLAY"/>
    <s v="PM0785"/>
    <s v="Packing Material"/>
    <n v="1"/>
    <n v="10"/>
    <n v="1"/>
    <n v="4"/>
    <n v="16"/>
    <m/>
    <n v="16"/>
    <s v="local"/>
    <s v="no.s"/>
    <s v="SAMPLE"/>
    <s v="sample"/>
    <n v="0"/>
    <n v="300"/>
    <m/>
    <m/>
    <m/>
    <m/>
    <m/>
    <m/>
    <m/>
    <m/>
    <m/>
    <m/>
    <e v="#DIV/0!"/>
    <m/>
    <e v="#DIV/0!"/>
    <m/>
    <n v="0"/>
    <n v="1"/>
    <x v="0"/>
    <n v="293"/>
    <s v="no.s"/>
    <n v="0"/>
    <b v="0"/>
    <m/>
    <m/>
    <m/>
    <m/>
    <s v="Non Moving "/>
    <n v="1"/>
    <s v="non moved"/>
    <n v="1904.5"/>
    <m/>
    <m/>
    <m/>
    <m/>
    <m/>
    <m/>
    <m/>
    <m/>
    <n v="0"/>
    <n v="0"/>
    <m/>
    <m/>
    <m/>
    <m/>
    <m/>
    <m/>
    <m/>
    <m/>
    <m/>
    <m/>
  </r>
  <r>
    <n v="292"/>
    <s v="Cbs Phi Phi"/>
    <s v="obsolete"/>
    <s v="no stock"/>
    <n v="10"/>
    <n v="38"/>
    <e v="#N/A"/>
    <s v="Multiple"/>
    <s v="MOULDING"/>
    <s v="CFC"/>
    <s v="PM0297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10"/>
    <s v="no.s"/>
    <n v="0"/>
    <b v="0"/>
    <m/>
    <m/>
    <m/>
    <m/>
    <s v="Non Moving "/>
    <n v="1"/>
    <s v="non moved"/>
    <n v="380"/>
    <m/>
    <m/>
    <m/>
    <m/>
    <m/>
    <m/>
    <m/>
    <m/>
    <n v="0"/>
    <n v="0"/>
    <m/>
    <m/>
    <m/>
    <m/>
    <m/>
    <m/>
    <m/>
    <m/>
    <m/>
    <m/>
  </r>
  <r>
    <n v="62"/>
    <s v="3MM RICE CRISPIES"/>
    <s v="occasional use"/>
    <m/>
    <n v="70"/>
    <n v="65"/>
    <e v="#N/A"/>
    <s v="sale"/>
    <s v="sale"/>
    <s v="RM"/>
    <s v="RM0212"/>
    <s v="Raw Material"/>
    <n v="1"/>
    <n v="3"/>
    <n v="1"/>
    <n v="1"/>
    <n v="1"/>
    <m/>
    <n v="1"/>
    <s v="local"/>
    <s v="Kgs"/>
    <s v="cLOSED"/>
    <s v="cLOSED"/>
    <e v="#N/A"/>
    <n v="20"/>
    <m/>
    <m/>
    <m/>
    <m/>
    <m/>
    <m/>
    <m/>
    <m/>
    <m/>
    <m/>
    <e v="#DIV/0!"/>
    <m/>
    <e v="#DIV/0!"/>
    <m/>
    <n v="0"/>
    <n v="1"/>
    <x v="0"/>
    <n v="70"/>
    <s v="kgs"/>
    <n v="0"/>
    <b v="0"/>
    <m/>
    <m/>
    <m/>
    <m/>
    <s v="Non Moving "/>
    <n v="1"/>
    <s v="transfer material"/>
    <n v="4550"/>
    <m/>
    <m/>
    <m/>
    <m/>
    <m/>
    <m/>
    <m/>
    <m/>
    <n v="0"/>
    <n v="0"/>
    <m/>
    <m/>
    <m/>
    <m/>
    <m/>
    <m/>
    <m/>
    <m/>
    <m/>
    <m/>
  </r>
  <r>
    <n v="153"/>
    <s v="Green Mango F1 4853TR (Kerry)"/>
    <s v="obsolete"/>
    <m/>
    <n v="0"/>
    <n v="800"/>
    <e v="#N/A"/>
    <s v="single"/>
    <s v="xtream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56"/>
    <s v="Lam 15 g Silky Milky 5/-"/>
    <s v="Slow moving"/>
    <m/>
    <n v="0"/>
    <n v="235"/>
    <e v="#N/A"/>
    <s v="Multiple"/>
    <s v="MOULDING"/>
    <s v="LAMINATE"/>
    <e v="#N/A"/>
    <s v="Packing Material"/>
    <n v="1"/>
    <n v="15"/>
    <n v="1"/>
    <n v="5"/>
    <n v="22"/>
    <m/>
    <n v="22"/>
    <s v="local"/>
    <s v="Kgs"/>
    <s v="250 kgs"/>
    <n v="25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65"/>
    <s v="Laminate Pepe Darky  5/-"/>
    <s v="Slow moving"/>
    <m/>
    <n v="0"/>
    <n v="235"/>
    <e v="#N/A"/>
    <s v="Multiple"/>
    <s v="MOULDING"/>
    <s v="LAMINATE"/>
    <s v="NOT"/>
    <s v="Packing Material"/>
    <n v="1"/>
    <n v="15"/>
    <n v="1"/>
    <n v="5"/>
    <n v="22"/>
    <m/>
    <n v="22"/>
    <s v="local"/>
    <s v="Kgs"/>
    <s v="5000 NOS"/>
    <n v="5000"/>
    <n v="0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s v="Non Moving "/>
    <n v="1"/>
    <s v="non moved"/>
    <n v="0"/>
    <m/>
    <n v="9"/>
    <n v="12"/>
    <m/>
    <m/>
    <m/>
    <m/>
    <m/>
    <n v="0"/>
    <n v="0"/>
    <m/>
    <m/>
    <m/>
    <m/>
    <m/>
    <m/>
    <m/>
    <m/>
    <m/>
    <m/>
  </r>
  <r>
    <n v="266"/>
    <s v="Cbs Pepe Darky  5/-"/>
    <s v="Slow moving"/>
    <m/>
    <n v="0"/>
    <n v="235"/>
    <e v="#N/A"/>
    <s v="Multiple"/>
    <s v="MOULDING"/>
    <s v="CFC"/>
    <s v="NOT"/>
    <s v="Packing Material"/>
    <n v="1"/>
    <n v="4"/>
    <n v="1"/>
    <n v="2"/>
    <n v="8"/>
    <m/>
    <n v="8"/>
    <s v="local"/>
    <s v="no.s"/>
    <s v="5000 NOS"/>
    <n v="5000"/>
    <n v="0"/>
    <n v="1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66"/>
    <s v="Display Pepe Darky  5/-"/>
    <s v="Slow moving"/>
    <m/>
    <n v="0"/>
    <n v="235"/>
    <e v="#N/A"/>
    <s v="Multiple"/>
    <s v="MOULDING"/>
    <s v="DISPLAY"/>
    <s v="NOT"/>
    <s v="Packing Material"/>
    <n v="1"/>
    <n v="10"/>
    <n v="1"/>
    <n v="4"/>
    <n v="16"/>
    <m/>
    <n v="16"/>
    <s v="local"/>
    <s v="no.s"/>
    <s v="5000 NOS"/>
    <n v="5000"/>
    <n v="0"/>
    <n v="10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s v="Non Moving "/>
    <n v="1"/>
    <s v="non moved"/>
    <n v="0"/>
    <m/>
    <n v="12"/>
    <n v="5.5"/>
    <m/>
    <m/>
    <m/>
    <m/>
    <m/>
    <n v="0"/>
    <n v="0"/>
    <m/>
    <m/>
    <m/>
    <m/>
    <m/>
    <m/>
    <m/>
    <m/>
    <m/>
    <m/>
  </r>
  <r>
    <n v="550"/>
    <s v="PVC 262 MM(white)"/>
    <s v="obsolete"/>
    <m/>
    <n v="0"/>
    <n v="110"/>
    <e v="#N/A"/>
    <s v="single"/>
    <s v="blister"/>
    <s v="PVC FILMS"/>
    <s v="PM0345"/>
    <s v="Packing Material"/>
    <n v="1"/>
    <n v="7"/>
    <n v="1"/>
    <n v="3"/>
    <n v="12"/>
    <m/>
    <n v="12"/>
    <s v="local"/>
    <s v="Kgs"/>
    <s v="500 KGS"/>
    <n v="500"/>
    <s v="each cotton contains 20 kgs"/>
    <n v="20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60"/>
    <s v="Pouch U &amp; Me (Strawberry &amp; milk) Candy"/>
    <s v="obsolete"/>
    <m/>
    <n v="0"/>
    <n v="1"/>
    <s v="FG0125"/>
    <s v="single"/>
    <s v="canDY"/>
    <s v="POUCHES"/>
    <s v="PM0164"/>
    <s v="Packing Material"/>
    <n v="1"/>
    <n v="15"/>
    <n v="1"/>
    <n v="5"/>
    <n v="22"/>
    <m/>
    <n v="22"/>
    <s v="local"/>
    <s v="Kgs"/>
    <s v="25000 NOS"/>
    <n v="25000"/>
    <s v="each bag contains 6000 pouches"/>
    <n v="6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3"/>
    <s v="Laminate Chokiton"/>
    <s v="obsolete"/>
    <s v="needed"/>
    <n v="575"/>
    <n v="235"/>
    <e v="#N/A"/>
    <s v="not used"/>
    <s v="not used"/>
    <s v="LAMINATE"/>
    <s v="NOT"/>
    <s v="Packing Material"/>
    <n v="1"/>
    <n v="15"/>
    <n v="1"/>
    <n v="5"/>
    <n v="22"/>
    <m/>
    <n v="22"/>
    <s v="local"/>
    <s v="Kgs"/>
    <s v="100 kgs"/>
    <n v="100"/>
    <n v="0"/>
    <m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4"/>
    <s v="Caps Chokiton"/>
    <s v="obsolete"/>
    <m/>
    <n v="0"/>
    <n v="1"/>
    <e v="#N/A"/>
    <s v="not used"/>
    <s v="not used"/>
    <s v="CAPS"/>
    <e v="#N/A"/>
    <s v="Packing Material"/>
    <n v="1"/>
    <n v="7"/>
    <n v="1"/>
    <n v="2"/>
    <n v="11"/>
    <m/>
    <n v="11"/>
    <s v="local"/>
    <s v="no.s"/>
    <s v="5000 NOS"/>
    <n v="5000"/>
    <e v="#N/A"/>
    <m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74"/>
    <s v="83mm Blue Caps for 3D Mint Bubblegum"/>
    <s v="obsolete"/>
    <s v="no stock"/>
    <n v="0"/>
    <n v="1"/>
    <e v="#N/A"/>
    <s v="single"/>
    <s v="BUBBLE GUM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4"/>
    <s v="Jars Chokiton"/>
    <s v="obsolete"/>
    <m/>
    <n v="0"/>
    <n v="5"/>
    <e v="#N/A"/>
    <s v="not used"/>
    <s v="not used"/>
    <s v="JARS"/>
    <e v="#N/A"/>
    <s v="Packing Material"/>
    <n v="1"/>
    <n v="2"/>
    <n v="1"/>
    <n v="2"/>
    <n v="6"/>
    <m/>
    <n v="6"/>
    <s v="local"/>
    <s v="no.s"/>
    <s v="5000 NOS"/>
    <n v="5000"/>
    <e v="#N/A"/>
    <m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5"/>
    <s v="Cbs Chokiton"/>
    <s v="obsolete"/>
    <m/>
    <n v="0"/>
    <n v="30"/>
    <e v="#N/A"/>
    <s v="not used"/>
    <s v="not used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40"/>
    <s v="96 MM PLAIN CAPS"/>
    <s v="obsolete"/>
    <s v="no stock"/>
    <n v="0"/>
    <n v="1.2"/>
    <e v="#N/A"/>
    <s v="not used"/>
    <s v="not used"/>
    <s v="CAPS"/>
    <s v="PM0523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91"/>
    <s v="Laminate Milky"/>
    <s v="obsolete"/>
    <m/>
    <n v="0"/>
    <n v="235"/>
    <e v="#N/A"/>
    <s v="not used"/>
    <s v="not used"/>
    <s v="LAMINATE"/>
    <e v="#N/A"/>
    <s v="Packing Material"/>
    <n v="1"/>
    <n v="15"/>
    <n v="1"/>
    <n v="5"/>
    <n v="22"/>
    <m/>
    <n v="22"/>
    <s v="local"/>
    <s v="Kgs"/>
    <n v="0"/>
    <n v="0"/>
    <e v="#N/A"/>
    <m/>
    <m/>
    <m/>
    <m/>
    <m/>
    <m/>
    <m/>
    <m/>
    <m/>
    <m/>
    <m/>
    <e v="#DIV/0!"/>
    <m/>
    <e v="#DIV/0!"/>
    <m/>
    <n v="0"/>
    <n v="1"/>
    <x v="2"/>
    <n v="0"/>
    <s v="kgs"/>
    <n v="0"/>
    <b v="1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90"/>
    <s v="SWISH SLAB POUCHES"/>
    <s v="obsolete"/>
    <m/>
    <n v="43000"/>
    <n v="1"/>
    <e v="#N/A"/>
    <s v="single"/>
    <s v="INDUSTRIAL"/>
    <s v="POUCHES"/>
    <e v="#N/A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7"/>
    <s v="WAFFY CHOCOLATE LABELS"/>
    <s v="obsolete"/>
    <m/>
    <n v="0"/>
    <n v="0.43"/>
    <e v="#N/A"/>
    <s v="single"/>
    <s v="WAFER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52"/>
    <s v="SEALING FILM (HUNGRY BIRD)"/>
    <m/>
    <m/>
    <n v="2179.9"/>
    <n v="250"/>
    <e v="#N/A"/>
    <s v="single"/>
    <s v="blister"/>
    <s v="PVC FILMS"/>
    <s v="PM0680"/>
    <s v="Packing Material"/>
    <n v="1"/>
    <n v="7"/>
    <n v="1"/>
    <n v="3"/>
    <n v="12"/>
    <m/>
    <n v="12"/>
    <s v="Non Local"/>
    <s v="Kgs"/>
    <s v="500 KGS"/>
    <n v="500"/>
    <s v="each roll contains 15 kgs"/>
    <n v="15"/>
    <m/>
    <m/>
    <m/>
    <m/>
    <m/>
    <m/>
    <m/>
    <m/>
    <m/>
    <m/>
    <e v="#DIV/0!"/>
    <m/>
    <e v="#DIV/0!"/>
    <m/>
    <n v="0"/>
    <n v="1"/>
    <x v="0"/>
    <n v="2179.9"/>
    <s v="kgs"/>
    <n v="0"/>
    <b v="0"/>
    <m/>
    <m/>
    <m/>
    <m/>
    <m/>
    <n v="4"/>
    <s v="moved"/>
    <n v="544975"/>
    <m/>
    <m/>
    <m/>
    <m/>
    <m/>
    <m/>
    <m/>
    <m/>
    <n v="0"/>
    <n v="0"/>
    <m/>
    <m/>
    <m/>
    <m/>
    <m/>
    <m/>
    <m/>
    <m/>
    <m/>
    <m/>
  </r>
  <r>
    <n v="1030"/>
    <s v="AUSOME 105MM"/>
    <m/>
    <m/>
    <n v="42000"/>
    <n v="0.45"/>
    <e v="#N/A"/>
    <s v="Multiple"/>
    <s v="COMMON"/>
    <s v="FOILS"/>
    <s v="PM0741"/>
    <s v="Packing Material"/>
    <n v="1"/>
    <n v="7"/>
    <n v="4"/>
    <n v="3"/>
    <n v="15"/>
    <m/>
    <n v="15"/>
    <s v="both"/>
    <s v="no.s"/>
    <s v="50000 NOS"/>
    <n v="50000"/>
    <s v="each bdl contains 1000 nos"/>
    <n v="1000"/>
    <m/>
    <m/>
    <m/>
    <m/>
    <m/>
    <m/>
    <m/>
    <m/>
    <m/>
    <m/>
    <e v="#DIV/0!"/>
    <m/>
    <e v="#DIV/0!"/>
    <m/>
    <n v="0"/>
    <n v="1"/>
    <x v="0"/>
    <n v="42000"/>
    <s v="no.s"/>
    <n v="0"/>
    <b v="0"/>
    <m/>
    <m/>
    <m/>
    <m/>
    <m/>
    <n v="4"/>
    <s v="moved"/>
    <n v="18900"/>
    <m/>
    <m/>
    <m/>
    <m/>
    <m/>
    <m/>
    <m/>
    <m/>
    <n v="0"/>
    <n v="0"/>
    <m/>
    <m/>
    <m/>
    <m/>
    <m/>
    <m/>
    <m/>
    <m/>
    <m/>
    <m/>
  </r>
  <r>
    <n v="478"/>
    <s v="Danglar Spots 1/-"/>
    <m/>
    <m/>
    <n v="0"/>
    <n v="5"/>
    <e v="#N/A"/>
    <s v="single"/>
    <s v="PANNING"/>
    <s v="PM"/>
    <s v="check"/>
    <s v="Packing Material"/>
    <n v="1"/>
    <n v="7"/>
    <n v="1"/>
    <n v="3"/>
    <n v="1"/>
    <m/>
    <n v="1"/>
    <s v="local"/>
    <s v="no.s"/>
    <s v="5000 NOS"/>
    <n v="5000"/>
    <n v="0"/>
    <m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899"/>
    <s v="NEW CBS  MARCO WHITE SLAB"/>
    <m/>
    <m/>
    <n v="0"/>
    <n v="17"/>
    <e v="#N/A"/>
    <s v="single"/>
    <s v="INDUSTRIAL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907"/>
    <s v="BEN 10 ULTRAPOP LAMINATE (9 GMS)"/>
    <m/>
    <m/>
    <n v="0"/>
    <n v="252.92"/>
    <e v="#N/A"/>
    <s v="single"/>
    <s v="canDY"/>
    <s v="LAMINATE"/>
    <e v="#N/A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1077"/>
    <s v="DIAMOND LUCKY DRAW COUPONS "/>
    <m/>
    <m/>
    <n v="0"/>
    <n v="235"/>
    <e v="#N/A"/>
    <n v="0"/>
    <n v="0"/>
    <m/>
    <s v="NOT"/>
    <s v="Packing Material"/>
    <m/>
    <m/>
    <m/>
    <m/>
    <n v="1"/>
    <m/>
    <n v="1"/>
    <s v="local"/>
    <s v="no.s"/>
    <s v="5000 NOS"/>
    <n v="5000"/>
    <n v="0"/>
    <m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901"/>
    <s v="MILK COMPOUND LAMINATE"/>
    <s v="obsolete"/>
    <m/>
    <n v="0"/>
    <n v="235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23"/>
    <s v="LABEL MARCO BITTER SLAB"/>
    <s v="obsolete"/>
    <m/>
    <n v="0"/>
    <n v="0.43"/>
    <e v="#N/A"/>
    <s v="single"/>
    <s v="INDUSTRIAL"/>
    <s v="STICKERS"/>
    <n v="0"/>
    <s v="Packing Material"/>
    <n v="1"/>
    <n v="10"/>
    <n v="1"/>
    <n v="3"/>
    <n v="15"/>
    <m/>
    <n v="15"/>
    <s v="local"/>
    <s v="no.s"/>
    <s v="1500 nos"/>
    <n v="1500"/>
    <s v="100 cts x 15 kgs"/>
    <n v="15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e v="#N/A"/>
    <s v="MR.WAFER DARKY CBS"/>
    <s v="obsolete"/>
    <m/>
    <n v="0"/>
    <n v="38"/>
    <e v="#N/A"/>
    <s v="single"/>
    <s v="WAFER"/>
    <s v="CFC"/>
    <e v="#N/A"/>
    <s v="Packing Material"/>
    <n v="1"/>
    <n v="4"/>
    <n v="1"/>
    <n v="2"/>
    <n v="8"/>
    <m/>
    <n v="8"/>
    <s v="local"/>
    <s v="no.s"/>
    <s v="500 nos"/>
    <n v="500"/>
    <e v="#N/A"/>
    <n v="1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"/>
    <s v="Sugar"/>
    <m/>
    <m/>
    <n v="72686"/>
    <n v="37"/>
    <s v="multiple"/>
    <s v="Multiple"/>
    <s v="ALL SECTIONS"/>
    <s v="RM"/>
    <s v="RM0089"/>
    <s v="Raw Material"/>
    <n v="1"/>
    <n v="1"/>
    <n v="2"/>
    <n v="2"/>
    <n v="6"/>
    <n v="3"/>
    <n v="3"/>
    <s v="Non Local"/>
    <s v="Kgs"/>
    <s v="17 TONS"/>
    <n v="17000"/>
    <s v="340 bagsx50 kgs"/>
    <n v="50"/>
    <n v="393350"/>
    <n v="437700"/>
    <n v="350550"/>
    <n v="354500"/>
    <n v="443950"/>
    <n v="501050"/>
    <n v="550950"/>
    <n v="620750"/>
    <n v="589070"/>
    <n v="4241870"/>
    <n v="471318.88888888888"/>
    <n v="620750"/>
    <n v="17438798.888888888"/>
    <n v="174.38798888888888"/>
    <n v="0.15954312295817535"/>
    <n v="0.15954312295817535"/>
    <x v="3"/>
    <n v="72686"/>
    <s v="kgs"/>
    <n v="20691.666666666668"/>
    <b v="1"/>
    <n v="3.5128151429722108"/>
    <m/>
    <m/>
    <m/>
    <m/>
    <n v="0"/>
    <s v="moved"/>
    <n v="2689382"/>
    <n v="1"/>
    <m/>
    <m/>
    <s v="N-bin"/>
    <n v="4"/>
    <n v="62075"/>
    <n v="20691.666666666668"/>
    <n v="20700"/>
    <n v="765900"/>
    <n v="3063600"/>
    <n v="1.000402738622634"/>
    <n v="4"/>
    <n v="0"/>
    <m/>
    <m/>
    <m/>
    <m/>
    <m/>
    <m/>
    <m/>
  </r>
  <r>
    <n v="23"/>
    <s v="Chokita Fat (TANK) (Rica Select)"/>
    <m/>
    <m/>
    <n v="14765"/>
    <n v="105"/>
    <s v="multiple"/>
    <s v="single"/>
    <s v="INDUSTRIAL"/>
    <s v="RM"/>
    <s v="RM0010"/>
    <s v="Raw Material"/>
    <n v="1"/>
    <n v="7"/>
    <n v="2"/>
    <n v="2"/>
    <n v="12"/>
    <n v="6"/>
    <n v="6"/>
    <s v="both"/>
    <s v="Kgs"/>
    <s v="15 TONS"/>
    <n v="15000"/>
    <s v="tanker"/>
    <n v="20000"/>
    <n v="98455"/>
    <n v="82280"/>
    <n v="33435"/>
    <n v="24110"/>
    <n v="33620"/>
    <n v="65920"/>
    <n v="68065"/>
    <n v="50290"/>
    <n v="63863"/>
    <n v="520038"/>
    <n v="57782"/>
    <n v="98455"/>
    <n v="6067110"/>
    <n v="60.671100000000003"/>
    <n v="5.5506441865529721E-2"/>
    <n v="0.21504956482370507"/>
    <x v="3"/>
    <n v="14765"/>
    <s v="kgs"/>
    <n v="3281.8333333333335"/>
    <b v="0"/>
    <n v="4.4990096998628815"/>
    <m/>
    <m/>
    <m/>
    <m/>
    <n v="0"/>
    <s v="moved"/>
    <n v="1550325"/>
    <m/>
    <m/>
    <m/>
    <s v="N-bin"/>
    <n v="2"/>
    <n v="19691"/>
    <n v="15000"/>
    <n v="20000"/>
    <n v="2100000"/>
    <n v="4200000"/>
    <n v="6.09415468995988"/>
    <n v="1"/>
    <n v="1"/>
    <m/>
    <m/>
    <m/>
    <m/>
    <m/>
    <m/>
    <m/>
  </r>
  <r>
    <n v="18"/>
    <s v="Vanaspati (HVO)"/>
    <m/>
    <m/>
    <n v="5100"/>
    <n v="65"/>
    <s v="multiple"/>
    <s v="Multiple"/>
    <s v="COMMON"/>
    <s v="RM"/>
    <s v="RM0008"/>
    <s v="Raw Material"/>
    <n v="1"/>
    <n v="3"/>
    <n v="2"/>
    <n v="2"/>
    <n v="8"/>
    <n v="5"/>
    <n v="5"/>
    <s v="both"/>
    <s v="Kgs"/>
    <s v="5 TONS"/>
    <n v="5000"/>
    <s v="333 cts x 15 kgs"/>
    <n v="15"/>
    <n v="52950"/>
    <n v="46170"/>
    <n v="47700"/>
    <n v="41985"/>
    <n v="65730"/>
    <n v="61305"/>
    <n v="77505"/>
    <n v="105970"/>
    <n v="92910"/>
    <n v="592225"/>
    <n v="65802.777777777781"/>
    <n v="105970"/>
    <n v="4277180.555555556"/>
    <n v="42.771805555555559"/>
    <n v="3.9130833931693768E-2"/>
    <n v="0.25418039875539883"/>
    <x v="3"/>
    <n v="5100"/>
    <s v="kgs"/>
    <n v="3532.3333333333335"/>
    <b v="0"/>
    <n v="1.4438048504293668"/>
    <m/>
    <m/>
    <m/>
    <m/>
    <n v="0"/>
    <s v="moved"/>
    <n v="331500"/>
    <m/>
    <m/>
    <m/>
    <s v="N-bin"/>
    <n v="5"/>
    <n v="17661.666666666668"/>
    <n v="5000"/>
    <n v="5010"/>
    <n v="325650"/>
    <n v="1628250"/>
    <n v="1.4183259413041427"/>
    <n v="2"/>
    <n v="3"/>
    <m/>
    <m/>
    <n v="15030"/>
    <n v="976950"/>
    <m/>
    <m/>
    <m/>
  </r>
  <r>
    <n v="11"/>
    <s v="Skimmed Milk Powder (S.M.P.)"/>
    <m/>
    <m/>
    <n v="17125"/>
    <n v="155"/>
    <s v="multiple"/>
    <s v="Multiple"/>
    <s v="INDUSTRIAL,STICK,WAFFER,CAKE"/>
    <s v="RM"/>
    <s v="RM0012"/>
    <s v="Raw Material"/>
    <n v="1"/>
    <n v="4"/>
    <n v="4"/>
    <n v="2"/>
    <n v="11"/>
    <n v="5"/>
    <n v="5"/>
    <s v="both"/>
    <s v="Kgs"/>
    <s v="5 TONS"/>
    <n v="5000"/>
    <s v="200 bags x 25 kgs"/>
    <n v="25"/>
    <n v="16050"/>
    <n v="14975"/>
    <n v="8025"/>
    <n v="13975"/>
    <n v="24200"/>
    <n v="31875"/>
    <n v="42175"/>
    <n v="50525"/>
    <n v="45750"/>
    <n v="247550"/>
    <n v="27505.555555555555"/>
    <n v="50525"/>
    <n v="4263361.111111111"/>
    <n v="42.633611111111108"/>
    <n v="3.9004403359366994E-2"/>
    <n v="0.29318480211476583"/>
    <x v="3"/>
    <n v="17125"/>
    <s v="kgs"/>
    <n v="1684.1666666666667"/>
    <b v="0"/>
    <n v="10.168233547748638"/>
    <m/>
    <m/>
    <m/>
    <m/>
    <n v="0"/>
    <s v="moved"/>
    <n v="2654375"/>
    <m/>
    <m/>
    <m/>
    <s v="N-bin"/>
    <n v="3"/>
    <n v="8420.8333333333339"/>
    <n v="5000"/>
    <n v="5000"/>
    <n v="775000"/>
    <n v="2325000"/>
    <n v="2.9688273132112815"/>
    <n v="4"/>
    <n v="-1"/>
    <n v="329375"/>
    <m/>
    <m/>
    <m/>
    <m/>
    <m/>
    <m/>
  </r>
  <r>
    <n v="5"/>
    <s v="Liquid Glucose (tank)"/>
    <m/>
    <m/>
    <n v="71044"/>
    <n v="28.625"/>
    <s v="multiple"/>
    <s v="Multiple"/>
    <s v="CANDY,BUBBLE,CAKE"/>
    <s v="RM"/>
    <s v="RM0020"/>
    <s v="Raw Material"/>
    <n v="1"/>
    <n v="2"/>
    <n v="2"/>
    <n v="2"/>
    <n v="7"/>
    <n v="3"/>
    <n v="3"/>
    <s v="Non Local"/>
    <s v="Kgs"/>
    <s v="15TONS"/>
    <n v="15000"/>
    <s v="tanker"/>
    <n v="25000"/>
    <n v="130510"/>
    <n v="172360"/>
    <n v="122470"/>
    <n v="147775"/>
    <n v="132955"/>
    <n v="123775"/>
    <n v="155335"/>
    <n v="166260"/>
    <n v="148500"/>
    <n v="1299940"/>
    <n v="144437.77777777778"/>
    <n v="172360"/>
    <n v="4134531.388888889"/>
    <n v="41.345313888888889"/>
    <n v="3.7825773091071199E-2"/>
    <n v="0.33101057520583704"/>
    <x v="3"/>
    <n v="71044"/>
    <s v="kgs"/>
    <n v="5745.333333333333"/>
    <b v="0"/>
    <n v="12.365514040380599"/>
    <m/>
    <m/>
    <m/>
    <m/>
    <n v="0"/>
    <s v="moved"/>
    <n v="2033634.5"/>
    <n v="1"/>
    <m/>
    <m/>
    <s v="N-bin"/>
    <n v="2"/>
    <n v="17236"/>
    <n v="15000"/>
    <n v="25000"/>
    <n v="715625"/>
    <n v="1431250"/>
    <n v="4.3513576235785569"/>
    <n v="3"/>
    <n v="-1"/>
    <n v="602384.5"/>
    <m/>
    <m/>
    <m/>
    <m/>
    <m/>
    <m/>
  </r>
  <r>
    <n v="22"/>
    <s v="Chokita Fat (BOXES) (Rica Select)"/>
    <m/>
    <m/>
    <n v="43600"/>
    <n v="150"/>
    <e v="#N/A"/>
    <s v="single"/>
    <s v="INDUSTRIAL"/>
    <s v="RM"/>
    <s v="RM0107"/>
    <s v="Raw Material"/>
    <n v="1"/>
    <n v="7"/>
    <n v="2"/>
    <n v="2"/>
    <n v="12"/>
    <n v="3"/>
    <n v="3"/>
    <s v="both"/>
    <s v="Kgs"/>
    <s v="5 TONS"/>
    <n v="5000"/>
    <s v="250 cts x 20 kgs "/>
    <n v="20"/>
    <n v="2280"/>
    <n v="17260"/>
    <n v="15"/>
    <n v="27835"/>
    <n v="20010"/>
    <n v="10015"/>
    <n v="45820"/>
    <n v="83530"/>
    <n v="39700"/>
    <n v="246465"/>
    <n v="27385"/>
    <n v="83530"/>
    <n v="4107750"/>
    <n v="41.077500000000001"/>
    <n v="3.7580756995197008E-2"/>
    <n v="0.36859133220103407"/>
    <x v="3"/>
    <n v="43600"/>
    <s v="kgs"/>
    <n v="2784.3333333333335"/>
    <b v="0"/>
    <n v="15.659044654615107"/>
    <m/>
    <m/>
    <m/>
    <m/>
    <n v="0"/>
    <s v="moved"/>
    <n v="6540000"/>
    <m/>
    <m/>
    <m/>
    <s v="N-bin"/>
    <n v="3"/>
    <n v="8353"/>
    <n v="5000"/>
    <n v="5000"/>
    <n v="750000"/>
    <n v="2250000"/>
    <n v="1.7957620016760445"/>
    <n v="9"/>
    <n v="-6"/>
    <n v="4290000"/>
    <m/>
    <m/>
    <m/>
    <m/>
    <m/>
    <m/>
  </r>
  <r>
    <n v="1"/>
    <s v="Maida  (SVS )"/>
    <m/>
    <m/>
    <n v="18000"/>
    <n v="24.496499999999997"/>
    <s v="multiple"/>
    <s v="Multiple"/>
    <s v="wafer, cake"/>
    <s v="RM"/>
    <s v="RM0114"/>
    <s v="Raw Material"/>
    <n v="1"/>
    <n v="1"/>
    <n v="1"/>
    <n v="1"/>
    <n v="4"/>
    <n v="2"/>
    <n v="2"/>
    <s v="local"/>
    <s v="Kgs"/>
    <s v="5 TONS"/>
    <n v="5000"/>
    <s v="100 bags x 50 kgs"/>
    <n v="50"/>
    <n v="104000"/>
    <n v="104000"/>
    <n v="111000"/>
    <n v="94000"/>
    <n v="102000"/>
    <n v="106000"/>
    <n v="188000"/>
    <n v="240000"/>
    <n v="208000"/>
    <n v="1257000"/>
    <n v="139666.66666666666"/>
    <n v="240000"/>
    <n v="3421344.4999999995"/>
    <n v="34.213444999999993"/>
    <n v="3.1301008155645738E-2"/>
    <n v="0.39989234035667981"/>
    <x v="3"/>
    <n v="18000"/>
    <s v="kgs"/>
    <n v="8000"/>
    <b v="1"/>
    <n v="2.25"/>
    <m/>
    <m/>
    <m/>
    <m/>
    <n v="0"/>
    <s v="moved"/>
    <n v="440936.99999999994"/>
    <n v="1"/>
    <m/>
    <m/>
    <s v="N-bin"/>
    <n v="3"/>
    <n v="16000"/>
    <n v="8000"/>
    <n v="8000"/>
    <n v="195971.99999999997"/>
    <n v="587915.99999999988"/>
    <n v="1"/>
    <n v="3"/>
    <n v="0"/>
    <m/>
    <m/>
    <m/>
    <m/>
    <m/>
    <m/>
    <m/>
  </r>
  <r>
    <n v="75"/>
    <s v="cocoa powderAP120"/>
    <m/>
    <m/>
    <n v="14225"/>
    <n v="200"/>
    <s v="multiple"/>
    <s v="single"/>
    <s v="INDUSTRIAL"/>
    <s v="POWDER"/>
    <s v="RM0014"/>
    <s v="Raw Material"/>
    <n v="1"/>
    <n v="20"/>
    <n v="15"/>
    <n v="10"/>
    <n v="46"/>
    <n v="30"/>
    <n v="30"/>
    <s v="Non Local"/>
    <s v="Kgs"/>
    <s v="Management"/>
    <m/>
    <s v="each bag contains 25 kg"/>
    <n v="25"/>
    <n v="10575"/>
    <n v="23450"/>
    <n v="13600"/>
    <n v="16125"/>
    <n v="20725"/>
    <n v="20125"/>
    <n v="5675"/>
    <n v="9325"/>
    <n v="11300"/>
    <n v="130900"/>
    <n v="14544.444444444445"/>
    <n v="23450"/>
    <n v="2908888.888888889"/>
    <n v="29.088888888888889"/>
    <n v="2.6612682480521444E-2"/>
    <n v="0.42650502283720126"/>
    <x v="3"/>
    <n v="14225"/>
    <s v="kgs"/>
    <n v="781.66666666666663"/>
    <b v="1"/>
    <n v="18.198294243070364"/>
    <m/>
    <m/>
    <m/>
    <m/>
    <n v="0"/>
    <s v="moved"/>
    <n v="2845000"/>
    <n v="1"/>
    <m/>
    <m/>
    <s v="N-bin"/>
    <e v="#DIV/0!"/>
    <n v="23450"/>
    <s v="TBD"/>
    <n v="0"/>
    <n v="0"/>
    <n v="0"/>
    <n v="0"/>
    <e v="#DIV/0!"/>
    <e v="#DIV/0!"/>
    <m/>
    <m/>
    <m/>
    <m/>
    <m/>
    <m/>
    <m/>
  </r>
  <r>
    <n v="7"/>
    <s v="Malto Dextrine"/>
    <m/>
    <m/>
    <n v="25100"/>
    <n v="38.529249999999998"/>
    <s v="multiple"/>
    <s v="single"/>
    <s v="INDUSTRIAL"/>
    <s v="RM"/>
    <s v="RM0009"/>
    <s v="Raw Material"/>
    <n v="1"/>
    <n v="2"/>
    <n v="2"/>
    <n v="2"/>
    <n v="7"/>
    <n v="7"/>
    <n v="7"/>
    <s v="Non Local"/>
    <s v="Kgs"/>
    <s v="5 TONS"/>
    <n v="5000"/>
    <s v="200 bags x 25 kgs"/>
    <n v="25"/>
    <n v="65725"/>
    <n v="72550"/>
    <n v="31700"/>
    <n v="28625"/>
    <n v="51775"/>
    <n v="60350"/>
    <n v="75075"/>
    <n v="101350"/>
    <n v="92950"/>
    <n v="580100"/>
    <n v="64455.555555555555"/>
    <n v="101350"/>
    <n v="2483424.2138888887"/>
    <n v="24.834242138888886"/>
    <n v="2.2720214691289996E-2"/>
    <n v="0.44922523752849125"/>
    <x v="3"/>
    <n v="25100"/>
    <s v="kgs"/>
    <n v="3378.3333333333335"/>
    <b v="0"/>
    <n v="7.4296990626541684"/>
    <m/>
    <m/>
    <m/>
    <m/>
    <n v="0"/>
    <s v="moved"/>
    <n v="967084.17499999993"/>
    <m/>
    <m/>
    <m/>
    <s v="N-bin"/>
    <n v="6"/>
    <n v="23648.333333333336"/>
    <n v="5000"/>
    <n v="5000"/>
    <n v="192646.25"/>
    <n v="1155877.5"/>
    <n v="1.4800197335964478"/>
    <n v="6"/>
    <n v="0"/>
    <m/>
    <m/>
    <m/>
    <m/>
    <m/>
    <m/>
    <m/>
  </r>
  <r>
    <n v="19"/>
    <s v="Kernal-Lyte (Rica Primer)"/>
    <m/>
    <m/>
    <n v="17175"/>
    <n v="103"/>
    <s v="multiple"/>
    <s v="single"/>
    <s v="INDUSTRIAL"/>
    <s v="RM"/>
    <s v="RM0011"/>
    <s v="Raw Material"/>
    <n v="1"/>
    <n v="7"/>
    <n v="2"/>
    <n v="2"/>
    <n v="12"/>
    <n v="5"/>
    <n v="5"/>
    <s v="local"/>
    <s v="Kgs"/>
    <s v="5 TONS"/>
    <n v="5000"/>
    <s v="333 tins x 15 kgs"/>
    <n v="15"/>
    <n v="13170"/>
    <n v="18060"/>
    <n v="21975"/>
    <n v="22935"/>
    <n v="24030"/>
    <n v="25305"/>
    <n v="25890"/>
    <n v="30270"/>
    <n v="28410"/>
    <n v="210045"/>
    <n v="23338.333333333332"/>
    <n v="30270"/>
    <n v="2403848.333333333"/>
    <n v="24.038483333333332"/>
    <n v="2.1992195257332925E-2"/>
    <n v="0.47121743278582418"/>
    <x v="3"/>
    <n v="17175"/>
    <s v="kgs"/>
    <n v="1009"/>
    <b v="0"/>
    <n v="17.021803766105055"/>
    <m/>
    <m/>
    <m/>
    <m/>
    <n v="0"/>
    <s v="moved"/>
    <n v="1769025"/>
    <n v="1"/>
    <m/>
    <m/>
    <s v="N-bin"/>
    <n v="3"/>
    <n v="5045"/>
    <n v="5000"/>
    <n v="5010"/>
    <n v="516030"/>
    <n v="1548090"/>
    <n v="4.9653121902874133"/>
    <n v="4"/>
    <n v="-1"/>
    <n v="220935"/>
    <m/>
    <m/>
    <m/>
    <m/>
    <m/>
    <m/>
  </r>
  <r>
    <n v="12"/>
    <s v="Whole Milk Powder (W.M.P.) "/>
    <m/>
    <m/>
    <n v="10700"/>
    <n v="200"/>
    <s v="multiple"/>
    <s v="single"/>
    <s v="INDUSTRIAL"/>
    <s v="RM"/>
    <s v="RM0002"/>
    <s v="Raw Material"/>
    <n v="1"/>
    <n v="5"/>
    <n v="3"/>
    <n v="2"/>
    <n v="11"/>
    <n v="7"/>
    <n v="7"/>
    <s v="both"/>
    <s v="Kgs"/>
    <s v="5 TONS"/>
    <n v="5000"/>
    <s v="200 bags x 25 kgs"/>
    <n v="25"/>
    <n v="3275"/>
    <n v="2500"/>
    <n v="343"/>
    <n v="2925"/>
    <n v="7350"/>
    <n v="11350"/>
    <n v="16325"/>
    <n v="19050"/>
    <n v="16975"/>
    <n v="80093"/>
    <n v="8899.2222222222226"/>
    <n v="19050"/>
    <n v="1779844.4444444445"/>
    <n v="17.798444444444446"/>
    <n v="1.6283342841194835E-2"/>
    <n v="0.48750077562701899"/>
    <x v="3"/>
    <n v="10700"/>
    <s v="kgs"/>
    <n v="635"/>
    <b v="0"/>
    <n v="16.8503937007874"/>
    <m/>
    <m/>
    <m/>
    <m/>
    <n v="0"/>
    <s v="moved"/>
    <n v="2140000"/>
    <n v="1"/>
    <m/>
    <m/>
    <s v="N-bin"/>
    <n v="2"/>
    <n v="4445"/>
    <n v="5000"/>
    <n v="5000"/>
    <n v="1000000"/>
    <n v="2000000"/>
    <n v="7.8740157480314963"/>
    <n v="3"/>
    <n v="-1"/>
    <n v="140000"/>
    <m/>
    <m/>
    <m/>
    <m/>
    <m/>
    <m/>
  </r>
  <r>
    <n v="93"/>
    <s v="Gum base"/>
    <m/>
    <m/>
    <n v="630"/>
    <n v="150"/>
    <s v="multiple"/>
    <s v="single"/>
    <s v="BUBBLE GUM"/>
    <s v="RM"/>
    <s v="RM0099"/>
    <s v="Raw Material"/>
    <n v="1"/>
    <n v="1"/>
    <n v="1"/>
    <n v="1"/>
    <n v="4"/>
    <n v="5"/>
    <n v="4"/>
    <s v="local"/>
    <s v="Kgs"/>
    <s v="1 TON"/>
    <n v="1000"/>
    <s v="33cts x 30 kgs"/>
    <n v="30"/>
    <n v="7110"/>
    <n v="14040"/>
    <n v="14100"/>
    <n v="7830"/>
    <n v="11130"/>
    <n v="18570"/>
    <n v="11250"/>
    <n v="11940"/>
    <n v="8070"/>
    <n v="104040"/>
    <n v="11560"/>
    <n v="18570"/>
    <n v="1734000"/>
    <n v="17.34"/>
    <n v="1.586392371241473E-2"/>
    <n v="0.50336469933943373"/>
    <x v="3"/>
    <n v="630"/>
    <s v="kgs"/>
    <n v="619"/>
    <b v="0"/>
    <n v="1.0177705977382876"/>
    <m/>
    <m/>
    <m/>
    <m/>
    <n v="0"/>
    <s v="moved"/>
    <n v="94500"/>
    <n v="1"/>
    <m/>
    <m/>
    <s v="N-bin"/>
    <n v="4"/>
    <n v="2476"/>
    <n v="1000"/>
    <n v="1020"/>
    <n v="153000"/>
    <n v="612000"/>
    <n v="1.6478190630048466"/>
    <n v="1"/>
    <n v="3"/>
    <m/>
    <m/>
    <n v="3060"/>
    <n v="459000"/>
    <m/>
    <m/>
    <m/>
  </r>
  <r>
    <n v="77"/>
    <s v="cocoa powder AS 02"/>
    <m/>
    <m/>
    <n v="4000"/>
    <n v="209.15"/>
    <e v="#N/A"/>
    <s v="single"/>
    <s v="INDUSTRIAL"/>
    <s v="POWDER"/>
    <s v="RM0194"/>
    <s v="Raw Material"/>
    <n v="1"/>
    <n v="20"/>
    <n v="15"/>
    <n v="10"/>
    <n v="46"/>
    <n v="30"/>
    <n v="30"/>
    <s v="Non Local"/>
    <s v="Kgs"/>
    <s v="Management"/>
    <m/>
    <s v="each bag contains 25 kg"/>
    <n v="25"/>
    <n v="8275"/>
    <n v="3450"/>
    <n v="0"/>
    <n v="550"/>
    <n v="5150"/>
    <n v="5600"/>
    <n v="20575"/>
    <n v="16840"/>
    <n v="12011"/>
    <n v="72451"/>
    <n v="8050.1111111111113"/>
    <n v="20575"/>
    <n v="1683680.7388888891"/>
    <n v="16.836807388888889"/>
    <n v="1.5403565627332989E-2"/>
    <n v="0.51876826496676676"/>
    <x v="3"/>
    <n v="4000"/>
    <s v="kgs"/>
    <n v="685.83333333333337"/>
    <b v="1"/>
    <n v="5.8323207776427699"/>
    <m/>
    <m/>
    <m/>
    <m/>
    <n v="0"/>
    <s v="moved"/>
    <n v="836600"/>
    <n v="1"/>
    <m/>
    <m/>
    <s v="N-bin"/>
    <e v="#DIV/0!"/>
    <n v="20575"/>
    <s v="TBD"/>
    <n v="0"/>
    <n v="0"/>
    <n v="0"/>
    <n v="0"/>
    <e v="#DIV/0!"/>
    <e v="#DIV/0!"/>
    <m/>
    <m/>
    <m/>
    <m/>
    <m/>
    <m/>
    <m/>
  </r>
  <r>
    <n v="556"/>
    <s v="Mr.Wafer Jars"/>
    <m/>
    <m/>
    <n v="23346"/>
    <n v="10.02275"/>
    <s v="multiple"/>
    <s v="single"/>
    <s v="WAFER,TEENY"/>
    <s v="JARS"/>
    <s v="PM0021"/>
    <s v="Packing Material"/>
    <n v="1"/>
    <n v="2"/>
    <n v="1"/>
    <n v="2"/>
    <n v="6"/>
    <n v="2"/>
    <n v="2"/>
    <s v="local"/>
    <s v="no.s"/>
    <s v="5000 NOS"/>
    <n v="5000"/>
    <s v="each pkt contains 24 nos"/>
    <n v="24"/>
    <n v="181370"/>
    <n v="142081"/>
    <n v="156244"/>
    <n v="142941"/>
    <n v="96682"/>
    <n v="102988"/>
    <n v="167454"/>
    <n v="209656"/>
    <n v="156359"/>
    <n v="1355775"/>
    <n v="150641.66666666666"/>
    <n v="209656"/>
    <n v="1509843.7645833332"/>
    <n v="15.098437645833332"/>
    <n v="1.3813175489628064E-2"/>
    <n v="0.53258144045639477"/>
    <x v="3"/>
    <n v="23346"/>
    <s v="no.s"/>
    <n v="6988.5333333333338"/>
    <b v="1"/>
    <n v="3.3406151028351201"/>
    <m/>
    <m/>
    <m/>
    <m/>
    <n v="0"/>
    <s v="moved"/>
    <n v="233991.12150000001"/>
    <n v="1"/>
    <m/>
    <m/>
    <s v="N-bin"/>
    <n v="3"/>
    <n v="13977.066666666668"/>
    <n v="6988.5333333333338"/>
    <n v="7008"/>
    <n v="70239.432000000001"/>
    <n v="210718.296"/>
    <n v="1.0027855153203342"/>
    <n v="4"/>
    <n v="-1"/>
    <n v="23272.825499999999"/>
    <m/>
    <m/>
    <m/>
    <m/>
    <m/>
    <m/>
  </r>
  <r>
    <n v="53"/>
    <s v="Egg Free Cup Cake Powder (Kerry)"/>
    <m/>
    <m/>
    <n v="7050"/>
    <n v="410"/>
    <s v="multiple"/>
    <s v="single"/>
    <s v="CAKE"/>
    <s v="RM"/>
    <s v="RM0151"/>
    <s v="Raw Material"/>
    <n v="1"/>
    <n v="12"/>
    <n v="5"/>
    <n v="5"/>
    <n v="23"/>
    <n v="7"/>
    <n v="7"/>
    <s v="Non Local"/>
    <s v="Kgs"/>
    <s v="2.5 TON"/>
    <n v="2500"/>
    <s v="125 bags x 20 kgs"/>
    <n v="20"/>
    <n v="0"/>
    <n v="20"/>
    <n v="0"/>
    <n v="260"/>
    <n v="1900"/>
    <n v="4240"/>
    <n v="7940"/>
    <n v="9710"/>
    <n v="6620"/>
    <n v="30690"/>
    <n v="3410"/>
    <n v="9710"/>
    <n v="1398100"/>
    <n v="13.981"/>
    <n v="1.2790860289692637E-2"/>
    <n v="0.54537230074608745"/>
    <x v="3"/>
    <n v="7050"/>
    <s v="kgs"/>
    <n v="323.66666666666669"/>
    <b v="0"/>
    <n v="21.781668383110194"/>
    <m/>
    <m/>
    <m/>
    <m/>
    <n v="0"/>
    <s v="moved"/>
    <n v="2890500"/>
    <n v="1"/>
    <m/>
    <m/>
    <s v="N-bin"/>
    <n v="2"/>
    <n v="2265.666666666667"/>
    <n v="2500"/>
    <n v="2500"/>
    <n v="1025000"/>
    <n v="2050000"/>
    <n v="7.7239958805355302"/>
    <n v="3"/>
    <n v="-1"/>
    <n v="840500"/>
    <m/>
    <m/>
    <m/>
    <m/>
    <m/>
    <m/>
  </r>
  <r>
    <n v="20"/>
    <s v="RBD  Oil (SUNRISE &amp; Raaga)"/>
    <m/>
    <m/>
    <n v="19755"/>
    <n v="71"/>
    <s v="multiple"/>
    <s v="Multiple"/>
    <s v="INDUSTRIAL,STICK,WAFFER,CAKE,CANDY"/>
    <s v="RM"/>
    <s v="RM0047"/>
    <s v="Raw Material"/>
    <n v="1"/>
    <n v="4"/>
    <n v="3"/>
    <n v="2"/>
    <n v="10"/>
    <n v="6"/>
    <n v="6"/>
    <s v="both"/>
    <s v="Kgs"/>
    <s v="5 TONS"/>
    <n v="5000"/>
    <s v="333 tins x 15 kgs"/>
    <n v="15"/>
    <n v="15390"/>
    <n v="17415"/>
    <n v="10020"/>
    <n v="9960"/>
    <n v="13890"/>
    <n v="20055"/>
    <n v="27840"/>
    <n v="29100"/>
    <n v="24720"/>
    <n v="168390"/>
    <n v="18710"/>
    <n v="29100"/>
    <n v="1328410"/>
    <n v="13.2841"/>
    <n v="1.2153284255368426E-2"/>
    <n v="0.55752558500145588"/>
    <x v="3"/>
    <n v="19755"/>
    <s v="kgs"/>
    <n v="970"/>
    <b v="0"/>
    <n v="20.365979381443299"/>
    <m/>
    <m/>
    <m/>
    <m/>
    <n v="0"/>
    <s v="moved"/>
    <n v="1402605"/>
    <n v="1"/>
    <m/>
    <m/>
    <s v="N-bin"/>
    <n v="3"/>
    <n v="5820"/>
    <n v="5000"/>
    <n v="5010"/>
    <n v="355710"/>
    <n v="1067130"/>
    <n v="5.1649484536082477"/>
    <n v="4"/>
    <n v="-1"/>
    <n v="335475"/>
    <m/>
    <m/>
    <m/>
    <m/>
    <m/>
    <m/>
  </r>
  <r>
    <n v="21"/>
    <s v="Willcote (Pcote)"/>
    <m/>
    <m/>
    <n v="11310"/>
    <n v="104"/>
    <s v="multiple"/>
    <s v="single"/>
    <s v="INDUSTRIAL"/>
    <s v="RM"/>
    <s v="RM0105"/>
    <s v="Raw Material"/>
    <n v="1"/>
    <n v="5"/>
    <n v="3"/>
    <n v="2"/>
    <n v="11"/>
    <n v="3"/>
    <n v="3"/>
    <s v="local"/>
    <s v="Kgs"/>
    <s v="5 TONS"/>
    <n v="5000"/>
    <s v="250 cts x 20 kgs, and 333 cts x 15 kgs"/>
    <n v="50"/>
    <n v="80"/>
    <n v="3855"/>
    <n v="4520"/>
    <n v="5010"/>
    <n v="17010"/>
    <n v="10785"/>
    <n v="20490"/>
    <n v="10480"/>
    <n v="31360"/>
    <n v="103590"/>
    <n v="11510"/>
    <n v="31360"/>
    <n v="1197040"/>
    <n v="11.9704"/>
    <n v="1.0951413633626833E-2"/>
    <n v="0.56847699863508272"/>
    <x v="3"/>
    <n v="11310"/>
    <s v="kgs"/>
    <n v="1045.3333333333333"/>
    <b v="0"/>
    <n v="10.819515306122449"/>
    <m/>
    <m/>
    <m/>
    <m/>
    <n v="0"/>
    <s v="moved"/>
    <n v="1176240"/>
    <n v="1"/>
    <m/>
    <m/>
    <s v="N-bin"/>
    <n v="2"/>
    <n v="3136"/>
    <n v="5000"/>
    <n v="5000"/>
    <n v="520000"/>
    <n v="1040000"/>
    <n v="4.7831632653061229"/>
    <n v="3"/>
    <n v="-1"/>
    <n v="136240"/>
    <m/>
    <m/>
    <m/>
    <m/>
    <m/>
    <m/>
  </r>
  <r>
    <n v="2"/>
    <s v="Maida (KALASH)"/>
    <m/>
    <m/>
    <n v="22000"/>
    <n v="24"/>
    <s v="multiple"/>
    <s v="single"/>
    <s v="STICK"/>
    <s v="RM"/>
    <s v="RM0115"/>
    <s v="Raw Material"/>
    <n v="1"/>
    <n v="5"/>
    <n v="5"/>
    <n v="3"/>
    <n v="14"/>
    <n v="6"/>
    <n v="6"/>
    <s v="Non Local"/>
    <s v="Kgs"/>
    <s v="10 TONS"/>
    <n v="10000"/>
    <s v="200 bags x 50 kgs"/>
    <n v="50"/>
    <n v="35000"/>
    <n v="33430"/>
    <n v="46000"/>
    <n v="27500"/>
    <n v="40000"/>
    <n v="45000"/>
    <n v="57000"/>
    <n v="61000"/>
    <n v="63500"/>
    <n v="408430"/>
    <n v="45381.111111111109"/>
    <n v="63500"/>
    <n v="1089146.6666666665"/>
    <n v="10.891466666666664"/>
    <n v="9.9643250470765818E-3"/>
    <n v="0.57844132368215928"/>
    <x v="3"/>
    <n v="22000"/>
    <s v="kgs"/>
    <n v="2116.6666666666665"/>
    <b v="0"/>
    <n v="10.393700787401576"/>
    <m/>
    <m/>
    <m/>
    <m/>
    <n v="0"/>
    <s v="moved"/>
    <n v="528000"/>
    <n v="1"/>
    <m/>
    <m/>
    <s v="N-bin"/>
    <n v="3"/>
    <n v="12700"/>
    <n v="10000"/>
    <n v="10000"/>
    <n v="240000"/>
    <n v="720000"/>
    <n v="4.7244094488188981"/>
    <n v="3"/>
    <n v="0"/>
    <m/>
    <m/>
    <m/>
    <m/>
    <m/>
    <m/>
    <m/>
  </r>
  <r>
    <n v="76"/>
    <s v="cocoa powderAP100"/>
    <m/>
    <m/>
    <n v="40026"/>
    <n v="150"/>
    <s v="multiple"/>
    <s v="single"/>
    <s v="INDUSTRIAL"/>
    <s v="POWDER"/>
    <s v="RM0193"/>
    <s v="Raw Material"/>
    <n v="1"/>
    <n v="20"/>
    <n v="15"/>
    <n v="10"/>
    <n v="46"/>
    <n v="5"/>
    <n v="5"/>
    <s v="Non Local"/>
    <s v="Kgs"/>
    <s v="Management"/>
    <m/>
    <s v="each bag contains 25 kg"/>
    <n v="25"/>
    <n v="11175"/>
    <n v="2800"/>
    <n v="950"/>
    <n v="700"/>
    <n v="2950"/>
    <n v="225"/>
    <n v="9850"/>
    <n v="15950"/>
    <n v="18075"/>
    <n v="62675"/>
    <n v="6963.8888888888887"/>
    <n v="18075"/>
    <n v="1044583.3333333333"/>
    <n v="10.445833333333333"/>
    <n v="9.5566264770818258E-3"/>
    <n v="0.58799795015924106"/>
    <x v="3"/>
    <n v="40026"/>
    <s v="kgs"/>
    <n v="602.5"/>
    <b v="1"/>
    <n v="66.433195020746894"/>
    <m/>
    <m/>
    <m/>
    <m/>
    <n v="0"/>
    <s v="moved"/>
    <n v="6003900"/>
    <n v="1"/>
    <m/>
    <m/>
    <s v="N-bin"/>
    <e v="#DIV/0!"/>
    <n v="3012.5"/>
    <s v="TBD"/>
    <n v="0"/>
    <n v="0"/>
    <n v="0"/>
    <n v="0"/>
    <e v="#DIV/0!"/>
    <e v="#DIV/0!"/>
    <m/>
    <m/>
    <m/>
    <m/>
    <m/>
    <m/>
    <m/>
  </r>
  <r>
    <n v="558"/>
    <s v="Funtoo Candy / Xtrem Jars (Bowl Offer) Jars"/>
    <m/>
    <m/>
    <n v="11453"/>
    <n v="8.0252499999999998"/>
    <s v="multiple"/>
    <s v="Multiple"/>
    <s v="FUNTOO CANDY, XTREAM,TWIN BALL, MILKY PENGUIN"/>
    <s v="JARS"/>
    <s v="PM0444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126048"/>
    <n v="84935"/>
    <n v="128624"/>
    <n v="123506"/>
    <n v="156182"/>
    <n v="140590"/>
    <n v="111837"/>
    <n v="156607"/>
    <n v="142780"/>
    <n v="1171109"/>
    <n v="130123.22222222222"/>
    <n v="156607"/>
    <n v="1044271.3891388888"/>
    <n v="10.442713891388888"/>
    <n v="9.5537725792137762E-3"/>
    <n v="0.5975517227384548"/>
    <x v="3"/>
    <n v="11453"/>
    <s v="no.s"/>
    <n v="5220.2333333333336"/>
    <b v="1"/>
    <n v="2.1939632328056855"/>
    <m/>
    <m/>
    <m/>
    <m/>
    <n v="0"/>
    <s v="moved"/>
    <n v="91913.188249999992"/>
    <n v="1"/>
    <m/>
    <m/>
    <s v="N-bin"/>
    <n v="3"/>
    <n v="10440.466666666667"/>
    <n v="5220.2333333333336"/>
    <n v="5248"/>
    <n v="42116.512000000002"/>
    <n v="126349.53600000001"/>
    <n v="1.00531904704132"/>
    <n v="3"/>
    <n v="0"/>
    <m/>
    <m/>
    <m/>
    <m/>
    <m/>
    <m/>
    <m/>
  </r>
  <r>
    <n v="680"/>
    <s v="Lollipop sticks (in kgs)"/>
    <m/>
    <m/>
    <n v="2666"/>
    <n v="185"/>
    <s v="multiple"/>
    <s v="single"/>
    <s v="canDY"/>
    <s v="STICKS"/>
    <s v="PM0214"/>
    <s v="Raw Material"/>
    <n v="1"/>
    <n v="8"/>
    <n v="7"/>
    <n v="4"/>
    <n v="20"/>
    <n v="15"/>
    <n v="15"/>
    <s v="Non Local"/>
    <s v="Kgs"/>
    <s v="500 KGS"/>
    <n v="500"/>
    <s v="each bag contains 40 kgs"/>
    <n v="40"/>
    <n v="2794"/>
    <n v="5065.6399999999994"/>
    <n v="4544"/>
    <n v="6304"/>
    <n v="4160"/>
    <n v="6208"/>
    <n v="6336"/>
    <n v="6048"/>
    <n v="6144"/>
    <n v="47603.64"/>
    <n v="5289.2933333333331"/>
    <n v="6336"/>
    <n v="978519.2666666666"/>
    <n v="9.7851926666666653"/>
    <n v="8.9522231819654016E-3"/>
    <n v="0.60650394592042023"/>
    <x v="3"/>
    <n v="2666"/>
    <s v="kgs"/>
    <n v="211.2"/>
    <b v="0"/>
    <n v="12.623106060606061"/>
    <m/>
    <m/>
    <m/>
    <m/>
    <n v="0"/>
    <s v="moved"/>
    <n v="493210"/>
    <n v="1"/>
    <m/>
    <m/>
    <s v="N-bin"/>
    <n v="8"/>
    <n v="3168"/>
    <n v="500"/>
    <n v="520"/>
    <n v="96200"/>
    <n v="769600"/>
    <n v="2.4621212121212124"/>
    <n v="6"/>
    <n v="2"/>
    <m/>
    <m/>
    <n v="1040"/>
    <n v="192400"/>
    <m/>
    <m/>
    <m/>
  </r>
  <r>
    <n v="560"/>
    <s v="England Jars"/>
    <m/>
    <m/>
    <n v="9284"/>
    <n v="7.1669999999999998"/>
    <s v="multiple"/>
    <s v="single"/>
    <s v="ENGLAND, LARGE"/>
    <s v="JARS"/>
    <s v="PM0243"/>
    <s v="Packing Material"/>
    <n v="1"/>
    <n v="2"/>
    <n v="1"/>
    <n v="2"/>
    <n v="6"/>
    <n v="2"/>
    <n v="2"/>
    <s v="local"/>
    <s v="no.s"/>
    <s v="5000 NOS"/>
    <n v="5000"/>
    <s v="each pkt contains 40 nos or 44"/>
    <n v="40"/>
    <n v="189708"/>
    <n v="219864"/>
    <n v="65722"/>
    <n v="6850"/>
    <n v="40238"/>
    <n v="118884"/>
    <n v="147276"/>
    <n v="166300"/>
    <n v="170692"/>
    <n v="1125534"/>
    <n v="125059.33333333333"/>
    <n v="219864"/>
    <n v="896300.24199999997"/>
    <n v="8.9630024200000005"/>
    <n v="8.2000222967167601E-3"/>
    <n v="0.61470396821713702"/>
    <x v="4"/>
    <n v="9284"/>
    <s v="no.s"/>
    <n v="7328.8"/>
    <b v="1"/>
    <n v="1.2667831022814102"/>
    <m/>
    <m/>
    <m/>
    <m/>
    <n v="0"/>
    <s v="moved"/>
    <n v="66538.428"/>
    <n v="1"/>
    <m/>
    <m/>
    <s v="N-bin"/>
    <n v="3"/>
    <n v="14657.6"/>
    <n v="7328.8"/>
    <n v="7360"/>
    <n v="52749.119999999995"/>
    <n v="158247.35999999999"/>
    <n v="1.0042571771640649"/>
    <n v="2"/>
    <n v="1"/>
    <m/>
    <m/>
    <m/>
    <m/>
    <m/>
    <m/>
    <m/>
  </r>
  <r>
    <n v="78"/>
    <s v="cocoa powder JB800"/>
    <m/>
    <m/>
    <n v="9450"/>
    <n v="250"/>
    <s v="FG0170"/>
    <s v="single"/>
    <s v="INDUSTRIAL"/>
    <s v="POWDER"/>
    <s v="RM0030"/>
    <s v="Raw Material"/>
    <n v="1"/>
    <n v="20"/>
    <n v="15"/>
    <n v="10"/>
    <n v="46"/>
    <n v="15"/>
    <n v="15"/>
    <s v="Non Local"/>
    <s v="Kgs"/>
    <s v="Management"/>
    <m/>
    <s v="each bag contains 25 kg"/>
    <n v="25"/>
    <n v="4900"/>
    <n v="2525"/>
    <n v="2650"/>
    <n v="2175"/>
    <n v="2900"/>
    <n v="4000"/>
    <n v="3750"/>
    <n v="5050"/>
    <n v="1879"/>
    <n v="29829"/>
    <n v="3314.3333333333335"/>
    <n v="5050"/>
    <n v="828583.33333333337"/>
    <n v="8.2858333333333345"/>
    <n v="7.580497571729127E-3"/>
    <n v="0.62228446578886609"/>
    <x v="4"/>
    <n v="9450"/>
    <s v="kgs"/>
    <n v="168.33333333333334"/>
    <b v="1"/>
    <n v="56.138613861386133"/>
    <m/>
    <m/>
    <m/>
    <m/>
    <n v="0"/>
    <s v="moved"/>
    <n v="2362500"/>
    <n v="1"/>
    <m/>
    <m/>
    <s v="N-bin"/>
    <e v="#DIV/0!"/>
    <n v="2525"/>
    <s v="TBD"/>
    <n v="0"/>
    <n v="0"/>
    <n v="0"/>
    <n v="0"/>
    <e v="#DIV/0!"/>
    <e v="#DIV/0!"/>
    <m/>
    <m/>
    <m/>
    <m/>
    <m/>
    <m/>
    <m/>
  </r>
  <r>
    <n v="233"/>
    <s v="Laminate Teeny stb 5/-"/>
    <m/>
    <m/>
    <n v="0.75000000000113687"/>
    <n v="230"/>
    <s v="multiple"/>
    <s v="single"/>
    <s v="WAFER"/>
    <s v="LAMINATE"/>
    <s v="PM0475"/>
    <s v="Packing Material"/>
    <n v="1"/>
    <n v="15"/>
    <n v="1"/>
    <n v="5"/>
    <n v="22"/>
    <n v="25"/>
    <n v="22"/>
    <s v="both"/>
    <s v="Kgs"/>
    <s v="500 KGS"/>
    <n v="500"/>
    <s v="each bdl average 20 kgs"/>
    <n v="20"/>
    <n v="3968.4"/>
    <n v="3197.41"/>
    <n v="3215.6"/>
    <n v="2935"/>
    <n v="2788.36"/>
    <n v="2711"/>
    <n v="3449.9"/>
    <n v="5367.28"/>
    <n v="4459.7"/>
    <n v="32092.65"/>
    <n v="3565.8500000000004"/>
    <n v="5367.28"/>
    <n v="820145.50000000012"/>
    <n v="8.201455000000001"/>
    <n v="7.5033019867821434E-3"/>
    <n v="0.62978776777564827"/>
    <x v="4"/>
    <n v="0.75000000000113687"/>
    <s v="kgs"/>
    <n v="178.90933333333334"/>
    <b v="0"/>
    <n v="4.1920674904298095E-3"/>
    <m/>
    <m/>
    <m/>
    <m/>
    <n v="0"/>
    <s v="moved"/>
    <n v="172.50000000026148"/>
    <m/>
    <m/>
    <m/>
    <s v="N-bin"/>
    <n v="9"/>
    <n v="3936.0053333333335"/>
    <n v="500"/>
    <n v="500"/>
    <n v="115000"/>
    <n v="1035000"/>
    <n v="2.794711660282303"/>
    <n v="1"/>
    <n v="8"/>
    <m/>
    <m/>
    <n v="4000"/>
    <n v="920000"/>
    <m/>
    <m/>
    <m/>
  </r>
  <r>
    <n v="726"/>
    <s v="MR.CAKE NEW JARS"/>
    <m/>
    <m/>
    <n v="7734"/>
    <n v="13.148249999999999"/>
    <s v="FG0031"/>
    <s v="single"/>
    <s v="CAKE"/>
    <s v="CFC"/>
    <s v="PM0497"/>
    <s v="Packing Material"/>
    <n v="1"/>
    <n v="4"/>
    <n v="1"/>
    <n v="2"/>
    <n v="8"/>
    <n v="2"/>
    <n v="2"/>
    <s v="local"/>
    <s v="no.s"/>
    <s v="5000 NOS"/>
    <n v="5000"/>
    <s v="each pkt contains 20 nos   "/>
    <n v="20"/>
    <m/>
    <m/>
    <m/>
    <n v="220"/>
    <n v="18004"/>
    <n v="68435"/>
    <n v="42086"/>
    <n v="115914"/>
    <n v="102702"/>
    <n v="347361"/>
    <n v="57893.5"/>
    <n v="115914"/>
    <n v="761198.21137499996"/>
    <n v="7.6119821137499999"/>
    <n v="6.9640082787079246E-3"/>
    <n v="0.63675177605435618"/>
    <x v="4"/>
    <n v="7734"/>
    <s v="no.s"/>
    <n v="3863.8"/>
    <b v="0"/>
    <n v="2.001656400434805"/>
    <m/>
    <m/>
    <m/>
    <m/>
    <n v="0"/>
    <s v="moved"/>
    <n v="101688.5655"/>
    <n v="1"/>
    <m/>
    <m/>
    <s v="N-bin"/>
    <n v="3"/>
    <n v="7727.6"/>
    <n v="5000"/>
    <n v="5000"/>
    <n v="65741.25"/>
    <n v="197223.75"/>
    <n v="1.2940628396914953"/>
    <n v="2"/>
    <n v="1"/>
    <m/>
    <m/>
    <m/>
    <m/>
    <m/>
    <m/>
    <m/>
  </r>
  <r>
    <n v="206"/>
    <s v="Laminate England 2/-"/>
    <m/>
    <m/>
    <n v="2130.869999999999"/>
    <n v="225"/>
    <s v="FG0039"/>
    <s v="single"/>
    <s v="ENGLAND"/>
    <s v="LAMINATE"/>
    <s v="PM024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4700"/>
    <n v="5644.8"/>
    <n v="2019.94"/>
    <n v="80"/>
    <n v="1081"/>
    <n v="2576"/>
    <n v="4002.53"/>
    <n v="4457.54"/>
    <n v="3655.4100000000003"/>
    <n v="28217.22"/>
    <n v="3135.2466666666669"/>
    <n v="5644.8"/>
    <n v="705430.5"/>
    <n v="7.0543050000000003"/>
    <n v="6.4538037118861474E-3"/>
    <n v="0.64320557976624237"/>
    <x v="4"/>
    <n v="2130.869999999999"/>
    <s v="kgs"/>
    <n v="188.16"/>
    <b v="0"/>
    <n v="11.324776785714281"/>
    <m/>
    <m/>
    <m/>
    <m/>
    <n v="0"/>
    <s v="moved"/>
    <n v="479445.74999999977"/>
    <n v="1"/>
    <m/>
    <m/>
    <s v="N-bin"/>
    <n v="10"/>
    <n v="4139.5199999999995"/>
    <n v="500"/>
    <n v="500"/>
    <n v="112500"/>
    <n v="1125000"/>
    <n v="2.6573129251700682"/>
    <n v="5"/>
    <n v="5"/>
    <m/>
    <m/>
    <n v="2500"/>
    <n v="562500"/>
    <m/>
    <m/>
    <m/>
  </r>
  <r>
    <n v="177"/>
    <s v="JALJEERA FLAVOUR 738543(SYMRISE)"/>
    <m/>
    <m/>
    <n v="70"/>
    <n v="1585.825"/>
    <e v="#N/A"/>
    <s v="single"/>
    <s v="canDY"/>
    <s v="FLAVOUR"/>
    <s v="RM0050"/>
    <s v="Raw Material"/>
    <n v="1"/>
    <n v="20"/>
    <n v="5"/>
    <n v="5"/>
    <n v="31"/>
    <n v="30"/>
    <n v="30"/>
    <s v="Non Local"/>
    <s v="Kgs"/>
    <s v="25 KGS"/>
    <n v="25"/>
    <e v="#N/A"/>
    <n v="25"/>
    <n v="1425"/>
    <n v="1275"/>
    <n v="975"/>
    <n v="25"/>
    <n v="50"/>
    <n v="50"/>
    <n v="25"/>
    <n v="0"/>
    <n v="0"/>
    <n v="200"/>
    <n v="425"/>
    <n v="1425"/>
    <n v="673975.625"/>
    <n v="6.7397562500000001"/>
    <n v="6.1660310836372766E-3"/>
    <n v="0.6493716108498796"/>
    <x v="4"/>
    <n v="70"/>
    <s v="kgs"/>
    <n v="47.5"/>
    <b v="1"/>
    <n v="1.4736842105263157"/>
    <m/>
    <m/>
    <m/>
    <m/>
    <n v="0"/>
    <s v="moved"/>
    <n v="111007.75"/>
    <m/>
    <m/>
    <m/>
    <s v="N-bin"/>
    <n v="30"/>
    <n v="1425"/>
    <n v="47.5"/>
    <n v="50"/>
    <n v="79291.25"/>
    <n v="2378737.5"/>
    <n v="1.0526315789473684"/>
    <n v="2"/>
    <n v="28"/>
    <m/>
    <m/>
    <n v="1400"/>
    <n v="2220155"/>
    <m/>
    <m/>
    <m/>
  </r>
  <r>
    <n v="79"/>
    <s v="cocoa powderAP390"/>
    <m/>
    <m/>
    <n v="8475"/>
    <n v="160"/>
    <s v="multiple"/>
    <s v="single"/>
    <s v="INDUSTRIAL"/>
    <s v="POWDER"/>
    <s v="RM0135"/>
    <s v="Raw Material"/>
    <n v="1"/>
    <n v="20"/>
    <n v="15"/>
    <n v="10"/>
    <n v="46"/>
    <n v="15"/>
    <n v="15"/>
    <s v="Non Local"/>
    <s v="Kgs"/>
    <s v="Management"/>
    <m/>
    <s v="each bag contains 25 kg"/>
    <n v="25"/>
    <n v="1825"/>
    <n v="4975"/>
    <n v="4575"/>
    <n v="3800"/>
    <n v="2600"/>
    <n v="3550"/>
    <n v="3725"/>
    <n v="3800"/>
    <n v="8875"/>
    <n v="37725"/>
    <n v="4191.666666666667"/>
    <n v="8875"/>
    <n v="670666.66666666674"/>
    <n v="6.7066666666666679"/>
    <n v="6.1357582678543713E-3"/>
    <n v="0.655507369117734"/>
    <x v="4"/>
    <n v="8475"/>
    <s v="kgs"/>
    <n v="295.83333333333331"/>
    <b v="1"/>
    <n v="28.647887323943664"/>
    <m/>
    <m/>
    <m/>
    <m/>
    <n v="0"/>
    <s v="moved"/>
    <n v="1356000"/>
    <n v="1"/>
    <m/>
    <m/>
    <s v="N-bin"/>
    <e v="#DIV/0!"/>
    <n v="4437.5"/>
    <s v="TBD"/>
    <n v="0"/>
    <n v="0"/>
    <n v="0"/>
    <n v="0"/>
    <e v="#DIV/0!"/>
    <e v="#DIV/0!"/>
    <m/>
    <m/>
    <m/>
    <m/>
    <m/>
    <m/>
    <m/>
  </r>
  <r>
    <n v="769"/>
    <s v="MR.CAKE LAMINATE"/>
    <m/>
    <m/>
    <n v="2992.3500000000004"/>
    <n v="195"/>
    <s v="multiple"/>
    <s v="single"/>
    <s v="CAKE"/>
    <s v="LAMINATE"/>
    <s v="PM0494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m/>
    <n v="0"/>
    <n v="139"/>
    <n v="1129.6500000000001"/>
    <n v="3624.68"/>
    <n v="6062.4799999999987"/>
    <n v="6572.04"/>
    <n v="5929"/>
    <n v="23456.85"/>
    <n v="3350.9785714285713"/>
    <n v="6572.04"/>
    <n v="653440.82142857136"/>
    <n v="6.5344082142857136"/>
    <n v="5.9781634035296844E-3"/>
    <n v="0.66148553252126363"/>
    <x v="4"/>
    <n v="2992.3500000000004"/>
    <s v="kgs"/>
    <n v="219.06800000000001"/>
    <b v="0"/>
    <n v="13.659457337447733"/>
    <m/>
    <m/>
    <m/>
    <m/>
    <n v="0"/>
    <s v="moved"/>
    <n v="583508.25000000012"/>
    <n v="1"/>
    <m/>
    <m/>
    <s v="N-bin"/>
    <n v="11"/>
    <n v="4819.4960000000001"/>
    <n v="500"/>
    <n v="504"/>
    <n v="98280"/>
    <n v="1081080"/>
    <n v="2.3006555042269978"/>
    <n v="6"/>
    <n v="5"/>
    <m/>
    <m/>
    <n v="2520"/>
    <n v="491400"/>
    <m/>
    <m/>
    <m/>
  </r>
  <r>
    <n v="4"/>
    <s v="Liquid Glucose (drums)"/>
    <m/>
    <m/>
    <n v="0"/>
    <n v="31.725000000000001"/>
    <s v="multiple"/>
    <s v="Multiple"/>
    <s v="bubble gum, cake"/>
    <s v="RM"/>
    <s v="RM0110"/>
    <s v="Raw Material"/>
    <n v="1"/>
    <n v="3"/>
    <n v="2"/>
    <n v="2"/>
    <n v="8"/>
    <n v="5"/>
    <n v="5"/>
    <s v="Non Local"/>
    <s v="Kgs"/>
    <s v="5 TONS"/>
    <n v="5000"/>
    <s v="17 barrels x 300 kgs"/>
    <n v="300"/>
    <n v="17400"/>
    <n v="16200"/>
    <n v="16200"/>
    <n v="10800"/>
    <n v="11400"/>
    <n v="29700"/>
    <n v="26100"/>
    <n v="28200"/>
    <n v="27000"/>
    <n v="183000"/>
    <n v="20333.333333333332"/>
    <n v="29700"/>
    <n v="645075"/>
    <n v="6.4507500000000002"/>
    <n v="5.9016266371314484E-3"/>
    <n v="0.66738715915839508"/>
    <x v="4"/>
    <n v="0"/>
    <s v="kgs"/>
    <n v="990"/>
    <b v="0"/>
    <n v="0"/>
    <m/>
    <m/>
    <m/>
    <m/>
    <n v="0"/>
    <s v="moved"/>
    <n v="0"/>
    <n v="1"/>
    <m/>
    <m/>
    <s v="N-bin"/>
    <n v="2"/>
    <n v="4950"/>
    <n v="5000"/>
    <n v="5100"/>
    <n v="161797.5"/>
    <n v="323595"/>
    <n v="5.1515151515151514"/>
    <n v="0"/>
    <n v="2"/>
    <m/>
    <m/>
    <n v="10200"/>
    <n v="323595"/>
    <m/>
    <m/>
    <m/>
  </r>
  <r>
    <n v="557"/>
    <s v="Funblaster / U&amp;Me / Black&amp;White Jars"/>
    <m/>
    <m/>
    <n v="19529"/>
    <n v="7.3320000000000007"/>
    <s v="multiple"/>
    <s v="single"/>
    <s v="FUNBLASTER,U&amp;ME,BLACK&amp;WHITE"/>
    <s v="JARS"/>
    <s v="PM0171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104925"/>
    <n v="118476"/>
    <n v="119536"/>
    <n v="80862"/>
    <n v="23993"/>
    <n v="82188"/>
    <n v="71357"/>
    <n v="67943"/>
    <n v="119337"/>
    <n v="788617"/>
    <n v="87624.111111111109"/>
    <n v="119536"/>
    <n v="642459.98266666674"/>
    <n v="6.4245998266666673"/>
    <n v="5.8777025105555313E-3"/>
    <n v="0.67326486166895061"/>
    <x v="4"/>
    <n v="19529"/>
    <s v="no.s"/>
    <n v="3984.5333333333333"/>
    <b v="0"/>
    <n v="4.9012013117387232"/>
    <m/>
    <m/>
    <m/>
    <m/>
    <n v="0"/>
    <s v="moved"/>
    <n v="143186.62800000003"/>
    <n v="1"/>
    <m/>
    <m/>
    <s v="N-bin"/>
    <n v="3"/>
    <n v="7969.0666666666666"/>
    <n v="5000"/>
    <n v="5024"/>
    <n v="36835.968000000001"/>
    <n v="110507.90400000001"/>
    <n v="1.260875384821309"/>
    <n v="4"/>
    <n v="-1"/>
    <n v="32678.724000000002"/>
    <m/>
    <m/>
    <m/>
    <m/>
    <m/>
    <m/>
  </r>
  <r>
    <n v="565"/>
    <s v="Funtoo Choco stick Jars"/>
    <m/>
    <m/>
    <n v="5161"/>
    <n v="4.5339999999999998"/>
    <s v="multiple"/>
    <s v="single"/>
    <s v="STICK"/>
    <s v="JARS"/>
    <s v="PM0084"/>
    <s v="Packing Material"/>
    <n v="1"/>
    <n v="2"/>
    <n v="1"/>
    <n v="2"/>
    <n v="6"/>
    <n v="2"/>
    <n v="2"/>
    <s v="local"/>
    <s v="no.s"/>
    <s v="5000 NOS"/>
    <n v="5000"/>
    <s v="each pkt contains 65 nos or 75 nos"/>
    <n v="65"/>
    <n v="124050"/>
    <n v="133390"/>
    <n v="152275"/>
    <n v="86220"/>
    <n v="94495"/>
    <n v="123840"/>
    <n v="148675"/>
    <n v="235128"/>
    <n v="168327"/>
    <n v="1266400"/>
    <n v="140711.11111111112"/>
    <n v="235128"/>
    <n v="637984.17777777778"/>
    <n v="6.3798417777777781"/>
    <n v="5.836754513260844E-3"/>
    <n v="0.67910161618221143"/>
    <x v="4"/>
    <n v="5161"/>
    <s v="no.s"/>
    <n v="7837.6"/>
    <b v="1"/>
    <n v="0.65849239563131567"/>
    <m/>
    <m/>
    <m/>
    <m/>
    <n v="0"/>
    <s v="moved"/>
    <n v="23399.973999999998"/>
    <m/>
    <m/>
    <m/>
    <s v="N-bin"/>
    <n v="3"/>
    <n v="15675.2"/>
    <n v="7837.6"/>
    <n v="7865"/>
    <n v="35659.909999999996"/>
    <n v="106979.72999999998"/>
    <n v="1.0034959681535163"/>
    <n v="1"/>
    <n v="2"/>
    <m/>
    <m/>
    <n v="15730"/>
    <n v="71319.819999999992"/>
    <m/>
    <m/>
    <m/>
  </r>
  <r>
    <n v="409"/>
    <s v="Xtrem Laminate"/>
    <m/>
    <m/>
    <n v="2186.1329999999998"/>
    <n v="235"/>
    <s v="multiple"/>
    <s v="single"/>
    <s v="canDY"/>
    <s v="LAMINATE"/>
    <s v="PM017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72.3000000000002"/>
    <n v="1894"/>
    <n v="2607.85"/>
    <n v="2998"/>
    <n v="4030.8199999999997"/>
    <n v="1386.64"/>
    <n v="1807.12"/>
    <n v="3021.49"/>
    <n v="2893.25"/>
    <n v="23111.469999999998"/>
    <n v="2567.9411111111112"/>
    <n v="4030.8199999999997"/>
    <n v="603466.16111111117"/>
    <n v="6.0346616111111118"/>
    <n v="5.5209579832124827E-3"/>
    <n v="0.68462257416542394"/>
    <x v="4"/>
    <n v="2186.1329999999998"/>
    <s v="kgs"/>
    <n v="134.36066666666665"/>
    <b v="0"/>
    <n v="16.270632278295732"/>
    <m/>
    <m/>
    <m/>
    <m/>
    <n v="0"/>
    <s v="moved"/>
    <n v="513741.25499999995"/>
    <n v="1"/>
    <m/>
    <m/>
    <s v="N-bin"/>
    <n v="7"/>
    <n v="2955.9346666666661"/>
    <n v="500"/>
    <n v="500"/>
    <n v="117500"/>
    <n v="822500"/>
    <n v="3.7213271741233798"/>
    <n v="5"/>
    <n v="2"/>
    <m/>
    <m/>
    <n v="1000"/>
    <n v="235000"/>
    <m/>
    <m/>
    <m/>
  </r>
  <r>
    <n v="1009"/>
    <s v="MR.LAMBOO JARS"/>
    <m/>
    <m/>
    <n v="17650"/>
    <n v="11.6"/>
    <s v="multiple"/>
    <s v="Multiple"/>
    <s v="CHOCOLATE,STRABERRY"/>
    <s v="JARS"/>
    <s v="PM0719"/>
    <s v="Packing Material"/>
    <n v="1"/>
    <n v="2"/>
    <n v="1"/>
    <n v="2"/>
    <n v="6"/>
    <n v="2"/>
    <n v="2"/>
    <s v="local"/>
    <s v="no.s"/>
    <s v="5000 NOS"/>
    <n v="5000"/>
    <s v="each pkt contains 18 nos or 28 nos"/>
    <n v="18"/>
    <m/>
    <m/>
    <m/>
    <m/>
    <m/>
    <m/>
    <m/>
    <n v="22590"/>
    <n v="80442"/>
    <n v="103032"/>
    <n v="51516"/>
    <n v="80442"/>
    <n v="597585.6"/>
    <n v="5.9758559999999994"/>
    <n v="5.4671582295487799E-3"/>
    <n v="0.69008973239497273"/>
    <x v="4"/>
    <n v="17650"/>
    <s v="no.s"/>
    <n v="2681.4"/>
    <b v="0"/>
    <n v="6.5823823375848436"/>
    <m/>
    <m/>
    <m/>
    <m/>
    <n v="0"/>
    <s v="moved"/>
    <n v="204740"/>
    <m/>
    <m/>
    <m/>
    <s v="N-bin"/>
    <n v="3"/>
    <n v="5362.8"/>
    <n v="5000"/>
    <n v="5004"/>
    <n v="58046.400000000001"/>
    <n v="174139.2"/>
    <n v="1.8661893040948758"/>
    <n v="4"/>
    <n v="-1"/>
    <n v="30600.799999999999"/>
    <m/>
    <m/>
    <m/>
    <m/>
    <m/>
    <m/>
  </r>
  <r>
    <n v="498"/>
    <s v="Outers Spots 20/-"/>
    <m/>
    <m/>
    <n v="8600"/>
    <n v="50"/>
    <s v="FG0064"/>
    <s v="single"/>
    <s v="PANNING"/>
    <s v="DISPLAY"/>
    <s v="PM0110"/>
    <s v="Packing Material"/>
    <n v="1"/>
    <n v="10"/>
    <n v="1"/>
    <n v="4"/>
    <n v="16"/>
    <n v="15"/>
    <n v="15"/>
    <s v="local"/>
    <s v="no.s"/>
    <s v="5000 NOS"/>
    <n v="5000"/>
    <s v="each bdl contains 100 nos"/>
    <n v="100"/>
    <n v="11900"/>
    <n v="14200"/>
    <n v="12000"/>
    <n v="7558"/>
    <n v="11045"/>
    <n v="12640"/>
    <n v="15000"/>
    <n v="10070"/>
    <n v="9600"/>
    <n v="104013"/>
    <n v="11557"/>
    <n v="15000"/>
    <n v="577850"/>
    <n v="5.7785000000000002"/>
    <n v="5.2866022590650815E-3"/>
    <n v="0.69537633465403781"/>
    <x v="4"/>
    <n v="8600"/>
    <s v="no.s"/>
    <n v="500"/>
    <b v="0"/>
    <n v="17.2"/>
    <m/>
    <m/>
    <m/>
    <m/>
    <n v="0"/>
    <s v="moved"/>
    <n v="430000"/>
    <n v="1"/>
    <m/>
    <m/>
    <s v="N-bin"/>
    <n v="3"/>
    <n v="7500"/>
    <n v="5000"/>
    <n v="5000"/>
    <n v="250000"/>
    <n v="750000"/>
    <n v="10"/>
    <n v="2"/>
    <n v="1"/>
    <m/>
    <m/>
    <m/>
    <m/>
    <m/>
    <m/>
    <m/>
  </r>
  <r>
    <n v="90"/>
    <s v="Stick Biscuits"/>
    <m/>
    <m/>
    <n v="3073.8890000000101"/>
    <n v="57.5"/>
    <e v="#N/A"/>
    <s v="single"/>
    <s v="blister"/>
    <s v="RM"/>
    <s v="RM0221"/>
    <s v="Raw Material"/>
    <n v="1"/>
    <n v="3"/>
    <n v="1"/>
    <n v="2"/>
    <n v="7"/>
    <n v="4"/>
    <n v="4"/>
    <s v="local"/>
    <s v="Kgs"/>
    <s v="1 TON"/>
    <n v="1000"/>
    <s v="50 cts x 20 kgs"/>
    <n v="20"/>
    <n v="6358.56"/>
    <n v="5605.3"/>
    <n v="7004.3"/>
    <n v="4684"/>
    <n v="7011.6"/>
    <n v="11128.8"/>
    <n v="18051.2"/>
    <n v="17355"/>
    <n v="10862.420999999997"/>
    <n v="88061.180999999997"/>
    <n v="9784.5756666666657"/>
    <n v="18051.2"/>
    <n v="562613.10083333333"/>
    <n v="5.6261310083333331"/>
    <n v="5.1472037550317744E-3"/>
    <n v="0.70052353840906956"/>
    <x v="4"/>
    <n v="3073.8890000000101"/>
    <s v="kgs"/>
    <n v="601.70666666666671"/>
    <b v="0"/>
    <n v="5.1086171556461784"/>
    <m/>
    <m/>
    <m/>
    <m/>
    <n v="0"/>
    <s v="moved"/>
    <n v="176748.61750000058"/>
    <n v="1"/>
    <m/>
    <m/>
    <s v="N-bin"/>
    <n v="4"/>
    <n v="2406.8266666666668"/>
    <n v="1000"/>
    <n v="1000"/>
    <n v="57500"/>
    <n v="230000"/>
    <n v="1.6619393724516929"/>
    <n v="4"/>
    <n v="0"/>
    <m/>
    <m/>
    <m/>
    <m/>
    <m/>
    <m/>
    <m/>
  </r>
  <r>
    <n v="558"/>
    <s v="Bubble Gum Jars"/>
    <m/>
    <m/>
    <n v="14571"/>
    <n v="5.25"/>
    <s v="multiple"/>
    <s v="single"/>
    <s v="BUBBLE GUM"/>
    <s v="JARS"/>
    <s v="PM0413"/>
    <s v="Packing Material"/>
    <n v="1"/>
    <n v="2"/>
    <n v="1"/>
    <n v="2"/>
    <n v="6"/>
    <n v="2"/>
    <n v="2"/>
    <s v="local"/>
    <s v="no.s"/>
    <s v="5000 NOS"/>
    <n v="5000"/>
    <s v="each pkt contains 55 nos"/>
    <n v="55"/>
    <n v="89345"/>
    <n v="114530"/>
    <n v="123510"/>
    <n v="74245"/>
    <n v="80500"/>
    <n v="156000"/>
    <n v="127125"/>
    <n v="78000"/>
    <n v="88515"/>
    <n v="931770"/>
    <n v="103530"/>
    <n v="156000"/>
    <n v="543532.5"/>
    <n v="5.4353249999999997"/>
    <n v="4.9726402048547056E-3"/>
    <n v="0.70549617861392422"/>
    <x v="4"/>
    <n v="14571"/>
    <s v="no.s"/>
    <n v="5200"/>
    <b v="1"/>
    <n v="2.8021153846153846"/>
    <m/>
    <m/>
    <m/>
    <m/>
    <n v="0"/>
    <s v="moved"/>
    <n v="76497.75"/>
    <m/>
    <m/>
    <m/>
    <s v="N-bin"/>
    <n v="3"/>
    <n v="10400"/>
    <n v="5200"/>
    <n v="5225"/>
    <n v="27431.25"/>
    <n v="82293.75"/>
    <n v="1.0048076923076923"/>
    <n v="3"/>
    <n v="0"/>
    <m/>
    <m/>
    <m/>
    <m/>
    <m/>
    <m/>
    <m/>
  </r>
  <r>
    <n v="389"/>
    <s v="Xtrem Glass Bowls"/>
    <m/>
    <m/>
    <n v="77520"/>
    <n v="3.7"/>
    <s v="multiple"/>
    <s v="single"/>
    <s v="canDY"/>
    <s v="BOWLS"/>
    <s v="PM0183"/>
    <s v="Packing Material"/>
    <n v="1"/>
    <n v="7"/>
    <n v="7"/>
    <n v="6"/>
    <n v="21"/>
    <n v="10"/>
    <n v="10"/>
    <s v="local"/>
    <s v="no.s"/>
    <s v="50000 NOS"/>
    <n v="50000"/>
    <s v="each cotton contains 120 nos"/>
    <n v="120"/>
    <n v="138600"/>
    <n v="101760"/>
    <n v="164520"/>
    <n v="175320"/>
    <n v="161520"/>
    <n v="125040"/>
    <n v="111000"/>
    <n v="104400"/>
    <n v="110740"/>
    <n v="1192900"/>
    <n v="132544.44444444444"/>
    <n v="175320"/>
    <n v="490414.44444444444"/>
    <n v="4.9041444444444444"/>
    <n v="4.4866766632831135E-3"/>
    <n v="0.70998285527720728"/>
    <x v="4"/>
    <n v="77520"/>
    <s v="no.s"/>
    <n v="5844"/>
    <b v="0"/>
    <n v="13.264887063655031"/>
    <m/>
    <m/>
    <m/>
    <m/>
    <n v="0"/>
    <s v="moved"/>
    <n v="286824"/>
    <n v="1"/>
    <m/>
    <m/>
    <s v="N-bin"/>
    <n v="3"/>
    <n v="58440"/>
    <n v="50000"/>
    <n v="50040"/>
    <n v="185148"/>
    <n v="555444"/>
    <n v="8.5626283367556475"/>
    <n v="2"/>
    <n v="1"/>
    <m/>
    <m/>
    <m/>
    <m/>
    <m/>
    <m/>
    <m/>
  </r>
  <r>
    <n v="382"/>
    <s v="Ben 10 Ultra Pop Laminate"/>
    <m/>
    <m/>
    <n v="3471.9999999999995"/>
    <n v="252.91874999999999"/>
    <s v="multiple"/>
    <s v="single"/>
    <s v="canDY"/>
    <s v="LAMINATE"/>
    <s v="PM021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512"/>
    <n v="1822"/>
    <n v="2371"/>
    <n v="1437.79"/>
    <n v="1298.51"/>
    <n v="1913.6599999999999"/>
    <n v="2698.62"/>
    <n v="1757"/>
    <n v="1917"/>
    <n v="16727.579999999998"/>
    <n v="1858.62"/>
    <n v="2698.62"/>
    <n v="470079.84712499997"/>
    <n v="4.7007984712499997"/>
    <n v="4.3006406191087535E-3"/>
    <n v="0.71428349589631601"/>
    <x v="4"/>
    <n v="3471.9999999999995"/>
    <s v="kgs"/>
    <n v="89.953999999999994"/>
    <b v="0"/>
    <n v="38.597505391644617"/>
    <m/>
    <m/>
    <m/>
    <m/>
    <n v="0"/>
    <s v="moved"/>
    <n v="878133.89999999979"/>
    <n v="1"/>
    <m/>
    <m/>
    <s v="N-bin"/>
    <n v="5"/>
    <n v="1978.9879999999998"/>
    <n v="500"/>
    <n v="500"/>
    <n v="126459.375"/>
    <n v="632296.875"/>
    <n v="5.5583965137737072"/>
    <n v="7"/>
    <n v="-2"/>
    <n v="245837.02499999988"/>
    <m/>
    <m/>
    <m/>
    <m/>
    <m/>
    <m/>
  </r>
  <r>
    <n v="25"/>
    <s v="Lecithin"/>
    <m/>
    <m/>
    <n v="1400"/>
    <n v="78"/>
    <s v="multiple"/>
    <s v="Multiple"/>
    <s v="INDUSTRIAL,STICK,WAFFER,CAKE,CANDY"/>
    <s v="RM"/>
    <s v="RM0007"/>
    <s v="Raw Material"/>
    <n v="1"/>
    <n v="6"/>
    <n v="6"/>
    <n v="3"/>
    <n v="16"/>
    <n v="3"/>
    <n v="3"/>
    <s v="both"/>
    <s v="Kgs"/>
    <s v="500 KGS"/>
    <n v="500"/>
    <s v="3 barrels x 200 kgs, and 3 barrels x 240 kgs"/>
    <n v="200"/>
    <n v="4800"/>
    <n v="4800"/>
    <n v="4600"/>
    <n v="3400"/>
    <n v="4800"/>
    <n v="5800"/>
    <n v="7280"/>
    <n v="8200"/>
    <n v="9200"/>
    <n v="52880"/>
    <n v="5875.5555555555557"/>
    <n v="9200"/>
    <n v="458293.33333333331"/>
    <n v="4.5829333333333331"/>
    <n v="4.192808810789074E-3"/>
    <n v="0.71847630470710511"/>
    <x v="4"/>
    <n v="1400"/>
    <s v="kgs"/>
    <n v="306.66666666666669"/>
    <b v="0"/>
    <n v="4.5652173913043477"/>
    <m/>
    <m/>
    <m/>
    <m/>
    <n v="0"/>
    <s v="moved"/>
    <n v="109200"/>
    <n v="1"/>
    <m/>
    <m/>
    <s v="N-bin"/>
    <n v="3"/>
    <n v="920"/>
    <n v="500"/>
    <n v="600"/>
    <n v="46800"/>
    <n v="140400"/>
    <n v="1.9565217391304346"/>
    <n v="3"/>
    <n v="0"/>
    <m/>
    <m/>
    <m/>
    <m/>
    <m/>
    <m/>
    <m/>
  </r>
  <r>
    <n v="16"/>
    <s v="Butter"/>
    <m/>
    <m/>
    <n v="800"/>
    <n v="330"/>
    <s v="multiple"/>
    <s v="single"/>
    <s v="canDY"/>
    <s v="RM"/>
    <s v="RM0048"/>
    <s v="Raw Material"/>
    <n v="1"/>
    <n v="1"/>
    <n v="1"/>
    <n v="3"/>
    <n v="6"/>
    <n v="4"/>
    <n v="4"/>
    <s v="local"/>
    <s v="Kgs"/>
    <s v="100 kgs"/>
    <n v="100"/>
    <s v="5 cts x 20 kgs"/>
    <n v="20"/>
    <n v="1640"/>
    <n v="2180"/>
    <n v="860"/>
    <n v="1140"/>
    <n v="640"/>
    <n v="1000"/>
    <n v="1160"/>
    <n v="1060"/>
    <n v="1600"/>
    <n v="11280"/>
    <n v="1253.3333333333333"/>
    <n v="2180"/>
    <n v="413600"/>
    <n v="4.1360000000000001"/>
    <n v="3.7839209039531329E-3"/>
    <n v="0.72226022561105829"/>
    <x v="4"/>
    <n v="800"/>
    <s v="kgs"/>
    <n v="72.666666666666671"/>
    <b v="0"/>
    <n v="11.009174311926605"/>
    <m/>
    <m/>
    <m/>
    <m/>
    <n v="0"/>
    <s v="moved"/>
    <n v="264000"/>
    <n v="1"/>
    <m/>
    <m/>
    <s v="N-bin"/>
    <n v="4"/>
    <n v="290.66666666666669"/>
    <n v="100"/>
    <n v="100"/>
    <n v="33000"/>
    <n v="132000"/>
    <n v="1.3761467889908257"/>
    <n v="8"/>
    <n v="-4"/>
    <n v="132000"/>
    <m/>
    <m/>
    <m/>
    <m/>
    <m/>
    <m/>
  </r>
  <r>
    <n v="667"/>
    <s v="England Caps"/>
    <m/>
    <m/>
    <n v="47400"/>
    <n v="3.3"/>
    <s v="multiple"/>
    <s v="Multiple"/>
    <s v="MOULDING"/>
    <s v="CAPS"/>
    <s v="PM0299"/>
    <s v="Packing Material"/>
    <n v="1"/>
    <n v="7"/>
    <n v="1"/>
    <n v="2"/>
    <n v="11"/>
    <n v="3"/>
    <n v="3"/>
    <s v="local"/>
    <s v="no.s"/>
    <s v="5000 NOS"/>
    <n v="5000"/>
    <s v="each bag contains 700 nos caps"/>
    <n v="700"/>
    <n v="167160"/>
    <n v="217020"/>
    <n v="66000"/>
    <n v="8400"/>
    <n v="43300"/>
    <n v="86300"/>
    <n v="146100"/>
    <n v="172900"/>
    <n v="160000"/>
    <n v="1067180"/>
    <n v="118575.55555555556"/>
    <n v="217020"/>
    <n v="391299.33333333331"/>
    <n v="3.9129933333333331"/>
    <n v="3.5798977928020426E-3"/>
    <n v="0.72584012340386028"/>
    <x v="4"/>
    <n v="47400"/>
    <s v="no.s"/>
    <n v="7234"/>
    <b v="1"/>
    <n v="6.552391484655792"/>
    <m/>
    <m/>
    <m/>
    <m/>
    <n v="0"/>
    <s v="moved"/>
    <n v="156420"/>
    <n v="1"/>
    <m/>
    <m/>
    <s v="N-bin"/>
    <n v="4"/>
    <n v="21702"/>
    <n v="7234"/>
    <n v="7700"/>
    <n v="25410"/>
    <n v="101640"/>
    <n v="1.0644180259883882"/>
    <n v="7"/>
    <n v="-3"/>
    <n v="54780"/>
    <m/>
    <m/>
    <m/>
    <m/>
    <m/>
    <m/>
  </r>
  <r>
    <n v="48"/>
    <s v="Glycerine"/>
    <m/>
    <m/>
    <n v="1750"/>
    <n v="58"/>
    <s v="multiple"/>
    <s v="Multiple"/>
    <s v="CAKE,CANDY"/>
    <s v="RM"/>
    <s v="RM0111"/>
    <s v="Raw Material"/>
    <n v="1"/>
    <n v="7"/>
    <n v="1"/>
    <n v="3"/>
    <n v="12"/>
    <n v="7"/>
    <n v="7"/>
    <s v="local"/>
    <s v="Kgs"/>
    <s v="1 TON"/>
    <n v="1000"/>
    <s v="4 barrels x 250 kgs"/>
    <n v="250"/>
    <n v="3700"/>
    <n v="3750"/>
    <n v="2000"/>
    <n v="750"/>
    <n v="2500"/>
    <n v="6750"/>
    <n v="14250"/>
    <n v="14250"/>
    <n v="12500"/>
    <n v="60450"/>
    <n v="6716.666666666667"/>
    <n v="14250"/>
    <n v="389566.66666666669"/>
    <n v="3.8956666666666671"/>
    <n v="3.5640460674162045E-3"/>
    <n v="0.72940416947127651"/>
    <x v="4"/>
    <n v="1750"/>
    <s v="kgs"/>
    <n v="475"/>
    <b v="0"/>
    <n v="3.6842105263157894"/>
    <m/>
    <m/>
    <m/>
    <m/>
    <n v="0"/>
    <s v="moved"/>
    <n v="101500"/>
    <n v="1"/>
    <m/>
    <m/>
    <s v="N-bin"/>
    <n v="5"/>
    <n v="3325"/>
    <n v="1000"/>
    <n v="1000"/>
    <n v="58000"/>
    <n v="290000"/>
    <n v="2.1052631578947367"/>
    <n v="2"/>
    <n v="3"/>
    <m/>
    <m/>
    <n v="3000"/>
    <n v="174000"/>
    <m/>
    <m/>
    <m/>
  </r>
  <r>
    <n v="674"/>
    <s v="Pink 110mm  with handle for Teeny SB &amp; Mr.Wafer SB Jar"/>
    <m/>
    <m/>
    <n v="18900"/>
    <n v="3.1920000000000002"/>
    <s v="multiple"/>
    <s v="single"/>
    <s v="TEENYSTR, WAFFER STR"/>
    <s v="CAPS"/>
    <s v="PM0389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126412"/>
    <n v="99504"/>
    <n v="124032"/>
    <n v="117500"/>
    <n v="88000"/>
    <n v="93260"/>
    <n v="179500"/>
    <n v="147000"/>
    <n v="121000"/>
    <n v="1096208"/>
    <n v="121800.88888888889"/>
    <n v="179500"/>
    <n v="388788.43733333336"/>
    <n v="3.8878843733333337"/>
    <n v="3.5569262457467912E-3"/>
    <n v="0.73296109571702328"/>
    <x v="4"/>
    <n v="18900"/>
    <s v="no.s"/>
    <n v="5983.333333333333"/>
    <b v="1"/>
    <n v="3.1587743732590532"/>
    <m/>
    <m/>
    <m/>
    <m/>
    <n v="0"/>
    <s v="moved"/>
    <n v="60328.800000000003"/>
    <n v="1"/>
    <m/>
    <m/>
    <s v="N-bin"/>
    <n v="4"/>
    <n v="17950"/>
    <n v="5983.333333333333"/>
    <n v="6000"/>
    <n v="19152"/>
    <n v="76608"/>
    <n v="1.0027855153203342"/>
    <n v="4"/>
    <n v="0"/>
    <m/>
    <m/>
    <m/>
    <m/>
    <m/>
    <m/>
    <m/>
  </r>
  <r>
    <n v="350"/>
    <s v="Laminate U &amp; Me (Coffee &amp; Milk) Candy"/>
    <m/>
    <m/>
    <n v="754.41999999999905"/>
    <n v="195"/>
    <s v="multiple"/>
    <s v="single"/>
    <s v="canDY"/>
    <s v="LAMINATE"/>
    <s v="PM015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720.86"/>
    <n v="3601.2"/>
    <n v="1288"/>
    <n v="1768"/>
    <n v="1111.1399999999999"/>
    <n v="1624"/>
    <n v="1286"/>
    <n v="1748.23"/>
    <n v="2082"/>
    <n v="17229.43"/>
    <n v="1914.3811111111111"/>
    <n v="3601.2"/>
    <n v="373304.31666666665"/>
    <n v="3.7330431666666666"/>
    <n v="3.4152659752682297E-3"/>
    <n v="0.73637636169229148"/>
    <x v="4"/>
    <n v="754.41999999999905"/>
    <s v="kgs"/>
    <n v="120.03999999999999"/>
    <b v="0"/>
    <n v="6.2847384205264838"/>
    <m/>
    <m/>
    <m/>
    <m/>
    <n v="0"/>
    <s v="moved"/>
    <n v="147111.89999999982"/>
    <n v="1"/>
    <m/>
    <m/>
    <s v="N-bin"/>
    <n v="7"/>
    <n v="2640.8799999999997"/>
    <n v="500"/>
    <n v="500"/>
    <n v="97500"/>
    <n v="682500"/>
    <n v="4.1652782405864714"/>
    <n v="2"/>
    <n v="5"/>
    <m/>
    <m/>
    <n v="2500"/>
    <n v="487500"/>
    <m/>
    <m/>
    <m/>
  </r>
  <r>
    <n v="566"/>
    <s v="Mini Jars"/>
    <m/>
    <m/>
    <n v="7626"/>
    <n v="4.3"/>
    <s v="multiple"/>
    <s v="single"/>
    <s v="STICK"/>
    <s v="JARS"/>
    <s v="PM0433"/>
    <s v="Packing Material"/>
    <n v="1"/>
    <n v="2"/>
    <n v="1"/>
    <n v="2"/>
    <n v="6"/>
    <n v="2"/>
    <n v="2"/>
    <s v="local"/>
    <s v="no.s"/>
    <s v="5000 NOS"/>
    <n v="5000"/>
    <s v="each pkt contains 160 nos or 84 or 95 nos"/>
    <n v="160"/>
    <n v="69690"/>
    <n v="42749"/>
    <n v="85011"/>
    <n v="38400"/>
    <n v="66729"/>
    <n v="90400"/>
    <n v="112320"/>
    <n v="115738"/>
    <n v="149895"/>
    <n v="770932"/>
    <n v="85659.111111111109"/>
    <n v="149895"/>
    <n v="368334.17777777778"/>
    <n v="3.6833417777777777"/>
    <n v="3.3697954422962353E-3"/>
    <n v="0.73974615713458769"/>
    <x v="4"/>
    <n v="7626"/>
    <s v="no.s"/>
    <n v="4996.5"/>
    <b v="0"/>
    <n v="1.52626838787151"/>
    <m/>
    <m/>
    <m/>
    <m/>
    <n v="0"/>
    <s v="moved"/>
    <n v="32791.799999999996"/>
    <n v="1"/>
    <m/>
    <m/>
    <s v="N-bin"/>
    <n v="3"/>
    <n v="9993"/>
    <n v="5000"/>
    <n v="5120"/>
    <n v="22016"/>
    <n v="66048"/>
    <n v="1.0247173021114779"/>
    <n v="2"/>
    <n v="1"/>
    <m/>
    <m/>
    <m/>
    <m/>
    <m/>
    <m/>
    <m/>
  </r>
  <r>
    <n v="14"/>
    <s v="Condensed Milk "/>
    <m/>
    <m/>
    <n v="840.00000000000091"/>
    <n v="135.11000000000001"/>
    <s v="multiple"/>
    <s v="single"/>
    <s v="canDY"/>
    <s v="RM"/>
    <s v="RM0158"/>
    <s v="Raw Material"/>
    <n v="1"/>
    <n v="7"/>
    <n v="5"/>
    <n v="3"/>
    <n v="16"/>
    <n v="10"/>
    <n v="10"/>
    <s v="both"/>
    <s v="Kgs"/>
    <s v="500 KGS"/>
    <n v="500"/>
    <s v="2 barrels x 280 kgs"/>
    <n v="280"/>
    <n v="3080"/>
    <n v="3360"/>
    <n v="1418.6"/>
    <n v="1692.2"/>
    <n v="1680"/>
    <n v="1960"/>
    <n v="1990"/>
    <n v="3100"/>
    <n v="2800"/>
    <n v="21080.799999999999"/>
    <n v="2342.3111111111116"/>
    <n v="3360"/>
    <n v="316469.65422222234"/>
    <n v="3.1646965422222233"/>
    <n v="2.89530014525698E-3"/>
    <n v="0.74264145727984465"/>
    <x v="4"/>
    <n v="840.00000000000091"/>
    <s v="kgs"/>
    <n v="112"/>
    <b v="0"/>
    <n v="7.500000000000008"/>
    <m/>
    <m/>
    <m/>
    <m/>
    <n v="0"/>
    <s v="moved"/>
    <n v="113492.40000000014"/>
    <n v="1"/>
    <m/>
    <m/>
    <s v="N-bin"/>
    <n v="3"/>
    <n v="1120"/>
    <n v="500"/>
    <n v="560"/>
    <n v="75661.600000000006"/>
    <n v="226984.80000000002"/>
    <n v="5"/>
    <n v="2"/>
    <n v="1"/>
    <m/>
    <m/>
    <m/>
    <m/>
    <m/>
    <m/>
    <m/>
  </r>
  <r>
    <n v="574"/>
    <s v="MR.CAKE CBS (9 JARS)"/>
    <m/>
    <m/>
    <n v="1415"/>
    <n v="38.6"/>
    <s v="FG0031"/>
    <s v="single"/>
    <s v="CAKE"/>
    <s v="CFC"/>
    <s v="PM0552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150"/>
    <n v="2550"/>
    <n v="10610"/>
    <n v="10010"/>
    <n v="13565"/>
    <n v="12085"/>
    <n v="48970"/>
    <n v="8161.666666666667"/>
    <n v="13565"/>
    <n v="315040.33333333337"/>
    <n v="3.1504033333333337"/>
    <n v="2.8822236530182859E-3"/>
    <n v="0.74552368093286292"/>
    <x v="4"/>
    <n v="1415"/>
    <s v="no.s"/>
    <n v="452.16666666666669"/>
    <b v="0"/>
    <n v="3.1293770733505344"/>
    <m/>
    <m/>
    <m/>
    <m/>
    <n v="0"/>
    <s v="moved"/>
    <n v="54619"/>
    <n v="1"/>
    <m/>
    <m/>
    <s v="N-bin"/>
    <n v="8"/>
    <n v="3165.166666666667"/>
    <n v="500"/>
    <n v="500"/>
    <n v="19300"/>
    <n v="154400"/>
    <n v="1.1057869517139698"/>
    <n v="3"/>
    <n v="5"/>
    <m/>
    <m/>
    <n v="2500"/>
    <n v="96500"/>
    <m/>
    <m/>
    <m/>
  </r>
  <r>
    <n v="559"/>
    <s v="Kefi Coffee Candy Jars"/>
    <m/>
    <m/>
    <n v="15858"/>
    <n v="10.02275"/>
    <s v="multiple"/>
    <s v="single"/>
    <s v="canDY"/>
    <s v="JARS"/>
    <s v="PM0201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27892"/>
    <n v="53742"/>
    <n v="8613"/>
    <n v="9410"/>
    <n v="15260"/>
    <n v="25724"/>
    <n v="40392"/>
    <n v="32112"/>
    <n v="54412"/>
    <n v="267557"/>
    <n v="29728.555555555555"/>
    <n v="54412"/>
    <n v="297961.88019444444"/>
    <n v="2.9796188019444445"/>
    <n v="2.7259772414142585E-3"/>
    <n v="0.74824965817427713"/>
    <x v="4"/>
    <n v="15858"/>
    <s v="no.s"/>
    <n v="1813.7333333333333"/>
    <b v="0"/>
    <n v="8.7432919208998019"/>
    <m/>
    <m/>
    <m/>
    <m/>
    <n v="0"/>
    <s v="moved"/>
    <n v="158940.76949999999"/>
    <n v="1"/>
    <m/>
    <m/>
    <s v="N-bin"/>
    <n v="2"/>
    <n v="3627.4666666666667"/>
    <n v="5000"/>
    <n v="5024"/>
    <n v="50354.296000000002"/>
    <n v="100708.592"/>
    <n v="2.7699772109093583"/>
    <n v="4"/>
    <n v="-2"/>
    <n v="58232.177499999998"/>
    <m/>
    <m/>
    <m/>
    <m/>
    <m/>
    <m/>
  </r>
  <r>
    <n v="665"/>
    <s v="LD Covers "/>
    <m/>
    <m/>
    <n v="1510.0000000000009"/>
    <n v="128"/>
    <s v="multiple"/>
    <s v="Multiple"/>
    <s v="COMMON"/>
    <s v="BULK COVERS"/>
    <s v="PM0431"/>
    <s v="Packing Material"/>
    <n v="1"/>
    <n v="3"/>
    <n v="1"/>
    <n v="3"/>
    <n v="8"/>
    <n v="3"/>
    <n v="3"/>
    <s v="local"/>
    <s v="Kgs"/>
    <s v="500 KGS"/>
    <n v="500"/>
    <s v="each bag contains 30 kgs"/>
    <n v="30"/>
    <n v="3757.9"/>
    <n v="1500"/>
    <n v="360"/>
    <n v="1409.2"/>
    <n v="2839.6"/>
    <n v="2550"/>
    <n v="2014.44"/>
    <n v="3505"/>
    <n v="2918.4"/>
    <n v="20854.54"/>
    <n v="2317.1711111111113"/>
    <n v="3757.9"/>
    <n v="296597.90222222224"/>
    <n v="2.9659790222222222"/>
    <n v="2.713498554853274E-3"/>
    <n v="0.75096315672913039"/>
    <x v="4"/>
    <n v="1510.0000000000009"/>
    <s v="kgs"/>
    <n v="125.26333333333334"/>
    <b v="0"/>
    <n v="12.054604965539271"/>
    <m/>
    <m/>
    <m/>
    <m/>
    <n v="0"/>
    <s v="moved"/>
    <n v="193280.00000000012"/>
    <n v="1"/>
    <m/>
    <m/>
    <s v="N-bin"/>
    <n v="2"/>
    <n v="375.79"/>
    <n v="500"/>
    <n v="510"/>
    <n v="65280"/>
    <n v="130560"/>
    <n v="4.0714228691556453"/>
    <n v="3"/>
    <n v="-1"/>
    <n v="62720.000000000116"/>
    <m/>
    <m/>
    <m/>
    <m/>
    <m/>
    <m/>
  </r>
  <r>
    <n v="225"/>
    <s v="Laminate Straberry Mr Wafer 5/-"/>
    <m/>
    <m/>
    <n v="435.16"/>
    <n v="235"/>
    <s v="multiple"/>
    <s v="single"/>
    <s v="WAFER"/>
    <s v="LAMINATE"/>
    <s v="PM035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312.75"/>
    <n v="1587.08"/>
    <n v="1213.51"/>
    <n v="1750"/>
    <n v="153.49"/>
    <n v="480"/>
    <n v="1861.61"/>
    <n v="1560"/>
    <n v="1251.4000000000001"/>
    <n v="11169.84"/>
    <n v="1241.0933333333332"/>
    <n v="1861.61"/>
    <n v="291656.93333333329"/>
    <n v="2.9165693333333329"/>
    <n v="2.6682948907709504E-3"/>
    <n v="0.7536314516199013"/>
    <x v="4"/>
    <n v="435.16"/>
    <s v="kgs"/>
    <n v="62.053666666666665"/>
    <b v="0"/>
    <n v="7.0126395969080537"/>
    <m/>
    <m/>
    <m/>
    <m/>
    <n v="0"/>
    <s v="moved"/>
    <n v="102262.6"/>
    <m/>
    <m/>
    <m/>
    <s v="N-bin"/>
    <n v="4"/>
    <n v="1365.1806666666666"/>
    <n v="500"/>
    <n v="500"/>
    <n v="117500"/>
    <n v="470000"/>
    <n v="8.0575415903438419"/>
    <n v="1"/>
    <n v="3"/>
    <m/>
    <m/>
    <n v="1500"/>
    <n v="352500"/>
    <m/>
    <m/>
    <m/>
  </r>
  <r>
    <n v="503"/>
    <s v="3D Jelly Strawberry Bubblegum Laminate"/>
    <m/>
    <m/>
    <n v="587.88000000000011"/>
    <n v="195"/>
    <s v="FG0036"/>
    <s v="single"/>
    <s v="BUBBLE GUM"/>
    <s v="LAMINATE"/>
    <s v="PM039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08"/>
    <n v="1999"/>
    <n v="1233.5"/>
    <n v="395"/>
    <n v="900"/>
    <n v="3281.9300000000003"/>
    <n v="1456.7000000000003"/>
    <n v="960"/>
    <n v="1290.02"/>
    <n v="12924.150000000001"/>
    <n v="1436.0166666666669"/>
    <n v="3281.9300000000003"/>
    <n v="280023.25000000006"/>
    <n v="2.8002325000000008"/>
    <n v="2.5618612893324329E-3"/>
    <n v="0.75619331290923375"/>
    <x v="4"/>
    <n v="587.88000000000011"/>
    <s v="kgs"/>
    <n v="109.39766666666668"/>
    <b v="0"/>
    <n v="5.3737892033041534"/>
    <m/>
    <m/>
    <m/>
    <m/>
    <n v="0"/>
    <s v="moved"/>
    <n v="114636.60000000002"/>
    <m/>
    <m/>
    <m/>
    <s v="N-bin"/>
    <n v="6"/>
    <n v="2406.7486666666668"/>
    <n v="500"/>
    <n v="500"/>
    <n v="97500"/>
    <n v="585000"/>
    <n v="4.5704813935702466"/>
    <n v="2"/>
    <n v="4"/>
    <m/>
    <m/>
    <n v="2000"/>
    <n v="390000"/>
    <m/>
    <m/>
    <m/>
  </r>
  <r>
    <n v="324"/>
    <s v="Laminate Funtoo Choco stick 15g"/>
    <m/>
    <m/>
    <n v="1118.3"/>
    <n v="235"/>
    <s v="multiple"/>
    <s v="single"/>
    <s v="STICK"/>
    <s v="LAMINATE"/>
    <s v="PM002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877.98"/>
    <n v="963.54"/>
    <n v="1908"/>
    <n v="860"/>
    <n v="260"/>
    <n v="185"/>
    <n v="2771.94"/>
    <n v="454.44000000000005"/>
    <n v="1442.5"/>
    <n v="10723.4"/>
    <n v="1191.4888888888891"/>
    <n v="2771.94"/>
    <n v="279999.88888888893"/>
    <n v="2.7999988888888891"/>
    <n v="2.5616475644855449E-3"/>
    <n v="0.75875496047371926"/>
    <x v="4"/>
    <n v="1118.3"/>
    <s v="kgs"/>
    <n v="92.397999999999996"/>
    <b v="0"/>
    <n v="12.103075824152038"/>
    <m/>
    <m/>
    <m/>
    <m/>
    <n v="0"/>
    <s v="moved"/>
    <n v="262800.5"/>
    <n v="1"/>
    <m/>
    <m/>
    <s v="N-bin"/>
    <n v="6"/>
    <n v="2032.7559999999999"/>
    <n v="500"/>
    <n v="500"/>
    <n v="117500"/>
    <n v="705000"/>
    <n v="5.4113725405311808"/>
    <n v="3"/>
    <n v="3"/>
    <m/>
    <m/>
    <n v="1500"/>
    <n v="352500"/>
    <m/>
    <m/>
    <m/>
  </r>
  <r>
    <n v="829"/>
    <s v="WAFFY STRAWBERRY OUTERS"/>
    <m/>
    <m/>
    <n v="14850"/>
    <n v="3.75"/>
    <s v="FG0159"/>
    <s v="single"/>
    <s v="WAFER"/>
    <s v="DISPLAY"/>
    <s v="PM0440"/>
    <s v="Packing Material"/>
    <n v="1"/>
    <n v="10"/>
    <n v="1"/>
    <n v="4"/>
    <n v="16"/>
    <n v="7"/>
    <n v="7"/>
    <s v="local"/>
    <s v="no.s"/>
    <s v="5000 NOS"/>
    <n v="5000"/>
    <s v="each cotton contains 350 nos"/>
    <n v="350"/>
    <m/>
    <n v="132151"/>
    <n v="177650"/>
    <n v="41950"/>
    <n v="123400"/>
    <n v="56650"/>
    <n v="64575"/>
    <n v="0"/>
    <n v="0"/>
    <n v="596376"/>
    <n v="74547"/>
    <n v="177650"/>
    <n v="279551.25"/>
    <n v="2.7955125000000001"/>
    <n v="2.5575430817244395E-3"/>
    <n v="0.76131250355544366"/>
    <x v="4"/>
    <n v="14850"/>
    <s v="no.s"/>
    <n v="5921.666666666667"/>
    <b v="1"/>
    <n v="2.5077399380804954"/>
    <m/>
    <m/>
    <m/>
    <m/>
    <n v="0"/>
    <s v="moved"/>
    <n v="55687.5"/>
    <n v="1"/>
    <m/>
    <m/>
    <s v="N-bin"/>
    <n v="8"/>
    <n v="41451.666666666672"/>
    <n v="5921.666666666667"/>
    <n v="5950"/>
    <n v="22312.5"/>
    <n v="178500"/>
    <n v="1.0047846889952152"/>
    <n v="3"/>
    <n v="5"/>
    <m/>
    <m/>
    <n v="29750"/>
    <n v="111562.5"/>
    <m/>
    <m/>
    <m/>
  </r>
  <r>
    <n v="417"/>
    <s v="Disposable Glasses (24PCS) Doraemon Fun stick"/>
    <m/>
    <m/>
    <n v="154499.31199999998"/>
    <n v="0.48"/>
    <e v="#N/A"/>
    <s v="single"/>
    <s v="blister"/>
    <s v="GLASSES"/>
    <s v="PM0311"/>
    <s v="Packing Material"/>
    <n v="1"/>
    <n v="7"/>
    <n v="7"/>
    <n v="6"/>
    <n v="21"/>
    <n v="7"/>
    <n v="7"/>
    <s v="local"/>
    <s v="no.s"/>
    <s v="1 LAKH"/>
    <n v="100000"/>
    <n v="0"/>
    <n v="12200"/>
    <n v="0"/>
    <n v="88000"/>
    <n v="614160"/>
    <n v="580040"/>
    <n v="975000"/>
    <n v="463300"/>
    <n v="502560"/>
    <n v="1457550"/>
    <n v="493750"/>
    <n v="5174360"/>
    <n v="574928.88888888888"/>
    <n v="1457550"/>
    <n v="275965.86666666664"/>
    <n v="2.7596586666666663"/>
    <n v="2.5247413241236533E-3"/>
    <n v="0.76383724487956728"/>
    <x v="4"/>
    <n v="154499.31199999998"/>
    <s v="no.s"/>
    <n v="48585"/>
    <b v="0"/>
    <n v="3.1799796645055052"/>
    <m/>
    <m/>
    <m/>
    <m/>
    <n v="0"/>
    <s v="moved"/>
    <n v="74159.66975999999"/>
    <n v="1"/>
    <m/>
    <m/>
    <s v="N-bin"/>
    <n v="5"/>
    <n v="340095"/>
    <n v="100000"/>
    <n v="109800"/>
    <n v="52704"/>
    <n v="263520"/>
    <n v="2.2599567767829578"/>
    <n v="2"/>
    <n v="3"/>
    <m/>
    <m/>
    <n v="329400"/>
    <n v="158112"/>
    <m/>
    <m/>
    <m/>
  </r>
  <r>
    <n v="996"/>
    <s v="MR.WAFER LAMBOO STRAWBERRY LAMINATE"/>
    <m/>
    <m/>
    <n v="0"/>
    <n v="195"/>
    <s v="FG0224"/>
    <s v="single"/>
    <s v="WAFER"/>
    <s v="LAMINATE"/>
    <s v="PM0710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88.6"/>
    <n v="2031.84"/>
    <n v="2820.44"/>
    <n v="1410.22"/>
    <n v="2031.84"/>
    <n v="274992.90000000002"/>
    <n v="2.7499290000000003"/>
    <n v="2.515839900262799E-3"/>
    <n v="0.76635308477983011"/>
    <x v="4"/>
    <n v="0"/>
    <s v="kgs"/>
    <n v="67.727999999999994"/>
    <b v="0"/>
    <n v="0"/>
    <m/>
    <m/>
    <m/>
    <m/>
    <n v="0"/>
    <s v="moved"/>
    <n v="0"/>
    <m/>
    <m/>
    <m/>
    <s v="N-bin"/>
    <n v="4"/>
    <n v="1490.0159999999998"/>
    <n v="500"/>
    <n v="500"/>
    <n v="97500"/>
    <n v="390000"/>
    <n v="7.3824710607134429"/>
    <n v="0"/>
    <n v="4"/>
    <m/>
    <m/>
    <n v="2000"/>
    <n v="390000"/>
    <m/>
    <m/>
    <m/>
  </r>
  <r>
    <n v="287"/>
    <s v="WAFFY VANILLA OUTERS"/>
    <m/>
    <m/>
    <n v="18925"/>
    <n v="3.75"/>
    <s v="FG0017"/>
    <s v="single"/>
    <s v="WAFER"/>
    <s v="DISPLAY"/>
    <s v="PM0387"/>
    <s v="Packing Material"/>
    <n v="1"/>
    <n v="10"/>
    <n v="1"/>
    <n v="4"/>
    <n v="16"/>
    <n v="10"/>
    <n v="10"/>
    <s v="local"/>
    <s v="no.s"/>
    <s v="5000 NOS"/>
    <n v="5000"/>
    <s v="each cotton contains 350 nos"/>
    <n v="350"/>
    <m/>
    <m/>
    <m/>
    <m/>
    <n v="107350"/>
    <n v="189850"/>
    <n v="66000"/>
    <n v="0"/>
    <n v="0"/>
    <n v="363200"/>
    <n v="72640"/>
    <n v="189850"/>
    <n v="272400"/>
    <n v="2.7240000000000002"/>
    <n v="2.4921181195281272E-3"/>
    <n v="0.7688452028993582"/>
    <x v="4"/>
    <n v="18925"/>
    <s v="no.s"/>
    <n v="6328.333333333333"/>
    <b v="1"/>
    <n v="2.9905188306557808"/>
    <m/>
    <m/>
    <m/>
    <m/>
    <n v="0"/>
    <s v="moved"/>
    <n v="70968.75"/>
    <n v="1"/>
    <m/>
    <m/>
    <s v="N-bin"/>
    <n v="11"/>
    <n v="63283.333333333328"/>
    <n v="6328.333333333333"/>
    <n v="6650"/>
    <n v="24937.5"/>
    <n v="274312.5"/>
    <n v="1.0508296023176191"/>
    <n v="3"/>
    <n v="8"/>
    <m/>
    <m/>
    <n v="53200"/>
    <n v="199500"/>
    <m/>
    <m/>
    <m/>
  </r>
  <r>
    <n v="119"/>
    <s v="Green Mango o/s 03044 (Garden) - Xtreme"/>
    <m/>
    <m/>
    <n v="125"/>
    <n v="1202.25"/>
    <s v="multiple"/>
    <s v="single"/>
    <s v="canDY"/>
    <s v="FLAVOUR"/>
    <s v="RM0173"/>
    <s v="Raw Material"/>
    <n v="1"/>
    <n v="20"/>
    <n v="5"/>
    <n v="5"/>
    <n v="31"/>
    <n v="30"/>
    <n v="30"/>
    <s v="Non Local"/>
    <s v="Kgs"/>
    <s v="25 KGS"/>
    <n v="25"/>
    <s v="each can contains 30  kgs"/>
    <n v="30"/>
    <n v="125"/>
    <n v="175"/>
    <n v="250"/>
    <n v="275"/>
    <n v="325"/>
    <n v="150"/>
    <n v="175"/>
    <n v="300"/>
    <n v="250"/>
    <n v="2025"/>
    <n v="225"/>
    <n v="325"/>
    <n v="270506.25"/>
    <n v="2.7050624999999999"/>
    <n v="2.4747926838127954E-3"/>
    <n v="0.77131999558317099"/>
    <x v="4"/>
    <n v="125"/>
    <s v="kgs"/>
    <n v="10.833333333333334"/>
    <b v="0"/>
    <n v="11.538461538461538"/>
    <m/>
    <m/>
    <m/>
    <m/>
    <n v="0"/>
    <s v="moved"/>
    <n v="150281.25"/>
    <n v="1"/>
    <m/>
    <m/>
    <s v="N-bin"/>
    <n v="12"/>
    <n v="325"/>
    <n v="25"/>
    <n v="30"/>
    <n v="36067.5"/>
    <n v="432810"/>
    <n v="2.7692307692307692"/>
    <n v="5"/>
    <n v="7"/>
    <m/>
    <m/>
    <n v="210"/>
    <n v="252472.5"/>
    <m/>
    <m/>
    <m/>
  </r>
  <r>
    <n v="995"/>
    <s v="MR.WAFER LAMBOO CHOCOLATE LAMINATE"/>
    <m/>
    <m/>
    <n v="1050.6199999999999"/>
    <n v="195"/>
    <s v="FG0208"/>
    <s v="single"/>
    <s v="WAFER"/>
    <s v="LAMINATE"/>
    <s v="PM070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24.6"/>
    <n v="2036.49"/>
    <n v="2761.09"/>
    <n v="1380.5450000000001"/>
    <n v="2036.49"/>
    <n v="269206.27500000002"/>
    <n v="2.6920627500000003"/>
    <n v="2.4628995441195738E-3"/>
    <n v="0.77378289512729059"/>
    <x v="4"/>
    <n v="1050.6199999999999"/>
    <s v="kgs"/>
    <n v="67.882999999999996"/>
    <b v="0"/>
    <n v="15.476923530191653"/>
    <m/>
    <m/>
    <m/>
    <m/>
    <n v="0"/>
    <s v="moved"/>
    <n v="204870.89999999997"/>
    <m/>
    <m/>
    <m/>
    <s v="N-bin"/>
    <n v="4"/>
    <n v="1493.4259999999999"/>
    <n v="500"/>
    <n v="500"/>
    <n v="97500"/>
    <n v="390000"/>
    <n v="7.3656143658942597"/>
    <n v="3"/>
    <n v="1"/>
    <m/>
    <m/>
    <m/>
    <m/>
    <m/>
    <m/>
    <m/>
  </r>
  <r>
    <n v="668"/>
    <s v="Gold 120mm caps with handle for Chocofriend"/>
    <m/>
    <m/>
    <n v="3760"/>
    <n v="4.8"/>
    <s v="multiple"/>
    <s v="Multiple"/>
    <s v="CHOCO FRIEND, CAKE"/>
    <s v="CAPS"/>
    <s v="PM0251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9900"/>
    <n v="11800"/>
    <n v="3500"/>
    <n v="700"/>
    <n v="16800"/>
    <n v="74500"/>
    <n v="131600"/>
    <n v="121200"/>
    <n v="121140"/>
    <n v="491140"/>
    <n v="54571.111111111109"/>
    <n v="131600"/>
    <n v="261941.33333333331"/>
    <n v="2.6194133333333331"/>
    <n v="2.3964344458640122E-3"/>
    <n v="0.77617932957315461"/>
    <x v="4"/>
    <n v="3760"/>
    <s v="no.s"/>
    <n v="4386.666666666667"/>
    <b v="0"/>
    <n v="0.8571428571428571"/>
    <m/>
    <m/>
    <m/>
    <m/>
    <n v="0"/>
    <s v="moved"/>
    <n v="18048"/>
    <n v="1"/>
    <m/>
    <m/>
    <s v="N-bin"/>
    <n v="4"/>
    <n v="13160"/>
    <n v="5000"/>
    <n v="5000"/>
    <n v="24000"/>
    <n v="96000"/>
    <n v="1.1398176291793312"/>
    <n v="1"/>
    <n v="3"/>
    <m/>
    <m/>
    <n v="15000"/>
    <n v="72000"/>
    <m/>
    <m/>
    <m/>
  </r>
  <r>
    <n v="224"/>
    <s v="Laminate Chocolate Mr Wafer 5/-"/>
    <m/>
    <m/>
    <n v="1539.61"/>
    <n v="235"/>
    <s v="multiple"/>
    <s v="single"/>
    <s v="WAFER"/>
    <s v="LAMINATE"/>
    <s v="PM035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659.82"/>
    <n v="1203.04"/>
    <n v="1270.92"/>
    <n v="1220"/>
    <n v="811.75"/>
    <n v="221"/>
    <n v="1679"/>
    <n v="1604.9099999999999"/>
    <n v="326"/>
    <n v="9996.4399999999987"/>
    <n v="1110.7155555555555"/>
    <n v="1679"/>
    <n v="261018.15555555554"/>
    <n v="2.6101815555555552"/>
    <n v="2.3879885278480588E-3"/>
    <n v="0.77856731810100266"/>
    <x v="4"/>
    <n v="1539.61"/>
    <s v="kgs"/>
    <n v="55.966666666666669"/>
    <b v="0"/>
    <n v="27.509410363311492"/>
    <m/>
    <m/>
    <m/>
    <m/>
    <n v="0"/>
    <s v="moved"/>
    <n v="361808.35"/>
    <n v="1"/>
    <m/>
    <m/>
    <s v="N-bin"/>
    <n v="4"/>
    <n v="1231.2666666666667"/>
    <n v="500"/>
    <n v="500"/>
    <n v="117500"/>
    <n v="470000"/>
    <n v="8.9338892197736737"/>
    <n v="4"/>
    <n v="0"/>
    <m/>
    <m/>
    <m/>
    <m/>
    <m/>
    <m/>
    <m/>
  </r>
  <r>
    <n v="207"/>
    <s v="Cbs England 2/-"/>
    <m/>
    <m/>
    <n v="2030"/>
    <n v="34.5"/>
    <s v="FG0039"/>
    <s v="single"/>
    <s v="ENGLAND"/>
    <s v="CFC"/>
    <s v="PM0242"/>
    <s v="Packing Material"/>
    <n v="1"/>
    <n v="4"/>
    <n v="1"/>
    <n v="2"/>
    <n v="8"/>
    <n v="5"/>
    <n v="5"/>
    <s v="local"/>
    <s v="no.s"/>
    <s v="500 CBS"/>
    <n v="500"/>
    <s v="each bdl contains 10 nos"/>
    <n v="10"/>
    <n v="11740"/>
    <n v="14090"/>
    <n v="4307"/>
    <n v="160"/>
    <n v="2612"/>
    <n v="6160"/>
    <n v="9733"/>
    <n v="9806"/>
    <n v="8850"/>
    <n v="67458"/>
    <n v="7495.333333333333"/>
    <n v="14090"/>
    <n v="258589"/>
    <n v="2.58589"/>
    <n v="2.3657648032696728E-3"/>
    <n v="0.78093308290427232"/>
    <x v="4"/>
    <n v="2030"/>
    <s v="no.s"/>
    <n v="469.66666666666669"/>
    <b v="0"/>
    <n v="4.3222143364088002"/>
    <m/>
    <m/>
    <m/>
    <m/>
    <n v="0"/>
    <s v="moved"/>
    <n v="70035"/>
    <m/>
    <m/>
    <m/>
    <s v="N-bin"/>
    <n v="6"/>
    <n v="2348.3333333333335"/>
    <n v="500"/>
    <n v="500"/>
    <n v="17250"/>
    <n v="103500"/>
    <n v="1.0645848119233499"/>
    <n v="5"/>
    <n v="1"/>
    <m/>
    <m/>
    <m/>
    <m/>
    <m/>
    <m/>
    <m/>
  </r>
  <r>
    <n v="258"/>
    <s v="Display Silky Milky 5/-"/>
    <m/>
    <m/>
    <n v="26575"/>
    <n v="6"/>
    <s v="FG0047"/>
    <s v="Multiple"/>
    <s v="MOULDING"/>
    <s v="DISPLAY"/>
    <s v="PM0270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63435"/>
    <n v="66500"/>
    <n v="2135"/>
    <n v="12850"/>
    <n v="22385"/>
    <n v="32670"/>
    <n v="82845"/>
    <n v="60090"/>
    <n v="36970"/>
    <n v="379880"/>
    <n v="42208.888888888891"/>
    <n v="82845"/>
    <n v="253253.33333333334"/>
    <n v="2.5325333333333333"/>
    <n v="2.3169501498931594E-3"/>
    <n v="0.78325003305416552"/>
    <x v="4"/>
    <n v="26575"/>
    <s v="no.s"/>
    <n v="2761.5"/>
    <b v="0"/>
    <n v="9.6233930834691286"/>
    <m/>
    <m/>
    <m/>
    <m/>
    <n v="0"/>
    <s v="moved"/>
    <n v="159450"/>
    <n v="1"/>
    <m/>
    <m/>
    <s v="N-bin"/>
    <n v="10"/>
    <n v="41422.5"/>
    <n v="5000"/>
    <n v="5000"/>
    <n v="30000"/>
    <n v="300000"/>
    <n v="1.810610175629187"/>
    <n v="6"/>
    <n v="4"/>
    <m/>
    <m/>
    <n v="20000"/>
    <n v="120000"/>
    <m/>
    <m/>
    <m/>
  </r>
  <r>
    <n v="29"/>
    <s v="Bru instant coffee 500"/>
    <m/>
    <m/>
    <n v="223"/>
    <n v="590"/>
    <s v="multiple"/>
    <s v="single"/>
    <s v="canDY"/>
    <s v="RM"/>
    <s v="RM0023"/>
    <s v="Raw Material"/>
    <n v="1"/>
    <n v="3"/>
    <n v="1"/>
    <n v="3"/>
    <n v="8"/>
    <n v="5"/>
    <n v="5"/>
    <s v="local"/>
    <s v="Kgs"/>
    <s v="50KGS"/>
    <n v="50"/>
    <s v="6 cts x 8 kgs"/>
    <n v="8"/>
    <n v="592.5"/>
    <n v="436"/>
    <n v="256"/>
    <n v="282.5"/>
    <n v="340"/>
    <n v="488"/>
    <n v="503.5"/>
    <n v="415"/>
    <n v="528"/>
    <n v="3841.5"/>
    <n v="426.83333333333331"/>
    <n v="592.5"/>
    <n v="251831.66666666666"/>
    <n v="2.5183166666666668"/>
    <n v="2.3039436841812313E-3"/>
    <n v="0.7855539767383467"/>
    <x v="4"/>
    <n v="223"/>
    <s v="kgs"/>
    <n v="19.75"/>
    <b v="0"/>
    <n v="11.291139240506329"/>
    <m/>
    <m/>
    <m/>
    <m/>
    <n v="0"/>
    <s v="moved"/>
    <n v="131570"/>
    <n v="1"/>
    <m/>
    <m/>
    <s v="N-bin"/>
    <n v="3"/>
    <n v="98.75"/>
    <n v="50"/>
    <n v="56"/>
    <n v="33040"/>
    <n v="99120"/>
    <n v="2.8354430379746836"/>
    <n v="4"/>
    <n v="-1"/>
    <n v="32450"/>
    <m/>
    <m/>
    <m/>
    <m/>
    <m/>
    <m/>
  </r>
  <r>
    <n v="237"/>
    <s v="Jar Cbs Teeny stb 5/-"/>
    <m/>
    <m/>
    <n v="2160"/>
    <n v="48"/>
    <s v="FG0024"/>
    <s v="single"/>
    <s v="WAFER"/>
    <s v="CFC"/>
    <s v="PM0356"/>
    <s v="Packing Material"/>
    <n v="1"/>
    <n v="4"/>
    <n v="1"/>
    <n v="2"/>
    <n v="8"/>
    <n v="5"/>
    <n v="5"/>
    <s v="local"/>
    <s v="no.s"/>
    <s v="500 CBS"/>
    <n v="500"/>
    <s v="each bdl contains 10 nos"/>
    <n v="10"/>
    <n v="6060"/>
    <n v="4920"/>
    <n v="4800"/>
    <n v="4955"/>
    <n v="4385"/>
    <n v="3910"/>
    <n v="5040"/>
    <n v="8103"/>
    <n v="4910"/>
    <n v="47083"/>
    <n v="5231.4444444444443"/>
    <n v="8103"/>
    <n v="251109.33333333331"/>
    <n v="2.5110933333333332"/>
    <n v="2.2973352407585474E-3"/>
    <n v="0.7878513119791053"/>
    <x v="4"/>
    <n v="2160"/>
    <s v="no.s"/>
    <n v="270.10000000000002"/>
    <b v="0"/>
    <n v="7.997038134024435"/>
    <m/>
    <m/>
    <m/>
    <m/>
    <n v="0"/>
    <s v="moved"/>
    <n v="103680"/>
    <n v="1"/>
    <m/>
    <m/>
    <s v="N-bin"/>
    <n v="4"/>
    <n v="1350.5"/>
    <n v="500"/>
    <n v="500"/>
    <n v="24000"/>
    <n v="96000"/>
    <n v="1.8511662347278783"/>
    <n v="5"/>
    <n v="-1"/>
    <n v="7680"/>
    <m/>
    <m/>
    <m/>
    <m/>
    <m/>
    <m/>
  </r>
  <r>
    <n v="614"/>
    <s v="ENROBING CARTONS"/>
    <m/>
    <m/>
    <n v="1550"/>
    <n v="38.5"/>
    <s v="multiple"/>
    <s v="single"/>
    <s v="CHOCO"/>
    <s v="CFC"/>
    <s v="PM0430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04"/>
    <n v="1627"/>
    <n v="1520"/>
    <n v="2950"/>
    <n v="8795"/>
    <n v="9730"/>
    <n v="8559"/>
    <n v="10848"/>
    <n v="8990"/>
    <n v="56523"/>
    <n v="6280.333333333333"/>
    <n v="10848"/>
    <n v="241792.83333333331"/>
    <n v="2.4179283333333332"/>
    <n v="2.2121009585978138E-3"/>
    <n v="0.7900634129377031"/>
    <x v="4"/>
    <n v="1550"/>
    <s v="no.s"/>
    <n v="361.6"/>
    <b v="0"/>
    <n v="4.2865044247787605"/>
    <m/>
    <m/>
    <m/>
    <m/>
    <n v="0"/>
    <s v="moved"/>
    <n v="59675"/>
    <n v="1"/>
    <m/>
    <m/>
    <s v="N-bin"/>
    <n v="5"/>
    <n v="1808"/>
    <n v="500"/>
    <n v="500"/>
    <n v="19250"/>
    <n v="96250"/>
    <n v="1.3827433628318584"/>
    <n v="4"/>
    <n v="1"/>
    <m/>
    <m/>
    <m/>
    <m/>
    <m/>
    <m/>
    <m/>
  </r>
  <r>
    <n v="52"/>
    <s v="Whole Egg Powder "/>
    <m/>
    <m/>
    <n v="300"/>
    <n v="330"/>
    <s v="FG0030"/>
    <s v="single"/>
    <s v="CAKE"/>
    <s v="RM"/>
    <s v="RM0003"/>
    <s v="Raw Material"/>
    <n v="1"/>
    <n v="3"/>
    <n v="1"/>
    <n v="2"/>
    <n v="7"/>
    <n v="5"/>
    <n v="5"/>
    <s v="local"/>
    <s v="Kgs"/>
    <s v="100 kgs"/>
    <n v="100"/>
    <s v="4 cts x 25 kgs"/>
    <n v="25"/>
    <n v="1700"/>
    <n v="1525"/>
    <n v="525"/>
    <n v="0"/>
    <n v="100"/>
    <n v="0"/>
    <n v="625"/>
    <n v="1000"/>
    <n v="1000"/>
    <n v="6475"/>
    <n v="719.44444444444446"/>
    <n v="1700"/>
    <n v="237416.66666666666"/>
    <n v="2.3741666666666665"/>
    <n v="2.1720645259837353E-3"/>
    <n v="0.79223547746368683"/>
    <x v="4"/>
    <n v="300"/>
    <s v="kgs"/>
    <n v="56.666666666666664"/>
    <b v="0"/>
    <n v="5.2941176470588234"/>
    <m/>
    <m/>
    <m/>
    <m/>
    <n v="0"/>
    <s v="moved"/>
    <n v="99000"/>
    <n v="1"/>
    <m/>
    <m/>
    <s v="N-bin"/>
    <n v="4"/>
    <n v="283.33333333333331"/>
    <n v="100"/>
    <n v="100"/>
    <n v="33000"/>
    <n v="132000"/>
    <n v="1.7647058823529413"/>
    <n v="3"/>
    <n v="1"/>
    <m/>
    <m/>
    <m/>
    <m/>
    <m/>
    <m/>
    <m/>
  </r>
  <r>
    <n v="63"/>
    <s v="12MM RICE CRISPIES"/>
    <m/>
    <m/>
    <n v="1216"/>
    <n v="65"/>
    <s v="SFG046"/>
    <s v="single"/>
    <s v="SPOTS"/>
    <s v="RM"/>
    <s v="RM0213"/>
    <s v="Raw Material"/>
    <n v="1"/>
    <n v="3"/>
    <n v="1"/>
    <n v="2"/>
    <n v="7"/>
    <n v="7"/>
    <n v="7"/>
    <s v="local"/>
    <s v="Kgs"/>
    <s v="500 KGS"/>
    <n v="500"/>
    <s v="25 bags x 20 kgs"/>
    <n v="20"/>
    <n v="5252.39"/>
    <n v="4292"/>
    <n v="2053"/>
    <n v="1764"/>
    <n v="2039"/>
    <n v="2346"/>
    <n v="2798"/>
    <n v="2856"/>
    <n v="9320"/>
    <n v="32720.39"/>
    <n v="3635.5988888888887"/>
    <n v="9320"/>
    <n v="236313.92777777778"/>
    <n v="2.3631392777777775"/>
    <n v="2.161975849162486E-3"/>
    <n v="0.79439745331284928"/>
    <x v="4"/>
    <n v="1216"/>
    <s v="kgs"/>
    <n v="310.66666666666669"/>
    <b v="0"/>
    <n v="3.914163090128755"/>
    <m/>
    <m/>
    <m/>
    <m/>
    <n v="0"/>
    <s v="moved"/>
    <n v="79040"/>
    <n v="1"/>
    <m/>
    <m/>
    <s v="N-bin"/>
    <n v="6"/>
    <n v="2174.666666666667"/>
    <n v="500"/>
    <n v="500"/>
    <n v="32500"/>
    <n v="195000"/>
    <n v="1.6094420600858368"/>
    <n v="3"/>
    <n v="3"/>
    <m/>
    <m/>
    <n v="1500"/>
    <n v="97500"/>
    <m/>
    <m/>
    <m/>
  </r>
  <r>
    <n v="8"/>
    <s v="Dextrose Monohydrate"/>
    <m/>
    <m/>
    <n v="5850"/>
    <n v="37"/>
    <s v="multiple"/>
    <s v="Multiple"/>
    <s v="STICK,WAFFER"/>
    <s v="RM"/>
    <s v="RM0147"/>
    <s v="Raw Material"/>
    <n v="1"/>
    <n v="5"/>
    <n v="5"/>
    <n v="3"/>
    <n v="14"/>
    <n v="6"/>
    <n v="6"/>
    <s v="Non Local"/>
    <s v="Kgs"/>
    <s v="5 TONS"/>
    <n v="5000"/>
    <s v="100 bags x 50 kgs"/>
    <n v="50"/>
    <n v="4150"/>
    <n v="5100"/>
    <n v="5700"/>
    <n v="5950"/>
    <n v="7475"/>
    <n v="5650"/>
    <n v="7150"/>
    <n v="7275"/>
    <n v="7600"/>
    <n v="56050"/>
    <n v="6227.7777777777774"/>
    <n v="7600"/>
    <n v="230427.77777777775"/>
    <n v="2.3042777777777776"/>
    <n v="2.1081249641798851E-3"/>
    <n v="0.79650557827702917"/>
    <x v="4"/>
    <n v="5850"/>
    <s v="kgs"/>
    <n v="253.33333333333334"/>
    <b v="0"/>
    <n v="23.092105263157894"/>
    <m/>
    <m/>
    <m/>
    <m/>
    <n v="0"/>
    <s v="moved"/>
    <n v="216450"/>
    <n v="1"/>
    <m/>
    <m/>
    <s v="N-bin"/>
    <n v="2"/>
    <n v="1520"/>
    <n v="5000"/>
    <n v="5000"/>
    <n v="185000"/>
    <n v="370000"/>
    <n v="19.736842105263158"/>
    <n v="2"/>
    <n v="0"/>
    <m/>
    <m/>
    <m/>
    <m/>
    <m/>
    <m/>
    <m/>
  </r>
  <r>
    <n v="57"/>
    <s v="STS"/>
    <m/>
    <m/>
    <n v="2850"/>
    <n v="95"/>
    <s v="multiple"/>
    <s v="single"/>
    <s v="INDUSTRIAL"/>
    <s v="RM"/>
    <s v="RM0133"/>
    <s v="Raw Material"/>
    <n v="1"/>
    <n v="7"/>
    <n v="5"/>
    <n v="3"/>
    <n v="16"/>
    <n v="7"/>
    <n v="7"/>
    <s v="Non Local"/>
    <s v="Kgs"/>
    <s v="500 KGS"/>
    <n v="500"/>
    <s v="20 bags x 25 kgs"/>
    <n v="25"/>
    <n v="3225"/>
    <n v="2900"/>
    <n v="400"/>
    <n v="1025"/>
    <n v="725"/>
    <n v="2100"/>
    <n v="3250"/>
    <n v="3675"/>
    <n v="4350"/>
    <n v="21650"/>
    <n v="2405.5555555555557"/>
    <n v="4350"/>
    <n v="228527.77777777778"/>
    <n v="2.285277777777778"/>
    <n v="2.0907423488087272E-3"/>
    <n v="0.79859632062583785"/>
    <x v="0"/>
    <n v="2850"/>
    <s v="kgs"/>
    <n v="145"/>
    <b v="0"/>
    <n v="19.655172413793103"/>
    <m/>
    <m/>
    <m/>
    <m/>
    <n v="0"/>
    <s v="moved"/>
    <n v="270750"/>
    <n v="1"/>
    <m/>
    <m/>
    <s v="2 Bin"/>
    <n v="2"/>
    <n v="1015"/>
    <n v="1025"/>
    <m/>
    <n v="97375"/>
    <n v="194750"/>
    <n v="7"/>
    <n v="3"/>
    <n v="-1"/>
    <n v="76000"/>
    <m/>
    <m/>
    <m/>
    <n v="1015"/>
    <n v="1025"/>
    <n v="1025"/>
  </r>
  <r>
    <n v="567"/>
    <s v="Regular Jars"/>
    <m/>
    <m/>
    <n v="12445"/>
    <n v="5.5812499999999998"/>
    <s v="multiple"/>
    <s v="single"/>
    <s v="STICK"/>
    <s v="JARS"/>
    <s v="PM0476"/>
    <s v="Packing Material"/>
    <n v="1"/>
    <n v="2"/>
    <n v="1"/>
    <n v="2"/>
    <n v="6"/>
    <n v="2"/>
    <n v="2"/>
    <s v="local"/>
    <s v="no.s"/>
    <s v="5000 NOS"/>
    <n v="5000"/>
    <s v="each pkt contains 95 nos"/>
    <n v="95"/>
    <n v="13850"/>
    <n v="27060"/>
    <n v="18000"/>
    <n v="26250"/>
    <n v="29095"/>
    <n v="46835"/>
    <n v="61370"/>
    <n v="65000"/>
    <n v="69630"/>
    <n v="357090"/>
    <n v="39676.666666666664"/>
    <n v="69630"/>
    <n v="221445.39583333331"/>
    <n v="2.2144539583333334"/>
    <n v="2.025947442886668E-3"/>
    <n v="0.8006222680687245"/>
    <x v="0"/>
    <n v="12445"/>
    <s v="no.s"/>
    <n v="2321"/>
    <b v="0"/>
    <n v="5.3619129685480393"/>
    <m/>
    <m/>
    <m/>
    <m/>
    <n v="0"/>
    <s v="moved"/>
    <n v="69458.65625"/>
    <n v="1"/>
    <m/>
    <m/>
    <s v="2 Bin"/>
    <n v="2"/>
    <n v="4642"/>
    <n v="4655"/>
    <m/>
    <n v="27906.25"/>
    <n v="55812.5"/>
    <n v="2"/>
    <n v="3"/>
    <n v="-1"/>
    <n v="13646.15625"/>
    <m/>
    <m/>
    <m/>
    <n v="4642"/>
    <n v="4620"/>
    <n v="5000"/>
  </r>
  <r>
    <n v="147"/>
    <s v="Strawberry Flavour (Symrise)"/>
    <m/>
    <m/>
    <n v="125"/>
    <n v="1001.875"/>
    <s v="multiple"/>
    <s v="single"/>
    <s v="BUBBLE GUM"/>
    <s v="FLAVOUR"/>
    <s v="RM0096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0"/>
    <n v="275"/>
    <n v="250"/>
    <n v="75"/>
    <n v="150"/>
    <n v="400"/>
    <n v="200"/>
    <n v="200"/>
    <n v="175"/>
    <n v="1975"/>
    <n v="219.44444444444446"/>
    <n v="400"/>
    <n v="219855.90277777778"/>
    <n v="2.1985590277777778"/>
    <n v="2.0114055763499057E-3"/>
    <n v="0.80263367364507443"/>
    <x v="0"/>
    <n v="125"/>
    <s v="kgs"/>
    <n v="13.333333333333334"/>
    <b v="0"/>
    <n v="9.375"/>
    <m/>
    <m/>
    <m/>
    <m/>
    <n v="0"/>
    <s v="moved"/>
    <n v="125234.375"/>
    <n v="1"/>
    <m/>
    <m/>
    <s v="N-bin"/>
    <n v="17"/>
    <n v="400"/>
    <n v="25"/>
    <n v="25"/>
    <n v="25046.875"/>
    <n v="425796.875"/>
    <n v="30"/>
    <n v="5"/>
    <n v="12"/>
    <m/>
    <m/>
    <n v="300"/>
    <n v="300562.5"/>
    <n v="400"/>
    <n v="400"/>
    <n v="400"/>
  </r>
  <r>
    <n v="951"/>
    <s v="PVC FILM (HUNGRY BIRD)"/>
    <m/>
    <m/>
    <n v="19.859999999999701"/>
    <n v="200"/>
    <e v="#N/A"/>
    <s v="single"/>
    <s v="BLISTER"/>
    <s v="LAMINATE"/>
    <s v="PM0679"/>
    <s v="Packing Material"/>
    <n v="1"/>
    <n v="15"/>
    <n v="1"/>
    <n v="5"/>
    <n v="22"/>
    <n v="10"/>
    <n v="10"/>
    <s v="local"/>
    <s v="Kgs"/>
    <s v="500 KGS"/>
    <n v="500"/>
    <s v="each roll contains 30kgs"/>
    <n v="30"/>
    <m/>
    <m/>
    <m/>
    <m/>
    <m/>
    <m/>
    <n v="420"/>
    <n v="660"/>
    <n v="2207.34"/>
    <n v="3287.34"/>
    <n v="1095.78"/>
    <n v="2207.34"/>
    <n v="219156"/>
    <n v="2.19156"/>
    <n v="2.0050023443586866E-3"/>
    <n v="0.80463867598943317"/>
    <x v="0"/>
    <n v="19.859999999999701"/>
    <s v="kgs"/>
    <n v="73.578000000000003"/>
    <b v="0"/>
    <n v="0.26991763842452499"/>
    <m/>
    <m/>
    <m/>
    <m/>
    <n v="0"/>
    <s v="moved"/>
    <n v="3971.99999999994"/>
    <m/>
    <m/>
    <m/>
    <s v="2 Bin"/>
    <n v="2"/>
    <n v="735.78"/>
    <n v="500"/>
    <m/>
    <n v="148000"/>
    <n v="296000"/>
    <n v="10"/>
    <n v="1"/>
    <n v="1"/>
    <m/>
    <m/>
    <n v="740"/>
    <n v="148000"/>
    <n v="735.78"/>
    <n v="740"/>
    <n v="740"/>
  </r>
  <r>
    <n v="1010"/>
    <s v="MR.LAMBOO CBS"/>
    <m/>
    <m/>
    <n v="1480"/>
    <n v="48"/>
    <s v="multiple"/>
    <s v="single"/>
    <s v="WAFER"/>
    <s v="CFC"/>
    <s v="PM072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1970"/>
    <n v="6650"/>
    <n v="8620"/>
    <n v="4310"/>
    <n v="6650"/>
    <n v="206880"/>
    <n v="2.0688"/>
    <n v="1.8926923515711416E-3"/>
    <n v="0.80653136834100436"/>
    <x v="0"/>
    <n v="1480"/>
    <s v="no.s"/>
    <n v="221.66666666666666"/>
    <b v="0"/>
    <n v="6.6766917293233083"/>
    <m/>
    <m/>
    <m/>
    <m/>
    <n v="0"/>
    <s v="moved"/>
    <n v="71040"/>
    <m/>
    <m/>
    <m/>
    <s v="2 Bin"/>
    <n v="2"/>
    <n v="1551.6666666666665"/>
    <n v="1560"/>
    <m/>
    <n v="74880"/>
    <n v="149760"/>
    <n v="7"/>
    <n v="1"/>
    <n v="1"/>
    <m/>
    <m/>
    <n v="1560"/>
    <n v="74880"/>
    <n v="1551.6666666666665"/>
    <n v="1560"/>
    <n v="1560"/>
  </r>
  <r>
    <n v="314"/>
    <s v="Laminate Mr.Wafer Choco Stick"/>
    <m/>
    <m/>
    <n v="35.259999999999991"/>
    <n v="235"/>
    <s v="multiple"/>
    <s v="single"/>
    <s v="STICK"/>
    <s v="LAMINATE"/>
    <s v="PM001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752"/>
    <n v="928"/>
    <n v="1380.9"/>
    <n v="465"/>
    <n v="350"/>
    <n v="674.9"/>
    <n v="775"/>
    <n v="1352.1"/>
    <n v="1141"/>
    <n v="7818.9"/>
    <n v="868.76666666666665"/>
    <n v="1380.9"/>
    <n v="204160.16666666666"/>
    <n v="2.0416016666666668"/>
    <n v="1.867809290146411E-3"/>
    <n v="0.80839917763115077"/>
    <x v="0"/>
    <n v="35.259999999999991"/>
    <s v="kgs"/>
    <n v="46.03"/>
    <b v="0"/>
    <n v="0.76602215946122076"/>
    <m/>
    <m/>
    <m/>
    <m/>
    <n v="0"/>
    <s v="moved"/>
    <n v="8286.0999999999985"/>
    <n v="1"/>
    <m/>
    <m/>
    <s v="N-bin"/>
    <n v="4"/>
    <n v="1012.6600000000001"/>
    <n v="500"/>
    <n v="500"/>
    <n v="117500"/>
    <n v="470000"/>
    <n v="22"/>
    <n v="1"/>
    <n v="3"/>
    <m/>
    <m/>
    <n v="1500"/>
    <n v="352500"/>
    <n v="1012.6600000000001"/>
    <n v="1020"/>
    <n v="1020"/>
  </r>
  <r>
    <n v="116"/>
    <s v="Roasted Coffee 2902 F 4695KM (Kerry) - C&amp;M"/>
    <m/>
    <m/>
    <n v="120"/>
    <n v="1180.6095"/>
    <s v="multiple"/>
    <s v="single"/>
    <s v="CANDY"/>
    <s v="FLAVOUR"/>
    <s v="RM0165"/>
    <s v="Raw Material"/>
    <n v="1"/>
    <n v="20"/>
    <n v="5"/>
    <n v="5"/>
    <n v="31"/>
    <n v="30"/>
    <n v="30"/>
    <s v="Non Local"/>
    <s v="Kgs"/>
    <s v="25 KGS"/>
    <n v="25"/>
    <s v="1 can x 25 kgs"/>
    <n v="25"/>
    <n v="230"/>
    <n v="340"/>
    <n v="100"/>
    <n v="170"/>
    <n v="40"/>
    <n v="160"/>
    <n v="120"/>
    <n v="190"/>
    <n v="185"/>
    <n v="1535"/>
    <n v="170.55555555555554"/>
    <n v="340"/>
    <n v="201359.50916666666"/>
    <n v="2.0135950916666667"/>
    <n v="1.8421867890364904E-3"/>
    <n v="0.81024136442018724"/>
    <x v="0"/>
    <n v="120"/>
    <s v="kgs"/>
    <n v="11.333333333333334"/>
    <b v="0"/>
    <n v="10.588235294117647"/>
    <m/>
    <m/>
    <m/>
    <m/>
    <n v="0"/>
    <s v="moved"/>
    <n v="141673.14000000001"/>
    <n v="1"/>
    <m/>
    <m/>
    <s v="N-bin"/>
    <n v="15"/>
    <n v="340"/>
    <n v="25"/>
    <n v="25"/>
    <n v="29515.237499999999"/>
    <n v="442728.5625"/>
    <n v="30"/>
    <n v="5"/>
    <n v="10"/>
    <m/>
    <m/>
    <n v="250"/>
    <n v="295152.375"/>
    <n v="340"/>
    <n v="350"/>
    <n v="350"/>
  </r>
  <r>
    <n v="553"/>
    <s v="PVC 265 MM (White)"/>
    <m/>
    <m/>
    <n v="240.270000000001"/>
    <n v="110"/>
    <e v="#N/A"/>
    <s v="single"/>
    <s v="BLISTER"/>
    <s v="PVC FILMS"/>
    <s v="PM0348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2889"/>
    <n v="2211"/>
    <n v="995"/>
    <n v="795"/>
    <n v="1064.8900000000001"/>
    <n v="1225"/>
    <n v="1902.69"/>
    <n v="2740.8499999999995"/>
    <n v="2513.9300000000003"/>
    <n v="16337.359999999999"/>
    <n v="1815.2622222222224"/>
    <n v="2889"/>
    <n v="199678.84444444446"/>
    <n v="1.9967884444444446"/>
    <n v="1.8268108161763523E-3"/>
    <n v="0.81206817523636354"/>
    <x v="0"/>
    <n v="240.270000000001"/>
    <s v="kgs"/>
    <n v="96.3"/>
    <b v="0"/>
    <n v="2.4950155763239978"/>
    <m/>
    <m/>
    <m/>
    <m/>
    <n v="0"/>
    <s v="moved"/>
    <n v="26429.70000000011"/>
    <n v="1"/>
    <m/>
    <m/>
    <s v="2 Bin"/>
    <n v="2"/>
    <n v="963"/>
    <n v="980"/>
    <m/>
    <n v="107800"/>
    <n v="215600"/>
    <n v="10"/>
    <n v="1"/>
    <n v="1"/>
    <m/>
    <m/>
    <n v="980"/>
    <n v="107800"/>
    <n v="963"/>
    <n v="980"/>
    <n v="980"/>
  </r>
  <r>
    <n v="110"/>
    <s v="Coffee Flavour CEC- C&amp;M"/>
    <m/>
    <m/>
    <n v="175"/>
    <n v="1832"/>
    <s v="multiple"/>
    <s v="single"/>
    <s v="CANDY"/>
    <s v="FLAVOUR"/>
    <s v="RM0132"/>
    <s v="Raw Material"/>
    <n v="1"/>
    <n v="20"/>
    <n v="5"/>
    <n v="5"/>
    <n v="31"/>
    <n v="30"/>
    <n v="30"/>
    <s v="Non Local"/>
    <s v="Kgs"/>
    <s v="25 KGS"/>
    <n v="25"/>
    <s v="5 cans x 5 kgs"/>
    <n v="5"/>
    <n v="195"/>
    <n v="60"/>
    <n v="0"/>
    <n v="40"/>
    <n v="160"/>
    <n v="180"/>
    <n v="120"/>
    <n v="95"/>
    <n v="130"/>
    <n v="980"/>
    <n v="108.88888888888889"/>
    <n v="195"/>
    <n v="199484.44444444444"/>
    <n v="1.9948444444444444"/>
    <n v="1.8250323001615346E-3"/>
    <n v="0.81389320753652505"/>
    <x v="0"/>
    <n v="175"/>
    <s v="kgs"/>
    <n v="6.5"/>
    <b v="0"/>
    <n v="26.923076923076923"/>
    <m/>
    <m/>
    <m/>
    <m/>
    <n v="0"/>
    <s v="moved"/>
    <n v="320600"/>
    <m/>
    <m/>
    <m/>
    <s v="N-bin"/>
    <n v="9"/>
    <n v="195"/>
    <n v="25"/>
    <n v="25"/>
    <n v="45800"/>
    <n v="412200"/>
    <n v="30"/>
    <n v="7"/>
    <n v="2"/>
    <m/>
    <m/>
    <n v="50"/>
    <n v="91600"/>
    <n v="195"/>
    <n v="195"/>
    <n v="195"/>
  </r>
  <r>
    <n v="94"/>
    <s v="Pectin 169B"/>
    <m/>
    <m/>
    <n v="2450"/>
    <n v="816"/>
    <s v="multiple"/>
    <s v="single"/>
    <s v="BUBBLE GUM"/>
    <s v="RM"/>
    <s v="RM0100"/>
    <s v="Raw Material"/>
    <n v="1"/>
    <n v="7"/>
    <n v="5"/>
    <n v="3"/>
    <n v="16"/>
    <n v="5"/>
    <n v="5"/>
    <s v="local"/>
    <s v="Kgs"/>
    <s v="50 KGS"/>
    <n v="50"/>
    <s v="2 bags x 25 kgs"/>
    <n v="25"/>
    <n v="225"/>
    <n v="350"/>
    <n v="275"/>
    <n v="150"/>
    <n v="225"/>
    <n v="375"/>
    <n v="175"/>
    <n v="225"/>
    <n v="200"/>
    <n v="2200"/>
    <n v="244.44444444444446"/>
    <n v="375"/>
    <n v="199466.66666666669"/>
    <n v="1.9946666666666668"/>
    <n v="1.8248696558071848E-3"/>
    <n v="0.81571807719233225"/>
    <x v="0"/>
    <n v="2450"/>
    <s v="kgs"/>
    <n v="12.5"/>
    <b v="0"/>
    <n v="196"/>
    <m/>
    <m/>
    <m/>
    <m/>
    <n v="0"/>
    <s v="moved"/>
    <n v="1999200"/>
    <n v="1"/>
    <m/>
    <m/>
    <s v="2 Bin"/>
    <n v="2"/>
    <n v="62.5"/>
    <n v="75"/>
    <m/>
    <n v="61200"/>
    <n v="122400"/>
    <n v="5"/>
    <n v="33"/>
    <n v="-31"/>
    <n v="1876800"/>
    <m/>
    <m/>
    <m/>
    <n v="62.5"/>
    <n v="75"/>
    <n v="75"/>
  </r>
  <r>
    <n v="81"/>
    <s v="cocoa powder Dark"/>
    <m/>
    <m/>
    <n v="2425"/>
    <n v="350"/>
    <s v="multiple"/>
    <s v="single"/>
    <s v="INDUSTRIAL"/>
    <s v="POWDER"/>
    <s v="RM0015"/>
    <s v="Raw Material"/>
    <n v="1"/>
    <n v="20"/>
    <n v="15"/>
    <n v="10"/>
    <n v="46"/>
    <n v="15"/>
    <n v="15"/>
    <s v="Non Local"/>
    <s v="Kgs"/>
    <s v="500 KGS"/>
    <n v="500"/>
    <s v="each bag contains 25 kg"/>
    <n v="25"/>
    <n v="0"/>
    <n v="50"/>
    <n v="175"/>
    <n v="990"/>
    <n v="825"/>
    <n v="800"/>
    <n v="350"/>
    <n v="800"/>
    <n v="1050"/>
    <n v="5040"/>
    <n v="560"/>
    <n v="1050"/>
    <n v="196000"/>
    <n v="1.96"/>
    <n v="1.7931540067089315E-3"/>
    <n v="0.81751123119904123"/>
    <x v="0"/>
    <n v="2425"/>
    <s v="kgs"/>
    <n v="35"/>
    <b v="0"/>
    <n v="69.285714285714292"/>
    <m/>
    <m/>
    <m/>
    <m/>
    <n v="0"/>
    <s v="moved"/>
    <n v="848750"/>
    <m/>
    <m/>
    <m/>
    <s v="N-bin"/>
    <n v="3"/>
    <n v="525"/>
    <n v="500"/>
    <n v="500"/>
    <n v="175000"/>
    <n v="525000"/>
    <n v="15"/>
    <n v="5"/>
    <n v="-2"/>
    <n v="323750"/>
    <m/>
    <m/>
    <m/>
    <n v="525"/>
    <n v="525"/>
    <n v="525"/>
  </r>
  <r>
    <n v="487"/>
    <s v="Display Outers Spots 5/-"/>
    <m/>
    <m/>
    <n v="3934"/>
    <n v="45"/>
    <s v="FG0062"/>
    <s v="single"/>
    <s v="PANNING"/>
    <s v="DISPLAY"/>
    <s v="PM0101"/>
    <s v="Packing Material"/>
    <n v="1"/>
    <n v="10"/>
    <n v="1"/>
    <n v="4"/>
    <n v="16"/>
    <n v="15"/>
    <n v="15"/>
    <s v="local"/>
    <s v="no.s"/>
    <s v="5000 NOS"/>
    <n v="5000"/>
    <s v="each bdl contains 50 nos"/>
    <n v="50"/>
    <n v="5300"/>
    <n v="6650"/>
    <n v="3862"/>
    <n v="4000"/>
    <n v="3300"/>
    <n v="2441"/>
    <n v="3550"/>
    <n v="5050"/>
    <n v="4800"/>
    <n v="38953"/>
    <n v="4328.1111111111113"/>
    <n v="6650"/>
    <n v="194765"/>
    <n v="1.9476500000000001"/>
    <n v="1.7818553067176788E-3"/>
    <n v="0.81929308650575894"/>
    <x v="0"/>
    <n v="3934"/>
    <s v="no.s"/>
    <n v="221.66666666666666"/>
    <b v="0"/>
    <n v="17.747368421052631"/>
    <m/>
    <m/>
    <m/>
    <m/>
    <n v="0"/>
    <s v="moved"/>
    <n v="177030"/>
    <n v="1"/>
    <m/>
    <m/>
    <s v="N-bin"/>
    <n v="2"/>
    <n v="3325"/>
    <n v="5000"/>
    <n v="5000"/>
    <n v="225000"/>
    <n v="450000"/>
    <n v="15"/>
    <n v="1"/>
    <n v="1"/>
    <m/>
    <m/>
    <m/>
    <m/>
    <n v="3325"/>
    <n v="3300"/>
    <n v="5000"/>
  </r>
  <r>
    <n v="562"/>
    <s v="Gold Rs.2 Jars"/>
    <m/>
    <m/>
    <n v="11862"/>
    <n v="5.89"/>
    <s v="FG0040"/>
    <s v="single"/>
    <s v="GOLD"/>
    <s v="JARS"/>
    <s v="PM0279"/>
    <s v="Packing Material"/>
    <n v="1"/>
    <n v="2"/>
    <n v="1"/>
    <n v="2"/>
    <n v="6"/>
    <n v="2"/>
    <n v="2"/>
    <s v="local"/>
    <s v="no.s"/>
    <s v="5000 NOS"/>
    <n v="5000"/>
    <s v="each pkt contains 25 nos or 88 nos"/>
    <n v="88"/>
    <n v="60875"/>
    <n v="32434"/>
    <n v="11464"/>
    <n v="11008"/>
    <n v="7832"/>
    <n v="13535"/>
    <n v="50961"/>
    <n v="59671"/>
    <n v="45739"/>
    <n v="293519"/>
    <n v="32613.222222222223"/>
    <n v="60875"/>
    <n v="192091.87888888887"/>
    <n v="1.9209187888888886"/>
    <n v="1.7573996034992748E-3"/>
    <n v="0.82105048610925824"/>
    <x v="0"/>
    <n v="11862"/>
    <s v="no.s"/>
    <n v="2029.1666666666667"/>
    <b v="0"/>
    <n v="5.8457494866529771"/>
    <m/>
    <m/>
    <m/>
    <m/>
    <n v="0"/>
    <s v="moved"/>
    <n v="69867.179999999993"/>
    <n v="1"/>
    <m/>
    <m/>
    <s v="2 Bin"/>
    <n v="2"/>
    <n v="4058.3333333333335"/>
    <n v="4136"/>
    <m/>
    <n v="29450"/>
    <n v="58900"/>
    <n v="2"/>
    <n v="3"/>
    <n v="-1"/>
    <n v="10967.18"/>
    <m/>
    <m/>
    <m/>
    <n v="4058.3333333333335"/>
    <n v="4032"/>
    <n v="5000"/>
  </r>
  <r>
    <n v="257"/>
    <s v="Lam 14 g Silky Milky 5/-"/>
    <m/>
    <m/>
    <n v="686.06000000000006"/>
    <n v="235"/>
    <s v="FG0047"/>
    <s v="Multiple"/>
    <s v="MOULDING"/>
    <s v="LAMINATE"/>
    <s v="PM0269"/>
    <s v="Packing Material"/>
    <n v="1"/>
    <n v="15"/>
    <n v="1"/>
    <n v="5"/>
    <n v="22"/>
    <n v="30"/>
    <n v="22"/>
    <s v="local"/>
    <s v="Kgs"/>
    <s v="500 KGS"/>
    <n v="500"/>
    <s v="each bdl average 20 kgs"/>
    <n v="20"/>
    <n v="1348"/>
    <n v="1346.14"/>
    <n v="36"/>
    <n v="275"/>
    <n v="400"/>
    <n v="572"/>
    <n v="1533.42"/>
    <n v="1163.72"/>
    <n v="667.42"/>
    <n v="7341.7000000000007"/>
    <n v="815.74444444444453"/>
    <n v="1533.42"/>
    <n v="191699.94444444447"/>
    <n v="1.9169994444444447"/>
    <n v="1.753813895236914E-3"/>
    <n v="0.82280430000449511"/>
    <x v="0"/>
    <n v="686.06000000000006"/>
    <s v="kgs"/>
    <n v="51.114000000000004"/>
    <b v="0"/>
    <n v="13.422154399968697"/>
    <m/>
    <m/>
    <m/>
    <m/>
    <n v="0"/>
    <s v="moved"/>
    <n v="161224.1"/>
    <m/>
    <m/>
    <m/>
    <s v="N-bin"/>
    <n v="4"/>
    <n v="1124.508"/>
    <n v="500"/>
    <n v="500"/>
    <n v="117500"/>
    <n v="470000"/>
    <n v="22"/>
    <n v="2"/>
    <n v="2"/>
    <m/>
    <m/>
    <n v="1000"/>
    <n v="235000"/>
    <n v="1124.508"/>
    <n v="1140"/>
    <n v="1140"/>
  </r>
  <r>
    <n v="659"/>
    <s v="Brown Caps 110mm with Handle Using for Mr.Wafer jars &amp; Kefi candy"/>
    <m/>
    <m/>
    <n v="27500"/>
    <n v="3.1920000000000002"/>
    <s v="multiple"/>
    <s v="Multiple"/>
    <s v="WAFFER CHOCOLATE,PIK POK,KEFI"/>
    <s v="CAPS"/>
    <s v="PM0390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76748"/>
    <n v="77400"/>
    <n v="44000"/>
    <n v="56000"/>
    <n v="19500"/>
    <n v="60244"/>
    <n v="63000"/>
    <n v="60500"/>
    <n v="79000"/>
    <n v="536392"/>
    <n v="59599.111111111109"/>
    <n v="79000"/>
    <n v="190240.36266666668"/>
    <n v="1.9024036266666668"/>
    <n v="1.740460553844355E-3"/>
    <n v="0.82454476055833947"/>
    <x v="0"/>
    <n v="27500"/>
    <s v="no.s"/>
    <n v="2633.3333333333335"/>
    <b v="0"/>
    <n v="10.443037974683543"/>
    <m/>
    <m/>
    <m/>
    <m/>
    <n v="0"/>
    <s v="moved"/>
    <n v="87780"/>
    <n v="1"/>
    <m/>
    <m/>
    <s v="2 Bin"/>
    <n v="2"/>
    <n v="7900"/>
    <n v="8000"/>
    <m/>
    <n v="25536"/>
    <n v="51072"/>
    <n v="3"/>
    <n v="4"/>
    <n v="-2"/>
    <n v="36708"/>
    <m/>
    <m/>
    <m/>
    <n v="7900"/>
    <n v="8000"/>
    <n v="8000"/>
  </r>
  <r>
    <n v="337"/>
    <s v="Display Doraemon choco stick"/>
    <m/>
    <m/>
    <n v="17340"/>
    <n v="10"/>
    <e v="#N/A"/>
    <s v="single"/>
    <s v="BLISTER"/>
    <s v="DISPLAY"/>
    <s v="PM0307"/>
    <s v="Packing Material"/>
    <n v="1"/>
    <n v="10"/>
    <n v="1"/>
    <n v="4"/>
    <n v="16"/>
    <n v="15"/>
    <n v="15"/>
    <s v="local"/>
    <s v="no.s"/>
    <s v="5000 NOS"/>
    <n v="5000"/>
    <s v="each cotton contains 150 nos"/>
    <n v="150"/>
    <n v="27315"/>
    <n v="19040"/>
    <n v="15700"/>
    <n v="6350"/>
    <n v="11030"/>
    <n v="13200"/>
    <n v="20080"/>
    <n v="27695"/>
    <n v="24950"/>
    <n v="165360"/>
    <n v="18373.333333333332"/>
    <n v="27695"/>
    <n v="183733.33333333331"/>
    <n v="1.837333333333333"/>
    <n v="1.68092940220742E-3"/>
    <n v="0.82622568996054691"/>
    <x v="0"/>
    <n v="17340"/>
    <s v="no.s"/>
    <n v="923.16666666666663"/>
    <b v="0"/>
    <n v="18.783173858097129"/>
    <m/>
    <m/>
    <m/>
    <m/>
    <n v="0"/>
    <s v="moved"/>
    <n v="173400"/>
    <n v="1"/>
    <m/>
    <m/>
    <s v="2 Bin"/>
    <n v="2"/>
    <n v="13847.5"/>
    <n v="13950"/>
    <m/>
    <n v="138500"/>
    <n v="277000"/>
    <n v="15"/>
    <n v="2"/>
    <n v="0"/>
    <m/>
    <m/>
    <m/>
    <m/>
    <n v="13847.5"/>
    <n v="13850"/>
    <n v="13850"/>
  </r>
  <r>
    <n v="592"/>
    <s v="Display Teddy Biskoot Export (Arabic)"/>
    <s v="obsolete"/>
    <s v="no stock"/>
    <n v="3375"/>
    <n v="10"/>
    <e v="#N/A"/>
    <s v="single"/>
    <s v="BLISTER"/>
    <s v="DISPLAY"/>
    <s v="PM0149"/>
    <s v="Packing Material"/>
    <n v="1"/>
    <n v="10"/>
    <n v="1"/>
    <n v="4"/>
    <n v="16"/>
    <m/>
    <n v="16"/>
    <s v="local"/>
    <s v="no.s"/>
    <s v="5000 NOS"/>
    <n v="5000"/>
    <e v="#N/A"/>
    <n v="50"/>
    <m/>
    <m/>
    <m/>
    <m/>
    <m/>
    <m/>
    <n v="18125"/>
    <m/>
    <m/>
    <m/>
    <n v="18125"/>
    <m/>
    <n v="181250"/>
    <m/>
    <n v="0"/>
    <n v="1"/>
    <x v="2"/>
    <n v="3375"/>
    <s v="no.s"/>
    <n v="0"/>
    <b v="0"/>
    <m/>
    <m/>
    <m/>
    <m/>
    <s v="Non Moving "/>
    <n v="1"/>
    <s v="non moved"/>
    <n v="33750"/>
    <m/>
    <m/>
    <m/>
    <m/>
    <m/>
    <m/>
    <m/>
    <m/>
    <n v="0"/>
    <n v="0"/>
    <e v="#DIV/0!"/>
    <m/>
    <m/>
    <m/>
    <m/>
    <m/>
    <m/>
    <m/>
    <m/>
    <m/>
  </r>
  <r>
    <n v="269"/>
    <s v="Plain laminate Gold 2/-"/>
    <m/>
    <m/>
    <n v="1548.346"/>
    <n v="190"/>
    <s v="FG0040"/>
    <s v="single"/>
    <s v="ENGLAND"/>
    <s v="LAMINATE"/>
    <s v="PM0275"/>
    <s v="Packing Material"/>
    <n v="1"/>
    <n v="15"/>
    <n v="1"/>
    <n v="5"/>
    <n v="22"/>
    <n v="25"/>
    <n v="22"/>
    <s v="local"/>
    <s v="Kgs"/>
    <s v="500 KGS"/>
    <n v="500"/>
    <s v="each roll contains 5 kgs"/>
    <n v="5"/>
    <n v="1880"/>
    <n v="1103.5999999999999"/>
    <n v="40"/>
    <n v="422"/>
    <n v="300"/>
    <n v="406.3"/>
    <n v="1446"/>
    <n v="1596.43"/>
    <n v="1351.9159999999999"/>
    <n v="8546.2459999999992"/>
    <n v="949.58288888888876"/>
    <n v="1880"/>
    <n v="180420.74888888886"/>
    <n v="1.8042074888888886"/>
    <n v="1.6506234120588624E-3"/>
    <n v="0.82787631337260581"/>
    <x v="0"/>
    <n v="1548.346"/>
    <s v="kgs"/>
    <n v="62.666666666666664"/>
    <b v="0"/>
    <n v="24.707648936170212"/>
    <m/>
    <m/>
    <m/>
    <m/>
    <n v="0"/>
    <s v="moved"/>
    <n v="294185.74"/>
    <n v="1"/>
    <m/>
    <m/>
    <s v="N-bin"/>
    <n v="4"/>
    <n v="1378.6666666666665"/>
    <n v="500"/>
    <n v="500"/>
    <n v="95000"/>
    <n v="380000"/>
    <n v="22"/>
    <n v="4"/>
    <n v="0"/>
    <m/>
    <m/>
    <m/>
    <m/>
    <n v="1378.6666666666665"/>
    <n v="1380"/>
    <n v="1380"/>
  </r>
  <r>
    <n v="433"/>
    <s v="Display Villo cake"/>
    <m/>
    <m/>
    <n v="4520"/>
    <n v="10"/>
    <s v="FG0030"/>
    <s v="single"/>
    <s v="CAKE"/>
    <s v="DISPLAY"/>
    <s v="PM0005"/>
    <s v="Packing Material"/>
    <n v="1"/>
    <n v="10"/>
    <n v="1"/>
    <n v="4"/>
    <n v="16"/>
    <n v="15"/>
    <n v="15"/>
    <s v="local"/>
    <s v="no.s"/>
    <s v="5000 CBS"/>
    <n v="5000"/>
    <s v="each cotton contains 100 nos"/>
    <n v="100"/>
    <n v="41350"/>
    <n v="43110"/>
    <n v="10350"/>
    <n v="0"/>
    <n v="2450"/>
    <n v="0"/>
    <n v="17550"/>
    <n v="23670"/>
    <n v="23498"/>
    <n v="161978"/>
    <n v="17997.555555555555"/>
    <n v="43110"/>
    <n v="179975.55555555556"/>
    <n v="1.7997555555555556"/>
    <n v="1.6465504518066855E-3"/>
    <n v="0.82952286382441254"/>
    <x v="0"/>
    <n v="4520"/>
    <s v="no.s"/>
    <n v="1437"/>
    <b v="0"/>
    <n v="3.1454418928322894"/>
    <m/>
    <m/>
    <m/>
    <m/>
    <n v="0"/>
    <s v="moved"/>
    <n v="45200"/>
    <n v="1"/>
    <m/>
    <m/>
    <s v="N-bin"/>
    <n v="6"/>
    <n v="21555"/>
    <n v="5000"/>
    <n v="5000"/>
    <n v="50000"/>
    <n v="300000"/>
    <n v="15"/>
    <n v="1"/>
    <n v="5"/>
    <m/>
    <m/>
    <n v="25000"/>
    <n v="250000"/>
    <n v="21555"/>
    <n v="21600"/>
    <n v="21600"/>
  </r>
  <r>
    <n v="56"/>
    <s v="Finagel"/>
    <m/>
    <m/>
    <n v="2190"/>
    <n v="81"/>
    <s v="multiple"/>
    <s v="single"/>
    <s v="CAKE"/>
    <s v="RM"/>
    <s v="RM0005"/>
    <s v="Raw Material"/>
    <n v="1"/>
    <n v="7"/>
    <n v="5"/>
    <n v="3"/>
    <n v="16"/>
    <n v="7"/>
    <n v="7"/>
    <s v="Non Local"/>
    <s v="Kgs"/>
    <s v="500 KGS"/>
    <n v="500"/>
    <s v="50 buckets x 10 kgs"/>
    <n v="10"/>
    <n v="1380"/>
    <n v="1300"/>
    <n v="430"/>
    <n v="100"/>
    <n v="700"/>
    <n v="2140"/>
    <n v="4950"/>
    <n v="4780"/>
    <n v="4200"/>
    <n v="19980"/>
    <n v="2220"/>
    <n v="4950"/>
    <n v="179820"/>
    <n v="1.7982"/>
    <n v="1.6451273137061226E-3"/>
    <n v="0.83116799113811868"/>
    <x v="0"/>
    <n v="2190"/>
    <s v="kgs"/>
    <n v="165"/>
    <b v="0"/>
    <n v="13.272727272727273"/>
    <m/>
    <m/>
    <m/>
    <m/>
    <n v="0"/>
    <s v="moved"/>
    <n v="177390"/>
    <n v="1"/>
    <m/>
    <m/>
    <s v="2 Bin"/>
    <n v="2"/>
    <n v="1155"/>
    <n v="1160"/>
    <m/>
    <n v="93960"/>
    <n v="187920"/>
    <n v="7"/>
    <n v="2"/>
    <n v="0"/>
    <m/>
    <m/>
    <m/>
    <m/>
    <n v="1155"/>
    <n v="1160"/>
    <n v="1160"/>
  </r>
  <r>
    <n v="36"/>
    <s v="CASHEWS"/>
    <m/>
    <m/>
    <n v="704.5"/>
    <n v="625"/>
    <s v="FG0048"/>
    <s v="Multiple"/>
    <s v="MOULDING"/>
    <s v="RM"/>
    <s v="RM0161"/>
    <s v="Raw Material"/>
    <n v="1"/>
    <n v="7"/>
    <n v="5"/>
    <n v="3"/>
    <n v="16"/>
    <n v="5"/>
    <n v="5"/>
    <s v="both"/>
    <s v="Kgs"/>
    <s v="100KGS"/>
    <n v="100"/>
    <s v="5 cts x 20 kgs"/>
    <n v="20"/>
    <n v="707.65"/>
    <n v="75"/>
    <n v="145"/>
    <n v="70"/>
    <n v="300"/>
    <n v="200"/>
    <n v="230"/>
    <n v="582.5"/>
    <n v="250"/>
    <n v="2560.15"/>
    <n v="284.46111111111111"/>
    <n v="707.65"/>
    <n v="177788.19444444444"/>
    <n v="1.7778819444444445"/>
    <n v="1.6265388429265416E-3"/>
    <n v="0.8327945299810452"/>
    <x v="0"/>
    <n v="704.5"/>
    <s v="kgs"/>
    <n v="23.588333333333331"/>
    <b v="0"/>
    <n v="29.866459407899388"/>
    <m/>
    <m/>
    <m/>
    <m/>
    <n v="0"/>
    <s v="moved"/>
    <n v="440312.5"/>
    <n v="1"/>
    <m/>
    <m/>
    <s v="2 Bin"/>
    <n v="2"/>
    <n v="117.94166666666666"/>
    <n v="120"/>
    <m/>
    <n v="75000"/>
    <n v="150000"/>
    <n v="5"/>
    <n v="6"/>
    <n v="-4"/>
    <n v="290312.5"/>
    <m/>
    <m/>
    <m/>
    <n v="117.94166666666666"/>
    <n v="120"/>
    <n v="120"/>
  </r>
  <r>
    <n v="372"/>
    <s v="Laminate Funto Coffee Candy"/>
    <m/>
    <m/>
    <n v="787.75400000000002"/>
    <n v="235"/>
    <s v="multiple"/>
    <s v="single"/>
    <s v="CANDY"/>
    <s v="LAMINATE"/>
    <s v="PM019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87"/>
    <n v="897"/>
    <n v="893"/>
    <n v="229"/>
    <n v="983.92000000000007"/>
    <n v="888.18000000000006"/>
    <n v="594"/>
    <n v="777"/>
    <n v="0"/>
    <n v="6749.1"/>
    <n v="749.90000000000009"/>
    <n v="1487"/>
    <n v="176226.50000000003"/>
    <n v="1.7622650000000002"/>
    <n v="1.6122512987923039E-3"/>
    <n v="0.83440678127983747"/>
    <x v="0"/>
    <n v="787.75400000000002"/>
    <s v="kgs"/>
    <n v="49.56666666666667"/>
    <b v="0"/>
    <n v="15.892817753866845"/>
    <m/>
    <m/>
    <m/>
    <m/>
    <n v="0"/>
    <s v="moved"/>
    <n v="185122.19"/>
    <m/>
    <m/>
    <m/>
    <s v="N-bin"/>
    <n v="4"/>
    <n v="1090.4666666666667"/>
    <n v="500"/>
    <n v="500"/>
    <n v="117500"/>
    <n v="470000"/>
    <n v="22"/>
    <n v="2"/>
    <n v="2"/>
    <m/>
    <m/>
    <n v="1000"/>
    <n v="235000"/>
    <n v="1090.4666666666667"/>
    <n v="1100"/>
    <n v="1100"/>
  </r>
  <r>
    <n v="270"/>
    <s v="Printed Laminate Gold 2/-"/>
    <m/>
    <m/>
    <n v="0"/>
    <n v="200"/>
    <s v="FG0040"/>
    <s v="single"/>
    <s v="ENGLAND"/>
    <s v="LAMINATE"/>
    <s v="PM0276"/>
    <s v="Packing Material"/>
    <n v="1"/>
    <n v="15"/>
    <n v="1"/>
    <n v="5"/>
    <n v="22"/>
    <n v="25"/>
    <n v="22"/>
    <s v="local"/>
    <s v="Kgs"/>
    <s v="500 KGS"/>
    <n v="500"/>
    <s v="each roll contains 7 kgs"/>
    <n v="7"/>
    <n v="1590"/>
    <n v="1036.9100000000001"/>
    <n v="120"/>
    <n v="376"/>
    <n v="270"/>
    <n v="534.80999999999995"/>
    <n v="1153.4000000000001"/>
    <n v="1531"/>
    <n v="1253.0180000000003"/>
    <n v="7865.137999999999"/>
    <n v="873.90422222222219"/>
    <n v="1590"/>
    <n v="174780.84444444443"/>
    <n v="1.7478084444444444"/>
    <n v="1.5990253648547246E-3"/>
    <n v="0.83600580664469215"/>
    <x v="0"/>
    <n v="0"/>
    <s v="kgs"/>
    <n v="53"/>
    <b v="0"/>
    <n v="0"/>
    <m/>
    <m/>
    <m/>
    <m/>
    <n v="0"/>
    <s v="moved"/>
    <n v="0"/>
    <n v="1"/>
    <m/>
    <m/>
    <s v="N-bin"/>
    <n v="4"/>
    <n v="1166"/>
    <n v="500"/>
    <n v="504"/>
    <n v="100800"/>
    <n v="403200"/>
    <n v="22"/>
    <n v="0"/>
    <n v="4"/>
    <m/>
    <m/>
    <n v="2016"/>
    <n v="403200"/>
    <n v="1166"/>
    <n v="1172"/>
    <n v="1172"/>
  </r>
  <r>
    <n v="91"/>
    <s v="Teddy Biscuits"/>
    <m/>
    <m/>
    <n v="3435"/>
    <n v="55"/>
    <e v="#N/A"/>
    <s v="single"/>
    <s v="BLISTER"/>
    <s v="RM"/>
    <s v="RM0144"/>
    <s v="Raw Material"/>
    <n v="1"/>
    <n v="3"/>
    <n v="1"/>
    <n v="2"/>
    <n v="7"/>
    <n v="5"/>
    <n v="5"/>
    <s v="local"/>
    <s v="Kgs"/>
    <s v="1 TON"/>
    <n v="1000"/>
    <s v="50 cts x 20 kgs"/>
    <n v="20"/>
    <n v="8499.84"/>
    <n v="6713.7"/>
    <n v="1976"/>
    <n v="2345"/>
    <n v="0"/>
    <n v="0"/>
    <n v="4115.6000000000004"/>
    <n v="3752"/>
    <n v="0"/>
    <n v="27402.14"/>
    <n v="3044.6822222222222"/>
    <n v="8499.84"/>
    <n v="167457.52222222221"/>
    <n v="1.6745752222222221"/>
    <n v="1.5320261577873862E-3"/>
    <n v="0.83753783280247951"/>
    <x v="0"/>
    <n v="3435"/>
    <s v="kgs"/>
    <n v="283.32800000000003"/>
    <b v="0"/>
    <n v="12.123757623672915"/>
    <m/>
    <m/>
    <m/>
    <m/>
    <n v="0"/>
    <s v="moved"/>
    <n v="188925"/>
    <n v="1"/>
    <m/>
    <m/>
    <s v="2 Bin"/>
    <n v="2"/>
    <n v="1416.64"/>
    <n v="1420"/>
    <m/>
    <n v="78100"/>
    <n v="156200"/>
    <n v="5"/>
    <n v="3"/>
    <n v="-1"/>
    <n v="32725"/>
    <m/>
    <m/>
    <m/>
    <n v="1416.64"/>
    <n v="1420"/>
    <n v="1420"/>
  </r>
  <r>
    <n v="82"/>
    <s v="cocoa mass "/>
    <m/>
    <m/>
    <n v="1964"/>
    <n v="414.75"/>
    <s v="multiple"/>
    <s v="single"/>
    <s v="INDUSTRIAL"/>
    <s v="RM"/>
    <s v="RM0199"/>
    <s v="Raw Material"/>
    <n v="1"/>
    <n v="7"/>
    <n v="5"/>
    <n v="3"/>
    <n v="16"/>
    <n v="15"/>
    <n v="15"/>
    <s v="Non Local"/>
    <s v="Kgs"/>
    <s v="250 kgs"/>
    <n v="250"/>
    <s v="8 cts x 30 kgs"/>
    <n v="30"/>
    <n v="600"/>
    <n v="0"/>
    <n v="0"/>
    <n v="330"/>
    <n v="210"/>
    <n v="330"/>
    <n v="750"/>
    <n v="605"/>
    <n v="695"/>
    <n v="3520"/>
    <n v="391.11111111111109"/>
    <n v="750"/>
    <n v="162213.33333333331"/>
    <n v="1.6221333333333332"/>
    <n v="1.4840484112667251E-3"/>
    <n v="0.83902188121374621"/>
    <x v="0"/>
    <n v="1964"/>
    <s v="kgs"/>
    <n v="25"/>
    <b v="0"/>
    <n v="78.56"/>
    <m/>
    <m/>
    <m/>
    <m/>
    <n v="0"/>
    <s v="moved"/>
    <n v="814569"/>
    <n v="1"/>
    <m/>
    <m/>
    <s v="N-bin"/>
    <n v="3"/>
    <n v="375"/>
    <n v="250"/>
    <n v="270"/>
    <n v="111982.5"/>
    <n v="335947.5"/>
    <n v="15"/>
    <n v="8"/>
    <n v="-5"/>
    <n v="478621.5"/>
    <m/>
    <m/>
    <m/>
    <n v="375"/>
    <n v="400"/>
    <n v="400"/>
  </r>
  <r>
    <n v="522"/>
    <s v="3D Jelly Bubblegum CBs"/>
    <m/>
    <m/>
    <n v="1740"/>
    <n v="46.6"/>
    <s v="multiple"/>
    <s v="single"/>
    <s v="BUBBLE GUM"/>
    <s v="CFC"/>
    <s v="PM0412"/>
    <s v="Packing Material"/>
    <n v="1"/>
    <n v="4"/>
    <n v="1"/>
    <n v="2"/>
    <n v="8"/>
    <n v="0"/>
    <n v="0"/>
    <s v="local"/>
    <s v="no.s"/>
    <s v="500 CBS"/>
    <n v="500"/>
    <s v="each bdl contains 10 nos"/>
    <n v="10"/>
    <n v="2190"/>
    <n v="4180"/>
    <n v="3890"/>
    <n v="2650"/>
    <n v="2870"/>
    <n v="5620"/>
    <n v="4200"/>
    <n v="2130"/>
    <n v="3420"/>
    <n v="31150"/>
    <n v="3461.1111111111113"/>
    <n v="5620"/>
    <n v="161287.77777777778"/>
    <n v="1.6128777777777779"/>
    <n v="1.4755807395683774E-3"/>
    <n v="0.84049746195331454"/>
    <x v="0"/>
    <n v="1740"/>
    <s v="no.s"/>
    <n v="187.33333333333334"/>
    <b v="0"/>
    <n v="9.2882562277580067"/>
    <m/>
    <m/>
    <m/>
    <m/>
    <n v="0"/>
    <s v="moved"/>
    <n v="81084"/>
    <n v="1"/>
    <m/>
    <m/>
    <s v="2 Bin"/>
    <n v="2"/>
    <n v="0"/>
    <n v="0"/>
    <m/>
    <n v="23300"/>
    <n v="46600"/>
    <n v="0"/>
    <n v="4"/>
    <n v="-2"/>
    <n v="34484"/>
    <m/>
    <m/>
    <m/>
    <n v="0"/>
    <n v="0"/>
    <n v="500"/>
  </r>
  <r>
    <n v="228"/>
    <s v="Jar Cbs Mr Wafer 5/-"/>
    <m/>
    <m/>
    <n v="1680"/>
    <n v="48"/>
    <s v="multiple"/>
    <s v="single"/>
    <s v="WAFER"/>
    <s v="CFC"/>
    <s v="PM0364"/>
    <s v="Packing Material"/>
    <n v="1"/>
    <n v="4"/>
    <n v="1"/>
    <n v="2"/>
    <n v="8"/>
    <n v="5"/>
    <n v="5"/>
    <s v="local"/>
    <s v="no.s"/>
    <s v="500 CBS"/>
    <n v="500"/>
    <s v="each bdl contains 10 nos"/>
    <n v="10"/>
    <n v="4020"/>
    <n v="3580"/>
    <n v="2930"/>
    <n v="3165"/>
    <n v="2285"/>
    <n v="1900"/>
    <n v="4700"/>
    <n v="5000"/>
    <n v="2590"/>
    <n v="30170"/>
    <n v="3352.2222222222222"/>
    <n v="5000"/>
    <n v="160906.66666666666"/>
    <n v="1.6090666666666666"/>
    <n v="1.4720940512219988E-3"/>
    <n v="0.84196955600453649"/>
    <x v="0"/>
    <n v="1680"/>
    <s v="no.s"/>
    <n v="166.66666666666666"/>
    <b v="0"/>
    <n v="10.08"/>
    <m/>
    <m/>
    <m/>
    <m/>
    <n v="0"/>
    <s v="moved"/>
    <n v="80640"/>
    <n v="1"/>
    <m/>
    <m/>
    <s v="2 Bin"/>
    <n v="2"/>
    <n v="833.33333333333326"/>
    <n v="840"/>
    <m/>
    <n v="40320"/>
    <n v="80640"/>
    <n v="5"/>
    <n v="2"/>
    <n v="0"/>
    <m/>
    <m/>
    <m/>
    <m/>
    <n v="833.33333333333326"/>
    <n v="840"/>
    <n v="840"/>
  </r>
  <r>
    <n v="109"/>
    <s v="Strawberry Flavour (Peacock) -  Wafer"/>
    <m/>
    <m/>
    <n v="155"/>
    <n v="791.30950000000007"/>
    <s v="multiple"/>
    <s v="single"/>
    <s v="WAFER"/>
    <s v="FLAVOUR"/>
    <s v="RM0091"/>
    <s v="Raw Material"/>
    <n v="1"/>
    <n v="20"/>
    <n v="5"/>
    <n v="5"/>
    <n v="31"/>
    <n v="30"/>
    <n v="30"/>
    <s v="Non Local"/>
    <s v="Kgs"/>
    <s v="25 KGS"/>
    <n v="25"/>
    <s v="25 bottels x 1 kg"/>
    <n v="1"/>
    <n v="260"/>
    <n v="120"/>
    <n v="145"/>
    <n v="180"/>
    <n v="170"/>
    <n v="145"/>
    <n v="190"/>
    <n v="330"/>
    <n v="290"/>
    <n v="1830"/>
    <n v="203.33333333333334"/>
    <n v="330"/>
    <n v="160899.59833333336"/>
    <n v="1.6089959833333336"/>
    <n v="1.4720293848432368E-3"/>
    <n v="0.84344158538937974"/>
    <x v="0"/>
    <n v="155"/>
    <s v="kgs"/>
    <n v="11"/>
    <b v="0"/>
    <n v="14.090909090909092"/>
    <m/>
    <m/>
    <m/>
    <m/>
    <n v="0"/>
    <s v="moved"/>
    <n v="122652.97250000002"/>
    <m/>
    <m/>
    <m/>
    <s v="N-bin"/>
    <n v="15"/>
    <n v="330"/>
    <n v="25"/>
    <n v="25"/>
    <n v="19782.737500000003"/>
    <n v="296741.06250000006"/>
    <n v="30"/>
    <n v="7"/>
    <n v="8"/>
    <m/>
    <m/>
    <n v="200"/>
    <n v="158261.90000000002"/>
    <n v="330"/>
    <n v="330"/>
    <n v="330"/>
  </r>
  <r>
    <n v="216"/>
    <s v="Laminate Black &amp; White "/>
    <m/>
    <m/>
    <n v="1516.65"/>
    <n v="190"/>
    <s v="FG0051"/>
    <s v="single"/>
    <s v="ENGLAND"/>
    <s v="LAMINATE"/>
    <s v="PM025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81"/>
    <n v="1258.4000000000001"/>
    <n v="784.4"/>
    <n v="288"/>
    <n v="325.74"/>
    <n v="435"/>
    <n v="665"/>
    <n v="769"/>
    <n v="1465.44"/>
    <n v="7471.98"/>
    <n v="830.21999999999991"/>
    <n v="1481"/>
    <n v="157741.79999999999"/>
    <n v="1.577418"/>
    <n v="1.4431394933442801E-3"/>
    <n v="0.84488472488272404"/>
    <x v="0"/>
    <n v="1516.65"/>
    <s v="kgs"/>
    <n v="49.366666666666667"/>
    <b v="0"/>
    <n v="30.722147197839298"/>
    <m/>
    <m/>
    <m/>
    <m/>
    <n v="0"/>
    <s v="moved"/>
    <n v="288163.5"/>
    <n v="1"/>
    <m/>
    <m/>
    <s v="N-bin"/>
    <n v="4"/>
    <n v="1086.0666666666666"/>
    <n v="500"/>
    <n v="500"/>
    <n v="95000"/>
    <n v="380000"/>
    <n v="22"/>
    <n v="4"/>
    <n v="0"/>
    <m/>
    <m/>
    <m/>
    <m/>
    <n v="1086.0666666666666"/>
    <n v="1100"/>
    <n v="1100"/>
  </r>
  <r>
    <n v="183"/>
    <s v="Display Teeny 2/-"/>
    <s v="Slow moving"/>
    <m/>
    <n v="50750"/>
    <n v="7.2"/>
    <s v="multiple"/>
    <s v="single"/>
    <s v="WAFER"/>
    <s v="DISPLAY"/>
    <s v="PM0373"/>
    <s v="Packing Material"/>
    <n v="1"/>
    <n v="10"/>
    <n v="1"/>
    <n v="4"/>
    <n v="16"/>
    <m/>
    <n v="16"/>
    <s v="local"/>
    <s v="no.s"/>
    <s v="5000 NOS"/>
    <n v="5000"/>
    <s v="each cotton contains 100 nos"/>
    <n v="100"/>
    <m/>
    <m/>
    <m/>
    <m/>
    <m/>
    <m/>
    <n v="16000"/>
    <n v="30050"/>
    <n v="19500"/>
    <m/>
    <n v="21850"/>
    <m/>
    <n v="157320"/>
    <m/>
    <n v="0"/>
    <n v="1"/>
    <x v="0"/>
    <n v="50750"/>
    <s v="no.s"/>
    <n v="0"/>
    <b v="0"/>
    <m/>
    <m/>
    <m/>
    <m/>
    <s v="Non Moving "/>
    <n v="1"/>
    <s v="non moved"/>
    <n v="365400"/>
    <m/>
    <m/>
    <m/>
    <m/>
    <m/>
    <m/>
    <m/>
    <m/>
    <n v="0"/>
    <n v="0"/>
    <e v="#DIV/0!"/>
    <m/>
    <m/>
    <m/>
    <m/>
    <m/>
    <m/>
    <m/>
    <m/>
    <m/>
  </r>
  <r>
    <n v="563"/>
    <s v="Dark Chocolade Rs.2 / White Beauty Rs.2 Jars"/>
    <m/>
    <m/>
    <n v="18045"/>
    <n v="4.5339999999999998"/>
    <s v="multiple"/>
    <s v="single"/>
    <s v="DARK, WHITE BEAUTY"/>
    <s v="JARS"/>
    <s v="PM0478"/>
    <s v="Packing Material"/>
    <n v="1"/>
    <n v="2"/>
    <n v="1"/>
    <n v="2"/>
    <n v="6"/>
    <n v="2"/>
    <n v="2"/>
    <s v="local"/>
    <s v="no.s"/>
    <s v="5000 NOS"/>
    <n v="5000"/>
    <s v="each pkt contains 65 nos"/>
    <n v="65"/>
    <n v="82860"/>
    <n v="63785"/>
    <n v="26620"/>
    <n v="0"/>
    <n v="700"/>
    <n v="21445"/>
    <n v="38115"/>
    <n v="23435"/>
    <n v="53725"/>
    <n v="310685"/>
    <n v="34520.555555555555"/>
    <n v="82860"/>
    <n v="156516.19888888887"/>
    <n v="1.5651619888888888"/>
    <n v="1.4319267813901178E-3"/>
    <n v="0.84631665166411418"/>
    <x v="0"/>
    <n v="18045"/>
    <s v="no.s"/>
    <n v="2762"/>
    <b v="0"/>
    <n v="6.5333091962346126"/>
    <m/>
    <m/>
    <m/>
    <m/>
    <n v="0"/>
    <s v="moved"/>
    <n v="81816.03"/>
    <m/>
    <m/>
    <m/>
    <s v="2 Bin"/>
    <n v="2"/>
    <n v="5524"/>
    <n v="5525"/>
    <m/>
    <n v="25322.39"/>
    <n v="50644.78"/>
    <n v="2"/>
    <n v="4"/>
    <n v="-2"/>
    <n v="31171.25"/>
    <m/>
    <m/>
    <m/>
    <n v="5524"/>
    <n v="5585"/>
    <n v="5585"/>
  </r>
  <r>
    <n v="315"/>
    <s v="Cansters Mr.Wafer Choco Stick"/>
    <m/>
    <m/>
    <n v="3204"/>
    <n v="11"/>
    <s v="FG0012"/>
    <s v="single"/>
    <s v="STICK"/>
    <s v="CANSTERS"/>
    <s v="PM0014"/>
    <s v="Packing Material"/>
    <n v="1"/>
    <n v="10"/>
    <n v="1"/>
    <n v="4"/>
    <n v="16"/>
    <n v="5"/>
    <n v="5"/>
    <s v="local"/>
    <s v="no.s"/>
    <s v="5000 NOS"/>
    <n v="5000"/>
    <n v="0"/>
    <n v="36"/>
    <n v="9100"/>
    <n v="22428"/>
    <n v="16392"/>
    <n v="8064"/>
    <n v="9720"/>
    <n v="3240"/>
    <n v="12924"/>
    <n v="25116"/>
    <n v="20836"/>
    <n v="127820"/>
    <n v="14202.222222222223"/>
    <n v="25116"/>
    <n v="156224.44444444444"/>
    <n v="1.5622444444444443"/>
    <n v="1.4292575943950633E-3"/>
    <n v="0.84774590925850923"/>
    <x v="0"/>
    <n v="3204"/>
    <s v="no.s"/>
    <n v="837.2"/>
    <b v="0"/>
    <n v="3.8270425226946965"/>
    <m/>
    <m/>
    <m/>
    <m/>
    <n v="0"/>
    <s v="moved"/>
    <n v="35244"/>
    <n v="1"/>
    <m/>
    <m/>
    <s v="2 Bin"/>
    <n v="2"/>
    <n v="4186"/>
    <n v="4212"/>
    <m/>
    <n v="55000"/>
    <n v="110000"/>
    <n v="5"/>
    <n v="1"/>
    <n v="1"/>
    <m/>
    <m/>
    <n v="5000"/>
    <n v="55000"/>
    <n v="4186"/>
    <n v="4172"/>
    <n v="5000"/>
  </r>
  <r>
    <n v="554"/>
    <s v="PVC 230 MM (white)"/>
    <m/>
    <m/>
    <n v="1597.02"/>
    <n v="110"/>
    <e v="#N/A"/>
    <s v="single"/>
    <s v="BLISTER"/>
    <s v="PVC FILMS"/>
    <s v="PM0349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3787"/>
    <n v="3116"/>
    <n v="860"/>
    <n v="1298"/>
    <n v="20"/>
    <n v="0"/>
    <n v="1985.33"/>
    <n v="1698.66"/>
    <n v="0"/>
    <n v="12764.99"/>
    <n v="1418.3322222222223"/>
    <n v="3787"/>
    <n v="156016.54444444444"/>
    <n v="1.5601654444444444"/>
    <n v="1.4273555703236615E-3"/>
    <n v="0.84917326482883293"/>
    <x v="0"/>
    <n v="1597.02"/>
    <s v="kgs"/>
    <n v="126.23333333333333"/>
    <b v="0"/>
    <n v="12.651333509374174"/>
    <m/>
    <m/>
    <m/>
    <m/>
    <n v="0"/>
    <s v="moved"/>
    <n v="175672.2"/>
    <n v="1"/>
    <m/>
    <m/>
    <s v="2 Bin"/>
    <n v="2"/>
    <n v="1262.3333333333333"/>
    <n v="1280"/>
    <m/>
    <n v="140800"/>
    <n v="281600"/>
    <n v="10"/>
    <n v="2"/>
    <n v="0"/>
    <m/>
    <m/>
    <m/>
    <m/>
    <n v="1262.3333333333333"/>
    <n v="1280"/>
    <n v="1280"/>
  </r>
  <r>
    <n v="10"/>
    <s v="Corn Starch"/>
    <m/>
    <m/>
    <n v="10750"/>
    <n v="30"/>
    <s v="multiple"/>
    <s v="Multiple"/>
    <s v="STICK,WAFFER"/>
    <s v="RM"/>
    <s v="RM0117"/>
    <s v="Raw Material"/>
    <n v="1"/>
    <n v="5"/>
    <n v="4"/>
    <n v="3"/>
    <n v="13"/>
    <n v="5"/>
    <n v="5"/>
    <s v="Non Local"/>
    <s v="Kgs"/>
    <s v="5 TONS"/>
    <n v="5000"/>
    <s v="100 bags x 50 kgs"/>
    <n v="50"/>
    <n v="4350"/>
    <n v="5000"/>
    <n v="4000"/>
    <n v="3250"/>
    <n v="4500"/>
    <n v="4200"/>
    <n v="5850"/>
    <n v="8050"/>
    <n v="7250"/>
    <n v="46450"/>
    <n v="5161.1111111111113"/>
    <n v="8050"/>
    <n v="154833.33333333334"/>
    <n v="1.5483333333333333"/>
    <n v="1.4165306736671746E-3"/>
    <n v="0.85058979550250013"/>
    <x v="0"/>
    <n v="10750"/>
    <s v="kgs"/>
    <n v="268.33333333333331"/>
    <b v="0"/>
    <n v="40.062111801242239"/>
    <m/>
    <m/>
    <m/>
    <m/>
    <n v="0"/>
    <s v="moved"/>
    <n v="322500"/>
    <m/>
    <m/>
    <m/>
    <s v="N-bin"/>
    <n v="2"/>
    <n v="1341.6666666666665"/>
    <n v="5000"/>
    <n v="5000"/>
    <n v="150000"/>
    <n v="300000"/>
    <n v="5"/>
    <n v="3"/>
    <n v="-1"/>
    <n v="22500"/>
    <m/>
    <m/>
    <m/>
    <n v="1341.6666666666665"/>
    <n v="1300"/>
    <n v="5000"/>
  </r>
  <r>
    <n v="385"/>
    <s v="Ben 10 Ultra Pop Cbs"/>
    <m/>
    <m/>
    <n v="1880"/>
    <n v="33.75"/>
    <s v="multiple"/>
    <s v="single"/>
    <s v="CANDY"/>
    <s v="CFC"/>
    <s v="PM0220"/>
    <s v="Packing Material"/>
    <n v="1"/>
    <n v="4"/>
    <n v="1"/>
    <n v="2"/>
    <n v="8"/>
    <n v="7"/>
    <n v="7"/>
    <s v="local"/>
    <s v="no.s"/>
    <s v="500 CBS"/>
    <n v="500"/>
    <s v="each bdl contains 10 nos"/>
    <n v="10"/>
    <n v="2010"/>
    <n v="2990"/>
    <n v="4260"/>
    <n v="5320"/>
    <n v="4360"/>
    <n v="6670"/>
    <n v="5215"/>
    <n v="5110"/>
    <n v="4710"/>
    <n v="40645"/>
    <n v="4516.1111111111113"/>
    <n v="6670"/>
    <n v="152418.75"/>
    <n v="1.5241875"/>
    <n v="1.3944402666329946E-3"/>
    <n v="0.85198423576913318"/>
    <x v="0"/>
    <n v="1880"/>
    <s v="no.s"/>
    <n v="222.33333333333334"/>
    <b v="0"/>
    <n v="8.4557721139430289"/>
    <m/>
    <m/>
    <m/>
    <m/>
    <n v="0"/>
    <s v="moved"/>
    <n v="63450"/>
    <n v="1"/>
    <m/>
    <m/>
    <s v="2 Bin"/>
    <n v="2"/>
    <n v="1556.3333333333335"/>
    <n v="1560"/>
    <m/>
    <n v="52650"/>
    <n v="105300"/>
    <n v="7"/>
    <n v="2"/>
    <n v="0"/>
    <m/>
    <m/>
    <m/>
    <m/>
    <n v="1556.3333333333335"/>
    <n v="1560"/>
    <n v="1560"/>
  </r>
  <r>
    <n v="448"/>
    <s v="Display Teddy Biskoot"/>
    <s v="occasional use"/>
    <s v="no stock"/>
    <n v="24905"/>
    <n v="10"/>
    <e v="#N/A"/>
    <s v="single"/>
    <s v="BLISTER"/>
    <s v="DISPLAY"/>
    <s v="PM0333"/>
    <s v="Packing Material"/>
    <n v="1"/>
    <n v="10"/>
    <n v="1"/>
    <n v="4"/>
    <n v="16"/>
    <m/>
    <n v="16"/>
    <s v="local"/>
    <s v="no.s"/>
    <s v="5000 NOS"/>
    <n v="5000"/>
    <e v="#N/A"/>
    <n v="100"/>
    <n v="36225"/>
    <n v="24990"/>
    <n v="6355"/>
    <m/>
    <m/>
    <m/>
    <n v="2000"/>
    <n v="6190"/>
    <m/>
    <m/>
    <n v="15152"/>
    <m/>
    <n v="151520"/>
    <m/>
    <n v="0"/>
    <n v="1"/>
    <x v="2"/>
    <n v="24905"/>
    <s v="no.s"/>
    <n v="0"/>
    <b v="0"/>
    <m/>
    <m/>
    <m/>
    <m/>
    <s v="Non Moving "/>
    <n v="1"/>
    <s v="non moved"/>
    <n v="249050"/>
    <m/>
    <n v="6.3"/>
    <n v="11"/>
    <m/>
    <m/>
    <m/>
    <m/>
    <m/>
    <n v="0"/>
    <n v="0"/>
    <e v="#DIV/0!"/>
    <m/>
    <m/>
    <m/>
    <m/>
    <m/>
    <m/>
    <m/>
    <m/>
    <m/>
  </r>
  <r>
    <n v="387"/>
    <s v="Xtrem Cbs Bowl offer"/>
    <m/>
    <m/>
    <n v="1695"/>
    <n v="38.5"/>
    <s v="multiple"/>
    <s v="single"/>
    <s v="CANDY"/>
    <s v="CFC"/>
    <s v="PM0181"/>
    <s v="Packing Material"/>
    <n v="1"/>
    <n v="4"/>
    <n v="1"/>
    <n v="2"/>
    <n v="8"/>
    <n v="7"/>
    <n v="7"/>
    <s v="local"/>
    <s v="no.s"/>
    <s v="500 CBS"/>
    <n v="500"/>
    <s v="each bdl contains 10 nos"/>
    <n v="10"/>
    <n v="2900"/>
    <n v="3310"/>
    <n v="2920"/>
    <n v="6010"/>
    <n v="6150"/>
    <n v="2960"/>
    <n v="1740"/>
    <n v="4380"/>
    <n v="4480"/>
    <n v="34850"/>
    <n v="3872.2222222222222"/>
    <n v="6150"/>
    <n v="149080.55555555556"/>
    <n v="1.4908055555555557"/>
    <n v="1.3638999771267239E-3"/>
    <n v="0.85334813574625989"/>
    <x v="0"/>
    <n v="1695"/>
    <s v="no.s"/>
    <n v="205"/>
    <b v="0"/>
    <n v="8.2682926829268286"/>
    <m/>
    <m/>
    <m/>
    <m/>
    <n v="0"/>
    <s v="moved"/>
    <n v="65257.5"/>
    <n v="1"/>
    <m/>
    <m/>
    <s v="2 Bin"/>
    <n v="2"/>
    <n v="1435"/>
    <n v="1440"/>
    <m/>
    <n v="55440"/>
    <n v="110880"/>
    <n v="7"/>
    <n v="2"/>
    <n v="0"/>
    <m/>
    <m/>
    <m/>
    <m/>
    <n v="1435"/>
    <n v="1440"/>
    <n v="1440"/>
  </r>
  <r>
    <n v="415"/>
    <s v="Pvc Blister Trays (30pcs) Doraemon Fun stick"/>
    <m/>
    <m/>
    <n v="11900"/>
    <n v="5.5"/>
    <e v="#N/A"/>
    <s v="single"/>
    <s v="BLISTER"/>
    <s v="TRAYS"/>
    <s v="PM0315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m/>
    <n v="24000"/>
    <n v="17360"/>
    <n v="16240"/>
    <n v="32000"/>
    <n v="39840"/>
    <n v="40540"/>
    <n v="17000"/>
    <n v="186980"/>
    <n v="26711.428571428572"/>
    <n v="40540"/>
    <n v="146912.85714285716"/>
    <n v="1.4691285714285716"/>
    <n v="1.3440682572590367E-3"/>
    <n v="0.85469220400351897"/>
    <x v="0"/>
    <n v="11900"/>
    <s v="no.s"/>
    <n v="1351.3333333333333"/>
    <b v="0"/>
    <n v="8.8061174148988659"/>
    <m/>
    <m/>
    <m/>
    <m/>
    <n v="0"/>
    <s v="moved"/>
    <n v="65450"/>
    <m/>
    <m/>
    <m/>
    <s v="2 Bin"/>
    <n v="2"/>
    <n v="9459.3333333333321"/>
    <n v="10000"/>
    <m/>
    <n v="55000"/>
    <n v="110000"/>
    <n v="7"/>
    <n v="2"/>
    <n v="0"/>
    <m/>
    <m/>
    <m/>
    <m/>
    <n v="9459.3333333333321"/>
    <n v="10000"/>
    <n v="10000"/>
  </r>
  <r>
    <n v="133"/>
    <s v="Milk Chocolate OS Flavour 0287KM"/>
    <m/>
    <m/>
    <n v="75"/>
    <n v="1021.2483999999999"/>
    <s v="multiple"/>
    <s v="single"/>
    <s v="INDUSTRIAL"/>
    <s v="FLAVOUR"/>
    <s v="RM0139"/>
    <s v="Raw Material"/>
    <n v="1"/>
    <n v="20"/>
    <n v="5"/>
    <n v="5"/>
    <n v="31"/>
    <n v="30"/>
    <n v="30"/>
    <s v="Non Local"/>
    <s v="Kgs"/>
    <s v="25 KGS"/>
    <n v="25"/>
    <s v="5 cans x 5 kgs"/>
    <n v="5"/>
    <n v="140.6"/>
    <n v="200"/>
    <n v="30"/>
    <n v="60"/>
    <n v="115"/>
    <n v="130"/>
    <n v="135"/>
    <n v="255"/>
    <n v="212.48"/>
    <n v="1278.08"/>
    <n v="142.00888888888889"/>
    <n v="255"/>
    <n v="145026.35056355555"/>
    <n v="1.4502635056355555"/>
    <n v="1.3268090897521109E-3"/>
    <n v="0.85601901309327111"/>
    <x v="0"/>
    <n v="75"/>
    <s v="kgs"/>
    <n v="8.5"/>
    <b v="0"/>
    <n v="8.8235294117647065"/>
    <m/>
    <m/>
    <m/>
    <m/>
    <n v="0"/>
    <s v="moved"/>
    <n v="76593.62999999999"/>
    <n v="1"/>
    <m/>
    <m/>
    <s v="N-bin"/>
    <n v="12"/>
    <n v="255"/>
    <n v="25"/>
    <n v="25"/>
    <n v="25531.21"/>
    <n v="306374.52"/>
    <n v="30"/>
    <n v="3"/>
    <n v="9"/>
    <m/>
    <m/>
    <n v="225"/>
    <n v="229780.88999999998"/>
    <n v="255"/>
    <n v="255"/>
    <n v="255"/>
  </r>
  <r>
    <n v="365"/>
    <s v="U &amp; Me Jar cartons (common)"/>
    <m/>
    <m/>
    <n v="1270"/>
    <n v="38.75"/>
    <s v="multiple"/>
    <s v="single"/>
    <s v="CANDY"/>
    <s v="CFC"/>
    <s v="PM0157"/>
    <s v="Packing Material"/>
    <n v="1"/>
    <n v="4"/>
    <n v="1"/>
    <n v="2"/>
    <n v="8"/>
    <n v="5"/>
    <n v="5"/>
    <s v="local"/>
    <s v="no.s"/>
    <s v="500 CBS"/>
    <n v="500"/>
    <s v="each bdl contains 10 nos"/>
    <n v="10"/>
    <n v="4020"/>
    <n v="5610"/>
    <n v="5230"/>
    <n v="4960"/>
    <n v="860"/>
    <n v="4390"/>
    <n v="2690"/>
    <n v="2598"/>
    <n v="3010"/>
    <n v="33368"/>
    <n v="3707.5555555555557"/>
    <n v="5610"/>
    <n v="143667.77777777778"/>
    <n v="1.4366777777777777"/>
    <n v="1.3143798538632174E-3"/>
    <n v="0.85733339294713429"/>
    <x v="0"/>
    <n v="1270"/>
    <s v="no.s"/>
    <n v="187"/>
    <b v="0"/>
    <n v="6.7914438502673793"/>
    <m/>
    <m/>
    <m/>
    <m/>
    <n v="0"/>
    <s v="moved"/>
    <n v="49212.5"/>
    <m/>
    <m/>
    <m/>
    <s v="2 Bin"/>
    <n v="2"/>
    <n v="935"/>
    <n v="940"/>
    <m/>
    <n v="36425"/>
    <n v="72850"/>
    <n v="5"/>
    <n v="2"/>
    <n v="0"/>
    <m/>
    <m/>
    <m/>
    <m/>
    <n v="935"/>
    <n v="940"/>
    <n v="940"/>
  </r>
  <r>
    <n v="180"/>
    <s v="Laminate Chocolate Teeny 2/-"/>
    <s v="Slow moving"/>
    <m/>
    <n v="52"/>
    <n v="225"/>
    <s v="FG0201"/>
    <s v="single"/>
    <s v="WAFER"/>
    <s v="LAMINATE"/>
    <s v="PM0370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n v="489"/>
    <n v="837"/>
    <n v="572"/>
    <m/>
    <n v="632.66666666666663"/>
    <m/>
    <n v="142350"/>
    <m/>
    <n v="0"/>
    <n v="1"/>
    <x v="0"/>
    <n v="52"/>
    <s v="kgs"/>
    <n v="0"/>
    <b v="0"/>
    <m/>
    <m/>
    <m/>
    <m/>
    <s v="Non Moving "/>
    <n v="1"/>
    <s v="non moved"/>
    <n v="11700"/>
    <m/>
    <m/>
    <m/>
    <m/>
    <m/>
    <m/>
    <m/>
    <m/>
    <n v="0"/>
    <n v="0"/>
    <m/>
    <m/>
    <m/>
    <m/>
    <m/>
    <m/>
    <m/>
    <m/>
    <m/>
    <m/>
  </r>
  <r>
    <n v="243"/>
    <s v="Laminate Funtoo Choco coated Rs.5/-"/>
    <m/>
    <m/>
    <n v="111"/>
    <n v="230"/>
    <s v="FG0029"/>
    <s v="single"/>
    <s v="WAFER"/>
    <s v="LAMINATE"/>
    <s v="PM038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070"/>
    <n v="683.26"/>
    <n v="842"/>
    <n v="0"/>
    <n v="586.48"/>
    <n v="712"/>
    <n v="752.40000000000009"/>
    <n v="283"/>
    <n v="637"/>
    <n v="5566.1399999999994"/>
    <n v="618.46"/>
    <n v="1070"/>
    <n v="142245.80000000002"/>
    <n v="1.4224580000000002"/>
    <n v="1.3013705418750885E-3"/>
    <n v="0.85863476348900936"/>
    <x v="0"/>
    <n v="111"/>
    <s v="kgs"/>
    <n v="35.666666666666664"/>
    <b v="0"/>
    <n v="3.1121495327102804"/>
    <m/>
    <m/>
    <m/>
    <m/>
    <n v="0"/>
    <s v="moved"/>
    <n v="25530"/>
    <m/>
    <m/>
    <m/>
    <s v="N-bin"/>
    <n v="3"/>
    <n v="784.66666666666663"/>
    <n v="500"/>
    <n v="500"/>
    <n v="115000"/>
    <n v="345000"/>
    <n v="22"/>
    <n v="1"/>
    <n v="2"/>
    <m/>
    <m/>
    <n v="1000"/>
    <n v="230000"/>
    <n v="784.66666666666663"/>
    <n v="800"/>
    <n v="800"/>
  </r>
  <r>
    <n v="46"/>
    <s v="Mallic Acid"/>
    <m/>
    <m/>
    <n v="1575"/>
    <n v="185.21525"/>
    <s v="multiple"/>
    <s v="single"/>
    <s v="CANDY"/>
    <s v="RM"/>
    <s v="RM0078"/>
    <s v="Raw Material"/>
    <n v="1"/>
    <n v="7"/>
    <n v="5"/>
    <n v="3"/>
    <n v="16"/>
    <n v="10"/>
    <n v="10"/>
    <s v="local"/>
    <s v="Kgs"/>
    <s v="250 kgs"/>
    <n v="250"/>
    <s v="10 bags x 25 kgs"/>
    <n v="25"/>
    <n v="600"/>
    <n v="500"/>
    <n v="600"/>
    <n v="1100"/>
    <n v="900"/>
    <n v="575"/>
    <n v="700"/>
    <n v="925"/>
    <n v="950"/>
    <n v="6850"/>
    <n v="761.11111111111109"/>
    <n v="1100"/>
    <n v="140969.38472222222"/>
    <n v="1.4096938472222222"/>
    <n v="1.2896929440711512E-3"/>
    <n v="0.85992445643308046"/>
    <x v="0"/>
    <n v="1575"/>
    <s v="kgs"/>
    <n v="36.666666666666664"/>
    <b v="0"/>
    <n v="42.95454545454546"/>
    <m/>
    <m/>
    <m/>
    <m/>
    <n v="0"/>
    <s v="moved"/>
    <n v="291714.01874999999"/>
    <m/>
    <m/>
    <m/>
    <s v="2 Bin"/>
    <n v="2"/>
    <n v="366.66666666666663"/>
    <n v="375"/>
    <m/>
    <n v="69455.71875"/>
    <n v="138911.4375"/>
    <n v="10"/>
    <n v="5"/>
    <n v="-3"/>
    <n v="152802.58124999999"/>
    <m/>
    <m/>
    <m/>
    <n v="366.66666666666663"/>
    <n v="375"/>
    <n v="375"/>
  </r>
  <r>
    <n v="368"/>
    <s v="Pik Pok Capuccino Laminate"/>
    <m/>
    <m/>
    <n v="1203.7"/>
    <n v="195"/>
    <s v="multiple"/>
    <s v="single"/>
    <s v="CANDY"/>
    <s v="LAMINATE"/>
    <s v="PM018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112"/>
    <n v="368"/>
    <n v="0"/>
    <n v="560"/>
    <n v="994.08"/>
    <n v="1137.1399999999999"/>
    <n v="819.5"/>
    <n v="1743.9"/>
    <n v="5734.62"/>
    <n v="716.82749999999999"/>
    <n v="1743.9"/>
    <n v="139781.36249999999"/>
    <n v="1.3978136249999999"/>
    <n v="1.2788240317862681E-3"/>
    <n v="0.86120328046486672"/>
    <x v="0"/>
    <n v="1203.7"/>
    <s v="kgs"/>
    <n v="58.13"/>
    <b v="0"/>
    <n v="20.70703595389644"/>
    <m/>
    <m/>
    <m/>
    <m/>
    <n v="0"/>
    <s v="moved"/>
    <n v="234721.5"/>
    <m/>
    <m/>
    <m/>
    <s v="N-bin"/>
    <n v="4"/>
    <n v="1278.8600000000001"/>
    <n v="500"/>
    <n v="500"/>
    <n v="97500"/>
    <n v="390000"/>
    <n v="22"/>
    <n v="3"/>
    <n v="1"/>
    <m/>
    <m/>
    <m/>
    <m/>
    <n v="1278.8600000000001"/>
    <n v="1280"/>
    <n v="1280"/>
  </r>
  <r>
    <n v="500"/>
    <s v="Mikky Tops Pink"/>
    <m/>
    <m/>
    <n v="34300"/>
    <n v="2.5"/>
    <s v="FG0064"/>
    <s v="single"/>
    <s v="PANNING"/>
    <s v="TOPS"/>
    <s v="PM0112"/>
    <s v="Packing Material"/>
    <n v="1"/>
    <n v="3"/>
    <n v="1"/>
    <n v="2"/>
    <n v="7"/>
    <n v="2"/>
    <n v="2"/>
    <s v="local"/>
    <s v="no.s"/>
    <s v="5000 NOS"/>
    <n v="5000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247698906487025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501"/>
    <s v="Mikky Tops Blue"/>
    <m/>
    <m/>
    <n v="34300"/>
    <n v="2.5"/>
    <s v="FG0064"/>
    <s v="single"/>
    <s v="PANNING"/>
    <s v="CFC"/>
    <s v="PM0113"/>
    <s v="Packing Material"/>
    <n v="1"/>
    <n v="4"/>
    <n v="1"/>
    <n v="2"/>
    <n v="8"/>
    <n v="2"/>
    <n v="2"/>
    <s v="local"/>
    <s v="no.s"/>
    <s v="5000 NOS"/>
    <n v="5000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375069766487378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502"/>
    <s v="Mikky Tops Yellow"/>
    <m/>
    <m/>
    <n v="34300"/>
    <n v="2.5"/>
    <s v="FG0064"/>
    <s v="single"/>
    <s v="PANNING"/>
    <s v="TOPS"/>
    <s v="PM0114"/>
    <s v="Packing Material"/>
    <n v="1"/>
    <n v="3"/>
    <n v="1"/>
    <n v="2"/>
    <n v="7"/>
    <n v="2"/>
    <n v="2"/>
    <s v="local"/>
    <s v="no.s"/>
    <s v="5000 NOS"/>
    <n v="5000"/>
    <s v="each bag contains 2000 nos caps"/>
    <n v="2000"/>
    <n v="62100"/>
    <n v="76000"/>
    <n v="58500"/>
    <n v="37000"/>
    <n v="42500"/>
    <n v="40000"/>
    <n v="71500"/>
    <n v="64500"/>
    <n v="48200"/>
    <n v="500300"/>
    <n v="55588.888888888891"/>
    <n v="76000"/>
    <n v="138972.22222222222"/>
    <n v="1.3897222222222221"/>
    <n v="1.2714214137705192E-3"/>
    <n v="0.86502211907864435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442"/>
    <s v="Laminate Villo cake"/>
    <m/>
    <m/>
    <n v="584.75"/>
    <n v="195"/>
    <s v="FG0030"/>
    <s v="single"/>
    <s v="CAKE"/>
    <s v="LAMINATE"/>
    <s v="PM0001"/>
    <s v="Packing Material"/>
    <n v="1"/>
    <n v="15"/>
    <n v="1"/>
    <n v="5"/>
    <n v="22"/>
    <n v="25"/>
    <n v="22"/>
    <s v="local"/>
    <s v="Kgs"/>
    <s v="500 KGS"/>
    <n v="500"/>
    <s v="each bdl average 14 kgs"/>
    <n v="14"/>
    <n v="1480.8"/>
    <n v="1526"/>
    <n v="610.02"/>
    <n v="0"/>
    <n v="0"/>
    <n v="0"/>
    <n v="735"/>
    <n v="846.22"/>
    <n v="1177.56"/>
    <n v="6375.6"/>
    <n v="708.40000000000009"/>
    <n v="1526"/>
    <n v="138138.00000000003"/>
    <n v="1.3813800000000003"/>
    <n v="1.263789327442645E-3"/>
    <n v="0.86628590840608699"/>
    <x v="0"/>
    <n v="584.75"/>
    <s v="kgs"/>
    <n v="50.866666666666667"/>
    <b v="0"/>
    <n v="11.495740498034076"/>
    <m/>
    <m/>
    <m/>
    <m/>
    <n v="0"/>
    <s v="moved"/>
    <n v="114026.25"/>
    <m/>
    <m/>
    <m/>
    <s v="N-bin"/>
    <n v="4"/>
    <n v="1119.0666666666666"/>
    <n v="500"/>
    <n v="504"/>
    <n v="98280"/>
    <n v="393120"/>
    <n v="22"/>
    <n v="2"/>
    <n v="2"/>
    <m/>
    <m/>
    <n v="1008"/>
    <n v="196560"/>
    <n v="1119.0666666666666"/>
    <n v="1130"/>
    <n v="1130"/>
  </r>
  <r>
    <n v="828"/>
    <s v="WAFFY STICK JARS"/>
    <m/>
    <m/>
    <n v="36200"/>
    <n v="3"/>
    <s v="multiple"/>
    <s v="single"/>
    <s v="STICK"/>
    <s v="JARS"/>
    <s v="PM0539"/>
    <s v="Packing Material"/>
    <n v="1"/>
    <n v="2"/>
    <n v="1"/>
    <n v="2"/>
    <n v="6"/>
    <n v="2"/>
    <n v="2"/>
    <s v="local"/>
    <s v="no.s"/>
    <s v="5000 NOS"/>
    <n v="5000"/>
    <s v="each pkt contains 200 nos"/>
    <n v="200"/>
    <m/>
    <m/>
    <m/>
    <n v="80915"/>
    <n v="88985"/>
    <n v="0"/>
    <n v="102400"/>
    <n v="0"/>
    <n v="0"/>
    <n v="272300"/>
    <n v="45383.333333333336"/>
    <n v="102400"/>
    <n v="136150"/>
    <n v="1.3614999999999999"/>
    <n v="1.2456016225174541E-3"/>
    <n v="0.8675315100286044"/>
    <x v="0"/>
    <n v="36200"/>
    <s v="no.s"/>
    <n v="3413.3333333333335"/>
    <b v="0"/>
    <n v="10.60546875"/>
    <m/>
    <m/>
    <m/>
    <m/>
    <n v="0"/>
    <s v="moved"/>
    <n v="108600"/>
    <m/>
    <m/>
    <m/>
    <s v="2 Bin"/>
    <n v="2"/>
    <n v="6826.666666666667"/>
    <n v="7000"/>
    <m/>
    <n v="51600"/>
    <n v="103200"/>
    <n v="5"/>
    <n v="3"/>
    <n v="-1"/>
    <n v="5400"/>
    <m/>
    <m/>
    <m/>
    <n v="17066.666666666668"/>
    <n v="17200"/>
    <n v="17200"/>
  </r>
  <r>
    <n v="100"/>
    <s v="Black Pepper Powder"/>
    <m/>
    <m/>
    <n v="265"/>
    <n v="900"/>
    <s v="multiple"/>
    <s v="single"/>
    <s v="CANDY"/>
    <s v="RM"/>
    <s v="RM0207"/>
    <s v="Raw Material"/>
    <n v="1"/>
    <n v="7"/>
    <n v="1"/>
    <n v="3"/>
    <n v="12"/>
    <n v="7"/>
    <n v="7"/>
    <s v="local"/>
    <s v="Kgs"/>
    <s v="50 KGS"/>
    <n v="50"/>
    <s v="2 bags x 25 kgs"/>
    <n v="25"/>
    <n v="15"/>
    <n v="25"/>
    <n v="90"/>
    <n v="330"/>
    <n v="175"/>
    <n v="125"/>
    <n v="225"/>
    <n v="175"/>
    <n v="200"/>
    <n v="1360"/>
    <n v="151.11111111111111"/>
    <n v="330"/>
    <n v="136000"/>
    <n v="1.36"/>
    <n v="1.244229310777626E-3"/>
    <n v="0.86877573933938201"/>
    <x v="0"/>
    <n v="265"/>
    <s v="kgs"/>
    <n v="11"/>
    <b v="0"/>
    <n v="24.09090909090909"/>
    <m/>
    <m/>
    <m/>
    <m/>
    <n v="0"/>
    <s v="moved"/>
    <n v="238500"/>
    <m/>
    <m/>
    <m/>
    <s v="2 Bin"/>
    <n v="2"/>
    <n v="77"/>
    <n v="100"/>
    <m/>
    <n v="90000"/>
    <n v="180000"/>
    <n v="7"/>
    <n v="3"/>
    <n v="-1"/>
    <n v="58500"/>
    <m/>
    <m/>
    <m/>
    <n v="77"/>
    <n v="100"/>
    <n v="100"/>
  </r>
  <r>
    <n v="35"/>
    <s v="ALMONDS"/>
    <m/>
    <m/>
    <n v="150"/>
    <n v="880"/>
    <s v="FG0048"/>
    <s v="Multiple"/>
    <s v="MOULDING"/>
    <s v="RM"/>
    <s v="RM0160"/>
    <s v="Raw Material"/>
    <n v="1"/>
    <n v="7"/>
    <n v="5"/>
    <n v="3"/>
    <n v="16"/>
    <n v="5"/>
    <n v="5"/>
    <s v="Non Local"/>
    <s v="Kgs"/>
    <s v="100KGS"/>
    <n v="100"/>
    <s v="7 cts x 15 kgs"/>
    <n v="15"/>
    <n v="405"/>
    <n v="90"/>
    <n v="91.2"/>
    <n v="25"/>
    <n v="170"/>
    <n v="90"/>
    <n v="90"/>
    <n v="255"/>
    <n v="166"/>
    <n v="1382.2"/>
    <n v="153.57777777777778"/>
    <n v="405"/>
    <n v="135148.44444444444"/>
    <n v="1.3514844444444445"/>
    <n v="1.2364386462042601E-3"/>
    <n v="0.87001217798558628"/>
    <x v="0"/>
    <n v="150"/>
    <s v="kgs"/>
    <n v="13.5"/>
    <b v="0"/>
    <n v="11.111111111111111"/>
    <m/>
    <m/>
    <m/>
    <m/>
    <n v="0"/>
    <s v="moved"/>
    <n v="132000"/>
    <m/>
    <m/>
    <m/>
    <s v="2 Bin"/>
    <n v="2"/>
    <n v="67.5"/>
    <n v="75"/>
    <m/>
    <n v="88000"/>
    <n v="176000"/>
    <n v="5"/>
    <n v="2"/>
    <n v="0"/>
    <m/>
    <m/>
    <m/>
    <m/>
    <n v="67.5"/>
    <n v="55"/>
    <n v="100"/>
  </r>
  <r>
    <n v="915"/>
    <s v="FUNTOO MAGIC MASALA LAMINATE"/>
    <m/>
    <m/>
    <n v="1340.18"/>
    <n v="235"/>
    <s v="FG0188"/>
    <s v="single"/>
    <s v="CANDY"/>
    <s v="LAMINATE"/>
    <s v="PM0612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n v="811.3"/>
    <n v="630.68000000000006"/>
    <n v="574.95000000000005"/>
    <n v="262"/>
    <n v="2278.9300000000003"/>
    <n v="569.73250000000007"/>
    <n v="811.3"/>
    <n v="133887.13750000001"/>
    <n v="1.3388713750000001"/>
    <n v="1.22489927068834E-3"/>
    <n v="0.87123707725627464"/>
    <x v="0"/>
    <n v="1340.18"/>
    <s v="kgs"/>
    <n v="27.043333333333333"/>
    <b v="0"/>
    <n v="49.556760754344879"/>
    <m/>
    <m/>
    <m/>
    <m/>
    <n v="0"/>
    <s v="moved"/>
    <n v="314942.3"/>
    <m/>
    <m/>
    <m/>
    <s v="2 Bin"/>
    <n v="2"/>
    <n v="594.95333333333338"/>
    <n v="600"/>
    <m/>
    <n v="141000"/>
    <n v="282000"/>
    <n v="22"/>
    <n v="3"/>
    <n v="-1"/>
    <n v="32942.300000000017"/>
    <m/>
    <m/>
    <m/>
    <n v="594.95333333333338"/>
    <n v="600"/>
    <n v="600"/>
  </r>
  <r>
    <n v="311"/>
    <s v="Display Stick On choco"/>
    <m/>
    <m/>
    <n v="9300"/>
    <n v="5.5"/>
    <s v="FG0014"/>
    <s v="single"/>
    <s v="STICK"/>
    <s v="DISPLAY"/>
    <s v="PM0010"/>
    <s v="Packing Material"/>
    <n v="1"/>
    <n v="10"/>
    <n v="1"/>
    <n v="4"/>
    <n v="16"/>
    <n v="15"/>
    <n v="15"/>
    <s v="local"/>
    <s v="no.s"/>
    <s v="5000 NOS"/>
    <n v="5000"/>
    <s v="each cotton contains 150 nos"/>
    <n v="150"/>
    <n v="37200"/>
    <n v="28550"/>
    <n v="29525"/>
    <n v="4875"/>
    <n v="14950"/>
    <n v="28275"/>
    <n v="22425"/>
    <n v="28475"/>
    <n v="22000"/>
    <n v="216275"/>
    <n v="24030.555555555555"/>
    <n v="37200"/>
    <n v="132168.05555555556"/>
    <n v="1.3216805555555555"/>
    <n v="1.2091718284610873E-3"/>
    <n v="0.87244624908473578"/>
    <x v="0"/>
    <n v="9300"/>
    <s v="no.s"/>
    <n v="1240"/>
    <b v="0"/>
    <n v="7.5"/>
    <m/>
    <m/>
    <m/>
    <m/>
    <n v="0"/>
    <s v="moved"/>
    <n v="51150"/>
    <m/>
    <m/>
    <m/>
    <s v="2 Bin"/>
    <n v="2"/>
    <n v="18600"/>
    <n v="18600"/>
    <m/>
    <n v="102575"/>
    <n v="205150"/>
    <n v="15"/>
    <n v="1"/>
    <n v="1"/>
    <m/>
    <m/>
    <n v="18650"/>
    <n v="102575"/>
    <n v="18600"/>
    <n v="18650"/>
    <n v="18650"/>
  </r>
  <r>
    <n v="290"/>
    <s v="WAFFY STRAWBERRY LAMINATE"/>
    <m/>
    <m/>
    <n v="367"/>
    <n v="190"/>
    <s v="FG0159"/>
    <s v="single"/>
    <s v="WAFER"/>
    <s v="LAMINATE"/>
    <s v="PM0439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n v="1199.71"/>
    <n v="1738"/>
    <n v="326.37"/>
    <n v="1075.21"/>
    <n v="682.15"/>
    <n v="521.13"/>
    <n v="21"/>
    <n v="0"/>
    <n v="5563.57"/>
    <n v="695.44624999999996"/>
    <n v="1738"/>
    <n v="132134.78750000001"/>
    <n v="1.3213478750000001"/>
    <n v="1.2088674675064196E-3"/>
    <n v="0.87365511655224215"/>
    <x v="0"/>
    <n v="367"/>
    <s v="kgs"/>
    <n v="57.93333333333333"/>
    <b v="0"/>
    <n v="6.334867663981588"/>
    <m/>
    <m/>
    <m/>
    <m/>
    <n v="0"/>
    <s v="moved"/>
    <n v="69730"/>
    <m/>
    <m/>
    <m/>
    <s v="N-bin"/>
    <n v="4"/>
    <n v="1274.5333333333333"/>
    <n v="500"/>
    <n v="504"/>
    <n v="95760"/>
    <n v="383040"/>
    <n v="22"/>
    <n v="1"/>
    <n v="3"/>
    <m/>
    <m/>
    <n v="1512"/>
    <n v="287280"/>
    <n v="1274.5333333333333"/>
    <n v="1284"/>
    <n v="1284"/>
  </r>
  <r>
    <n v="220"/>
    <s v="Stickers England 2/-"/>
    <m/>
    <m/>
    <n v="59600"/>
    <n v="1.1000000000000001"/>
    <s v="FG0039"/>
    <s v="single"/>
    <s v="ENGLAND"/>
    <s v="STICKERS"/>
    <s v="PM0241"/>
    <s v="Packing Material"/>
    <n v="1"/>
    <n v="10"/>
    <n v="1"/>
    <n v="3"/>
    <n v="15"/>
    <n v="7"/>
    <n v="7"/>
    <s v="local"/>
    <s v="no.s"/>
    <s v="10000 NOS"/>
    <n v="10000"/>
    <n v="0"/>
    <n v="2000"/>
    <n v="183700"/>
    <n v="252030"/>
    <n v="50000"/>
    <n v="2000"/>
    <n v="52000"/>
    <n v="72000"/>
    <n v="152400"/>
    <n v="168100"/>
    <n v="140950"/>
    <n v="1073180"/>
    <n v="119242.22222222222"/>
    <n v="252030"/>
    <n v="131166.44444444444"/>
    <n v="1.3116644444444443"/>
    <n v="1.2000083438842857E-3"/>
    <n v="0.87485512489612649"/>
    <x v="0"/>
    <n v="59600"/>
    <s v="no.s"/>
    <n v="8401"/>
    <b v="0"/>
    <n v="7.0943935245804068"/>
    <m/>
    <m/>
    <m/>
    <m/>
    <n v="0"/>
    <s v="moved"/>
    <n v="65560"/>
    <m/>
    <m/>
    <m/>
    <s v="2 Bin"/>
    <n v="2"/>
    <n v="58807"/>
    <n v="60000"/>
    <m/>
    <n v="66000"/>
    <n v="132000"/>
    <n v="7"/>
    <n v="1"/>
    <n v="1"/>
    <m/>
    <m/>
    <n v="60000"/>
    <n v="66000"/>
    <n v="58807"/>
    <n v="60000"/>
    <n v="60000"/>
  </r>
  <r>
    <n v="249"/>
    <s v="Display Dark Chocolate Rs. 5 /-"/>
    <m/>
    <m/>
    <n v="14540"/>
    <n v="6"/>
    <s v="FG0044"/>
    <s v="Multiple"/>
    <s v="MOULDING"/>
    <s v="DISPLAY"/>
    <s v="PM0263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23037"/>
    <n v="51308"/>
    <n v="1360"/>
    <n v="0"/>
    <n v="0"/>
    <n v="15240"/>
    <n v="56418"/>
    <n v="27370"/>
    <n v="21620"/>
    <n v="196353"/>
    <n v="21817"/>
    <n v="56418"/>
    <n v="130902"/>
    <n v="1.3090200000000001"/>
    <n v="1.1975890091133292E-3"/>
    <n v="0.87605271390523987"/>
    <x v="0"/>
    <n v="14540"/>
    <s v="no.s"/>
    <n v="1880.6"/>
    <b v="0"/>
    <n v="7.7315750292459855"/>
    <m/>
    <m/>
    <m/>
    <m/>
    <n v="0"/>
    <s v="moved"/>
    <n v="87240"/>
    <m/>
    <m/>
    <m/>
    <s v="N-bin"/>
    <n v="7"/>
    <n v="28209"/>
    <n v="5000"/>
    <n v="5000"/>
    <n v="30000"/>
    <n v="210000"/>
    <n v="15"/>
    <n v="3"/>
    <n v="4"/>
    <m/>
    <m/>
    <n v="20000"/>
    <n v="120000"/>
    <n v="28209"/>
    <n v="28250"/>
    <n v="28250"/>
  </r>
  <r>
    <n v="701"/>
    <s v="Printed Cup Seal Doraemon Fun stick"/>
    <m/>
    <m/>
    <n v="30.600000000000023"/>
    <n v="350"/>
    <e v="#N/A"/>
    <s v="single"/>
    <s v="BLISTER"/>
    <s v="LAMINATE"/>
    <s v="PM0310"/>
    <s v="Packing Material"/>
    <n v="1"/>
    <n v="15"/>
    <n v="1"/>
    <n v="5"/>
    <n v="22"/>
    <n v="10"/>
    <n v="10"/>
    <s v="Non Local"/>
    <s v="Kgs"/>
    <s v="100 kgs"/>
    <n v="100"/>
    <s v="each roll contains 30kgs"/>
    <n v="30"/>
    <n v="0"/>
    <n v="35"/>
    <n v="434.8"/>
    <n v="270"/>
    <n v="354"/>
    <n v="271"/>
    <n v="995"/>
    <n v="774"/>
    <n v="228.79999999999998"/>
    <n v="3362.6000000000004"/>
    <n v="373.62222222222226"/>
    <n v="995"/>
    <n v="130767.7777777778"/>
    <n v="1.3076777777777779"/>
    <n v="1.1963610442379869E-3"/>
    <n v="0.8772490749494779"/>
    <x v="0"/>
    <n v="30.600000000000023"/>
    <s v="no.s"/>
    <n v="33.166666666666664"/>
    <b v="0"/>
    <n v="0.9226130653266339"/>
    <m/>
    <m/>
    <m/>
    <m/>
    <n v="0"/>
    <s v="moved"/>
    <n v="10710.000000000007"/>
    <m/>
    <m/>
    <m/>
    <s v="2 Bin"/>
    <n v="2"/>
    <n v="331.66666666666663"/>
    <n v="360"/>
    <m/>
    <n v="119000"/>
    <n v="238000"/>
    <n v="10"/>
    <n v="1"/>
    <n v="1"/>
    <m/>
    <m/>
    <n v="340"/>
    <n v="119000"/>
    <n v="331.66666666666663"/>
    <n v="340"/>
    <n v="340"/>
  </r>
  <r>
    <n v="286"/>
    <s v="WAFFY VANILLA LAMINATE"/>
    <m/>
    <m/>
    <n v="850"/>
    <n v="190"/>
    <e v="#N/A"/>
    <s v="single"/>
    <s v="WAFER"/>
    <s v="LAMINATE"/>
    <s v="PM0499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m/>
    <m/>
    <m/>
    <n v="973.02"/>
    <n v="1766.98"/>
    <n v="693"/>
    <n v="0"/>
    <n v="0"/>
    <n v="3433"/>
    <n v="686.6"/>
    <n v="1766.98"/>
    <n v="130454"/>
    <n v="1.30454"/>
    <n v="1.1934903713837089E-3"/>
    <n v="0.87844256532086162"/>
    <x v="0"/>
    <n v="850"/>
    <s v="kgs"/>
    <n v="58.899333333333331"/>
    <b v="0"/>
    <n v="14.431402732345585"/>
    <m/>
    <m/>
    <m/>
    <m/>
    <n v="0"/>
    <s v="moved"/>
    <n v="161500"/>
    <m/>
    <m/>
    <m/>
    <s v="N-bin"/>
    <n v="4"/>
    <n v="1295.7853333333333"/>
    <n v="500"/>
    <n v="504"/>
    <n v="95760"/>
    <n v="383040"/>
    <n v="22"/>
    <n v="2"/>
    <n v="2"/>
    <m/>
    <m/>
    <n v="1008"/>
    <n v="191520"/>
    <n v="1295.7853333333333"/>
    <n v="1298"/>
    <n v="1298"/>
  </r>
  <r>
    <n v="55"/>
    <s v="Ethyl Vanillin"/>
    <m/>
    <m/>
    <n v="150"/>
    <n v="1280"/>
    <s v="multiple"/>
    <s v="single"/>
    <s v="INDUSTRIAL"/>
    <s v="RM"/>
    <s v="RM0019"/>
    <s v="Raw Material"/>
    <n v="1"/>
    <n v="7"/>
    <n v="1"/>
    <n v="3"/>
    <n v="12"/>
    <n v="6"/>
    <n v="6"/>
    <s v="local"/>
    <s v="Kgs"/>
    <s v="50KGS"/>
    <n v="50"/>
    <s v="2 drums x 25 kgs"/>
    <n v="25"/>
    <n v="125"/>
    <n v="25"/>
    <n v="0"/>
    <n v="50"/>
    <n v="25"/>
    <n v="75"/>
    <n v="200"/>
    <n v="175"/>
    <n v="225"/>
    <n v="900"/>
    <n v="100"/>
    <n v="225"/>
    <n v="128000"/>
    <n v="1.28"/>
    <n v="1.1710393513201184E-3"/>
    <n v="0.87961360467218175"/>
    <x v="0"/>
    <n v="150"/>
    <s v="kgs"/>
    <n v="7.5"/>
    <b v="0"/>
    <n v="20"/>
    <m/>
    <m/>
    <m/>
    <m/>
    <n v="0"/>
    <s v="moved"/>
    <n v="192000"/>
    <m/>
    <m/>
    <m/>
    <s v="2 Bin"/>
    <n v="2"/>
    <n v="45"/>
    <n v="50"/>
    <m/>
    <n v="64000"/>
    <n v="128000"/>
    <n v="6"/>
    <n v="3"/>
    <n v="-1"/>
    <n v="64000"/>
    <m/>
    <m/>
    <m/>
    <n v="45"/>
    <n v="25"/>
    <n v="50"/>
  </r>
  <r>
    <n v="26"/>
    <s v="PGPR"/>
    <m/>
    <m/>
    <n v="1350"/>
    <n v="175"/>
    <s v="multiple"/>
    <s v="single"/>
    <s v="INDUSTRIAL"/>
    <s v="RM"/>
    <s v="RM0018"/>
    <s v="Raw Material"/>
    <n v="1"/>
    <n v="7"/>
    <n v="5"/>
    <n v="3"/>
    <n v="16"/>
    <n v="10"/>
    <n v="10"/>
    <s v="Non Local"/>
    <s v="Kgs"/>
    <s v="500 KGS"/>
    <n v="500"/>
    <s v="20 cans x 25 kgs"/>
    <n v="25"/>
    <n v="850"/>
    <n v="925"/>
    <n v="275"/>
    <n v="250"/>
    <n v="575"/>
    <n v="650"/>
    <n v="950"/>
    <n v="1050"/>
    <n v="1050"/>
    <n v="6575"/>
    <n v="730.55555555555554"/>
    <n v="1050"/>
    <n v="127847.22222222222"/>
    <n v="1.2784722222222222"/>
    <n v="1.1696416263999229E-3"/>
    <n v="0.88078324629858162"/>
    <x v="0"/>
    <n v="1350"/>
    <s v="kgs"/>
    <n v="35"/>
    <b v="0"/>
    <n v="38.571428571428569"/>
    <m/>
    <m/>
    <m/>
    <m/>
    <n v="0"/>
    <s v="moved"/>
    <n v="236250"/>
    <m/>
    <m/>
    <m/>
    <s v="2 Bin"/>
    <n v="2"/>
    <n v="350"/>
    <n v="350"/>
    <m/>
    <n v="87500"/>
    <n v="175000"/>
    <n v="10"/>
    <n v="3"/>
    <n v="-1"/>
    <n v="61250"/>
    <m/>
    <m/>
    <m/>
    <n v="350"/>
    <n v="350"/>
    <n v="500"/>
  </r>
  <r>
    <n v="9"/>
    <s v="Dextrose Anhydrous"/>
    <m/>
    <m/>
    <n v="2625"/>
    <n v="60"/>
    <s v="multiple"/>
    <s v="single"/>
    <s v="CANDY "/>
    <s v="RM"/>
    <s v="RM0074"/>
    <s v="Raw Material"/>
    <n v="1"/>
    <n v="7"/>
    <n v="5"/>
    <n v="3"/>
    <n v="16"/>
    <n v="7"/>
    <n v="7"/>
    <s v="Non Local"/>
    <s v="Kgs"/>
    <s v="5 TONS"/>
    <n v="5000"/>
    <s v="200 bags x 25 kgs"/>
    <n v="25"/>
    <n v="1450"/>
    <n v="1350"/>
    <n v="1550"/>
    <n v="2800"/>
    <n v="3125"/>
    <n v="1875"/>
    <n v="2125"/>
    <n v="2850"/>
    <n v="1800"/>
    <n v="18925"/>
    <n v="2102.7777777777778"/>
    <n v="3125"/>
    <n v="126166.66666666667"/>
    <n v="1.2616666666666667"/>
    <n v="1.1542666522777732E-3"/>
    <n v="0.88193751295085943"/>
    <x v="0"/>
    <n v="2625"/>
    <s v="kgs"/>
    <n v="104.16666666666667"/>
    <b v="0"/>
    <n v="25.2"/>
    <m/>
    <m/>
    <m/>
    <m/>
    <n v="0"/>
    <s v="moved"/>
    <n v="157500"/>
    <m/>
    <m/>
    <m/>
    <s v="N-bin"/>
    <n v="2"/>
    <n v="729.16666666666674"/>
    <n v="5000"/>
    <n v="5000"/>
    <n v="300000"/>
    <n v="600000"/>
    <n v="7"/>
    <n v="1"/>
    <n v="1"/>
    <m/>
    <m/>
    <m/>
    <m/>
    <n v="729.16666666666674"/>
    <n v="725"/>
    <n v="5000"/>
  </r>
  <r>
    <n v="262"/>
    <s v="Display Gold 999  5/-"/>
    <m/>
    <m/>
    <n v="15850"/>
    <n v="7.5"/>
    <s v="FG0172"/>
    <s v="Multiple"/>
    <s v="MOULDING"/>
    <s v="DISPLAY"/>
    <s v="PM0273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32035"/>
    <n v="29850"/>
    <n v="1400"/>
    <n v="0"/>
    <n v="0"/>
    <n v="0"/>
    <n v="32200"/>
    <n v="26875"/>
    <n v="27450"/>
    <n v="149810"/>
    <n v="16645.555555555555"/>
    <n v="32200"/>
    <n v="124841.66666666666"/>
    <n v="1.2484166666666665"/>
    <n v="1.1421445652426232E-3"/>
    <n v="0.88307965751610207"/>
    <x v="0"/>
    <n v="15850"/>
    <s v="no.s"/>
    <n v="1073.3333333333333"/>
    <b v="0"/>
    <n v="14.767080745341616"/>
    <m/>
    <m/>
    <m/>
    <m/>
    <n v="0"/>
    <s v="moved"/>
    <n v="118875"/>
    <m/>
    <m/>
    <m/>
    <s v="2 Bin"/>
    <n v="2"/>
    <n v="16099.999999999998"/>
    <n v="16250"/>
    <m/>
    <n v="121875"/>
    <n v="243750"/>
    <n v="15"/>
    <n v="1"/>
    <n v="1"/>
    <m/>
    <m/>
    <n v="16250"/>
    <n v="121875"/>
    <n v="16099.999999999998"/>
    <n v="16250"/>
    <n v="16250"/>
  </r>
  <r>
    <n v="507"/>
    <s v="3D Jelly Watermelon Bubblegum Laminate"/>
    <m/>
    <m/>
    <n v="383.45"/>
    <n v="195"/>
    <s v="FG0037"/>
    <s v="single"/>
    <s v="BUBBLE GUM"/>
    <s v="LAMINATE"/>
    <s v="PM039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00"/>
    <n v="980.13"/>
    <n v="400"/>
    <n v="761"/>
    <n v="880.2"/>
    <n v="913.6400000000001"/>
    <n v="629"/>
    <n v="632"/>
    <n v="343"/>
    <n v="5738.97"/>
    <n v="637.66333333333341"/>
    <n v="980.13"/>
    <n v="124344.35000000002"/>
    <n v="1.2434435000000001"/>
    <n v="1.137594741908764E-3"/>
    <n v="0.88421725225801084"/>
    <x v="0"/>
    <n v="383.45"/>
    <s v="kgs"/>
    <n v="32.670999999999999"/>
    <b v="0"/>
    <n v="11.736708395825044"/>
    <m/>
    <m/>
    <m/>
    <m/>
    <n v="0"/>
    <s v="moved"/>
    <n v="74772.75"/>
    <m/>
    <m/>
    <m/>
    <s v="2 Bin"/>
    <n v="2"/>
    <n v="718.76199999999994"/>
    <n v="720"/>
    <m/>
    <n v="140400"/>
    <n v="280800"/>
    <n v="22"/>
    <n v="1"/>
    <n v="1"/>
    <m/>
    <m/>
    <n v="720"/>
    <n v="140400"/>
    <n v="718.76199999999994"/>
    <n v="720"/>
    <n v="720"/>
  </r>
  <r>
    <n v="826"/>
    <s v="FUNTOO COLA BERRY LAMINATE"/>
    <s v="obsolete"/>
    <m/>
    <n v="1003"/>
    <n v="240"/>
    <e v="#N/A"/>
    <s v="single"/>
    <s v="CANDY"/>
    <s v="LAMINATE"/>
    <s v="PM0607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n v="585"/>
    <n v="450.91999999999996"/>
    <m/>
    <m/>
    <m/>
    <m/>
    <n v="1035.92"/>
    <n v="517.96"/>
    <n v="585"/>
    <n v="124310.40000000001"/>
    <n v="1.243104"/>
    <n v="1.1372841420183161E-3"/>
    <n v="0.88535453640002915"/>
    <x v="2"/>
    <n v="1003"/>
    <s v="kgs"/>
    <n v="19.5"/>
    <b v="0"/>
    <n v="51.435897435897438"/>
    <m/>
    <n v="1"/>
    <m/>
    <s v="6-9 Months"/>
    <n v="1"/>
    <s v="non moved"/>
    <n v="240720"/>
    <m/>
    <m/>
    <m/>
    <m/>
    <m/>
    <m/>
    <m/>
    <m/>
    <n v="0"/>
    <n v="0"/>
    <m/>
    <m/>
    <m/>
    <m/>
    <m/>
    <m/>
    <m/>
    <m/>
    <m/>
    <m/>
  </r>
  <r>
    <n v="694"/>
    <s v="DORAEMON BUBBLEGUM TATTOOS"/>
    <m/>
    <m/>
    <n v="7200000"/>
    <n v="2.5000000000000001E-2"/>
    <s v="multiple"/>
    <s v="single"/>
    <s v="BUBBLE GUM"/>
    <s v="TATTOOS"/>
    <s v="PM0421"/>
    <s v="Packing Material"/>
    <n v="1"/>
    <n v="6"/>
    <n v="6"/>
    <n v="3"/>
    <n v="16"/>
    <n v="0"/>
    <n v="0"/>
    <s v="Non Local"/>
    <s v="no.s"/>
    <n v="2500000"/>
    <n v="2500000"/>
    <s v="each bag contains 600000 nos"/>
    <n v="600000"/>
    <n v="3338700"/>
    <n v="9343500"/>
    <n v="0"/>
    <n v="2586800"/>
    <n v="8640000"/>
    <n v="2714000"/>
    <n v="6000000"/>
    <n v="4800000"/>
    <n v="7182000"/>
    <n v="44605000"/>
    <n v="4956111.111111111"/>
    <n v="9343500"/>
    <n v="123902.77777777778"/>
    <n v="1.2390277777777778"/>
    <n v="1.1335549102785131E-3"/>
    <n v="0.8864880913103077"/>
    <x v="0"/>
    <n v="7200000"/>
    <s v="no.s"/>
    <n v="311450"/>
    <b v="0"/>
    <n v="23.117675389308076"/>
    <m/>
    <m/>
    <m/>
    <m/>
    <n v="0"/>
    <s v="moved"/>
    <n v="180000"/>
    <m/>
    <m/>
    <m/>
    <s v="2 Bin"/>
    <n v="2"/>
    <n v="0"/>
    <n v="0"/>
    <m/>
    <n v="62500"/>
    <n v="125000"/>
    <n v="0"/>
    <n v="3"/>
    <n v="-1"/>
    <n v="55000"/>
    <m/>
    <m/>
    <m/>
    <n v="0"/>
    <n v="-500000"/>
    <n v="2500000"/>
  </r>
  <r>
    <n v="289"/>
    <s v="WAFFY VANILLA CBS"/>
    <m/>
    <m/>
    <n v="2800"/>
    <n v="9.35"/>
    <s v="FG0017"/>
    <s v="single"/>
    <s v="WAFER"/>
    <s v="CFC"/>
    <s v="PM0388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n v="18160"/>
    <n v="37415"/>
    <n v="10660"/>
    <n v="0"/>
    <n v="0"/>
    <n v="66235"/>
    <n v="13247"/>
    <n v="37415"/>
    <n v="123859.45"/>
    <n v="1.2385945"/>
    <n v="1.1331585154911456E-3"/>
    <n v="0.88762124982579882"/>
    <x v="0"/>
    <n v="2800"/>
    <s v="no.s"/>
    <n v="1247.1666666666667"/>
    <b v="1"/>
    <n v="2.2450888681010288"/>
    <m/>
    <m/>
    <m/>
    <m/>
    <n v="0"/>
    <s v="moved"/>
    <n v="26180"/>
    <m/>
    <m/>
    <m/>
    <s v="2 Bin"/>
    <n v="2"/>
    <n v="8730.1666666666679"/>
    <n v="8740"/>
    <m/>
    <n v="81719"/>
    <n v="163438"/>
    <n v="7"/>
    <n v="1"/>
    <n v="1"/>
    <m/>
    <m/>
    <n v="8740"/>
    <n v="81719"/>
    <n v="8730.1666666666679"/>
    <n v="8740"/>
    <n v="8740"/>
  </r>
  <r>
    <n v="672"/>
    <s v="Red caps 96mm without handle using Mini &amp; Regular Jars"/>
    <m/>
    <m/>
    <n v="32000"/>
    <n v="0.98"/>
    <s v="multiple"/>
    <s v="single"/>
    <s v="STICK"/>
    <s v="CAPS"/>
    <s v="PM008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6500"/>
    <n v="68000"/>
    <n v="114000"/>
    <n v="63000"/>
    <n v="74000"/>
    <n v="137000"/>
    <n v="156000"/>
    <n v="197500"/>
    <n v="222000"/>
    <n v="1108000"/>
    <n v="123111.11111111111"/>
    <n v="222000"/>
    <n v="120648.88888888889"/>
    <n v="1.2064888888888889"/>
    <n v="1.1037859107963868E-3"/>
    <n v="0.88872503573659523"/>
    <x v="0"/>
    <n v="32000"/>
    <s v="no.s"/>
    <n v="7400"/>
    <b v="1"/>
    <n v="4.3243243243243246"/>
    <m/>
    <m/>
    <m/>
    <m/>
    <n v="0"/>
    <s v="moved"/>
    <n v="31360"/>
    <m/>
    <m/>
    <m/>
    <s v="2 Bin"/>
    <n v="2"/>
    <n v="22200"/>
    <n v="24000"/>
    <m/>
    <n v="36260"/>
    <n v="72520"/>
    <n v="5"/>
    <n v="1"/>
    <n v="1"/>
    <m/>
    <m/>
    <n v="37000"/>
    <n v="36260"/>
    <n v="37000"/>
    <n v="37000"/>
    <n v="37000"/>
  </r>
  <r>
    <n v="916"/>
    <s v="COCONUT &amp; MILK LAMINATE"/>
    <m/>
    <m/>
    <n v="79.029999999999973"/>
    <n v="230"/>
    <s v="multiple"/>
    <s v="single"/>
    <s v="CANDY"/>
    <s v="LAMINATE"/>
    <s v="PM0613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n v="0"/>
    <n v="803.84"/>
    <n v="590"/>
    <n v="692.20999999999992"/>
    <n v="2086.0500000000002"/>
    <n v="521.51250000000005"/>
    <n v="803.84"/>
    <n v="119947.87500000001"/>
    <n v="1.1994787500000001"/>
    <n v="1.0973725135330209E-3"/>
    <n v="0.88982240825012826"/>
    <x v="0"/>
    <n v="79.029999999999973"/>
    <s v="kgs"/>
    <n v="26.794666666666668"/>
    <b v="0"/>
    <n v="2.949467555732483"/>
    <m/>
    <m/>
    <m/>
    <m/>
    <n v="0"/>
    <s v="moved"/>
    <n v="18176.899999999994"/>
    <m/>
    <m/>
    <m/>
    <s v="2 Bin"/>
    <n v="2"/>
    <n v="589.48266666666666"/>
    <n v="600"/>
    <m/>
    <n v="138000"/>
    <n v="276000"/>
    <n v="22"/>
    <n v="1"/>
    <n v="1"/>
    <m/>
    <m/>
    <n v="600"/>
    <n v="138000"/>
    <n v="589.48266666666666"/>
    <n v="600"/>
    <n v="600"/>
  </r>
  <r>
    <n v="144"/>
    <s v="Green Mango (Symrise) (738959)"/>
    <m/>
    <m/>
    <n v="125"/>
    <n v="744.25"/>
    <s v="multiple"/>
    <s v="single"/>
    <s v="CANDY"/>
    <s v="FLAVOUR"/>
    <s v="RM0180"/>
    <s v="Raw Material"/>
    <n v="1"/>
    <n v="20"/>
    <n v="5"/>
    <n v="5"/>
    <n v="31"/>
    <n v="30"/>
    <n v="30"/>
    <s v="Non Local"/>
    <s v="Kgs"/>
    <s v="25 KGS"/>
    <n v="25"/>
    <s v="each can contains 25 kgs"/>
    <n v="25"/>
    <n v="175"/>
    <n v="50"/>
    <n v="150"/>
    <n v="200"/>
    <n v="250"/>
    <n v="120"/>
    <n v="144"/>
    <n v="218"/>
    <n v="125"/>
    <n v="1432"/>
    <n v="159.11111111111111"/>
    <n v="250"/>
    <n v="118418.44444444445"/>
    <n v="1.1841844444444445"/>
    <n v="1.0833801434887479E-3"/>
    <n v="0.890905788393617"/>
    <x v="0"/>
    <n v="125"/>
    <s v="kgs"/>
    <n v="8.3333333333333339"/>
    <b v="0"/>
    <n v="14.999999999999998"/>
    <m/>
    <m/>
    <m/>
    <m/>
    <n v="0"/>
    <s v="moved"/>
    <n v="93031.25"/>
    <m/>
    <m/>
    <m/>
    <s v="N-bin"/>
    <n v="11"/>
    <n v="250.00000000000003"/>
    <n v="25"/>
    <n v="25"/>
    <n v="18606.25"/>
    <n v="204668.75"/>
    <n v="30"/>
    <n v="5"/>
    <n v="6"/>
    <m/>
    <m/>
    <n v="150"/>
    <n v="111637.5"/>
    <n v="250.00000000000003"/>
    <n v="250"/>
    <n v="250"/>
  </r>
  <r>
    <n v="336"/>
    <s v="Laminate Doraemon choco stick"/>
    <m/>
    <m/>
    <n v="650.47199999999998"/>
    <n v="435.1"/>
    <e v="#N/A"/>
    <s v="single"/>
    <s v="BLISTER"/>
    <s v="LAMINATE"/>
    <s v="PM0306"/>
    <s v="Packing Material"/>
    <n v="1"/>
    <n v="15"/>
    <n v="1"/>
    <n v="5"/>
    <n v="22"/>
    <n v="25"/>
    <n v="22"/>
    <s v="Non Local"/>
    <s v="Kgs"/>
    <s v="500 KGS"/>
    <n v="500"/>
    <s v="each bdl average 20 kgs"/>
    <n v="20"/>
    <n v="348"/>
    <n v="421"/>
    <n v="212"/>
    <n v="82"/>
    <n v="160"/>
    <n v="171"/>
    <n v="284"/>
    <n v="368.29999999999995"/>
    <n v="337.2"/>
    <n v="2383.5"/>
    <n v="264.83333333333331"/>
    <n v="421"/>
    <n v="115228.98333333334"/>
    <n v="1.1522898333333333"/>
    <n v="1.0542005773120579E-3"/>
    <n v="0.8919599889709291"/>
    <x v="0"/>
    <n v="650.47199999999998"/>
    <s v="kgs"/>
    <n v="14.033333333333333"/>
    <b v="0"/>
    <n v="46.351923990498811"/>
    <m/>
    <m/>
    <m/>
    <m/>
    <n v="0"/>
    <s v="moved"/>
    <n v="283020.36719999998"/>
    <m/>
    <m/>
    <m/>
    <s v="N-bin"/>
    <n v="2"/>
    <n v="308.73333333333335"/>
    <n v="500"/>
    <n v="500"/>
    <n v="217550"/>
    <n v="435100"/>
    <n v="22"/>
    <n v="2"/>
    <n v="0"/>
    <m/>
    <m/>
    <m/>
    <m/>
    <n v="308.73333333333335"/>
    <n v="300"/>
    <n v="500"/>
  </r>
  <r>
    <n v="671"/>
    <s v="Red caps 140mm with yellow handle for Large &amp; Surprise "/>
    <m/>
    <m/>
    <n v="17100"/>
    <n v="4.25"/>
    <s v="multiple"/>
    <s v="single"/>
    <s v="STICK"/>
    <s v="CAPS"/>
    <s v="PM0086"/>
    <s v="Packing Material"/>
    <n v="1"/>
    <n v="7"/>
    <n v="1"/>
    <n v="2"/>
    <n v="11"/>
    <n v="3"/>
    <n v="3"/>
    <s v="local"/>
    <s v="no.s"/>
    <s v="5000 NOS"/>
    <n v="5000"/>
    <s v="each bag contains 500 nos caps"/>
    <n v="500"/>
    <n v="16500"/>
    <n v="14400"/>
    <n v="29600"/>
    <n v="20400"/>
    <n v="22500"/>
    <n v="29000"/>
    <n v="48000"/>
    <n v="9500"/>
    <n v="49300"/>
    <n v="239200"/>
    <n v="26577.777777777777"/>
    <n v="49300"/>
    <n v="112955.55555555555"/>
    <n v="1.1295555555555554"/>
    <n v="1.033401566451417E-3"/>
    <n v="0.89299339053738047"/>
    <x v="0"/>
    <n v="17100"/>
    <s v="no.s"/>
    <n v="1643.3333333333333"/>
    <b v="0"/>
    <n v="10.405679513184584"/>
    <m/>
    <m/>
    <m/>
    <m/>
    <n v="0"/>
    <s v="moved"/>
    <n v="72675"/>
    <m/>
    <m/>
    <m/>
    <s v="2 Bin"/>
    <n v="2"/>
    <n v="4930"/>
    <n v="5000"/>
    <m/>
    <n v="36125"/>
    <n v="72250"/>
    <n v="5"/>
    <n v="3"/>
    <n v="-1"/>
    <n v="425"/>
    <m/>
    <m/>
    <m/>
    <n v="8216.6666666666661"/>
    <n v="8500"/>
    <n v="8500"/>
  </r>
  <r>
    <n v="572"/>
    <s v="MR.CAKE LABELS (9 JARS)"/>
    <m/>
    <m/>
    <n v="56024"/>
    <n v="1.65"/>
    <s v="FG0031"/>
    <s v="single"/>
    <s v="CAKE"/>
    <s v="STICKERS"/>
    <s v="PM057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n v="200"/>
    <n v="17920"/>
    <n v="76400"/>
    <n v="101670"/>
    <n v="119490"/>
    <n v="94690"/>
    <n v="410370"/>
    <n v="68395"/>
    <n v="119490"/>
    <n v="112851.75"/>
    <n v="1.1285175000000001"/>
    <n v="1.0324518759010951E-3"/>
    <n v="0.89402584241328154"/>
    <x v="0"/>
    <n v="56024"/>
    <s v="no.s"/>
    <n v="3983"/>
    <b v="0"/>
    <n v="14.065779563143359"/>
    <m/>
    <m/>
    <m/>
    <m/>
    <n v="0"/>
    <s v="moved"/>
    <n v="92439.599999999991"/>
    <m/>
    <m/>
    <m/>
    <s v="2 Bin"/>
    <n v="2"/>
    <n v="19915"/>
    <n v="20000"/>
    <m/>
    <n v="33000"/>
    <n v="66000"/>
    <n v="5"/>
    <n v="3"/>
    <n v="-1"/>
    <n v="26439.599999999999"/>
    <m/>
    <m/>
    <m/>
    <n v="19915"/>
    <n v="20000"/>
    <n v="20000"/>
  </r>
  <r>
    <n v="573"/>
    <s v="Funtoo Choco Coated Jars"/>
    <m/>
    <m/>
    <n v="405"/>
    <n v="8.5"/>
    <s v="FG0029"/>
    <s v="single"/>
    <s v="WAFER"/>
    <s v="JARS"/>
    <s v="PM0384"/>
    <s v="Packing Material"/>
    <n v="1"/>
    <n v="2"/>
    <n v="1"/>
    <n v="2"/>
    <n v="6"/>
    <n v="2"/>
    <n v="2"/>
    <s v="local"/>
    <s v="no.s"/>
    <s v="5000 NOS"/>
    <n v="5000"/>
    <s v="each pkt contains 40 nos"/>
    <n v="40"/>
    <n v="26500"/>
    <n v="18640"/>
    <n v="18600"/>
    <n v="0"/>
    <n v="15360"/>
    <n v="2240"/>
    <n v="23360"/>
    <n v="1200"/>
    <n v="12800"/>
    <n v="118700"/>
    <n v="13188.888888888889"/>
    <n v="26500"/>
    <n v="112105.55555555555"/>
    <n v="1.1210555555555555"/>
    <n v="1.0256251332590568E-3"/>
    <n v="0.89505146754654064"/>
    <x v="0"/>
    <n v="405"/>
    <s v="no.s"/>
    <n v="883.33333333333337"/>
    <b v="0"/>
    <n v="0.4584905660377358"/>
    <m/>
    <m/>
    <m/>
    <m/>
    <n v="0"/>
    <s v="moved"/>
    <n v="3442.5"/>
    <m/>
    <m/>
    <m/>
    <s v="2 Bin"/>
    <n v="2"/>
    <n v="1766.6666666666667"/>
    <n v="1800"/>
    <m/>
    <n v="42500"/>
    <n v="85000"/>
    <n v="2"/>
    <n v="1"/>
    <n v="1"/>
    <m/>
    <m/>
    <n v="5000"/>
    <n v="42500"/>
    <n v="1766.6666666666667"/>
    <n v="1760"/>
    <n v="5000"/>
  </r>
  <r>
    <n v="378"/>
    <s v="Laminate Kefi Coffee Candy"/>
    <m/>
    <m/>
    <n v="700"/>
    <n v="195"/>
    <s v="multiple"/>
    <s v="single"/>
    <s v="CANDY"/>
    <s v="LAMINATE"/>
    <s v="PM019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096"/>
    <n v="1766.94"/>
    <n v="218.97"/>
    <n v="599"/>
    <n v="280"/>
    <n v="116"/>
    <n v="215"/>
    <n v="425"/>
    <n v="450"/>
    <n v="5166.91"/>
    <n v="574.10111111111109"/>
    <n v="1766.94"/>
    <n v="111949.71666666666"/>
    <n v="1.1194971666666667"/>
    <n v="1.0241994030140966E-3"/>
    <n v="0.89607566694955476"/>
    <x v="0"/>
    <n v="700"/>
    <s v="kgs"/>
    <n v="58.898000000000003"/>
    <b v="0"/>
    <n v="11.884953648680769"/>
    <m/>
    <m/>
    <m/>
    <m/>
    <n v="0"/>
    <s v="moved"/>
    <n v="136500"/>
    <m/>
    <m/>
    <m/>
    <s v="N-bin"/>
    <n v="4"/>
    <n v="1295.7560000000001"/>
    <n v="500"/>
    <n v="500"/>
    <n v="97500"/>
    <n v="390000"/>
    <n v="22"/>
    <n v="2"/>
    <n v="2"/>
    <m/>
    <m/>
    <n v="1000"/>
    <n v="195000"/>
    <n v="1295.7560000000001"/>
    <n v="1300"/>
    <n v="1300"/>
  </r>
  <r>
    <n v="460"/>
    <s v="Laminate Teddy Biskoot"/>
    <s v="occasional use"/>
    <s v="no stock"/>
    <n v="540"/>
    <n v="380"/>
    <e v="#N/A"/>
    <s v="single"/>
    <s v="BLISTER"/>
    <s v="LAMINATE"/>
    <s v="PM0332"/>
    <s v="Packing Material"/>
    <n v="1"/>
    <n v="15"/>
    <n v="1"/>
    <n v="5"/>
    <n v="22"/>
    <m/>
    <n v="22"/>
    <s v="Non Local"/>
    <s v="Kgs"/>
    <s v="200 KGS"/>
    <n v="200"/>
    <e v="#N/A"/>
    <n v="17"/>
    <n v="751.37"/>
    <n v="459"/>
    <n v="140"/>
    <m/>
    <m/>
    <m/>
    <n v="45"/>
    <n v="75"/>
    <m/>
    <m/>
    <n v="294.07399999999996"/>
    <m/>
    <n v="111748.11999999998"/>
    <m/>
    <n v="0"/>
    <n v="1"/>
    <x v="2"/>
    <n v="540"/>
    <s v="kgs"/>
    <n v="0"/>
    <b v="0"/>
    <m/>
    <m/>
    <m/>
    <m/>
    <s v="Non Moving "/>
    <n v="1"/>
    <s v="non moved"/>
    <n v="205200"/>
    <m/>
    <m/>
    <m/>
    <m/>
    <m/>
    <m/>
    <m/>
    <m/>
    <n v="0"/>
    <n v="0"/>
    <m/>
    <m/>
    <m/>
    <m/>
    <m/>
    <m/>
    <m/>
    <m/>
    <m/>
    <m/>
  </r>
  <r>
    <n v="737"/>
    <s v="EMPTY WHITE BUCKETS"/>
    <m/>
    <m/>
    <n v="427"/>
    <n v="155"/>
    <s v="multiple"/>
    <s v="single"/>
    <s v="INDUSTRIAL"/>
    <s v="BUCKETS"/>
    <s v="PM0511"/>
    <s v="Packing Material"/>
    <n v="1"/>
    <n v="7"/>
    <n v="2"/>
    <n v="2"/>
    <n v="12"/>
    <n v="5"/>
    <n v="5"/>
    <s v="local"/>
    <s v="no.s"/>
    <s v="250 NOS"/>
    <n v="250"/>
    <s v="each pkt contains 20 nos buckets"/>
    <n v="20"/>
    <m/>
    <n v="0"/>
    <n v="256"/>
    <n v="1714"/>
    <n v="1230"/>
    <n v="870"/>
    <n v="420"/>
    <n v="310"/>
    <n v="950"/>
    <n v="5750"/>
    <n v="718.75"/>
    <n v="1714"/>
    <n v="111406.25"/>
    <n v="1.1140625"/>
    <n v="1.0192273651016168E-3"/>
    <n v="0.89709489431465639"/>
    <x v="0"/>
    <n v="427"/>
    <s v="no.s"/>
    <n v="57.133333333333333"/>
    <b v="0"/>
    <n v="7.4737456242707117"/>
    <m/>
    <m/>
    <m/>
    <m/>
    <n v="0"/>
    <s v="moved"/>
    <n v="66185"/>
    <m/>
    <m/>
    <m/>
    <s v="2 Bin"/>
    <n v="2"/>
    <n v="285.66666666666669"/>
    <n v="300"/>
    <m/>
    <n v="44950"/>
    <n v="89900"/>
    <n v="5"/>
    <n v="2"/>
    <n v="0"/>
    <m/>
    <m/>
    <m/>
    <m/>
    <n v="285.66666666666669"/>
    <n v="290"/>
    <n v="290"/>
  </r>
  <r>
    <n v="443"/>
    <s v="Display Its My life"/>
    <m/>
    <m/>
    <n v="25105"/>
    <n v="7.5"/>
    <s v="FG0048"/>
    <s v="Multiple"/>
    <s v="MOULDING"/>
    <s v="DISPLAY"/>
    <s v="PM0329"/>
    <s v="Packing Material"/>
    <n v="1"/>
    <n v="10"/>
    <n v="1"/>
    <n v="4"/>
    <n v="16"/>
    <n v="15"/>
    <n v="15"/>
    <s v="local"/>
    <s v="no.s"/>
    <s v="10000 NOS"/>
    <n v="10000"/>
    <s v="each cotton contains 250 nos"/>
    <n v="250"/>
    <n v="39930"/>
    <n v="7780"/>
    <n v="5350"/>
    <n v="4950"/>
    <n v="11150"/>
    <n v="11725"/>
    <n v="11285"/>
    <n v="27825"/>
    <n v="13100"/>
    <n v="133095"/>
    <n v="14788.333333333334"/>
    <n v="39930"/>
    <n v="110912.5"/>
    <n v="1.1091249999999999"/>
    <n v="1.0147101722913488E-3"/>
    <n v="0.89810960448694777"/>
    <x v="0"/>
    <n v="25105"/>
    <s v="no.s"/>
    <n v="1331"/>
    <b v="0"/>
    <n v="18.861758076634111"/>
    <m/>
    <m/>
    <m/>
    <m/>
    <n v="0"/>
    <s v="moved"/>
    <n v="188287.5"/>
    <m/>
    <m/>
    <m/>
    <s v="N-bin"/>
    <n v="3"/>
    <n v="19965"/>
    <n v="10000"/>
    <n v="10000"/>
    <n v="75000"/>
    <n v="225000"/>
    <n v="15"/>
    <n v="3"/>
    <n v="0"/>
    <m/>
    <m/>
    <m/>
    <m/>
    <n v="19965"/>
    <n v="20000"/>
    <n v="20000"/>
  </r>
  <r>
    <n v="292"/>
    <s v="WAFFY STRAWBERRY CBS"/>
    <m/>
    <m/>
    <n v="3560"/>
    <n v="9.35"/>
    <s v="FG0159"/>
    <s v="single"/>
    <s v="WAFER"/>
    <s v="CFC"/>
    <s v="PM0441"/>
    <s v="Packing Material"/>
    <n v="1"/>
    <n v="4"/>
    <n v="1"/>
    <n v="2"/>
    <n v="8"/>
    <n v="7"/>
    <n v="7"/>
    <s v="local"/>
    <s v="no.s"/>
    <s v="500 CBS"/>
    <n v="500"/>
    <s v="each bdl average 14 kgs"/>
    <n v="14"/>
    <m/>
    <n v="21920"/>
    <n v="29750"/>
    <n v="50"/>
    <n v="22480"/>
    <n v="9900"/>
    <n v="10720"/>
    <n v="0"/>
    <n v="0"/>
    <n v="94820"/>
    <n v="11852.5"/>
    <n v="29750"/>
    <n v="110820.875"/>
    <n v="1.10820875"/>
    <n v="1.013871918536937E-3"/>
    <n v="0.89912347640548473"/>
    <x v="0"/>
    <n v="3560"/>
    <s v="no.s"/>
    <n v="991.66666666666663"/>
    <b v="1"/>
    <n v="3.5899159663865547"/>
    <m/>
    <m/>
    <m/>
    <m/>
    <n v="0"/>
    <s v="moved"/>
    <n v="33286"/>
    <m/>
    <m/>
    <m/>
    <s v="2 Bin"/>
    <n v="2"/>
    <n v="6941.6666666666661"/>
    <n v="6944"/>
    <m/>
    <n v="65019.899999999994"/>
    <n v="130039.79999999999"/>
    <n v="7"/>
    <n v="1"/>
    <n v="1"/>
    <m/>
    <m/>
    <n v="6954"/>
    <n v="65019.899999999994"/>
    <n v="6941.6666666666661"/>
    <n v="6954"/>
    <n v="6954"/>
  </r>
  <r>
    <n v="669"/>
    <s v="Orange 96mm without handle for Funtoo candy, Funtoo Choco stick &amp; 2 shots"/>
    <m/>
    <m/>
    <n v="37000"/>
    <n v="1.2"/>
    <s v="multiple"/>
    <s v="Multiple"/>
    <s v="FUNTOO CANDY,FUNTOO CHOCO STICK , TOO SHOT"/>
    <s v="CAPS"/>
    <s v="PM0085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148000"/>
    <n v="100000"/>
    <n v="130000"/>
    <n v="95000"/>
    <n v="28000"/>
    <n v="65000"/>
    <n v="50000"/>
    <n v="123000"/>
    <n v="85000"/>
    <n v="824000"/>
    <n v="91555.555555555562"/>
    <n v="148000"/>
    <n v="109866.66666666667"/>
    <n v="1.0986666666666667"/>
    <n v="1.0051421098831019E-3"/>
    <n v="0.90012861851536785"/>
    <x v="0"/>
    <n v="37000"/>
    <s v="no.s"/>
    <n v="4933.333333333333"/>
    <b v="0"/>
    <n v="7.5000000000000009"/>
    <m/>
    <m/>
    <m/>
    <m/>
    <n v="0"/>
    <s v="moved"/>
    <n v="44400"/>
    <m/>
    <m/>
    <m/>
    <s v="2 Bin"/>
    <n v="2"/>
    <n v="14800"/>
    <n v="16000"/>
    <m/>
    <n v="30000"/>
    <n v="60000"/>
    <n v="5"/>
    <n v="2"/>
    <n v="0"/>
    <m/>
    <m/>
    <m/>
    <m/>
    <n v="24666.666666666664"/>
    <n v="25000"/>
    <n v="25000"/>
  </r>
  <r>
    <n v="703"/>
    <s v="Disposable Cups Doraemon Fun stick"/>
    <m/>
    <m/>
    <n v="257190"/>
    <n v="0.15"/>
    <e v="#N/A"/>
    <s v="single"/>
    <s v="BLISTER"/>
    <s v="CUPS"/>
    <s v="PM0312"/>
    <s v="Packing Material"/>
    <n v="1"/>
    <n v="3"/>
    <n v="1"/>
    <n v="2"/>
    <n v="7"/>
    <n v="5"/>
    <n v="5"/>
    <s v="local"/>
    <s v="no.s"/>
    <s v="1 LAKH"/>
    <n v="100000"/>
    <s v="each cottons contains 20000 nos"/>
    <n v="20000"/>
    <n v="0"/>
    <n v="88000"/>
    <n v="553480"/>
    <n v="485520"/>
    <n v="672160"/>
    <n v="1155100"/>
    <n v="1676640"/>
    <n v="1368750"/>
    <n v="552500"/>
    <n v="6552150"/>
    <n v="728016.66666666663"/>
    <n v="1676640"/>
    <n v="109202.49999999999"/>
    <n v="1.0920249999999998"/>
    <n v="9.9906581845730642E-4"/>
    <n v="0.90112768433382517"/>
    <x v="0"/>
    <n v="257190"/>
    <s v="no.s"/>
    <n v="55888"/>
    <b v="0"/>
    <n v="4.6018823361007728"/>
    <m/>
    <m/>
    <m/>
    <m/>
    <n v="0"/>
    <s v="moved"/>
    <n v="38578.5"/>
    <m/>
    <m/>
    <m/>
    <s v="2 Bin"/>
    <n v="2"/>
    <n v="279440"/>
    <n v="280000"/>
    <m/>
    <n v="42000"/>
    <n v="84000"/>
    <n v="5"/>
    <n v="1"/>
    <n v="1"/>
    <m/>
    <m/>
    <n v="280000"/>
    <n v="42000"/>
    <n v="279440"/>
    <n v="280000"/>
    <n v="280000"/>
  </r>
  <r>
    <n v="686"/>
    <s v="96mm Temple Caps for Lollypop (RED)"/>
    <m/>
    <m/>
    <n v="33752"/>
    <n v="3.9060000000000001"/>
    <s v="multiple"/>
    <s v="single"/>
    <s v="CANDY"/>
    <s v="CAPS"/>
    <s v="PM0215"/>
    <s v="Packing Material"/>
    <n v="1"/>
    <n v="7"/>
    <n v="1"/>
    <n v="2"/>
    <n v="11"/>
    <n v="3"/>
    <n v="3"/>
    <s v="local"/>
    <s v="no.s"/>
    <s v="5000 NOS"/>
    <n v="5000"/>
    <s v="each bag contains 500 nos caps"/>
    <n v="500"/>
    <n v="32700"/>
    <n v="29780"/>
    <n v="18000"/>
    <n v="29500"/>
    <n v="34500"/>
    <n v="16350"/>
    <n v="35500"/>
    <n v="24500"/>
    <n v="30000"/>
    <n v="250830"/>
    <n v="27870"/>
    <n v="35500"/>
    <n v="108860.22"/>
    <n v="1.0886022"/>
    <n v="9.9593438604191715E-4"/>
    <n v="0.90212361871986713"/>
    <x v="0"/>
    <n v="33752"/>
    <s v="no.s"/>
    <n v="1183.3333333333333"/>
    <b v="0"/>
    <n v="28.522816901408454"/>
    <m/>
    <m/>
    <m/>
    <m/>
    <n v="0"/>
    <s v="moved"/>
    <n v="131835.31200000001"/>
    <m/>
    <m/>
    <m/>
    <s v="2 Bin"/>
    <n v="2"/>
    <n v="3550"/>
    <n v="4000"/>
    <m/>
    <n v="23436"/>
    <n v="46872"/>
    <n v="5"/>
    <n v="6"/>
    <n v="-4"/>
    <n v="84963.312000000005"/>
    <m/>
    <m/>
    <m/>
    <n v="5916.6666666666661"/>
    <n v="6000"/>
    <n v="6000"/>
  </r>
  <r>
    <n v="418"/>
    <s v="Display Big Heart"/>
    <s v="obsolete"/>
    <m/>
    <n v="23450"/>
    <n v="5"/>
    <e v="#N/A"/>
    <s v="single"/>
    <s v="BLISTER"/>
    <s v="DISPLAY"/>
    <s v="PM0320"/>
    <s v="Packing Material"/>
    <n v="1"/>
    <n v="10"/>
    <n v="1"/>
    <n v="4"/>
    <n v="16"/>
    <m/>
    <n v="16"/>
    <s v="local"/>
    <s v="no.s"/>
    <s v="5000 NOS"/>
    <n v="50000"/>
    <e v="#N/A"/>
    <n v="100"/>
    <n v="21500"/>
    <m/>
    <m/>
    <m/>
    <m/>
    <m/>
    <m/>
    <m/>
    <m/>
    <m/>
    <n v="21500"/>
    <m/>
    <n v="107500"/>
    <m/>
    <n v="0"/>
    <n v="1"/>
    <x v="2"/>
    <n v="23450"/>
    <s v="no.s"/>
    <n v="0"/>
    <b v="0"/>
    <m/>
    <m/>
    <m/>
    <m/>
    <s v="Non Moving "/>
    <n v="1"/>
    <s v="non moved"/>
    <n v="117250"/>
    <m/>
    <m/>
    <m/>
    <m/>
    <m/>
    <m/>
    <m/>
    <m/>
    <n v="0"/>
    <n v="0"/>
    <m/>
    <m/>
    <m/>
    <m/>
    <m/>
    <m/>
    <m/>
    <m/>
    <m/>
    <m/>
  </r>
  <r>
    <n v="122"/>
    <s v="2776 SKFF COFFEE - Cappicuno Toffee"/>
    <m/>
    <m/>
    <n v="150"/>
    <n v="770.58500000000004"/>
    <s v="multiple"/>
    <s v="single"/>
    <s v="CANDY"/>
    <s v="FLAVOUR"/>
    <s v="RM0038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00"/>
    <n v="250"/>
    <n v="25"/>
    <n v="100"/>
    <n v="50"/>
    <n v="200"/>
    <n v="50"/>
    <n v="225"/>
    <n v="150"/>
    <n v="1250"/>
    <n v="138.88888888888889"/>
    <n v="250"/>
    <n v="107025.69444444445"/>
    <n v="1.0702569444444445"/>
    <n v="9.7915077966255807E-4"/>
    <n v="0.90310276949952972"/>
    <x v="0"/>
    <n v="150"/>
    <s v="kgs"/>
    <n v="8.3333333333333339"/>
    <b v="0"/>
    <n v="18"/>
    <m/>
    <m/>
    <m/>
    <m/>
    <n v="0"/>
    <s v="moved"/>
    <n v="115587.75"/>
    <m/>
    <m/>
    <m/>
    <s v="N-bin"/>
    <n v="11"/>
    <n v="250.00000000000003"/>
    <n v="25"/>
    <n v="25"/>
    <n v="19264.625"/>
    <n v="211910.875"/>
    <n v="30"/>
    <n v="6"/>
    <n v="5"/>
    <m/>
    <m/>
    <n v="125"/>
    <n v="96323.125"/>
    <n v="250.00000000000003"/>
    <n v="250"/>
    <n v="250"/>
  </r>
  <r>
    <n v="181"/>
    <s v="Laminate Straberry Teeny 2/-"/>
    <s v="Slow moving"/>
    <m/>
    <n v="1499"/>
    <n v="225"/>
    <s v="FG0028"/>
    <s v="single"/>
    <s v="WAFER"/>
    <s v="LAMINATE"/>
    <s v="PM0371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380"/>
    <n v="571"/>
    <m/>
    <n v="475.5"/>
    <m/>
    <n v="106987.5"/>
    <m/>
    <n v="0"/>
    <n v="1"/>
    <x v="0"/>
    <n v="1499"/>
    <s v="kgs"/>
    <n v="0"/>
    <b v="0"/>
    <m/>
    <m/>
    <m/>
    <m/>
    <s v="Non Moving "/>
    <n v="1"/>
    <s v="slow moved"/>
    <n v="337275"/>
    <m/>
    <n v="7"/>
    <n v="4"/>
    <m/>
    <m/>
    <m/>
    <m/>
    <m/>
    <n v="0"/>
    <n v="0"/>
    <m/>
    <m/>
    <m/>
    <m/>
    <m/>
    <m/>
    <m/>
    <m/>
    <m/>
    <m/>
  </r>
  <r>
    <n v="112"/>
    <s v="Milk KCMM Flavour (kerry) - C&amp;M"/>
    <m/>
    <m/>
    <n v="0"/>
    <n v="820"/>
    <s v="FG0210"/>
    <s v="single"/>
    <s v="CANDY"/>
    <s v="FLAVOUR"/>
    <s v="RM0166"/>
    <s v="Raw Material"/>
    <n v="1"/>
    <n v="20"/>
    <n v="5"/>
    <n v="5"/>
    <n v="31"/>
    <e v="#N/A"/>
    <n v="31"/>
    <s v="Non Local"/>
    <s v="Kgs"/>
    <s v="25 KGS"/>
    <n v="25"/>
    <s v="1 can x 30 kgs"/>
    <n v="30"/>
    <n v="270"/>
    <n v="160"/>
    <n v="140"/>
    <n v="150"/>
    <n v="90"/>
    <n v="150"/>
    <n v="160"/>
    <n v="50"/>
    <n v="0"/>
    <n v="1170"/>
    <n v="130"/>
    <n v="270"/>
    <n v="106600"/>
    <n v="1.0660000000000001"/>
    <n v="9.7525620977128614E-4"/>
    <n v="0.90407802570930096"/>
    <x v="0"/>
    <n v="0"/>
    <s v="kgs"/>
    <n v="9"/>
    <b v="0"/>
    <n v="0"/>
    <m/>
    <m/>
    <m/>
    <m/>
    <n v="0"/>
    <s v="moved"/>
    <n v="0"/>
    <m/>
    <m/>
    <m/>
    <s v="2 Bin"/>
    <n v="2"/>
    <n v="279"/>
    <n v="25"/>
    <m/>
    <n v="0"/>
    <n v="0"/>
    <n v="31"/>
    <n v="0"/>
    <n v="2"/>
    <m/>
    <m/>
    <n v="0"/>
    <n v="0"/>
    <m/>
    <m/>
    <m/>
  </r>
  <r>
    <n v="253"/>
    <s v="Display Pepe White Beauty Rs. 5 /-"/>
    <m/>
    <m/>
    <n v="14182"/>
    <n v="6"/>
    <s v="FG0046"/>
    <s v="Multiple"/>
    <s v="MOULDING"/>
    <s v="DISPLAY"/>
    <s v="PM0266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9720"/>
    <n v="37340"/>
    <n v="15360"/>
    <n v="0"/>
    <n v="0"/>
    <n v="7080"/>
    <n v="36830"/>
    <n v="26650"/>
    <n v="26080"/>
    <n v="159060"/>
    <n v="17673.333333333332"/>
    <n v="37340"/>
    <n v="106040"/>
    <n v="1.0604"/>
    <n v="9.7013291260926069E-4"/>
    <n v="0.90504815862191024"/>
    <x v="0"/>
    <n v="14182"/>
    <s v="no.s"/>
    <n v="1244.6666666666667"/>
    <b v="0"/>
    <n v="11.394215318693091"/>
    <m/>
    <m/>
    <m/>
    <m/>
    <n v="0"/>
    <s v="moved"/>
    <n v="85092"/>
    <m/>
    <m/>
    <m/>
    <s v="2 Bin"/>
    <n v="2"/>
    <n v="18670"/>
    <n v="18750"/>
    <m/>
    <n v="112500"/>
    <n v="225000"/>
    <n v="15"/>
    <n v="1"/>
    <n v="1"/>
    <m/>
    <m/>
    <n v="18750"/>
    <n v="112500"/>
    <n v="18670"/>
    <n v="18750"/>
    <n v="18750"/>
  </r>
  <r>
    <n v="589"/>
    <s v="Laminate Teddy Biskoot Export (Arabic)"/>
    <s v="obsolete"/>
    <s v="no stock"/>
    <n v="315.02"/>
    <n v="380"/>
    <e v="#N/A"/>
    <s v="single"/>
    <s v="BLISTER"/>
    <s v="LAMINATE"/>
    <s v="PM0091"/>
    <s v="Packing Material"/>
    <n v="1"/>
    <n v="15"/>
    <n v="1"/>
    <n v="5"/>
    <n v="22"/>
    <m/>
    <n v="22"/>
    <s v="Non Local"/>
    <s v="Kgs"/>
    <s v="200 KGS"/>
    <n v="200"/>
    <e v="#N/A"/>
    <n v="17"/>
    <m/>
    <m/>
    <m/>
    <m/>
    <m/>
    <m/>
    <n v="279"/>
    <m/>
    <m/>
    <m/>
    <n v="279"/>
    <m/>
    <n v="106020"/>
    <m/>
    <n v="0"/>
    <n v="1"/>
    <x v="2"/>
    <n v="315.02"/>
    <s v="kgs"/>
    <n v="0"/>
    <b v="0"/>
    <m/>
    <m/>
    <m/>
    <m/>
    <s v="Non Moving "/>
    <n v="1"/>
    <s v="non moved"/>
    <n v="119707.59999999999"/>
    <m/>
    <m/>
    <m/>
    <m/>
    <m/>
    <m/>
    <m/>
    <m/>
    <n v="0"/>
    <n v="0"/>
    <m/>
    <m/>
    <m/>
    <m/>
    <m/>
    <m/>
    <m/>
    <m/>
    <m/>
    <m/>
  </r>
  <r>
    <n v="687"/>
    <s v="96mm Temple Caps for Lollypop(YELLOW)"/>
    <m/>
    <m/>
    <n v="30000"/>
    <n v="3.9060000000000001"/>
    <s v="multiple"/>
    <s v="single"/>
    <s v="CANDY"/>
    <s v="CFC"/>
    <s v="PM0216"/>
    <s v="Packing Material"/>
    <n v="1"/>
    <n v="4"/>
    <n v="1"/>
    <n v="2"/>
    <n v="8"/>
    <n v="3"/>
    <n v="3"/>
    <s v="local"/>
    <s v="no.s"/>
    <s v="5000 NOS"/>
    <n v="5000"/>
    <s v="each bag contains 500 nos caps"/>
    <n v="500"/>
    <m/>
    <n v="17450"/>
    <n v="24500"/>
    <n v="30000"/>
    <n v="34000"/>
    <n v="17850"/>
    <n v="32500"/>
    <n v="24500"/>
    <n v="31000"/>
    <n v="211800"/>
    <n v="26475"/>
    <n v="34000"/>
    <n v="103411.35"/>
    <n v="1.0341135000000001"/>
    <n v="9.4608406424326363E-4"/>
    <n v="0.90599424268615347"/>
    <x v="0"/>
    <n v="30000"/>
    <s v="no.s"/>
    <n v="1133.3333333333333"/>
    <b v="0"/>
    <n v="26.47058823529412"/>
    <m/>
    <m/>
    <m/>
    <m/>
    <n v="0"/>
    <s v="moved"/>
    <n v="117180"/>
    <m/>
    <m/>
    <m/>
    <s v="2 Bin"/>
    <n v="2"/>
    <n v="3400"/>
    <n v="3500"/>
    <m/>
    <n v="23436"/>
    <n v="46872"/>
    <n v="5"/>
    <n v="5"/>
    <n v="-3"/>
    <n v="70308"/>
    <m/>
    <m/>
    <m/>
    <n v="5666.6666666666661"/>
    <n v="6000"/>
    <n v="6000"/>
  </r>
  <r>
    <n v="430"/>
    <s v="Laminate Big Heart"/>
    <s v="obsolete"/>
    <m/>
    <n v="437"/>
    <n v="300"/>
    <e v="#N/A"/>
    <s v="single"/>
    <s v="BLISTER"/>
    <s v="LAMINATE"/>
    <s v="PM0319"/>
    <s v="Packing Material"/>
    <n v="1"/>
    <n v="15"/>
    <n v="1"/>
    <n v="5"/>
    <n v="22"/>
    <m/>
    <n v="22"/>
    <s v="both"/>
    <s v="Kgs"/>
    <s v="200 KGS"/>
    <n v="200"/>
    <e v="#N/A"/>
    <n v="18"/>
    <n v="343"/>
    <m/>
    <m/>
    <m/>
    <m/>
    <m/>
    <m/>
    <m/>
    <m/>
    <m/>
    <n v="343"/>
    <m/>
    <n v="102900"/>
    <m/>
    <n v="0"/>
    <n v="1"/>
    <x v="2"/>
    <n v="437"/>
    <s v="kgs"/>
    <n v="0"/>
    <b v="0"/>
    <m/>
    <m/>
    <m/>
    <m/>
    <s v="Non Moving "/>
    <n v="1"/>
    <s v="non moved"/>
    <n v="131100"/>
    <m/>
    <n v="3"/>
    <n v="4"/>
    <m/>
    <m/>
    <m/>
    <m/>
    <m/>
    <n v="0"/>
    <n v="0"/>
    <m/>
    <m/>
    <m/>
    <m/>
    <m/>
    <m/>
    <m/>
    <m/>
    <m/>
    <m/>
  </r>
  <r>
    <n v="1032"/>
    <s v="MR WAFFER CRISPY (EXPORT CBOX) SMALL SIZE"/>
    <m/>
    <m/>
    <n v="0"/>
    <n v="30"/>
    <s v="multiple"/>
    <s v="single"/>
    <s v="WAFER"/>
    <s v="CFC"/>
    <s v="PM0743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m/>
    <m/>
    <m/>
    <n v="0"/>
    <n v="6680"/>
    <n v="6680"/>
    <n v="3340"/>
    <n v="6680"/>
    <n v="100200"/>
    <n v="1.002"/>
    <n v="9.1670424220528031E-4"/>
    <n v="0.90691094692835872"/>
    <x v="0"/>
    <n v="0"/>
    <s v="no.s"/>
    <n v="222.66666666666666"/>
    <b v="0"/>
    <n v="0"/>
    <m/>
    <m/>
    <m/>
    <m/>
    <n v="0"/>
    <s v="moved"/>
    <n v="0"/>
    <m/>
    <m/>
    <m/>
    <s v="2 Bin"/>
    <n v="2"/>
    <n v="1558.6666666666665"/>
    <n v="1560"/>
    <m/>
    <n v="46800"/>
    <n v="93600"/>
    <n v="7"/>
    <n v="0"/>
    <n v="2"/>
    <m/>
    <m/>
    <n v="3120"/>
    <n v="93600"/>
    <n v="1558.6666666666665"/>
    <n v="1560"/>
    <n v="1560"/>
  </r>
  <r>
    <n v="564"/>
    <s v="Surprise / Phi Phi Jars"/>
    <m/>
    <m/>
    <n v="15245"/>
    <n v="4.5339999999999998"/>
    <s v="multiple"/>
    <s v="single"/>
    <s v="STICK"/>
    <s v="JARS"/>
    <s v="PM0298"/>
    <s v="Packing Material"/>
    <n v="1"/>
    <n v="2"/>
    <n v="1"/>
    <n v="2"/>
    <n v="6"/>
    <n v="2"/>
    <n v="2"/>
    <s v="local"/>
    <s v="no.s"/>
    <s v="5000 NOS"/>
    <n v="5000"/>
    <s v="each pkt contains 35 nos"/>
    <n v="35"/>
    <n v="13150"/>
    <n v="12960"/>
    <n v="19925"/>
    <n v="11450"/>
    <n v="20285"/>
    <n v="28195"/>
    <n v="21674"/>
    <n v="29810"/>
    <n v="41040"/>
    <n v="198489"/>
    <n v="22054.333333333332"/>
    <n v="41040"/>
    <n v="99994.347333333324"/>
    <n v="0.99994347333333322"/>
    <n v="9.1482277841332244E-4"/>
    <n v="0.90782576970677209"/>
    <x v="0"/>
    <n v="15245"/>
    <s v="no.s"/>
    <n v="1368"/>
    <b v="0"/>
    <n v="11.144005847953217"/>
    <m/>
    <m/>
    <m/>
    <m/>
    <n v="0"/>
    <s v="moved"/>
    <n v="69120.83"/>
    <m/>
    <m/>
    <m/>
    <s v="2 Bin"/>
    <n v="2"/>
    <n v="2736"/>
    <n v="2765"/>
    <m/>
    <n v="31080.57"/>
    <n v="62161.14"/>
    <n v="5"/>
    <n v="3"/>
    <n v="-1"/>
    <n v="6959.69"/>
    <m/>
    <m/>
    <m/>
    <n v="6840"/>
    <n v="6855"/>
    <n v="6855"/>
  </r>
  <r>
    <n v="45"/>
    <s v="BF Lactic Acid"/>
    <m/>
    <m/>
    <n v="1275"/>
    <n v="160"/>
    <s v="multiple"/>
    <s v="single"/>
    <s v="CANDY"/>
    <s v="RM"/>
    <s v="RM0060"/>
    <s v="Raw Material"/>
    <n v="1"/>
    <n v="7"/>
    <n v="5"/>
    <n v="3"/>
    <n v="16"/>
    <n v="10"/>
    <n v="10"/>
    <s v="Non Local"/>
    <s v="Kgs"/>
    <s v="250 kgs"/>
    <n v="250"/>
    <s v="1 barrel x 255 kgs"/>
    <n v="255"/>
    <n v="0"/>
    <n v="510"/>
    <n v="1020"/>
    <n v="1275"/>
    <n v="1020"/>
    <n v="765"/>
    <n v="1020"/>
    <n v="0"/>
    <n v="0"/>
    <n v="5610"/>
    <n v="623.33333333333337"/>
    <n v="1275"/>
    <n v="99733.333333333343"/>
    <n v="0.9973333333333334"/>
    <n v="9.1243482790359241E-4"/>
    <n v="0.90873820453467569"/>
    <x v="0"/>
    <n v="1275"/>
    <s v="kgs"/>
    <n v="42.5"/>
    <b v="0"/>
    <n v="30"/>
    <m/>
    <m/>
    <m/>
    <m/>
    <n v="0"/>
    <s v="moved"/>
    <n v="204000"/>
    <m/>
    <m/>
    <m/>
    <s v="2 Bin"/>
    <n v="2"/>
    <n v="425"/>
    <n v="510"/>
    <m/>
    <n v="80800"/>
    <n v="161600"/>
    <n v="10"/>
    <n v="3"/>
    <n v="-1"/>
    <n v="42400"/>
    <m/>
    <m/>
    <m/>
    <n v="425"/>
    <n v="505"/>
    <n v="505"/>
  </r>
  <r>
    <n v="664"/>
    <s v="Green Colour 96mm Funblaster &amp; Xtrem (bowl offer)"/>
    <m/>
    <m/>
    <n v="29000"/>
    <n v="1.554"/>
    <s v="multiple"/>
    <s v="single"/>
    <s v="CANDY"/>
    <s v="CAPS"/>
    <s v="PM0176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42000"/>
    <n v="44700"/>
    <n v="58800"/>
    <n v="104400"/>
    <n v="125500"/>
    <n v="25235"/>
    <n v="30650"/>
    <n v="69850"/>
    <n v="76400"/>
    <n v="577535"/>
    <n v="64170.555555555555"/>
    <n v="125500"/>
    <n v="99721.043333333335"/>
    <n v="0.99721043333333337"/>
    <n v="9.1232238982837577E-4"/>
    <n v="0.9096505269245041"/>
    <x v="0"/>
    <n v="29000"/>
    <s v="no.s"/>
    <n v="4183.333333333333"/>
    <b v="0"/>
    <n v="6.9322709163346614"/>
    <m/>
    <m/>
    <m/>
    <m/>
    <n v="0"/>
    <s v="moved"/>
    <n v="45066"/>
    <m/>
    <m/>
    <m/>
    <s v="2 Bin"/>
    <n v="2"/>
    <n v="12550"/>
    <n v="14000"/>
    <m/>
    <n v="32634"/>
    <n v="65268"/>
    <n v="5"/>
    <n v="2"/>
    <n v="0"/>
    <m/>
    <m/>
    <m/>
    <m/>
    <n v="20916.666666666664"/>
    <n v="21000"/>
    <n v="21000"/>
  </r>
  <r>
    <n v="358"/>
    <s v="Laminate U &amp; Me (Strawberry &amp; milk) Candy"/>
    <s v="occasional use"/>
    <s v="no stock"/>
    <n v="130"/>
    <n v="200"/>
    <s v="multiple"/>
    <s v="single"/>
    <s v="CANDY"/>
    <s v="LAMINATE"/>
    <s v="PM0162"/>
    <s v="Packing Material"/>
    <n v="1"/>
    <n v="15"/>
    <n v="1"/>
    <n v="5"/>
    <n v="22"/>
    <m/>
    <n v="22"/>
    <s v="local"/>
    <s v="Kgs"/>
    <s v="500 KGS"/>
    <n v="500"/>
    <s v="each bdl average 20 kgs"/>
    <n v="20"/>
    <n v="237.34"/>
    <n v="190"/>
    <n v="895.6"/>
    <m/>
    <m/>
    <n v="606"/>
    <m/>
    <m/>
    <m/>
    <m/>
    <n v="482.23500000000001"/>
    <m/>
    <n v="96447"/>
    <m/>
    <n v="0"/>
    <n v="1"/>
    <x v="2"/>
    <n v="130"/>
    <s v="kgs"/>
    <n v="0"/>
    <b v="0"/>
    <m/>
    <m/>
    <m/>
    <m/>
    <s v="Non Moving "/>
    <n v="1"/>
    <s v="non moved"/>
    <n v="26000"/>
    <m/>
    <n v="3"/>
    <n v="1.5"/>
    <m/>
    <m/>
    <m/>
    <m/>
    <m/>
    <n v="0"/>
    <n v="0"/>
    <m/>
    <m/>
    <m/>
    <m/>
    <m/>
    <m/>
    <m/>
    <m/>
    <m/>
    <m/>
  </r>
  <r>
    <n v="575"/>
    <s v="Xtrem Jars (Pen Offer) / Toffa"/>
    <m/>
    <m/>
    <n v="5165"/>
    <n v="4.2720000000000002"/>
    <s v="multiple"/>
    <s v="single"/>
    <s v="XTREAM AND TOFFA"/>
    <s v="JARS"/>
    <s v="PM0186"/>
    <s v="Packing Material"/>
    <n v="1"/>
    <n v="2"/>
    <n v="1"/>
    <n v="2"/>
    <n v="6"/>
    <n v="2"/>
    <n v="2"/>
    <s v="local"/>
    <s v="no.s"/>
    <s v="5000 NOS"/>
    <n v="5000"/>
    <s v="each pkt contains 55 nos"/>
    <n v="55"/>
    <n v="19090"/>
    <n v="25205"/>
    <n v="34375"/>
    <n v="6865"/>
    <n v="14310"/>
    <n v="0"/>
    <n v="31191"/>
    <n v="28280"/>
    <n v="41440"/>
    <n v="200756"/>
    <n v="22306.222222222223"/>
    <n v="41440"/>
    <n v="95292.181333333341"/>
    <n v="0.95292181333333337"/>
    <n v="8.7180386105051386E-4"/>
    <n v="0.91052233078555467"/>
    <x v="0"/>
    <n v="5165"/>
    <s v="no.s"/>
    <n v="1381.3333333333333"/>
    <b v="0"/>
    <n v="3.739140926640927"/>
    <m/>
    <m/>
    <m/>
    <m/>
    <n v="0"/>
    <s v="moved"/>
    <n v="22064.880000000001"/>
    <m/>
    <m/>
    <m/>
    <s v="2 Bin"/>
    <n v="2"/>
    <n v="2762.6666666666665"/>
    <n v="2805"/>
    <m/>
    <n v="29583.600000000002"/>
    <n v="59167.200000000004"/>
    <n v="5"/>
    <n v="1"/>
    <n v="1"/>
    <m/>
    <m/>
    <n v="6925"/>
    <n v="29583.600000000002"/>
    <n v="6906.6666666666661"/>
    <n v="6925"/>
    <n v="6925"/>
  </r>
  <r>
    <n v="386"/>
    <s v="Funtoo  Strawberry Laminate"/>
    <m/>
    <m/>
    <n v="426.35"/>
    <n v="235"/>
    <s v="FG0157"/>
    <s v="single"/>
    <s v="STICK"/>
    <s v="LAMINATE"/>
    <s v="PM06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n v="269.82"/>
    <n v="491.39"/>
    <n v="289"/>
    <n v="625.36"/>
    <n v="340.27"/>
    <n v="2015.8400000000001"/>
    <n v="403.16800000000001"/>
    <n v="625.36"/>
    <n v="94744.48"/>
    <n v="0.94744479999999998"/>
    <n v="8.6679308125282763E-4"/>
    <n v="0.91138912386680748"/>
    <x v="0"/>
    <n v="426.35"/>
    <s v="kgs"/>
    <n v="20.845333333333333"/>
    <b v="0"/>
    <n v="20.453019061020854"/>
    <m/>
    <m/>
    <m/>
    <m/>
    <n v="0"/>
    <s v="moved"/>
    <n v="100192.25"/>
    <m/>
    <m/>
    <m/>
    <s v="2 Bin"/>
    <n v="2"/>
    <n v="458.59733333333332"/>
    <n v="460"/>
    <m/>
    <n v="117500"/>
    <n v="235000"/>
    <n v="22"/>
    <n v="1"/>
    <n v="1"/>
    <m/>
    <m/>
    <n v="500"/>
    <n v="117500"/>
    <n v="458.59733333333332"/>
    <n v="440"/>
    <n v="500"/>
  </r>
  <r>
    <n v="88"/>
    <s v="Chocolate Powder"/>
    <m/>
    <m/>
    <n v="1950"/>
    <n v="100"/>
    <s v="multiple"/>
    <s v="single"/>
    <s v="INDUSTRIAL"/>
    <s v="RM"/>
    <s v="RM0109"/>
    <s v="Raw Material"/>
    <n v="1"/>
    <n v="7"/>
    <n v="5"/>
    <n v="3"/>
    <n v="16"/>
    <n v="5"/>
    <n v="5"/>
    <s v="local"/>
    <s v="Kgs"/>
    <s v="100 kgs"/>
    <n v="100"/>
    <s v="3 bags x 30 kgs"/>
    <n v="30"/>
    <n v="270"/>
    <n v="750"/>
    <n v="150"/>
    <n v="570"/>
    <n v="700"/>
    <n v="810"/>
    <n v="1950"/>
    <n v="1320"/>
    <n v="1920"/>
    <n v="8440"/>
    <n v="937.77777777777783"/>
    <n v="1950"/>
    <n v="93777.777777777781"/>
    <n v="0.93777777777777782"/>
    <n v="8.5794896919633688E-4"/>
    <n v="0.91224707283600381"/>
    <x v="0"/>
    <n v="1950"/>
    <s v="kgs"/>
    <n v="65"/>
    <b v="0"/>
    <n v="30"/>
    <m/>
    <m/>
    <m/>
    <m/>
    <n v="0"/>
    <s v="moved"/>
    <n v="195000"/>
    <m/>
    <m/>
    <m/>
    <s v="2 Bin"/>
    <n v="2"/>
    <n v="325"/>
    <n v="330"/>
    <m/>
    <n v="34000"/>
    <n v="68000"/>
    <n v="5"/>
    <n v="6"/>
    <n v="-4"/>
    <n v="127000"/>
    <m/>
    <m/>
    <m/>
    <n v="325"/>
    <n v="340"/>
    <n v="340"/>
  </r>
  <r>
    <n v="591"/>
    <s v="Display Teddy Biskoot Export "/>
    <s v="obsolete"/>
    <s v="no stock"/>
    <n v="3350"/>
    <n v="10"/>
    <e v="#N/A"/>
    <s v="single"/>
    <s v="BLISTER"/>
    <s v="DISPLAY"/>
    <s v="PM0666"/>
    <s v="Packing Material"/>
    <n v="1"/>
    <n v="10"/>
    <n v="1"/>
    <n v="4"/>
    <n v="16"/>
    <m/>
    <n v="16"/>
    <s v="local"/>
    <s v="no.s"/>
    <s v="5000 NOS"/>
    <n v="5000"/>
    <e v="#N/A"/>
    <n v="50"/>
    <m/>
    <m/>
    <m/>
    <m/>
    <m/>
    <m/>
    <m/>
    <n v="9300"/>
    <m/>
    <m/>
    <n v="9300"/>
    <m/>
    <n v="93000"/>
    <m/>
    <n v="0"/>
    <n v="1"/>
    <x v="2"/>
    <n v="3350"/>
    <s v="no.s"/>
    <n v="0"/>
    <b v="0"/>
    <m/>
    <m/>
    <m/>
    <m/>
    <s v="Non Moving "/>
    <n v="1"/>
    <s v="non moved"/>
    <n v="33500"/>
    <m/>
    <m/>
    <m/>
    <m/>
    <m/>
    <m/>
    <m/>
    <m/>
    <n v="0"/>
    <n v="0"/>
    <m/>
    <m/>
    <m/>
    <m/>
    <m/>
    <m/>
    <m/>
    <m/>
    <m/>
    <m/>
  </r>
  <r>
    <n v="325"/>
    <s v="Cbs Funtoo Choco stick"/>
    <m/>
    <m/>
    <n v="2235"/>
    <n v="36"/>
    <s v="multiple"/>
    <s v="single"/>
    <s v="STICK"/>
    <s v="CFC"/>
    <s v="PM0031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20"/>
    <n v="3410"/>
    <n v="3400"/>
    <n v="2240"/>
    <n v="1100"/>
    <n v="1530"/>
    <n v="2150"/>
    <n v="2180"/>
    <n v="3123"/>
    <n v="22653"/>
    <n v="2517"/>
    <n v="3520"/>
    <n v="90612"/>
    <n v="0.90612000000000004"/>
    <n v="8.2898607579545767E-4"/>
    <n v="0.91307605891179933"/>
    <x v="0"/>
    <n v="2235"/>
    <s v="no.s"/>
    <n v="117.33333333333333"/>
    <b v="0"/>
    <n v="19.048295454545457"/>
    <m/>
    <m/>
    <m/>
    <m/>
    <n v="0"/>
    <s v="moved"/>
    <n v="80460"/>
    <m/>
    <m/>
    <m/>
    <s v="2 Bin"/>
    <n v="2"/>
    <n v="586.66666666666663"/>
    <n v="590"/>
    <m/>
    <n v="21240"/>
    <n v="42480"/>
    <n v="5"/>
    <n v="4"/>
    <n v="-2"/>
    <n v="37980"/>
    <m/>
    <m/>
    <m/>
    <n v="586.66666666666663"/>
    <n v="590"/>
    <n v="590"/>
  </r>
  <r>
    <n v="162"/>
    <s v="Erythrosine Supra Color"/>
    <m/>
    <m/>
    <n v="10"/>
    <n v="5801.25"/>
    <s v="multiple"/>
    <s v="Multiple"/>
    <s v="WAFFER, CANDY,STICK,BUBBLE GUM"/>
    <s v="COLOUR"/>
    <s v="RM0098"/>
    <s v="Raw Material"/>
    <n v="1"/>
    <n v="10"/>
    <n v="1"/>
    <n v="4"/>
    <n v="16"/>
    <n v="15"/>
    <n v="15"/>
    <s v="local"/>
    <s v="Kgs"/>
    <s v="5 KGS"/>
    <n v="5"/>
    <s v="1 drum x 25 kgs (or) 10 cans x .500 gms"/>
    <n v="0.5"/>
    <n v="18"/>
    <n v="23"/>
    <n v="7"/>
    <n v="17.5"/>
    <n v="12"/>
    <n v="15.5"/>
    <n v="5.5"/>
    <n v="24.5"/>
    <n v="17"/>
    <n v="140"/>
    <n v="15.555555555555555"/>
    <n v="24.5"/>
    <n v="90241.666666666672"/>
    <n v="0.90241666666666676"/>
    <n v="8.2559799058890394E-4"/>
    <n v="0.91390165690238823"/>
    <x v="0"/>
    <n v="10"/>
    <s v="kgs"/>
    <n v="0.81666666666666665"/>
    <b v="0"/>
    <n v="12.244897959183673"/>
    <m/>
    <m/>
    <m/>
    <m/>
    <n v="0"/>
    <s v="moved"/>
    <n v="58012.5"/>
    <m/>
    <m/>
    <m/>
    <s v="2 Bin"/>
    <n v="2"/>
    <n v="12.25"/>
    <n v="12.5"/>
    <m/>
    <n v="72515.625"/>
    <n v="145031.25"/>
    <n v="15"/>
    <n v="1"/>
    <n v="1"/>
    <m/>
    <m/>
    <n v="12.5"/>
    <n v="72515.625"/>
    <n v="12.25"/>
    <n v="12.5"/>
    <n v="12.5"/>
  </r>
  <r>
    <n v="247"/>
    <s v="Laminate Dark Chocolate Rs. 5 /- 14g"/>
    <m/>
    <m/>
    <n v="1126.6400000000001"/>
    <n v="235"/>
    <s v="FG0044"/>
    <s v="Multiple"/>
    <s v="MOULDING"/>
    <s v="LAMINATE"/>
    <s v="PM026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30.45999999999998"/>
    <n v="928.56"/>
    <n v="0"/>
    <n v="0"/>
    <n v="0"/>
    <n v="252"/>
    <n v="1076.4499999999998"/>
    <n v="542.92000000000007"/>
    <n v="422.36"/>
    <n v="3452.75"/>
    <n v="383.63888888888891"/>
    <n v="1076.4499999999998"/>
    <n v="90155.138888888891"/>
    <n v="0.90155138888888886"/>
    <n v="8.2480637002046585E-4"/>
    <n v="0.9147264632724087"/>
    <x v="0"/>
    <n v="1126.6400000000001"/>
    <s v="kgs"/>
    <n v="35.881666666666661"/>
    <b v="0"/>
    <n v="31.398764457243725"/>
    <m/>
    <m/>
    <m/>
    <m/>
    <n v="0"/>
    <s v="moved"/>
    <n v="264760.40000000002"/>
    <m/>
    <m/>
    <m/>
    <s v="N-bin"/>
    <n v="3"/>
    <n v="789.39666666666653"/>
    <n v="500"/>
    <n v="500"/>
    <n v="117500"/>
    <n v="352500"/>
    <n v="22"/>
    <n v="3"/>
    <n v="0"/>
    <m/>
    <m/>
    <m/>
    <m/>
    <n v="789.39666666666653"/>
    <n v="800"/>
    <n v="800"/>
  </r>
  <r>
    <n v="105"/>
    <s v="Chocolate Flavour (Matrix) -  Wafer"/>
    <m/>
    <m/>
    <n v="290"/>
    <n v="681.27499999999998"/>
    <s v="multiple"/>
    <s v="single"/>
    <s v="WAFER"/>
    <s v="FLAVOUR"/>
    <s v="RM0094"/>
    <s v="Packing Material"/>
    <n v="1"/>
    <n v="20"/>
    <n v="5"/>
    <n v="5"/>
    <n v="31"/>
    <n v="30"/>
    <n v="30"/>
    <s v="Non Local"/>
    <s v="Kgs"/>
    <s v="25 KGS"/>
    <n v="25"/>
    <s v="5 cans x 5 kgs"/>
    <n v="5"/>
    <n v="195"/>
    <n v="90"/>
    <n v="80"/>
    <n v="100"/>
    <n v="90"/>
    <n v="0"/>
    <n v="145"/>
    <n v="260"/>
    <n v="215"/>
    <n v="1175"/>
    <n v="130.55555555555554"/>
    <n v="260"/>
    <n v="88944.236111111095"/>
    <n v="0.88944236111111097"/>
    <n v="8.1372812936889841E-4"/>
    <n v="0.91554019140177756"/>
    <x v="0"/>
    <n v="290"/>
    <s v="kgs"/>
    <n v="8.6666666666666661"/>
    <b v="0"/>
    <n v="33.461538461538467"/>
    <m/>
    <m/>
    <m/>
    <m/>
    <n v="0"/>
    <s v="moved"/>
    <n v="197569.75"/>
    <m/>
    <m/>
    <m/>
    <s v="N-bin"/>
    <n v="12"/>
    <n v="260"/>
    <n v="25"/>
    <n v="25"/>
    <n v="17031.875"/>
    <n v="204382.5"/>
    <n v="30"/>
    <n v="12"/>
    <n v="0"/>
    <m/>
    <m/>
    <m/>
    <m/>
    <n v="260"/>
    <n v="260"/>
    <n v="260"/>
  </r>
  <r>
    <n v="190"/>
    <s v="Laminate Dark 2/-"/>
    <m/>
    <m/>
    <n v="1244.25"/>
    <n v="230"/>
    <s v="FG0043"/>
    <s v="Multiple"/>
    <s v="MOULDING"/>
    <s v="LAMINATE"/>
    <s v="PM022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882"/>
    <n v="529.20000000000005"/>
    <n v="343"/>
    <n v="0"/>
    <n v="0"/>
    <n v="457"/>
    <n v="478.29"/>
    <n v="234"/>
    <n v="538.75"/>
    <n v="3462.24"/>
    <n v="384.69333333333333"/>
    <n v="882"/>
    <n v="88479.46666666666"/>
    <n v="0.88479466666666662"/>
    <n v="8.0947607226940135E-4"/>
    <n v="0.916349667474047"/>
    <x v="0"/>
    <n v="1244.25"/>
    <s v="kgs"/>
    <n v="29.4"/>
    <b v="0"/>
    <n v="42.321428571428577"/>
    <m/>
    <m/>
    <m/>
    <m/>
    <n v="0"/>
    <s v="moved"/>
    <n v="286177.5"/>
    <m/>
    <m/>
    <m/>
    <s v="N-bin"/>
    <n v="3"/>
    <n v="646.79999999999995"/>
    <n v="500"/>
    <n v="500"/>
    <n v="115000"/>
    <n v="345000"/>
    <n v="22"/>
    <n v="3"/>
    <n v="0"/>
    <m/>
    <m/>
    <m/>
    <m/>
    <n v="646.79999999999995"/>
    <n v="660"/>
    <n v="660"/>
  </r>
  <r>
    <n v="648"/>
    <s v="1/2 INCH 9MM"/>
    <m/>
    <m/>
    <n v="80"/>
    <n v="650"/>
    <s v="multiple"/>
    <s v="Multiple"/>
    <s v="COMMON"/>
    <s v="STRAPPING ROLLS"/>
    <s v="PM0589"/>
    <s v="Packing Material"/>
    <n v="1"/>
    <n v="3"/>
    <n v="1"/>
    <n v="2"/>
    <n v="7"/>
    <n v="3"/>
    <n v="3"/>
    <s v="local"/>
    <s v="no.s"/>
    <s v="50 ROLLS"/>
    <n v="50"/>
    <n v="0"/>
    <n v="1"/>
    <n v="176"/>
    <n v="116"/>
    <n v="97"/>
    <n v="83"/>
    <n v="104"/>
    <n v="126"/>
    <n v="160"/>
    <n v="189"/>
    <n v="171"/>
    <n v="1222"/>
    <n v="135.77777777777777"/>
    <n v="189"/>
    <n v="88255.555555555547"/>
    <n v="0.88255555555555543"/>
    <n v="8.074275666263629E-4"/>
    <n v="0.91715709504067333"/>
    <x v="0"/>
    <n v="80"/>
    <s v="no.s"/>
    <n v="6.3"/>
    <b v="0"/>
    <n v="12.698412698412699"/>
    <m/>
    <m/>
    <m/>
    <m/>
    <n v="0"/>
    <s v="moved"/>
    <n v="52000"/>
    <m/>
    <m/>
    <m/>
    <s v="2 Bin"/>
    <n v="2"/>
    <n v="18.899999999999999"/>
    <n v="19"/>
    <m/>
    <n v="32500"/>
    <n v="65000"/>
    <n v="3"/>
    <n v="2"/>
    <n v="0"/>
    <m/>
    <m/>
    <m/>
    <m/>
    <n v="18.899999999999999"/>
    <n v="18"/>
    <n v="50"/>
  </r>
  <r>
    <n v="783"/>
    <s v="Doraemon Funstick cbs (30pcs)"/>
    <m/>
    <m/>
    <n v="426"/>
    <n v="52.5"/>
    <e v="#N/A"/>
    <s v="single"/>
    <s v="BLISTER"/>
    <s v="CFC"/>
    <s v="PM031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n v="1390"/>
    <n v="960"/>
    <n v="1170"/>
    <n v="2085"/>
    <n v="2260"/>
    <n v="2530"/>
    <n v="1047"/>
    <n v="11442"/>
    <n v="1634.5714285714287"/>
    <n v="2530"/>
    <n v="85815"/>
    <n v="0.85814999999999997"/>
    <n v="7.8509954635574974E-4"/>
    <n v="0.91794219458702908"/>
    <x v="0"/>
    <n v="426"/>
    <s v="no.s"/>
    <n v="84.333333333333329"/>
    <b v="0"/>
    <n v="5.0513833992094863"/>
    <m/>
    <m/>
    <m/>
    <m/>
    <n v="0"/>
    <s v="moved"/>
    <n v="22365"/>
    <m/>
    <m/>
    <m/>
    <s v="2 Bin"/>
    <n v="2"/>
    <n v="590.33333333333326"/>
    <n v="600"/>
    <m/>
    <n v="31500"/>
    <n v="63000"/>
    <n v="7"/>
    <n v="1"/>
    <n v="1"/>
    <m/>
    <m/>
    <n v="600"/>
    <n v="31500"/>
    <n v="590.33333333333326"/>
    <n v="600"/>
    <n v="600"/>
  </r>
  <r>
    <n v="973"/>
    <s v="BELVIE CREMO VANILLA LAMINATE"/>
    <s v="obsolete"/>
    <s v="no stock"/>
    <n v="96.35"/>
    <n v="190"/>
    <s v="FG0212"/>
    <s v="single"/>
    <s v="WAFER"/>
    <s v="LAMINATE"/>
    <s v="PM0685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451"/>
    <m/>
    <m/>
    <n v="451"/>
    <m/>
    <n v="85690"/>
    <m/>
    <n v="0"/>
    <n v="1"/>
    <x v="2"/>
    <n v="96.35"/>
    <s v="kgs"/>
    <n v="0"/>
    <b v="0"/>
    <m/>
    <m/>
    <m/>
    <m/>
    <s v="Non Moving "/>
    <n v="1"/>
    <s v="non moved"/>
    <n v="18306.5"/>
    <m/>
    <m/>
    <m/>
    <m/>
    <m/>
    <m/>
    <m/>
    <m/>
    <n v="0"/>
    <n v="0"/>
    <m/>
    <m/>
    <m/>
    <m/>
    <m/>
    <m/>
    <m/>
    <m/>
    <m/>
    <m/>
  </r>
  <r>
    <n v="38"/>
    <s v="COCONUT POWDER"/>
    <m/>
    <m/>
    <n v="475"/>
    <n v="108"/>
    <s v="multiple"/>
    <s v="single"/>
    <s v="CANDY"/>
    <s v="RM"/>
    <s v="RM0036"/>
    <s v="Raw Material"/>
    <n v="1"/>
    <n v="2"/>
    <n v="1"/>
    <n v="2"/>
    <n v="6"/>
    <n v="5"/>
    <n v="5"/>
    <s v="local"/>
    <s v="Kgs"/>
    <s v="500 KGS"/>
    <n v="500"/>
    <s v="20 bags x 25 kgs"/>
    <n v="25"/>
    <n v="300"/>
    <n v="1075"/>
    <n v="0"/>
    <n v="0"/>
    <n v="0"/>
    <n v="1275"/>
    <n v="1000"/>
    <n v="1975"/>
    <n v="1475"/>
    <n v="7100"/>
    <n v="788.88888888888891"/>
    <n v="1975"/>
    <n v="85200"/>
    <n v="0.85199999999999998"/>
    <n v="7.7947306822245387E-4"/>
    <n v="0.91872166765525154"/>
    <x v="0"/>
    <n v="475"/>
    <s v="kgs"/>
    <n v="65.833333333333329"/>
    <b v="0"/>
    <n v="7.2151898734177218"/>
    <m/>
    <m/>
    <m/>
    <m/>
    <n v="0"/>
    <s v="moved"/>
    <n v="51300"/>
    <m/>
    <m/>
    <m/>
    <s v="2 Bin"/>
    <n v="2"/>
    <n v="329.16666666666663"/>
    <n v="350"/>
    <m/>
    <n v="54000"/>
    <n v="108000"/>
    <n v="5"/>
    <n v="1"/>
    <n v="1"/>
    <m/>
    <m/>
    <n v="500"/>
    <n v="54000"/>
    <n v="329.16666666666663"/>
    <n v="325"/>
    <n v="500"/>
  </r>
  <r>
    <n v="340"/>
    <s v="Laminate Funblaster (Kachha mango) candy"/>
    <s v="occasional use"/>
    <m/>
    <n v="2544"/>
    <n v="210"/>
    <s v="FG0145"/>
    <s v="single"/>
    <s v="CANDY"/>
    <s v="LAMINATE"/>
    <s v="PM0173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n v="385"/>
    <m/>
    <n v="280"/>
    <n v="506"/>
    <m/>
    <n v="390.33333333333331"/>
    <m/>
    <n v="81970"/>
    <m/>
    <n v="0"/>
    <n v="1"/>
    <x v="0"/>
    <n v="2544"/>
    <s v="kgs"/>
    <n v="0"/>
    <b v="0"/>
    <m/>
    <m/>
    <m/>
    <m/>
    <s v="Non Moving "/>
    <n v="1"/>
    <s v="slow moved"/>
    <n v="534240"/>
    <m/>
    <n v="12"/>
    <n v="9.9"/>
    <m/>
    <m/>
    <m/>
    <m/>
    <m/>
    <n v="0"/>
    <n v="0"/>
    <m/>
    <m/>
    <m/>
    <m/>
    <m/>
    <m/>
    <m/>
    <m/>
    <m/>
    <m/>
  </r>
  <r>
    <n v="549"/>
    <s v="PVC 262 MM"/>
    <s v="Slow moving"/>
    <m/>
    <n v="1554.22"/>
    <n v="125"/>
    <e v="#N/A"/>
    <s v="single"/>
    <s v="BLISTER"/>
    <s v="PVC FILMS"/>
    <s v="PM0344"/>
    <s v="Packing Material"/>
    <n v="1"/>
    <n v="7"/>
    <n v="1"/>
    <n v="3"/>
    <n v="12"/>
    <m/>
    <n v="12"/>
    <s v="local"/>
    <s v="Kgs"/>
    <s v="500 KGS"/>
    <n v="500"/>
    <s v="each cotton contains 20 kgs"/>
    <n v="20"/>
    <n v="1288.57"/>
    <m/>
    <m/>
    <m/>
    <n v="15"/>
    <m/>
    <m/>
    <m/>
    <m/>
    <m/>
    <n v="651.78499999999997"/>
    <m/>
    <n v="81473.125"/>
    <m/>
    <n v="0"/>
    <n v="1"/>
    <x v="0"/>
    <n v="1554.22"/>
    <s v="kgs"/>
    <n v="0"/>
    <b v="0"/>
    <m/>
    <m/>
    <m/>
    <m/>
    <s v="Non Moving "/>
    <n v="1"/>
    <s v="non moved"/>
    <n v="194277.5"/>
    <m/>
    <m/>
    <m/>
    <m/>
    <m/>
    <m/>
    <m/>
    <m/>
    <n v="0"/>
    <n v="0"/>
    <m/>
    <m/>
    <m/>
    <m/>
    <m/>
    <m/>
    <m/>
    <m/>
    <m/>
    <m/>
  </r>
  <r>
    <n v="442"/>
    <s v="BEN 10 KACHA AAM CANDY LAMINATE"/>
    <s v="occasional use"/>
    <s v="needed"/>
    <n v="1350"/>
    <n v="235"/>
    <s v="FG0139"/>
    <s v="single"/>
    <s v="CANDY"/>
    <s v="LAMINATE"/>
    <s v="PM0609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n v="583"/>
    <m/>
    <n v="162"/>
    <m/>
    <n v="290"/>
    <m/>
    <n v="345"/>
    <m/>
    <n v="81075"/>
    <m/>
    <n v="0"/>
    <n v="1"/>
    <x v="0"/>
    <n v="1350"/>
    <s v="kgs"/>
    <n v="0"/>
    <b v="0"/>
    <m/>
    <m/>
    <m/>
    <m/>
    <s v="Non Moving "/>
    <n v="1"/>
    <s v="non moved"/>
    <n v="317250"/>
    <m/>
    <n v="8"/>
    <n v="6.6"/>
    <m/>
    <m/>
    <m/>
    <m/>
    <m/>
    <n v="0"/>
    <n v="0"/>
    <m/>
    <m/>
    <m/>
    <m/>
    <m/>
    <m/>
    <m/>
    <m/>
    <m/>
    <m/>
  </r>
  <r>
    <n v="416"/>
    <s v="Pepe toffee cartons (common for all 6 variantS)"/>
    <m/>
    <m/>
    <n v="350"/>
    <n v="34"/>
    <s v="multiple"/>
    <s v="single"/>
    <s v="CANDY"/>
    <s v="CFC"/>
    <s v="PM0147"/>
    <s v="Packing Material"/>
    <n v="1"/>
    <n v="4"/>
    <n v="1"/>
    <n v="2"/>
    <n v="8"/>
    <n v="5"/>
    <n v="5"/>
    <s v="local"/>
    <s v="no.s"/>
    <s v="500 CBS"/>
    <n v="500"/>
    <s v="each bdl contains 10 nos"/>
    <n v="10"/>
    <n v="6470"/>
    <n v="6150"/>
    <n v="0"/>
    <n v="0"/>
    <n v="500"/>
    <n v="2290"/>
    <n v="1040"/>
    <n v="3460"/>
    <n v="1500"/>
    <n v="21410"/>
    <n v="2378.8888888888887"/>
    <n v="6470"/>
    <n v="80882.222222222219"/>
    <n v="0.80882222222222222"/>
    <n v="7.3997082065969358E-4"/>
    <n v="0.91946163847591122"/>
    <x v="0"/>
    <n v="350"/>
    <s v="no.s"/>
    <n v="215.66666666666666"/>
    <b v="0"/>
    <n v="1.6228748068006182"/>
    <m/>
    <m/>
    <m/>
    <m/>
    <n v="0"/>
    <s v="moved"/>
    <n v="11900"/>
    <m/>
    <m/>
    <m/>
    <s v="2 Bin"/>
    <n v="2"/>
    <n v="1078.3333333333333"/>
    <n v="1080"/>
    <m/>
    <n v="36720"/>
    <n v="73440"/>
    <n v="5"/>
    <n v="1"/>
    <n v="1"/>
    <m/>
    <m/>
    <n v="1080"/>
    <n v="36720"/>
    <n v="1078.3333333333333"/>
    <n v="1080"/>
    <n v="1080"/>
  </r>
  <r>
    <n v="13"/>
    <s v="Whey Powder"/>
    <m/>
    <m/>
    <n v="925"/>
    <n v="90"/>
    <s v="multiple"/>
    <s v="Multiple"/>
    <s v="INDUSTRIAL,CANDY"/>
    <s v="RM"/>
    <s v="RM0001"/>
    <s v="Raw Material"/>
    <n v="1"/>
    <n v="5"/>
    <n v="5"/>
    <n v="2"/>
    <n v="13"/>
    <n v="7"/>
    <n v="7"/>
    <s v="both"/>
    <s v="Kgs"/>
    <s v="500 KGS"/>
    <n v="500"/>
    <s v="20 bags x 25 kgs"/>
    <n v="25"/>
    <n v="1650"/>
    <n v="1650"/>
    <n v="150"/>
    <n v="0"/>
    <n v="0"/>
    <n v="725"/>
    <n v="1000"/>
    <n v="1600"/>
    <n v="1275"/>
    <n v="8050"/>
    <n v="894.44444444444446"/>
    <n v="1650"/>
    <n v="80500"/>
    <n v="0.80500000000000005"/>
    <n v="7.3647396704116825E-4"/>
    <n v="0.92019811244295235"/>
    <x v="0"/>
    <n v="925"/>
    <s v="kgs"/>
    <n v="55"/>
    <b v="0"/>
    <n v="16.818181818181817"/>
    <m/>
    <m/>
    <m/>
    <m/>
    <n v="0"/>
    <s v="moved"/>
    <n v="83250"/>
    <m/>
    <m/>
    <m/>
    <s v="2 Bin"/>
    <n v="2"/>
    <n v="385"/>
    <n v="400"/>
    <m/>
    <n v="45000"/>
    <n v="90000"/>
    <n v="7"/>
    <n v="2"/>
    <n v="0"/>
    <m/>
    <m/>
    <m/>
    <m/>
    <n v="385"/>
    <n v="375"/>
    <n v="500"/>
  </r>
  <r>
    <n v="524"/>
    <s v="Doraemon Strawberry Bubblegum Laminate"/>
    <m/>
    <m/>
    <n v="556"/>
    <n v="195"/>
    <s v="FG0034"/>
    <s v="single"/>
    <s v="BUBBLE GUM"/>
    <s v="LAMINATE"/>
    <s v="PM040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700"/>
    <n v="318.17"/>
    <n v="962.2"/>
    <n v="415"/>
    <n v="175"/>
    <n v="303"/>
    <n v="64"/>
    <n v="392"/>
    <n v="367.5"/>
    <n v="3696.87"/>
    <n v="410.76333333333332"/>
    <n v="962.2"/>
    <n v="80098.849999999991"/>
    <n v="0.80098849999999988"/>
    <n v="7.3280394801162078E-4"/>
    <n v="0.92093091639096403"/>
    <x v="0"/>
    <n v="556"/>
    <s v="kgs"/>
    <n v="32.073333333333338"/>
    <b v="0"/>
    <n v="17.335273331947619"/>
    <m/>
    <m/>
    <m/>
    <m/>
    <n v="0"/>
    <s v="moved"/>
    <n v="108420"/>
    <m/>
    <m/>
    <m/>
    <s v="2 Bin"/>
    <n v="2"/>
    <n v="705.61333333333346"/>
    <n v="720"/>
    <m/>
    <n v="140400"/>
    <n v="280800"/>
    <n v="22"/>
    <n v="1"/>
    <n v="1"/>
    <m/>
    <m/>
    <n v="720"/>
    <n v="140400"/>
    <n v="705.61333333333346"/>
    <n v="720"/>
    <n v="720"/>
  </r>
  <r>
    <n v="15"/>
    <s v="Fresh Cream"/>
    <m/>
    <m/>
    <n v="108"/>
    <n v="172"/>
    <s v="multiple"/>
    <s v="single"/>
    <s v="CANDY"/>
    <s v="RM"/>
    <s v="RM0061"/>
    <s v="Raw Material"/>
    <n v="1"/>
    <n v="4"/>
    <n v="1"/>
    <n v="2"/>
    <n v="8"/>
    <n v="5"/>
    <n v="5"/>
    <s v="local"/>
    <s v="Kgs"/>
    <s v="100 KGS"/>
    <n v="100"/>
    <s v="8 cts x 12 kgs"/>
    <n v="12"/>
    <n v="504"/>
    <n v="0"/>
    <n v="1856"/>
    <n v="636"/>
    <n v="24"/>
    <n v="856"/>
    <n v="312"/>
    <n v="0"/>
    <n v="0"/>
    <n v="4188"/>
    <n v="465.33333333333331"/>
    <n v="1856"/>
    <n v="80037.333333333328"/>
    <n v="0.80037333333333327"/>
    <n v="7.3224114771920906E-4"/>
    <n v="0.92166315753868322"/>
    <x v="0"/>
    <n v="108"/>
    <s v="kgs"/>
    <n v="61.866666666666667"/>
    <b v="0"/>
    <n v="1.7456896551724137"/>
    <m/>
    <m/>
    <m/>
    <m/>
    <n v="0"/>
    <s v="moved"/>
    <n v="18576"/>
    <m/>
    <m/>
    <m/>
    <s v="2 Bin"/>
    <n v="2"/>
    <n v="309.33333333333331"/>
    <n v="312"/>
    <m/>
    <n v="54352"/>
    <n v="108704"/>
    <n v="5"/>
    <n v="1"/>
    <n v="1"/>
    <m/>
    <m/>
    <n v="316"/>
    <n v="54352"/>
    <n v="309.33333333333331"/>
    <n v="316"/>
    <n v="316"/>
  </r>
  <r>
    <e v="#N/A"/>
    <s v="U &amp; ME brown caps "/>
    <m/>
    <m/>
    <n v="29100"/>
    <n v="1.95"/>
    <s v="multiple"/>
    <s v="single"/>
    <s v="U&amp;ME, LOVE HEART"/>
    <s v="CAPS"/>
    <s v="PM015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5000"/>
    <n v="68500"/>
    <n v="27000"/>
    <n v="49800"/>
    <n v="27000"/>
    <n v="29500"/>
    <n v="21000"/>
    <n v="45000"/>
    <n v="36000"/>
    <n v="368800"/>
    <n v="40977.777777777781"/>
    <n v="68500"/>
    <n v="79906.666666666672"/>
    <n v="0.7990666666666667"/>
    <n v="7.3104571171473656E-4"/>
    <n v="0.922394203250398"/>
    <x v="0"/>
    <n v="29100"/>
    <s v="no.s"/>
    <n v="2283.3333333333335"/>
    <b v="0"/>
    <n v="12.744525547445255"/>
    <m/>
    <m/>
    <m/>
    <m/>
    <n v="0"/>
    <s v="moved"/>
    <n v="56745"/>
    <m/>
    <m/>
    <m/>
    <s v="2 Bin"/>
    <n v="2"/>
    <n v="6850"/>
    <n v="8000"/>
    <m/>
    <n v="25350"/>
    <n v="50700"/>
    <n v="5"/>
    <n v="3"/>
    <n v="-1"/>
    <n v="6045"/>
    <m/>
    <m/>
    <m/>
    <n v="11416.666666666668"/>
    <n v="13000"/>
    <n v="13000"/>
  </r>
  <r>
    <n v="187"/>
    <s v="Laminate Ch Mr Wafer 2/- Export"/>
    <s v="obsolete"/>
    <s v="no stock"/>
    <n v="378"/>
    <n v="225"/>
    <s v="multiple"/>
    <s v="single"/>
    <s v="WAFER"/>
    <s v="LAMINATE"/>
    <s v="PM0375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n v="351"/>
    <m/>
    <n v="351"/>
    <m/>
    <n v="78975"/>
    <m/>
    <n v="0"/>
    <n v="1"/>
    <x v="2"/>
    <n v="378"/>
    <s v="kgs"/>
    <n v="0"/>
    <b v="0"/>
    <m/>
    <m/>
    <m/>
    <m/>
    <s v="Non Moving "/>
    <n v="1"/>
    <s v="non moved"/>
    <n v="85050"/>
    <m/>
    <m/>
    <m/>
    <m/>
    <m/>
    <m/>
    <m/>
    <m/>
    <n v="0"/>
    <n v="0"/>
    <m/>
    <m/>
    <m/>
    <m/>
    <m/>
    <m/>
    <m/>
    <m/>
    <m/>
    <m/>
  </r>
  <r>
    <n v="414"/>
    <s v="Laminate Almond Blast Toffee"/>
    <m/>
    <m/>
    <n v="523"/>
    <n v="230"/>
    <s v="FG0169"/>
    <s v="single"/>
    <s v="CANDY"/>
    <s v="LAMINATE"/>
    <s v="PM0124"/>
    <s v="Packing Material"/>
    <n v="1"/>
    <n v="15"/>
    <n v="1"/>
    <n v="5"/>
    <n v="22"/>
    <m/>
    <n v="22"/>
    <s v="local"/>
    <s v="Kgs"/>
    <s v="500 KGS"/>
    <n v="500"/>
    <s v="each bdl average 20 kgs"/>
    <n v="20"/>
    <n v="458"/>
    <n v="232"/>
    <m/>
    <m/>
    <m/>
    <m/>
    <n v="267"/>
    <n v="350"/>
    <m/>
    <m/>
    <n v="326.75"/>
    <m/>
    <n v="75152.5"/>
    <m/>
    <n v="0"/>
    <n v="1"/>
    <x v="0"/>
    <n v="523"/>
    <s v="kgs"/>
    <n v="0"/>
    <b v="0"/>
    <m/>
    <m/>
    <m/>
    <m/>
    <m/>
    <n v="4"/>
    <s v="moved"/>
    <n v="120290"/>
    <m/>
    <m/>
    <m/>
    <s v="2 Bin"/>
    <n v="2"/>
    <n v="0"/>
    <n v="0"/>
    <m/>
    <n v="115000"/>
    <n v="230000"/>
    <n v="22"/>
    <n v="2"/>
    <n v="0"/>
    <m/>
    <m/>
    <m/>
    <m/>
    <n v="0"/>
    <n v="0"/>
    <n v="500"/>
  </r>
  <r>
    <n v="47"/>
    <s v="Citric Acid Anhydrous"/>
    <m/>
    <m/>
    <n v="1300"/>
    <n v="71"/>
    <s v="multiple"/>
    <s v="single"/>
    <s v="CANDY"/>
    <s v="RM"/>
    <s v="RM0070"/>
    <s v="Raw Material"/>
    <n v="1"/>
    <n v="7"/>
    <n v="5"/>
    <n v="3"/>
    <n v="16"/>
    <n v="5"/>
    <n v="5"/>
    <s v="local"/>
    <s v="Kgs"/>
    <s v="500 KGS"/>
    <n v="500"/>
    <s v="20 bags x 25 kgs"/>
    <n v="25"/>
    <n v="650"/>
    <n v="675"/>
    <n v="875"/>
    <n v="1675"/>
    <n v="1550"/>
    <n v="800"/>
    <n v="825"/>
    <n v="1150"/>
    <n v="1275"/>
    <n v="9475"/>
    <n v="1052.7777777777778"/>
    <n v="1675"/>
    <n v="74747.222222222219"/>
    <n v="0.7474722222222222"/>
    <n v="6.8384327050071759E-4"/>
    <n v="0.92307804652089875"/>
    <x v="0"/>
    <n v="1300"/>
    <s v="kgs"/>
    <n v="55.833333333333336"/>
    <b v="0"/>
    <n v="23.283582089552237"/>
    <m/>
    <m/>
    <m/>
    <m/>
    <n v="0"/>
    <s v="moved"/>
    <n v="92300"/>
    <m/>
    <m/>
    <m/>
    <s v="2 Bin"/>
    <n v="2"/>
    <n v="279.16666666666669"/>
    <n v="300"/>
    <m/>
    <n v="35500"/>
    <n v="71000"/>
    <n v="5"/>
    <n v="3"/>
    <n v="-1"/>
    <n v="21300"/>
    <m/>
    <m/>
    <m/>
    <n v="279.16666666666669"/>
    <n v="275"/>
    <n v="500"/>
  </r>
  <r>
    <n v="252"/>
    <s v="Laminate Pepe White Beauty Rs. 5 /-"/>
    <m/>
    <m/>
    <n v="528.04999999999995"/>
    <n v="235"/>
    <s v="FG0046"/>
    <s v="Multiple"/>
    <s v="MOULDING"/>
    <s v="LAMINATE"/>
    <s v="PM026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90"/>
    <n v="527"/>
    <n v="228"/>
    <n v="0"/>
    <n v="0"/>
    <n v="80"/>
    <n v="747.99"/>
    <n v="531.16999999999996"/>
    <n v="532.66999999999996"/>
    <n v="2836.83"/>
    <n v="315.20333333333332"/>
    <n v="747.99"/>
    <n v="74072.783333333326"/>
    <n v="0.74072783333333325"/>
    <n v="6.776730011339245E-4"/>
    <n v="0.92375571952203273"/>
    <x v="0"/>
    <n v="528.04999999999995"/>
    <s v="kgs"/>
    <n v="24.933"/>
    <b v="0"/>
    <n v="21.178759074319174"/>
    <m/>
    <m/>
    <m/>
    <m/>
    <n v="0"/>
    <s v="moved"/>
    <n v="124091.74999999999"/>
    <m/>
    <m/>
    <m/>
    <s v="2 Bin"/>
    <n v="2"/>
    <n v="548.52599999999995"/>
    <n v="560"/>
    <m/>
    <n v="131600"/>
    <n v="263200"/>
    <n v="22"/>
    <n v="1"/>
    <n v="1"/>
    <m/>
    <m/>
    <n v="560"/>
    <n v="131600"/>
    <n v="548.52599999999995"/>
    <n v="560"/>
    <n v="560"/>
  </r>
  <r>
    <n v="464"/>
    <s v="Milky Color Laminate"/>
    <s v="occasional use"/>
    <m/>
    <n v="708.5"/>
    <n v="195"/>
    <e v="#N/A"/>
    <s v="Multiple"/>
    <s v="MOULDING"/>
    <s v="LAMINATE"/>
    <s v="PM0335"/>
    <s v="Packing Material"/>
    <n v="1"/>
    <n v="15"/>
    <n v="1"/>
    <n v="5"/>
    <n v="22"/>
    <m/>
    <n v="22"/>
    <s v="local"/>
    <s v="Kgs"/>
    <s v="500 KGS"/>
    <n v="500"/>
    <s v="each bdl average 20 kgs"/>
    <n v="20"/>
    <n v="382"/>
    <n v="370"/>
    <m/>
    <m/>
    <m/>
    <m/>
    <m/>
    <m/>
    <m/>
    <m/>
    <n v="376"/>
    <m/>
    <n v="73320"/>
    <m/>
    <n v="0"/>
    <n v="1"/>
    <x v="0"/>
    <n v="708.5"/>
    <s v="kgs"/>
    <n v="0"/>
    <b v="0"/>
    <m/>
    <m/>
    <m/>
    <m/>
    <s v="Non Moving "/>
    <n v="1"/>
    <s v="non moved"/>
    <n v="138157.5"/>
    <m/>
    <n v="3.1"/>
    <n v="3.1"/>
    <m/>
    <m/>
    <m/>
    <m/>
    <m/>
    <n v="0"/>
    <n v="0"/>
    <m/>
    <m/>
    <m/>
    <m/>
    <m/>
    <m/>
    <m/>
    <m/>
    <m/>
    <m/>
  </r>
  <r>
    <n v="540"/>
    <s v="ENGLAND CHATPAT MASALA LAMINATE"/>
    <m/>
    <m/>
    <n v="809.66"/>
    <n v="225"/>
    <s v="FG0216"/>
    <s v="single"/>
    <s v="ENGLAND"/>
    <s v="LAMINATE"/>
    <s v="PM0662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458"/>
    <n v="191.87"/>
    <n v="649.87"/>
    <n v="324.935"/>
    <n v="458"/>
    <n v="73110.375"/>
    <n v="0.73110375000000005"/>
    <n v="6.6886817277164539E-4"/>
    <n v="0.9244245876948044"/>
    <x v="0"/>
    <n v="809.66"/>
    <s v="kgs"/>
    <n v="15.266666666666667"/>
    <b v="0"/>
    <n v="53.034497816593884"/>
    <m/>
    <m/>
    <m/>
    <m/>
    <n v="0"/>
    <s v="moved"/>
    <n v="182173.5"/>
    <m/>
    <m/>
    <m/>
    <s v="2 Bin"/>
    <n v="2"/>
    <n v="335.86666666666667"/>
    <n v="340"/>
    <m/>
    <n v="112500"/>
    <n v="225000"/>
    <n v="22"/>
    <n v="2"/>
    <n v="0"/>
    <m/>
    <m/>
    <m/>
    <m/>
    <n v="335.86666666666667"/>
    <n v="320"/>
    <n v="500"/>
  </r>
  <r>
    <n v="98"/>
    <s v="Roasted Cumin Powder"/>
    <m/>
    <m/>
    <n v="525"/>
    <n v="255"/>
    <s v="multiple"/>
    <s v="single"/>
    <s v="CANDY"/>
    <s v="RM"/>
    <s v="RM0222"/>
    <s v="Raw Material"/>
    <n v="1"/>
    <n v="5"/>
    <n v="1"/>
    <n v="3"/>
    <n v="10"/>
    <n v="7"/>
    <n v="7"/>
    <s v="local"/>
    <s v="Kgs"/>
    <s v="50 KGS"/>
    <n v="50"/>
    <s v="2 bags x 25 kgs"/>
    <n v="25"/>
    <n v="15"/>
    <n v="50"/>
    <n v="75"/>
    <n v="655"/>
    <n v="485"/>
    <n v="250"/>
    <n v="575"/>
    <n v="189"/>
    <n v="275"/>
    <n v="2569"/>
    <n v="285.44444444444446"/>
    <n v="655"/>
    <n v="72788.333333333343"/>
    <n v="0.72788333333333344"/>
    <n v="6.6592189570577527E-4"/>
    <n v="0.9250905095905102"/>
    <x v="0"/>
    <n v="525"/>
    <s v="kgs"/>
    <n v="21.833333333333332"/>
    <b v="0"/>
    <n v="24.045801526717558"/>
    <m/>
    <m/>
    <m/>
    <m/>
    <n v="0"/>
    <s v="moved"/>
    <n v="133875"/>
    <m/>
    <m/>
    <m/>
    <s v="2 Bin"/>
    <n v="2"/>
    <n v="152.83333333333331"/>
    <n v="175"/>
    <m/>
    <n v="44625"/>
    <n v="89250"/>
    <n v="7"/>
    <n v="3"/>
    <n v="-1"/>
    <n v="44625"/>
    <m/>
    <m/>
    <m/>
    <n v="152.83333333333331"/>
    <n v="175"/>
    <n v="175"/>
  </r>
  <r>
    <n v="196"/>
    <s v="Laminate White Beauty 2/-"/>
    <m/>
    <m/>
    <n v="9.7400000000000091"/>
    <n v="230"/>
    <s v="multiple"/>
    <s v="Multiple"/>
    <s v="MOULDING"/>
    <s v="LAMINATE"/>
    <s v="PM022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25"/>
    <n v="752"/>
    <n v="51"/>
    <n v="0"/>
    <n v="0"/>
    <n v="290"/>
    <n v="335.99"/>
    <n v="193.82000000000002"/>
    <n v="571.08999999999992"/>
    <n v="2818.8999999999996"/>
    <n v="313.21111111111105"/>
    <n v="752"/>
    <n v="72038.555555555547"/>
    <n v="0.7203855555555555"/>
    <n v="6.5906237006106315E-4"/>
    <n v="0.92574957196057128"/>
    <x v="0"/>
    <n v="9.7400000000000091"/>
    <s v="kgs"/>
    <n v="25.066666666666666"/>
    <b v="0"/>
    <n v="0.38856382978723442"/>
    <m/>
    <m/>
    <m/>
    <m/>
    <n v="0"/>
    <s v="moved"/>
    <n v="2240.2000000000021"/>
    <m/>
    <m/>
    <m/>
    <s v="2 Bin"/>
    <n v="2"/>
    <n v="551.4666666666667"/>
    <n v="560"/>
    <m/>
    <n v="128800"/>
    <n v="257600"/>
    <n v="22"/>
    <n v="1"/>
    <n v="1"/>
    <m/>
    <m/>
    <n v="560"/>
    <n v="128800"/>
    <n v="551.4666666666667"/>
    <n v="560"/>
    <n v="560"/>
  </r>
  <r>
    <n v="621"/>
    <s v="YOYO SURPRISE "/>
    <m/>
    <m/>
    <n v="1901"/>
    <n v="40"/>
    <s v="multiple"/>
    <s v="single"/>
    <s v="STICK"/>
    <s v="CFC"/>
    <s v="PM007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270"/>
    <n v="1080"/>
    <n v="1750"/>
    <n v="1050"/>
    <n v="1370"/>
    <n v="2440"/>
    <n v="1800"/>
    <n v="2030"/>
    <n v="3100"/>
    <n v="15890"/>
    <n v="1765.5555555555557"/>
    <n v="3100"/>
    <n v="70622.222222222219"/>
    <n v="0.7062222222222222"/>
    <n v="6.4610469765544036E-4"/>
    <n v="0.92639567665822675"/>
    <x v="0"/>
    <n v="1901"/>
    <s v="no.s"/>
    <n v="103.33333333333333"/>
    <b v="0"/>
    <n v="18.396774193548389"/>
    <m/>
    <m/>
    <m/>
    <m/>
    <n v="0"/>
    <s v="moved"/>
    <n v="76040"/>
    <m/>
    <m/>
    <m/>
    <s v="2 Bin"/>
    <n v="2"/>
    <n v="516.66666666666663"/>
    <n v="520"/>
    <m/>
    <n v="20800"/>
    <n v="41600"/>
    <n v="5"/>
    <n v="4"/>
    <n v="-2"/>
    <n v="34440"/>
    <m/>
    <m/>
    <m/>
    <n v="516.66666666666663"/>
    <n v="520"/>
    <n v="520"/>
  </r>
  <r>
    <n v="465"/>
    <s v="Milky Colors Display Boxes"/>
    <s v="occasional use"/>
    <s v="no stock"/>
    <n v="17900"/>
    <n v="7"/>
    <e v="#N/A"/>
    <s v="Multiple"/>
    <s v="MOULDING"/>
    <s v="DISPLAY"/>
    <s v="PM0336"/>
    <s v="Packing Material"/>
    <n v="1"/>
    <n v="10"/>
    <n v="1"/>
    <n v="4"/>
    <n v="16"/>
    <m/>
    <n v="16"/>
    <s v="local"/>
    <s v="no.s"/>
    <s v="5000 NOS"/>
    <n v="5000"/>
    <s v="each cotton contains 250 nos"/>
    <n v="250"/>
    <n v="15400"/>
    <n v="14458"/>
    <n v="400"/>
    <m/>
    <m/>
    <m/>
    <m/>
    <m/>
    <m/>
    <m/>
    <n v="10086"/>
    <m/>
    <n v="70602"/>
    <m/>
    <n v="0"/>
    <n v="1"/>
    <x v="2"/>
    <n v="17900"/>
    <s v="no.s"/>
    <n v="0"/>
    <b v="0"/>
    <m/>
    <m/>
    <m/>
    <m/>
    <s v="Non Moving "/>
    <n v="1"/>
    <s v="non moved"/>
    <n v="125300"/>
    <m/>
    <n v="8.6999999999999993"/>
    <n v="6"/>
    <m/>
    <m/>
    <m/>
    <m/>
    <m/>
    <n v="0"/>
    <n v="0"/>
    <m/>
    <m/>
    <m/>
    <m/>
    <m/>
    <m/>
    <m/>
    <m/>
    <m/>
    <m/>
  </r>
  <r>
    <n v="670"/>
    <s v="Yellow 96mm without handle for Mr.wafer choco stick"/>
    <m/>
    <m/>
    <n v="56500"/>
    <n v="1.2"/>
    <s v="FG0011"/>
    <s v="single"/>
    <s v="STICK"/>
    <s v="CAPS"/>
    <s v="PM001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6000"/>
    <n v="52000"/>
    <n v="60000"/>
    <n v="18000"/>
    <n v="28000"/>
    <n v="78000"/>
    <n v="43000"/>
    <n v="87000"/>
    <n v="87000"/>
    <n v="529000"/>
    <n v="58777.777777777781"/>
    <n v="87000"/>
    <n v="70533.333333333328"/>
    <n v="0.70533333333333326"/>
    <n v="6.452914758836903E-4"/>
    <n v="0.92704096813411041"/>
    <x v="0"/>
    <n v="56500"/>
    <s v="no.s"/>
    <n v="2900"/>
    <b v="0"/>
    <n v="19.482758620689655"/>
    <m/>
    <m/>
    <m/>
    <m/>
    <n v="0"/>
    <s v="moved"/>
    <n v="67800"/>
    <m/>
    <m/>
    <m/>
    <s v="2 Bin"/>
    <n v="2"/>
    <n v="8700"/>
    <n v="10000"/>
    <m/>
    <n v="18000"/>
    <n v="36000"/>
    <n v="5"/>
    <n v="4"/>
    <n v="-2"/>
    <n v="31800"/>
    <m/>
    <m/>
    <m/>
    <n v="14500"/>
    <n v="15000"/>
    <n v="15000"/>
  </r>
  <r>
    <n v="261"/>
    <s v="Laminate Gold 999  5/-"/>
    <m/>
    <m/>
    <n v="546.58999999999992"/>
    <n v="235"/>
    <s v="FG0172"/>
    <s v="Multiple"/>
    <s v="MOULDING"/>
    <s v="LAMINATE"/>
    <s v="PM027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24"/>
    <n v="562"/>
    <n v="20"/>
    <n v="0"/>
    <n v="0"/>
    <n v="0"/>
    <n v="533.29999999999995"/>
    <n v="510.35"/>
    <n v="436.97"/>
    <n v="2686.62"/>
    <n v="298.51333333333332"/>
    <n v="624"/>
    <n v="70150.633333333331"/>
    <n v="0.70150633333333334"/>
    <n v="6.4179025119814176E-4"/>
    <n v="0.92768275838530856"/>
    <x v="0"/>
    <n v="546.58999999999992"/>
    <s v="kgs"/>
    <n v="20.8"/>
    <b v="0"/>
    <n v="26.27836538461538"/>
    <m/>
    <m/>
    <m/>
    <m/>
    <n v="0"/>
    <s v="moved"/>
    <n v="128448.64999999998"/>
    <m/>
    <m/>
    <m/>
    <s v="2 Bin"/>
    <n v="2"/>
    <n v="457.6"/>
    <n v="460"/>
    <m/>
    <n v="117500"/>
    <n v="235000"/>
    <n v="22"/>
    <n v="2"/>
    <n v="0"/>
    <m/>
    <m/>
    <m/>
    <m/>
    <n v="457.6"/>
    <n v="440"/>
    <n v="500"/>
  </r>
  <r>
    <n v="1016"/>
    <s v="LAMBOO CAPS 120MM PINK "/>
    <m/>
    <m/>
    <n v="15786"/>
    <n v="2.0499999999999998"/>
    <s v="FG0224"/>
    <s v="single"/>
    <s v="WAFER"/>
    <s v="CAPS"/>
    <s v="PM0730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13000"/>
    <n v="55000"/>
    <n v="68000"/>
    <n v="34000"/>
    <n v="55000"/>
    <n v="69700"/>
    <n v="0.69699999999999995"/>
    <n v="6.3766752177353331E-4"/>
    <n v="0.92832042590708208"/>
    <x v="0"/>
    <n v="15786"/>
    <s v="no.s"/>
    <n v="1833.3333333333333"/>
    <b v="0"/>
    <n v="8.6105454545454556"/>
    <m/>
    <m/>
    <m/>
    <m/>
    <n v="0"/>
    <s v="moved"/>
    <n v="32361.299999999996"/>
    <m/>
    <m/>
    <m/>
    <s v="2 Bin"/>
    <n v="2"/>
    <n v="3666.6666666666665"/>
    <n v="4000"/>
    <m/>
    <n v="37925"/>
    <n v="75850"/>
    <n v="10"/>
    <n v="1"/>
    <n v="1"/>
    <m/>
    <m/>
    <n v="18500"/>
    <n v="37925"/>
    <n v="18333.333333333332"/>
    <n v="18500"/>
    <n v="18500"/>
  </r>
  <r>
    <n v="240"/>
    <s v="Display Teeny Choco Coated 5/-"/>
    <m/>
    <m/>
    <n v="17280"/>
    <n v="7.25"/>
    <s v="FG0025"/>
    <s v="single"/>
    <s v="WAFER"/>
    <s v="DISPLAY"/>
    <s v="PM0360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520"/>
    <n v="0"/>
    <n v="0"/>
    <n v="20800"/>
    <n v="15470"/>
    <n v="7000"/>
    <n v="21900"/>
    <n v="20700"/>
    <n v="0"/>
    <n v="86390"/>
    <n v="9598.8888888888887"/>
    <n v="21900"/>
    <n v="69591.944444444438"/>
    <n v="0.69591944444444442"/>
    <n v="6.3667894905724957E-4"/>
    <n v="0.92895710485613936"/>
    <x v="0"/>
    <n v="17280"/>
    <s v="no.s"/>
    <n v="730"/>
    <b v="0"/>
    <n v="23.671232876712327"/>
    <m/>
    <m/>
    <m/>
    <m/>
    <n v="0"/>
    <s v="moved"/>
    <n v="125280"/>
    <m/>
    <m/>
    <m/>
    <s v="2 Bin"/>
    <n v="2"/>
    <n v="10950"/>
    <n v="11000"/>
    <m/>
    <n v="79750"/>
    <n v="159500"/>
    <n v="15"/>
    <n v="2"/>
    <n v="0"/>
    <m/>
    <m/>
    <m/>
    <m/>
    <n v="10950"/>
    <n v="11000"/>
    <n v="11000"/>
  </r>
  <r>
    <n v="445"/>
    <s v="foil Its My life"/>
    <m/>
    <m/>
    <n v="148.13999999999999"/>
    <n v="315"/>
    <s v="FG0048"/>
    <s v="Multiple"/>
    <s v="MOULDING"/>
    <s v="GOLD FOIL"/>
    <s v="PM0331"/>
    <s v="Packing Material"/>
    <n v="1"/>
    <n v="15"/>
    <n v="7"/>
    <n v="3"/>
    <n v="26"/>
    <n v="5"/>
    <n v="5"/>
    <s v="Non Local"/>
    <s v="no.s"/>
    <s v="250 KGS"/>
    <n v="250"/>
    <s v="each roll average  5 to 9 kgs"/>
    <n v="5"/>
    <n v="423.8"/>
    <n v="161.19999999999999"/>
    <n v="71.52"/>
    <n v="50"/>
    <n v="240"/>
    <n v="123"/>
    <n v="235.39"/>
    <n v="457.9"/>
    <n v="211.38"/>
    <n v="1974.19"/>
    <n v="219.35444444444445"/>
    <n v="457.9"/>
    <n v="69096.650000000009"/>
    <n v="0.69096650000000004"/>
    <n v="6.3214762651869749E-4"/>
    <n v="0.929589252482658"/>
    <x v="0"/>
    <n v="148.13999999999999"/>
    <s v="kgs"/>
    <n v="15.263333333333332"/>
    <b v="0"/>
    <n v="9.7056125791657575"/>
    <m/>
    <m/>
    <m/>
    <m/>
    <n v="0"/>
    <s v="moved"/>
    <n v="46664.1"/>
    <m/>
    <m/>
    <m/>
    <s v="2 Bin"/>
    <n v="2"/>
    <n v="76.316666666666663"/>
    <n v="80"/>
    <m/>
    <n v="78750"/>
    <n v="157500"/>
    <n v="5"/>
    <n v="1"/>
    <n v="1"/>
    <m/>
    <m/>
    <n v="250"/>
    <n v="78750"/>
    <n v="76.316666666666663"/>
    <n v="75"/>
    <n v="250"/>
  </r>
  <r>
    <n v="949"/>
    <s v="HUNGRY BIRD PET FOIL HSL LAMINATE"/>
    <m/>
    <m/>
    <n v="0.95999999999997954"/>
    <n v="350"/>
    <e v="#N/A"/>
    <s v="single"/>
    <s v="BLISTER"/>
    <s v="LAMINATE"/>
    <s v="PM0677"/>
    <s v="Packing Material"/>
    <n v="1"/>
    <n v="15"/>
    <n v="1"/>
    <n v="5"/>
    <n v="22"/>
    <n v="25"/>
    <n v="22"/>
    <s v="local"/>
    <s v="Kgs"/>
    <s v="500 KGS"/>
    <n v="500"/>
    <s v="each roll contains 15 kgs"/>
    <n v="15"/>
    <m/>
    <m/>
    <m/>
    <m/>
    <m/>
    <m/>
    <n v="225"/>
    <n v="106"/>
    <n v="261.17"/>
    <n v="592.17000000000007"/>
    <n v="197.39000000000001"/>
    <n v="261.17"/>
    <n v="69086.5"/>
    <n v="0.69086499999999995"/>
    <n v="6.3205476675763563E-4"/>
    <n v="0.93022130724941565"/>
    <x v="0"/>
    <n v="0.95999999999997954"/>
    <s v="kgs"/>
    <n v="8.7056666666666676"/>
    <b v="0"/>
    <n v="0.11027300225906261"/>
    <m/>
    <m/>
    <m/>
    <m/>
    <n v="0"/>
    <s v="moved"/>
    <n v="335.99999999999284"/>
    <m/>
    <m/>
    <m/>
    <s v="N-bin"/>
    <n v="2"/>
    <n v="191.52466666666669"/>
    <n v="500"/>
    <n v="510"/>
    <n v="178500"/>
    <n v="357000"/>
    <n v="22"/>
    <n v="1"/>
    <n v="1"/>
    <m/>
    <m/>
    <m/>
    <m/>
    <n v="191.52466666666669"/>
    <n v="185"/>
    <n v="500"/>
  </r>
  <r>
    <n v="777"/>
    <s v="BEN 10 KACHA AAM CANDY JARS"/>
    <m/>
    <m/>
    <n v="13905"/>
    <n v="6.83"/>
    <s v="FG0139"/>
    <s v="single"/>
    <s v="CANDY"/>
    <s v="JARS"/>
    <s v="PM0538"/>
    <s v="Packing Material"/>
    <n v="1"/>
    <n v="2"/>
    <n v="1"/>
    <n v="2"/>
    <n v="6"/>
    <n v="2"/>
    <n v="2"/>
    <s v="local"/>
    <s v="no.s"/>
    <s v="5000 NOS"/>
    <n v="5000"/>
    <s v="each pkt contains 45 nos"/>
    <n v="45"/>
    <m/>
    <m/>
    <n v="0"/>
    <n v="35910"/>
    <n v="18750"/>
    <n v="0"/>
    <n v="6745"/>
    <n v="0"/>
    <n v="9095"/>
    <n v="70500"/>
    <n v="10071.428571428571"/>
    <n v="35910"/>
    <n v="68787.857142857145"/>
    <n v="0.68787857142857145"/>
    <n v="6.2932255943181574E-4"/>
    <n v="0.93085062980884747"/>
    <x v="0"/>
    <n v="13905"/>
    <s v="no.s"/>
    <n v="1197"/>
    <b v="0"/>
    <n v="11.616541353383459"/>
    <m/>
    <m/>
    <m/>
    <m/>
    <n v="0"/>
    <s v="moved"/>
    <n v="94971.15"/>
    <m/>
    <m/>
    <m/>
    <s v="2 Bin"/>
    <n v="2"/>
    <n v="2394"/>
    <n v="2430"/>
    <m/>
    <n v="34150"/>
    <n v="68300"/>
    <n v="2"/>
    <n v="3"/>
    <n v="-1"/>
    <n v="26671.15"/>
    <m/>
    <m/>
    <m/>
    <n v="2394"/>
    <n v="2390"/>
    <n v="5000"/>
  </r>
  <r>
    <n v="388"/>
    <s v="Cansters Cappuccino Toffee"/>
    <s v="Slow moving"/>
    <m/>
    <n v="0"/>
    <n v="11"/>
    <e v="#N/A"/>
    <s v="single"/>
    <s v="CANDY"/>
    <s v="CANSTERS"/>
    <s v="PM0136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5480"/>
    <n v="30408"/>
    <n v="0"/>
    <n v="0"/>
    <n v="0"/>
    <n v="0"/>
    <n v="0"/>
    <n v="0"/>
    <n v="0"/>
    <n v="55888"/>
    <n v="6209.7777777777774"/>
    <n v="30408"/>
    <n v="68307.555555555547"/>
    <n v="0.68307555555555544"/>
    <n v="6.2492840271906813E-4"/>
    <n v="0.93147555821156658"/>
    <x v="0"/>
    <n v="0"/>
    <s v="no.s"/>
    <n v="1013.6"/>
    <b v="0"/>
    <n v="0"/>
    <m/>
    <n v="1"/>
    <m/>
    <s v="6-9 Months"/>
    <n v="1"/>
    <s v="moved"/>
    <n v="0"/>
    <m/>
    <m/>
    <m/>
    <m/>
    <m/>
    <n v="5068"/>
    <m/>
    <m/>
    <n v="0"/>
    <n v="0"/>
    <m/>
    <m/>
    <m/>
    <m/>
    <m/>
    <m/>
    <m/>
    <m/>
    <m/>
    <m/>
  </r>
  <r>
    <n v="966"/>
    <s v="BELVIE CREMO OUTERS"/>
    <s v="obsolete"/>
    <s v="no stock"/>
    <n v="1050"/>
    <n v="8"/>
    <n v="0"/>
    <s v="single"/>
    <s v="WAFER"/>
    <s v="DISPLAY"/>
    <s v="PM0687"/>
    <s v="Packing Material"/>
    <n v="1"/>
    <n v="10"/>
    <n v="1"/>
    <n v="4"/>
    <n v="16"/>
    <m/>
    <n v="16"/>
    <s v="local"/>
    <s v="no.s"/>
    <s v="10000 NOS"/>
    <n v="10000"/>
    <s v="each cotton contains 150 nos"/>
    <n v="150"/>
    <m/>
    <m/>
    <m/>
    <m/>
    <m/>
    <m/>
    <m/>
    <n v="8400"/>
    <m/>
    <m/>
    <n v="8400"/>
    <m/>
    <n v="67200"/>
    <m/>
    <n v="0"/>
    <n v="1"/>
    <x v="2"/>
    <n v="1050"/>
    <s v="no.s"/>
    <n v="0"/>
    <b v="0"/>
    <m/>
    <m/>
    <m/>
    <m/>
    <s v="Non Moving "/>
    <n v="1"/>
    <s v="non moved"/>
    <n v="8400"/>
    <m/>
    <n v="5.2"/>
    <n v="2"/>
    <m/>
    <m/>
    <m/>
    <m/>
    <m/>
    <n v="0"/>
    <n v="0"/>
    <m/>
    <m/>
    <m/>
    <m/>
    <m/>
    <m/>
    <m/>
    <m/>
    <m/>
    <m/>
  </r>
  <r>
    <n v="80"/>
    <s v="cocoa powder BT500"/>
    <m/>
    <m/>
    <n v="0"/>
    <n v="250"/>
    <e v="#N/A"/>
    <s v="single"/>
    <s v="INDUSTRIAL"/>
    <s v="POWDER"/>
    <s v="RM0195"/>
    <s v="Raw Material"/>
    <n v="1"/>
    <n v="20"/>
    <n v="15"/>
    <n v="10"/>
    <n v="46"/>
    <n v="15"/>
    <n v="15"/>
    <s v="Non Local"/>
    <s v="Kgs"/>
    <s v="Management"/>
    <s v="management"/>
    <s v="each bag contains 25 kg"/>
    <n v="25"/>
    <n v="0"/>
    <n v="0"/>
    <n v="0"/>
    <n v="50"/>
    <n v="75"/>
    <n v="375"/>
    <n v="525"/>
    <n v="625"/>
    <n v="725"/>
    <n v="2375"/>
    <n v="263.88888888888891"/>
    <n v="725"/>
    <n v="65972.222222222234"/>
    <n v="0.65972222222222232"/>
    <n v="6.0356303372076435E-4"/>
    <n v="0.93207912124528736"/>
    <x v="0"/>
    <n v="0"/>
    <s v="kgs"/>
    <n v="24.166666666666668"/>
    <b v="0"/>
    <n v="0"/>
    <m/>
    <m/>
    <m/>
    <m/>
    <n v="0"/>
    <s v="moved"/>
    <n v="0"/>
    <m/>
    <m/>
    <m/>
    <s v="Trial Purchase"/>
    <m/>
    <m/>
    <m/>
    <m/>
    <n v="0"/>
    <n v="0"/>
    <m/>
    <e v="#DIV/0!"/>
    <e v="#DIV/0!"/>
    <m/>
    <m/>
    <m/>
    <m/>
    <m/>
    <m/>
    <m/>
  </r>
  <r>
    <n v="308"/>
    <s v="Laminate Stick On choco"/>
    <m/>
    <m/>
    <n v="897.4"/>
    <n v="190"/>
    <s v="FG0014"/>
    <s v="single"/>
    <s v="STICK"/>
    <s v="LAMINATE"/>
    <s v="PM000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11"/>
    <n v="276"/>
    <n v="628"/>
    <n v="71"/>
    <n v="0"/>
    <n v="144"/>
    <n v="614"/>
    <n v="405"/>
    <n v="362"/>
    <n v="3111"/>
    <n v="345.66666666666669"/>
    <n v="628"/>
    <n v="65676.666666666672"/>
    <n v="0.65676666666666672"/>
    <n v="6.0085907132969522E-4"/>
    <n v="0.93267998031661703"/>
    <x v="0"/>
    <n v="897.4"/>
    <s v="kgs"/>
    <n v="20.933333333333334"/>
    <b v="0"/>
    <n v="42.869426751592357"/>
    <m/>
    <m/>
    <m/>
    <m/>
    <n v="0"/>
    <s v="moved"/>
    <n v="170506"/>
    <m/>
    <m/>
    <m/>
    <s v="2 Bin"/>
    <n v="2"/>
    <n v="460.53333333333336"/>
    <n v="480"/>
    <m/>
    <n v="95000"/>
    <n v="190000"/>
    <n v="22"/>
    <n v="2"/>
    <n v="0"/>
    <m/>
    <m/>
    <m/>
    <m/>
    <n v="460.53333333333336"/>
    <n v="460"/>
    <n v="500"/>
  </r>
  <r>
    <n v="186"/>
    <s v="Laminate Vnl Mr Wafer 2/- Export"/>
    <s v="obsolete"/>
    <s v="no stock"/>
    <n v="552"/>
    <n v="225"/>
    <s v="FG0230"/>
    <s v="single"/>
    <s v="WAFER"/>
    <s v="LAMINATE"/>
    <s v="PM0377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n v="288"/>
    <m/>
    <n v="288"/>
    <m/>
    <n v="64800"/>
    <m/>
    <n v="0"/>
    <n v="1"/>
    <x v="2"/>
    <n v="552"/>
    <s v="kgs"/>
    <n v="0"/>
    <b v="0"/>
    <m/>
    <m/>
    <m/>
    <m/>
    <s v="Non Moving "/>
    <n v="1"/>
    <s v="non moved"/>
    <n v="124200"/>
    <m/>
    <m/>
    <m/>
    <m/>
    <m/>
    <m/>
    <m/>
    <m/>
    <n v="0"/>
    <n v="0"/>
    <m/>
    <m/>
    <m/>
    <m/>
    <m/>
    <m/>
    <m/>
    <m/>
    <m/>
    <m/>
  </r>
  <r>
    <n v="6"/>
    <s v="Hmcs glucose"/>
    <s v="obsolete"/>
    <s v="no stock"/>
    <n v="300"/>
    <n v="28"/>
    <e v="#N/A"/>
    <s v="single"/>
    <s v="CANDY"/>
    <s v="RM"/>
    <s v="RM0075"/>
    <s v="Raw Material"/>
    <n v="1"/>
    <n v="5"/>
    <n v="4"/>
    <n v="2"/>
    <n v="12"/>
    <n v="7"/>
    <n v="7"/>
    <s v="Non Local"/>
    <s v="Kgs"/>
    <s v="product closed"/>
    <s v="product closed"/>
    <e v="#N/A"/>
    <n v="300"/>
    <n v="1200"/>
    <n v="10200"/>
    <n v="4200"/>
    <n v="0"/>
    <n v="2100"/>
    <n v="3000"/>
    <n v="0"/>
    <n v="0"/>
    <n v="0"/>
    <n v="20700"/>
    <n v="2300"/>
    <n v="10200"/>
    <n v="64400"/>
    <n v="0.64400000000000002"/>
    <n v="5.8917917363293464E-4"/>
    <n v="0.93326915949024991"/>
    <x v="2"/>
    <n v="300"/>
    <s v="kgs"/>
    <n v="340"/>
    <b v="0"/>
    <n v="0.88235294117647056"/>
    <m/>
    <n v="1"/>
    <m/>
    <s v="6-9 Months"/>
    <n v="1"/>
    <s v="non moved"/>
    <n v="8400"/>
    <m/>
    <m/>
    <m/>
    <m/>
    <m/>
    <m/>
    <m/>
    <m/>
    <n v="0"/>
    <n v="0"/>
    <m/>
    <m/>
    <m/>
    <m/>
    <m/>
    <m/>
    <m/>
    <m/>
    <m/>
    <m/>
  </r>
  <r>
    <n v="393"/>
    <s v="WAFFY ROLLS VANILLA CBS"/>
    <m/>
    <m/>
    <n v="900"/>
    <n v="28"/>
    <e v="#N/A"/>
    <s v="single"/>
    <s v="STICK"/>
    <s v="CFC"/>
    <s v="PM0541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7480"/>
    <n v="2000"/>
    <n v="0"/>
    <n v="4040"/>
    <n v="0"/>
    <n v="0"/>
    <n v="13520"/>
    <n v="2253.3333333333335"/>
    <n v="7480"/>
    <n v="63093.333333333336"/>
    <n v="0.63093333333333335"/>
    <n v="5.772248135882084E-4"/>
    <n v="0.93384638430383815"/>
    <x v="0"/>
    <n v="900"/>
    <s v="no.s"/>
    <n v="249.33333333333334"/>
    <b v="0"/>
    <n v="3.6096256684491976"/>
    <m/>
    <m/>
    <m/>
    <m/>
    <n v="0"/>
    <s v="moved"/>
    <n v="25200"/>
    <m/>
    <m/>
    <m/>
    <s v="2 Bin"/>
    <n v="2"/>
    <n v="1745.3333333333335"/>
    <n v="1760"/>
    <m/>
    <n v="49280"/>
    <n v="98560"/>
    <n v="7"/>
    <n v="1"/>
    <n v="1"/>
    <m/>
    <m/>
    <n v="1760"/>
    <n v="49280"/>
    <n v="1745.3333333333335"/>
    <n v="1760"/>
    <n v="1760"/>
  </r>
  <r>
    <n v="424"/>
    <s v="Lids"/>
    <m/>
    <m/>
    <n v="71200"/>
    <n v="2.2000000000000002"/>
    <s v="multiple"/>
    <s v="single"/>
    <s v="CANDY"/>
    <s v="CANSTERS LIDS"/>
    <s v="PM0512"/>
    <s v="Packing Material"/>
    <n v="1"/>
    <n v="10"/>
    <n v="1"/>
    <n v="4"/>
    <n v="16"/>
    <n v="5"/>
    <n v="5"/>
    <s v="local"/>
    <s v="no.s"/>
    <s v="10000 NOS"/>
    <n v="10000"/>
    <s v="each cotton contains 1300 nos"/>
    <n v="1300"/>
    <n v="48500"/>
    <n v="56000"/>
    <n v="0"/>
    <n v="0"/>
    <n v="0"/>
    <n v="45500"/>
    <n v="29900"/>
    <n v="59800"/>
    <n v="15600"/>
    <n v="255300"/>
    <n v="28366.666666666668"/>
    <n v="59800"/>
    <n v="62406.666666666672"/>
    <n v="0.62406666666666677"/>
    <n v="5.7094267540143905E-4"/>
    <n v="0.93441732697923963"/>
    <x v="0"/>
    <n v="71200"/>
    <s v="no.s"/>
    <n v="1993.3333333333333"/>
    <b v="0"/>
    <n v="35.719063545150505"/>
    <m/>
    <m/>
    <m/>
    <m/>
    <n v="0"/>
    <s v="moved"/>
    <n v="156640"/>
    <m/>
    <m/>
    <m/>
    <s v="2 Bin"/>
    <n v="2"/>
    <n v="9966.6666666666661"/>
    <n v="10400"/>
    <m/>
    <n v="22000"/>
    <n v="44000"/>
    <n v="5"/>
    <n v="8"/>
    <n v="-6"/>
    <n v="112640.00000000001"/>
    <m/>
    <m/>
    <m/>
    <n v="9966.6666666666661"/>
    <n v="8700"/>
    <n v="10000"/>
  </r>
  <r>
    <n v="595"/>
    <s v="Cbs Teddy Biskoot Export (Arabic)"/>
    <s v="obsolete"/>
    <s v="no stock"/>
    <n v="570"/>
    <n v="41.5"/>
    <e v="#N/A"/>
    <s v="single"/>
    <s v="BLISTER"/>
    <s v="CFC"/>
    <s v="PM055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n v="1490"/>
    <m/>
    <m/>
    <m/>
    <n v="1490"/>
    <m/>
    <n v="61835"/>
    <m/>
    <n v="0"/>
    <n v="1"/>
    <x v="2"/>
    <n v="570"/>
    <s v="no.s"/>
    <n v="0"/>
    <b v="0"/>
    <m/>
    <m/>
    <m/>
    <m/>
    <s v="Non Moving "/>
    <n v="1"/>
    <s v="non moved"/>
    <n v="23655"/>
    <m/>
    <m/>
    <m/>
    <m/>
    <m/>
    <m/>
    <m/>
    <m/>
    <n v="0"/>
    <n v="0"/>
    <m/>
    <m/>
    <m/>
    <m/>
    <m/>
    <m/>
    <m/>
    <m/>
    <m/>
    <m/>
  </r>
  <r>
    <n v="37"/>
    <s v="KISMIS"/>
    <m/>
    <m/>
    <n v="885"/>
    <n v="125"/>
    <s v="FG0048"/>
    <s v="Multiple"/>
    <s v="MOULDING"/>
    <s v="RM"/>
    <s v="RM0162"/>
    <s v="Raw Material"/>
    <n v="1"/>
    <n v="3"/>
    <n v="1"/>
    <n v="2"/>
    <n v="7"/>
    <n v="5"/>
    <n v="5"/>
    <s v="local"/>
    <s v="Kgs"/>
    <s v="100KGS"/>
    <n v="100"/>
    <s v="10 cts x 10 kg"/>
    <n v="10"/>
    <n v="1244.5"/>
    <n v="235"/>
    <n v="220"/>
    <n v="96"/>
    <n v="380"/>
    <n v="375"/>
    <n v="405"/>
    <n v="1040"/>
    <n v="449"/>
    <n v="4444.5"/>
    <n v="493.83333333333331"/>
    <n v="1244.5"/>
    <n v="61729.166666666664"/>
    <n v="0.61729166666666668"/>
    <n v="5.6474440070988135E-4"/>
    <n v="0.93498207137994949"/>
    <x v="0"/>
    <n v="885"/>
    <s v="kgs"/>
    <n v="41.483333333333334"/>
    <b v="0"/>
    <n v="21.333869023704299"/>
    <m/>
    <m/>
    <m/>
    <m/>
    <n v="0"/>
    <s v="moved"/>
    <n v="110625"/>
    <m/>
    <m/>
    <m/>
    <s v="2 Bin"/>
    <n v="2"/>
    <n v="207.41666666666669"/>
    <n v="210"/>
    <m/>
    <n v="26250"/>
    <n v="52500"/>
    <n v="5"/>
    <n v="5"/>
    <n v="-3"/>
    <n v="58125"/>
    <m/>
    <m/>
    <m/>
    <n v="207.41666666666669"/>
    <n v="210"/>
    <n v="210"/>
  </r>
  <r>
    <n v="270"/>
    <s v="Cbs Gold 2/-"/>
    <m/>
    <m/>
    <n v="1470"/>
    <n v="33"/>
    <s v="FG0040"/>
    <s v="single"/>
    <s v="ENGLAND"/>
    <s v="CFC"/>
    <s v="PM0277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20"/>
    <n v="2020"/>
    <n v="150"/>
    <n v="800"/>
    <n v="660"/>
    <n v="660"/>
    <n v="2970"/>
    <n v="3310"/>
    <n v="2600"/>
    <n v="16690"/>
    <n v="1854.4444444444443"/>
    <n v="3520"/>
    <n v="61196.666666666664"/>
    <n v="0.61196666666666666"/>
    <n v="5.5987269403349105E-4"/>
    <n v="0.93554194407398295"/>
    <x v="0"/>
    <n v="1470"/>
    <s v="no.s"/>
    <n v="117.33333333333333"/>
    <b v="0"/>
    <n v="12.528409090909092"/>
    <m/>
    <m/>
    <m/>
    <m/>
    <n v="0"/>
    <s v="moved"/>
    <n v="48510"/>
    <m/>
    <m/>
    <m/>
    <s v="2 Bin"/>
    <n v="2"/>
    <n v="586.66666666666663"/>
    <n v="590"/>
    <m/>
    <n v="19470"/>
    <n v="38940"/>
    <n v="5"/>
    <n v="3"/>
    <n v="-1"/>
    <n v="9570"/>
    <m/>
    <m/>
    <m/>
    <n v="586.66666666666663"/>
    <n v="590"/>
    <n v="590"/>
  </r>
  <r>
    <n v="672"/>
    <s v="83mm Pink Caps for 3D Strawberry Bubblegum"/>
    <m/>
    <m/>
    <n v="21900"/>
    <n v="1.05"/>
    <s v="multiple"/>
    <s v="single"/>
    <s v="BUBBLE GUM"/>
    <s v="CAPS"/>
    <s v="PM039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8000"/>
    <n v="53000"/>
    <n v="70000"/>
    <n v="18000"/>
    <n v="72000"/>
    <n v="72000"/>
    <n v="63500"/>
    <n v="36000"/>
    <n v="60100"/>
    <n v="522600"/>
    <n v="58066.666666666664"/>
    <n v="78000"/>
    <n v="60970"/>
    <n v="0.60970000000000002"/>
    <n v="5.5779897851552834E-4"/>
    <n v="0.93609974305249843"/>
    <x v="0"/>
    <n v="21900"/>
    <s v="no.s"/>
    <n v="2600"/>
    <b v="0"/>
    <n v="8.4230769230769234"/>
    <m/>
    <m/>
    <m/>
    <m/>
    <n v="0"/>
    <s v="moved"/>
    <n v="22995"/>
    <m/>
    <m/>
    <m/>
    <s v="2 Bin"/>
    <n v="2"/>
    <n v="7800"/>
    <n v="8000"/>
    <m/>
    <n v="28350"/>
    <n v="56700"/>
    <n v="10"/>
    <n v="1"/>
    <n v="1"/>
    <m/>
    <m/>
    <n v="27000"/>
    <n v="28350"/>
    <n v="26000"/>
    <n v="27000"/>
    <n v="27000"/>
  </r>
  <r>
    <n v="229"/>
    <s v="Chocolate Display Mr Wafer 5/-"/>
    <m/>
    <m/>
    <n v="0"/>
    <n v="16"/>
    <s v="FG0020"/>
    <s v="single"/>
    <s v="WAFER"/>
    <s v="DISPLAY"/>
    <s v="PM0436"/>
    <s v="Packing Material"/>
    <n v="1"/>
    <n v="10"/>
    <n v="1"/>
    <n v="4"/>
    <n v="16"/>
    <n v="15"/>
    <n v="15"/>
    <s v="local"/>
    <s v="no.s"/>
    <s v="5000 NOS"/>
    <n v="5000"/>
    <s v="each cottons contains 100 nos"/>
    <n v="100"/>
    <n v="4000"/>
    <n v="3000"/>
    <n v="1000"/>
    <n v="8400"/>
    <n v="4440"/>
    <n v="0"/>
    <n v="7090"/>
    <n v="6000"/>
    <n v="0"/>
    <n v="33930"/>
    <n v="3770"/>
    <n v="8400"/>
    <n v="60320"/>
    <n v="0.60319999999999996"/>
    <n v="5.5185229430960579E-4"/>
    <n v="0.93665159534680809"/>
    <x v="0"/>
    <n v="0"/>
    <s v="no.s"/>
    <n v="280"/>
    <b v="0"/>
    <n v="0"/>
    <m/>
    <m/>
    <m/>
    <m/>
    <n v="0"/>
    <s v="moved"/>
    <n v="0"/>
    <m/>
    <m/>
    <m/>
    <s v="2 Bin"/>
    <n v="2"/>
    <n v="4200"/>
    <n v="4200"/>
    <m/>
    <n v="80000"/>
    <n v="160000"/>
    <n v="15"/>
    <n v="0"/>
    <n v="2"/>
    <m/>
    <m/>
    <n v="10000"/>
    <n v="160000"/>
    <n v="4200"/>
    <n v="4200"/>
    <n v="5000"/>
  </r>
  <r>
    <n v="715"/>
    <s v="Red caps 96mm with handle for swiss gold / U &amp; ME STRAWBERRY"/>
    <m/>
    <m/>
    <n v="7000"/>
    <n v="1.95"/>
    <s v="multiple"/>
    <s v="Multiple"/>
    <s v="SWISHGOLD, SOCCER CUP, U&amp;ME STR, U&amp;ME MANGO"/>
    <s v="CAPS"/>
    <s v="PM012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42000"/>
    <n v="24000"/>
    <n v="70500"/>
    <n v="21000"/>
    <n v="11000"/>
    <n v="24000"/>
    <n v="33500"/>
    <n v="34000"/>
    <n v="16500"/>
    <n v="276500"/>
    <n v="30722.222222222223"/>
    <n v="70500"/>
    <n v="59908.333333333336"/>
    <n v="0.59908333333333341"/>
    <n v="5.4808606097918832E-4"/>
    <n v="0.93719968140778731"/>
    <x v="0"/>
    <n v="7000"/>
    <s v="no.s"/>
    <n v="2350"/>
    <b v="0"/>
    <n v="2.978723404255319"/>
    <m/>
    <m/>
    <m/>
    <m/>
    <n v="0"/>
    <s v="moved"/>
    <n v="13650"/>
    <m/>
    <m/>
    <m/>
    <s v="2 Bin"/>
    <n v="2"/>
    <n v="7050"/>
    <n v="8000"/>
    <m/>
    <n v="25350"/>
    <n v="50700"/>
    <n v="5"/>
    <n v="1"/>
    <n v="1"/>
    <m/>
    <m/>
    <n v="13000"/>
    <n v="25350"/>
    <n v="11750"/>
    <n v="13000"/>
    <n v="13000"/>
  </r>
  <r>
    <n v="712"/>
    <s v="THANK YOU LAMINATE"/>
    <s v="obsolete"/>
    <m/>
    <n v="440"/>
    <n v="220"/>
    <e v="#N/A"/>
    <s v="Multiple"/>
    <s v="MOULDING"/>
    <s v="LAMINATE"/>
    <s v="PM0621"/>
    <s v="Packing Material"/>
    <n v="1"/>
    <n v="15"/>
    <n v="1"/>
    <n v="5"/>
    <n v="22"/>
    <m/>
    <n v="22"/>
    <s v="both"/>
    <s v="Kgs"/>
    <s v="200 KGS"/>
    <n v="200"/>
    <e v="#N/A"/>
    <n v="20"/>
    <m/>
    <n v="269"/>
    <m/>
    <m/>
    <m/>
    <m/>
    <m/>
    <m/>
    <m/>
    <m/>
    <n v="269"/>
    <m/>
    <n v="59180"/>
    <m/>
    <n v="0"/>
    <n v="1"/>
    <x v="2"/>
    <n v="440"/>
    <s v="kgs"/>
    <n v="0"/>
    <b v="0"/>
    <m/>
    <m/>
    <m/>
    <m/>
    <s v="Non Moving "/>
    <n v="1"/>
    <s v="non moved"/>
    <n v="96800"/>
    <m/>
    <m/>
    <m/>
    <m/>
    <m/>
    <m/>
    <m/>
    <m/>
    <n v="0"/>
    <n v="0"/>
    <m/>
    <m/>
    <m/>
    <m/>
    <m/>
    <m/>
    <m/>
    <m/>
    <m/>
    <m/>
  </r>
  <r>
    <n v="394"/>
    <s v="Cansters Kaju Butter Toffee"/>
    <m/>
    <m/>
    <n v="3000"/>
    <n v="11"/>
    <e v="#N/A"/>
    <s v="single"/>
    <s v="CANDY"/>
    <s v="CANSTERS"/>
    <s v="PM0140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0"/>
    <n v="18032"/>
    <n v="0"/>
    <n v="0"/>
    <n v="0"/>
    <n v="0"/>
    <n v="18144"/>
    <n v="12000"/>
    <n v="0"/>
    <n v="48176"/>
    <n v="5352.8888888888887"/>
    <n v="18144"/>
    <n v="58881.777777777774"/>
    <n v="0.58881777777777777"/>
    <n v="5.3869436604268948E-4"/>
    <n v="0.93773837577383001"/>
    <x v="0"/>
    <n v="3000"/>
    <s v="no.s"/>
    <n v="604.79999999999995"/>
    <b v="0"/>
    <n v="4.9603174603174605"/>
    <m/>
    <m/>
    <m/>
    <m/>
    <n v="0"/>
    <s v="moved"/>
    <n v="33000"/>
    <m/>
    <m/>
    <m/>
    <s v="2 Bin"/>
    <n v="2"/>
    <n v="3024"/>
    <n v="3024"/>
    <m/>
    <n v="110000"/>
    <n v="220000"/>
    <n v="5"/>
    <n v="1"/>
    <n v="1"/>
    <m/>
    <m/>
    <n v="10000"/>
    <n v="110000"/>
    <n v="3024"/>
    <n v="3000"/>
    <n v="10000"/>
  </r>
  <r>
    <n v="468"/>
    <s v="Milky Penguin Laminate"/>
    <m/>
    <m/>
    <n v="549.46500000000003"/>
    <n v="188"/>
    <s v="FG0055"/>
    <s v="Multiple"/>
    <s v="MOULDING"/>
    <s v="LAMINATE"/>
    <s v="PM033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709"/>
    <n v="523.29999999999995"/>
    <n v="765.65"/>
    <n v="818.59000000000015"/>
    <n v="2816.54"/>
    <n v="312.94888888888886"/>
    <n v="818.59000000000015"/>
    <n v="58834.391111111108"/>
    <n v="0.58834391111111106"/>
    <n v="5.3826083751616952E-4"/>
    <n v="0.93827663661134619"/>
    <x v="0"/>
    <n v="549.46500000000003"/>
    <s v="kgs"/>
    <n v="27.286333333333339"/>
    <b v="0"/>
    <n v="20.137003872512487"/>
    <m/>
    <m/>
    <m/>
    <m/>
    <n v="0"/>
    <s v="moved"/>
    <n v="103299.42000000001"/>
    <m/>
    <m/>
    <m/>
    <s v="2 Bin"/>
    <n v="2"/>
    <n v="600.29933333333349"/>
    <n v="620"/>
    <m/>
    <n v="116560"/>
    <n v="233120"/>
    <n v="22"/>
    <n v="1"/>
    <n v="1"/>
    <m/>
    <m/>
    <n v="620"/>
    <n v="116560"/>
    <n v="600.29933333333349"/>
    <n v="620"/>
    <n v="620"/>
  </r>
  <r>
    <n v="528"/>
    <s v="Doraemon Watermelon Bubblegum Laminate"/>
    <m/>
    <m/>
    <n v="310.60000000000002"/>
    <n v="195"/>
    <s v="FG0035"/>
    <s v="single"/>
    <s v="BUBBLE GUM"/>
    <s v="LAMINATE"/>
    <s v="PM040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513"/>
    <n v="255.05"/>
    <n v="458.62"/>
    <n v="375"/>
    <n v="278"/>
    <n v="245"/>
    <n v="276"/>
    <n v="106"/>
    <n v="193.4"/>
    <n v="2700.07"/>
    <n v="300.00777777777779"/>
    <n v="513"/>
    <n v="58501.51666666667"/>
    <n v="0.58501516666666675"/>
    <n v="5.3521545412950344E-4"/>
    <n v="0.93881185206547568"/>
    <x v="0"/>
    <n v="310.60000000000002"/>
    <s v="kgs"/>
    <n v="17.100000000000001"/>
    <b v="0"/>
    <n v="18.163742690058481"/>
    <m/>
    <m/>
    <m/>
    <m/>
    <n v="0"/>
    <s v="moved"/>
    <n v="60567.000000000007"/>
    <m/>
    <m/>
    <m/>
    <s v="2 Bin"/>
    <n v="2"/>
    <n v="376.20000000000005"/>
    <n v="380"/>
    <m/>
    <n v="97500"/>
    <n v="195000"/>
    <n v="22"/>
    <n v="1"/>
    <n v="1"/>
    <m/>
    <m/>
    <n v="500"/>
    <n v="97500"/>
    <n v="376.20000000000005"/>
    <n v="360"/>
    <n v="500"/>
  </r>
  <r>
    <n v="375"/>
    <s v="Glass cover Funto Coffee Candy / XTREM"/>
    <m/>
    <m/>
    <n v="959970"/>
    <n v="0.3"/>
    <s v="multiple"/>
    <s v="single"/>
    <s v="CANDY"/>
    <s v="GLASS COVERS"/>
    <s v="PM0194"/>
    <s v="Packing Material"/>
    <n v="1"/>
    <n v="7"/>
    <n v="2"/>
    <n v="3"/>
    <n v="13"/>
    <n v="15"/>
    <n v="13"/>
    <s v="local"/>
    <s v="Kgs"/>
    <s v="200 KGS"/>
    <n v="200"/>
    <s v="each bag contains 30 kgs"/>
    <n v="30"/>
    <n v="201480"/>
    <n v="268520"/>
    <n v="172250"/>
    <n v="346700"/>
    <n v="150000"/>
    <n v="220000"/>
    <n v="120000"/>
    <n v="180000"/>
    <n v="90000"/>
    <n v="1748950"/>
    <n v="194327.77777777778"/>
    <n v="346700"/>
    <n v="58298.333333333336"/>
    <n v="0.58298333333333341"/>
    <n v="5.3335658163836488E-4"/>
    <n v="0.93934520864711402"/>
    <x v="0"/>
    <n v="959970"/>
    <s v="no.s"/>
    <n v="11556.666666666666"/>
    <b v="1"/>
    <n v="83.066339775021632"/>
    <m/>
    <m/>
    <m/>
    <m/>
    <n v="0"/>
    <s v="moved"/>
    <n v="287991"/>
    <m/>
    <m/>
    <m/>
    <s v="2 Bin"/>
    <n v="2"/>
    <n v="150236.66666666666"/>
    <n v="150240"/>
    <m/>
    <n v="45078"/>
    <n v="90156"/>
    <n v="13"/>
    <n v="7"/>
    <n v="-5"/>
    <n v="197835"/>
    <m/>
    <m/>
    <m/>
    <n v="150236.66666666666"/>
    <n v="150260"/>
    <n v="150260"/>
  </r>
  <r>
    <n v="494"/>
    <s v="Pads Outers Spots 10/-"/>
    <s v="Slow moving"/>
    <m/>
    <n v="2940"/>
    <n v="37"/>
    <s v="FG0063"/>
    <s v="single"/>
    <s v="PANNING"/>
    <s v="PM"/>
    <s v="PM0107"/>
    <s v="Packing Material"/>
    <n v="1"/>
    <n v="7"/>
    <n v="1"/>
    <n v="2"/>
    <n v="1"/>
    <m/>
    <n v="1"/>
    <s v="local"/>
    <s v="no.s"/>
    <s v="5000 NOS"/>
    <n v="5000"/>
    <e v="#N/A"/>
    <n v="10"/>
    <n v="3330"/>
    <m/>
    <n v="950"/>
    <m/>
    <n v="1000"/>
    <m/>
    <m/>
    <n v="1000"/>
    <m/>
    <m/>
    <n v="1570"/>
    <m/>
    <n v="58090"/>
    <m/>
    <n v="0"/>
    <n v="1"/>
    <x v="0"/>
    <n v="2940"/>
    <s v="no.s"/>
    <n v="0"/>
    <b v="0"/>
    <m/>
    <m/>
    <m/>
    <m/>
    <s v="Non Moving "/>
    <n v="1"/>
    <s v="non moved"/>
    <n v="108780"/>
    <m/>
    <m/>
    <m/>
    <m/>
    <m/>
    <m/>
    <m/>
    <m/>
    <n v="0"/>
    <n v="0"/>
    <m/>
    <m/>
    <m/>
    <m/>
    <m/>
    <m/>
    <m/>
    <m/>
    <m/>
    <m/>
  </r>
  <r>
    <n v="570"/>
    <s v="Soccer Balls Jars"/>
    <m/>
    <m/>
    <n v="3770"/>
    <n v="4.3"/>
    <s v="multiple"/>
    <s v="single"/>
    <s v="PANNING"/>
    <s v="JARS"/>
    <s v="PM0122"/>
    <s v="Packing Material"/>
    <n v="1"/>
    <n v="2"/>
    <n v="1"/>
    <n v="2"/>
    <n v="6"/>
    <n v="2"/>
    <n v="2"/>
    <s v="local"/>
    <s v="no.s"/>
    <s v="5000 NOS"/>
    <n v="5000"/>
    <s v="each pkt contains 150 nos"/>
    <n v="150"/>
    <n v="27640"/>
    <n v="16175"/>
    <n v="3950"/>
    <n v="0"/>
    <n v="0"/>
    <n v="12000"/>
    <n v="18300"/>
    <n v="26550"/>
    <n v="16000"/>
    <n v="120615"/>
    <n v="13401.666666666666"/>
    <n v="27640"/>
    <n v="57627.166666666664"/>
    <n v="0.57627166666666663"/>
    <n v="5.2721624899804446E-4"/>
    <n v="0.93987242489611211"/>
    <x v="0"/>
    <n v="3770"/>
    <s v="no.s"/>
    <n v="921.33333333333337"/>
    <b v="0"/>
    <n v="4.0918958031837915"/>
    <m/>
    <m/>
    <m/>
    <m/>
    <n v="0"/>
    <s v="moved"/>
    <n v="16211"/>
    <m/>
    <m/>
    <m/>
    <s v="2 Bin"/>
    <n v="2"/>
    <n v="1842.6666666666667"/>
    <n v="1950"/>
    <m/>
    <n v="21500"/>
    <n v="43000"/>
    <n v="5"/>
    <n v="1"/>
    <n v="1"/>
    <m/>
    <m/>
    <n v="5000"/>
    <n v="21500"/>
    <n v="4606.666666666667"/>
    <n v="4550"/>
    <n v="5000"/>
  </r>
  <r>
    <n v="729"/>
    <s v="STICK ON CHOCO WITH HAZELNUT CREAM JARS"/>
    <m/>
    <m/>
    <n v="3660"/>
    <n v="5.25"/>
    <s v="FG0015"/>
    <s v="single"/>
    <s v="STICK"/>
    <s v="JARS"/>
    <s v="PM0644"/>
    <s v="Packing Material"/>
    <n v="1"/>
    <n v="2"/>
    <n v="1"/>
    <n v="2"/>
    <n v="6"/>
    <n v="2"/>
    <n v="2"/>
    <s v="local"/>
    <s v="no.s"/>
    <s v="5000 NOS"/>
    <n v="5000"/>
    <s v="each pkt contains 60 nos"/>
    <n v="60"/>
    <m/>
    <m/>
    <m/>
    <m/>
    <m/>
    <m/>
    <n v="12180"/>
    <n v="11730"/>
    <n v="8800"/>
    <n v="32710"/>
    <n v="10903.333333333334"/>
    <n v="12180"/>
    <n v="57242.5"/>
    <n v="0.57242499999999996"/>
    <n v="5.2369703178079593E-4"/>
    <n v="0.9403961219278929"/>
    <x v="0"/>
    <n v="3660"/>
    <s v="no.s"/>
    <n v="406"/>
    <b v="0"/>
    <n v="9.014778325123153"/>
    <m/>
    <m/>
    <m/>
    <m/>
    <n v="0"/>
    <s v="moved"/>
    <n v="19215"/>
    <m/>
    <m/>
    <m/>
    <s v="2 Bin"/>
    <n v="2"/>
    <n v="812"/>
    <n v="840"/>
    <m/>
    <n v="26250"/>
    <n v="52500"/>
    <n v="2"/>
    <n v="1"/>
    <n v="1"/>
    <m/>
    <m/>
    <n v="5000"/>
    <n v="26250"/>
    <n v="812"/>
    <n v="800"/>
    <n v="5000"/>
  </r>
  <r>
    <n v="258"/>
    <s v="Cbs Silky Milky 5/-"/>
    <m/>
    <m/>
    <n v="888"/>
    <n v="33"/>
    <s v="FG0047"/>
    <s v="Multiple"/>
    <s v="MOULDING"/>
    <s v="CFC"/>
    <s v="PM0271"/>
    <s v="Packing Material"/>
    <n v="1"/>
    <n v="4"/>
    <n v="1"/>
    <n v="2"/>
    <n v="8"/>
    <n v="5"/>
    <n v="5"/>
    <s v="local"/>
    <s v="no.s"/>
    <s v="500 CBS"/>
    <n v="500"/>
    <s v="each bdl contains 10 nos"/>
    <n v="10"/>
    <n v="3040"/>
    <n v="2640"/>
    <n v="60"/>
    <n v="520"/>
    <n v="980"/>
    <n v="1180"/>
    <n v="3100"/>
    <n v="2480"/>
    <n v="1590"/>
    <n v="15590"/>
    <n v="1732.2222222222222"/>
    <n v="3100"/>
    <n v="57163.333333333328"/>
    <n v="0.57163333333333333"/>
    <n v="5.2297275614033103E-4"/>
    <n v="0.94091909468403323"/>
    <x v="0"/>
    <n v="888"/>
    <s v="no.s"/>
    <n v="103.33333333333333"/>
    <b v="0"/>
    <n v="8.5935483870967744"/>
    <m/>
    <m/>
    <m/>
    <m/>
    <n v="0"/>
    <s v="moved"/>
    <n v="29304"/>
    <m/>
    <m/>
    <m/>
    <s v="2 Bin"/>
    <n v="2"/>
    <n v="516.66666666666663"/>
    <n v="520"/>
    <m/>
    <n v="17160"/>
    <n v="34320"/>
    <n v="5"/>
    <n v="2"/>
    <n v="0"/>
    <m/>
    <m/>
    <m/>
    <m/>
    <n v="516.66666666666663"/>
    <n v="520"/>
    <n v="520"/>
  </r>
  <r>
    <n v="318"/>
    <s v="Jar Cbs Mr.Wafer Choco Stick"/>
    <m/>
    <m/>
    <n v="1200"/>
    <n v="40"/>
    <e v="#N/A"/>
    <s v="single"/>
    <s v="STICK"/>
    <s v="CFC"/>
    <s v="PM0016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90"/>
    <n v="1030"/>
    <n v="0"/>
    <n v="0"/>
    <n v="990"/>
    <n v="2560"/>
    <n v="1940"/>
    <n v="4530"/>
    <n v="0"/>
    <n v="12840"/>
    <n v="1426.6666666666667"/>
    <n v="4530"/>
    <n v="57066.666666666672"/>
    <n v="0.57066666666666677"/>
    <n v="5.2208837746355291E-4"/>
    <n v="0.94144118306149682"/>
    <x v="0"/>
    <n v="1200"/>
    <s v="no.s"/>
    <n v="151"/>
    <b v="0"/>
    <n v="7.9470198675496686"/>
    <m/>
    <m/>
    <m/>
    <m/>
    <n v="0"/>
    <s v="moved"/>
    <n v="48000"/>
    <m/>
    <m/>
    <m/>
    <s v="2 Bin"/>
    <n v="2"/>
    <n v="755"/>
    <n v="760"/>
    <m/>
    <n v="30400"/>
    <n v="60800"/>
    <n v="5"/>
    <n v="2"/>
    <n v="0"/>
    <m/>
    <m/>
    <m/>
    <m/>
    <n v="755"/>
    <n v="760"/>
    <n v="760"/>
  </r>
  <r>
    <n v="711"/>
    <s v="LOVE LAMINATE"/>
    <s v="obsolete"/>
    <m/>
    <n v="418"/>
    <n v="220"/>
    <e v="#N/A"/>
    <s v="Multiple"/>
    <s v="MOULDING"/>
    <s v="LAMINATE"/>
    <s v="PM0667"/>
    <s v="Packing Material"/>
    <n v="1"/>
    <n v="15"/>
    <n v="1"/>
    <n v="5"/>
    <n v="22"/>
    <m/>
    <n v="22"/>
    <s v="both"/>
    <s v="Kgs"/>
    <s v="200 KGS"/>
    <n v="200"/>
    <e v="#N/A"/>
    <n v="20"/>
    <m/>
    <n v="254"/>
    <m/>
    <m/>
    <m/>
    <m/>
    <m/>
    <m/>
    <m/>
    <m/>
    <n v="254"/>
    <m/>
    <n v="55880"/>
    <m/>
    <n v="0"/>
    <n v="1"/>
    <x v="2"/>
    <n v="418"/>
    <s v="kgs"/>
    <n v="0"/>
    <b v="0"/>
    <m/>
    <m/>
    <m/>
    <m/>
    <s v="Non Moving "/>
    <n v="1"/>
    <s v="non moved"/>
    <n v="91960"/>
    <m/>
    <m/>
    <m/>
    <m/>
    <m/>
    <m/>
    <m/>
    <m/>
    <n v="0"/>
    <n v="0"/>
    <m/>
    <m/>
    <m/>
    <m/>
    <m/>
    <m/>
    <m/>
    <m/>
    <m/>
    <m/>
  </r>
  <r>
    <n v="284"/>
    <s v="Display Doreomon Dark Choco"/>
    <s v="occasional use"/>
    <s v="no stock"/>
    <n v="15100"/>
    <n v="7"/>
    <s v="FG0187"/>
    <s v="single"/>
    <s v="ENGLAND"/>
    <s v="DISPLAY"/>
    <s v="PM0290"/>
    <s v="Packing Material"/>
    <n v="1"/>
    <n v="10"/>
    <n v="1"/>
    <n v="4"/>
    <n v="16"/>
    <m/>
    <n v="16"/>
    <s v="local"/>
    <s v="no.s"/>
    <s v="5000 NOS"/>
    <n v="5000"/>
    <s v="each cotton contains 300 nos"/>
    <n v="300"/>
    <m/>
    <n v="6000"/>
    <m/>
    <m/>
    <m/>
    <m/>
    <m/>
    <n v="9900"/>
    <m/>
    <m/>
    <n v="7950"/>
    <m/>
    <n v="55650"/>
    <m/>
    <n v="0"/>
    <n v="1"/>
    <x v="2"/>
    <n v="15100"/>
    <s v="no.s"/>
    <n v="0"/>
    <b v="0"/>
    <m/>
    <m/>
    <m/>
    <m/>
    <s v="Non Moving "/>
    <n v="1"/>
    <s v="non moved"/>
    <n v="105700"/>
    <m/>
    <m/>
    <m/>
    <m/>
    <m/>
    <m/>
    <m/>
    <m/>
    <n v="0"/>
    <n v="0"/>
    <m/>
    <m/>
    <m/>
    <m/>
    <m/>
    <m/>
    <m/>
    <m/>
    <m/>
    <m/>
  </r>
  <r>
    <n v="391"/>
    <s v="WAFFY ROLLS STRAWBERRY CBS"/>
    <m/>
    <m/>
    <n v="0"/>
    <n v="28"/>
    <e v="#N/A"/>
    <s v="single"/>
    <s v="STICK"/>
    <s v="CFC"/>
    <s v="PM0540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3280"/>
    <n v="5370"/>
    <n v="0"/>
    <n v="3240"/>
    <n v="0"/>
    <n v="0"/>
    <n v="11890"/>
    <n v="1981.6666666666667"/>
    <n v="5370"/>
    <n v="55486.666666666672"/>
    <n v="0.55486666666666673"/>
    <n v="5.0763336047069513E-4"/>
    <n v="0.94194881642196748"/>
    <x v="0"/>
    <n v="0"/>
    <s v="no.s"/>
    <n v="179"/>
    <b v="0"/>
    <n v="0"/>
    <m/>
    <m/>
    <m/>
    <m/>
    <n v="0"/>
    <s v="moved"/>
    <n v="0"/>
    <m/>
    <m/>
    <m/>
    <s v="2 Bin"/>
    <n v="2"/>
    <n v="1253"/>
    <n v="1260"/>
    <m/>
    <n v="35280"/>
    <n v="70560"/>
    <n v="7"/>
    <n v="0"/>
    <n v="2"/>
    <m/>
    <m/>
    <n v="2520"/>
    <n v="70560"/>
    <n v="1253"/>
    <n v="1260"/>
    <n v="1260"/>
  </r>
  <r>
    <n v="565"/>
    <s v="Laminate Teddy Biskoot Export"/>
    <s v="obsolete"/>
    <s v="no stock"/>
    <n v="244.71100000000001"/>
    <n v="380"/>
    <e v="#N/A"/>
    <s v="single"/>
    <s v="BLISTER"/>
    <s v="LAMINATE"/>
    <s v="PM0665"/>
    <s v="Packing Material"/>
    <n v="1"/>
    <n v="15"/>
    <n v="1"/>
    <n v="5"/>
    <n v="22"/>
    <m/>
    <n v="22"/>
    <s v="local"/>
    <s v="Kgs"/>
    <s v="200 KGS"/>
    <n v="200"/>
    <e v="#N/A"/>
    <n v="17"/>
    <m/>
    <m/>
    <m/>
    <m/>
    <m/>
    <m/>
    <m/>
    <n v="145.28900000000002"/>
    <m/>
    <m/>
    <n v="145.28900000000002"/>
    <m/>
    <n v="55209.820000000007"/>
    <m/>
    <n v="0"/>
    <n v="1"/>
    <x v="2"/>
    <n v="244.71100000000001"/>
    <s v="kgs"/>
    <n v="0"/>
    <b v="0"/>
    <m/>
    <m/>
    <m/>
    <m/>
    <s v="Non Moving "/>
    <n v="1"/>
    <s v="non moved"/>
    <n v="92990.180000000008"/>
    <m/>
    <m/>
    <m/>
    <m/>
    <m/>
    <m/>
    <m/>
    <m/>
    <n v="0"/>
    <n v="0"/>
    <m/>
    <m/>
    <m/>
    <m/>
    <m/>
    <m/>
    <m/>
    <m/>
    <m/>
    <m/>
  </r>
  <r>
    <n v="188"/>
    <s v="Laminate Stb Mr Wafer 2/- Export"/>
    <s v="obsolete"/>
    <s v="needed"/>
    <n v="441"/>
    <n v="225"/>
    <e v="#N/A"/>
    <s v="single"/>
    <s v="WAFER"/>
    <s v="LAMINATE"/>
    <s v="PM037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176"/>
    <n v="314"/>
    <m/>
    <n v="245"/>
    <m/>
    <n v="55125"/>
    <m/>
    <n v="0"/>
    <n v="1"/>
    <x v="2"/>
    <n v="441"/>
    <s v="kgs"/>
    <n v="0"/>
    <b v="0"/>
    <m/>
    <m/>
    <m/>
    <m/>
    <s v="Non Moving "/>
    <n v="1"/>
    <s v="slow moved"/>
    <n v="99225"/>
    <m/>
    <m/>
    <m/>
    <m/>
    <m/>
    <m/>
    <m/>
    <m/>
    <n v="0"/>
    <n v="0"/>
    <m/>
    <m/>
    <m/>
    <m/>
    <m/>
    <m/>
    <m/>
    <m/>
    <m/>
    <m/>
  </r>
  <r>
    <n v="244"/>
    <s v="Strawberry Display Mr Wafer 5/-"/>
    <m/>
    <m/>
    <n v="6420"/>
    <n v="16"/>
    <s v="FG0021"/>
    <s v="single"/>
    <s v="WAFER"/>
    <s v="DISPLAY"/>
    <s v="PM0437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2500"/>
    <n v="3305"/>
    <n v="0"/>
    <n v="8400"/>
    <n v="3750"/>
    <n v="0"/>
    <n v="5700"/>
    <n v="0"/>
    <n v="7200"/>
    <n v="30855"/>
    <n v="3428.3333333333335"/>
    <n v="8400"/>
    <n v="54853.333333333336"/>
    <n v="0.54853333333333332"/>
    <n v="5.0183915534697575E-4"/>
    <n v="0.94245065557731444"/>
    <x v="0"/>
    <n v="6420"/>
    <s v="no.s"/>
    <n v="280"/>
    <b v="0"/>
    <n v="22.928571428571427"/>
    <m/>
    <m/>
    <m/>
    <m/>
    <n v="0"/>
    <s v="moved"/>
    <n v="102720"/>
    <m/>
    <m/>
    <m/>
    <s v="2 Bin"/>
    <n v="2"/>
    <n v="4200"/>
    <n v="4200"/>
    <m/>
    <n v="80000"/>
    <n v="160000"/>
    <n v="15"/>
    <n v="2"/>
    <n v="0"/>
    <m/>
    <m/>
    <m/>
    <m/>
    <n v="4200"/>
    <n v="4200"/>
    <n v="5000"/>
  </r>
  <r>
    <n v="146"/>
    <s v="Mango 738542 (Symrise)"/>
    <m/>
    <m/>
    <n v="200"/>
    <n v="1591.55"/>
    <s v="multiple"/>
    <s v="single"/>
    <s v="lollypop"/>
    <s v="FLAVOUR"/>
    <s v="RM0083"/>
    <s v="Raw Material"/>
    <n v="1"/>
    <n v="20"/>
    <n v="5"/>
    <n v="5"/>
    <n v="31"/>
    <n v="20"/>
    <n v="20"/>
    <s v="Non Local"/>
    <s v="Kgs"/>
    <s v="25 kgs"/>
    <n v="25"/>
    <e v="#N/A"/>
    <n v="25"/>
    <n v="10"/>
    <n v="10"/>
    <n v="15"/>
    <n v="75"/>
    <n v="25"/>
    <n v="75"/>
    <n v="0"/>
    <n v="75"/>
    <n v="25"/>
    <n v="310"/>
    <n v="34.444444444444443"/>
    <n v="75"/>
    <n v="54820.055555555555"/>
    <n v="0.54820055555555558"/>
    <n v="5.0153470544617683E-4"/>
    <n v="0.94295219028276067"/>
    <x v="0"/>
    <n v="200"/>
    <s v="kgs"/>
    <n v="2.5"/>
    <b v="0"/>
    <n v="80"/>
    <m/>
    <m/>
    <m/>
    <m/>
    <n v="0"/>
    <s v="moved"/>
    <n v="318310"/>
    <m/>
    <m/>
    <m/>
    <s v="2 Bin"/>
    <n v="2"/>
    <n v="50"/>
    <n v="50"/>
    <m/>
    <n v="79577.5"/>
    <n v="159155"/>
    <n v="20"/>
    <n v="4"/>
    <n v="-2"/>
    <n v="159155"/>
    <m/>
    <m/>
    <m/>
    <n v="50"/>
    <n v="50"/>
    <n v="50"/>
  </r>
  <r>
    <n v="17"/>
    <s v="DFR"/>
    <s v="obsolete"/>
    <m/>
    <n v="0"/>
    <n v="70"/>
    <s v="multiple"/>
    <s v="single"/>
    <s v="CANDY"/>
    <s v="RM"/>
    <s v="RM0046"/>
    <s v="Raw Material"/>
    <n v="1"/>
    <n v="7"/>
    <n v="3"/>
    <n v="2"/>
    <n v="1"/>
    <n v="7"/>
    <n v="1"/>
    <s v="local"/>
    <s v="Kgs"/>
    <s v="500KGS"/>
    <n v="500"/>
    <s v="33 cts x 15 kgs"/>
    <n v="15"/>
    <n v="1110"/>
    <n v="1560"/>
    <n v="0"/>
    <n v="0"/>
    <n v="0"/>
    <n v="1740"/>
    <n v="840"/>
    <n v="1425"/>
    <n v="315"/>
    <n v="6990"/>
    <n v="776.66666666666663"/>
    <n v="1740"/>
    <n v="54366.666666666664"/>
    <n v="0.54366666666666663"/>
    <n v="4.9738676614664401E-4"/>
    <n v="0.94344957704890731"/>
    <x v="0"/>
    <n v="0"/>
    <s v="kgs"/>
    <n v="58"/>
    <b v="0"/>
    <n v="0"/>
    <m/>
    <m/>
    <m/>
    <m/>
    <n v="0"/>
    <s v="moved"/>
    <n v="0"/>
    <m/>
    <m/>
    <m/>
    <s v="2 Bin"/>
    <n v="2"/>
    <n v="58"/>
    <n v="60"/>
    <m/>
    <n v="35000"/>
    <n v="70000"/>
    <n v="1"/>
    <n v="0"/>
    <n v="2"/>
    <m/>
    <m/>
    <n v="1000"/>
    <n v="70000"/>
    <n v="58"/>
    <n v="50"/>
    <n v="500"/>
  </r>
  <r>
    <n v="239"/>
    <s v="Laminate Teeny Choco Coated 5/-"/>
    <m/>
    <m/>
    <n v="895"/>
    <n v="240"/>
    <s v="FG0025"/>
    <s v="single"/>
    <s v="WAFER"/>
    <s v="LAMINATE"/>
    <s v="PM035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81"/>
    <n v="0"/>
    <n v="0"/>
    <n v="625"/>
    <n v="85"/>
    <n v="0"/>
    <n v="636.01"/>
    <n v="508"/>
    <n v="0"/>
    <n v="2035.01"/>
    <n v="226.11222222222221"/>
    <n v="636.01"/>
    <n v="54266.933333333334"/>
    <n v="0.54266933333333334"/>
    <n v="4.9647433131874046E-4"/>
    <n v="0.94394605138022603"/>
    <x v="0"/>
    <n v="895"/>
    <s v="kgs"/>
    <n v="21.200333333333333"/>
    <b v="0"/>
    <n v="42.216317353500735"/>
    <m/>
    <m/>
    <m/>
    <m/>
    <n v="0"/>
    <s v="moved"/>
    <n v="214800"/>
    <m/>
    <m/>
    <m/>
    <s v="2 Bin"/>
    <n v="2"/>
    <n v="466.40733333333333"/>
    <n v="480"/>
    <m/>
    <n v="120000"/>
    <n v="240000"/>
    <n v="22"/>
    <n v="2"/>
    <n v="0"/>
    <m/>
    <m/>
    <m/>
    <m/>
    <n v="466.40733333333333"/>
    <n v="460"/>
    <n v="500"/>
  </r>
  <r>
    <n v="397"/>
    <s v="Cansters Choco Blast Toffee"/>
    <m/>
    <m/>
    <n v="0"/>
    <n v="11"/>
    <e v="#N/A"/>
    <s v="single"/>
    <s v="CANDY"/>
    <s v="CANSTERS"/>
    <s v="PM0128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40808"/>
    <n v="0"/>
    <n v="0"/>
    <n v="0"/>
    <n v="0"/>
    <n v="0"/>
    <n v="3542"/>
    <n v="0"/>
    <n v="0"/>
    <n v="44350"/>
    <n v="4927.7777777777774"/>
    <n v="40808"/>
    <n v="54205.555555555547"/>
    <n v="0.54205555555555551"/>
    <n v="4.9591280168534695E-4"/>
    <n v="0.9444419641819114"/>
    <x v="0"/>
    <n v="0"/>
    <s v="no.s"/>
    <n v="1360.2666666666667"/>
    <b v="0"/>
    <n v="0"/>
    <m/>
    <m/>
    <m/>
    <m/>
    <n v="0"/>
    <s v="moved"/>
    <n v="0"/>
    <m/>
    <m/>
    <m/>
    <s v="2 Bin"/>
    <n v="2"/>
    <n v="6801.333333333333"/>
    <n v="6832"/>
    <m/>
    <n v="110000"/>
    <n v="220000"/>
    <n v="5"/>
    <n v="0"/>
    <n v="2"/>
    <m/>
    <m/>
    <n v="20000"/>
    <n v="220000"/>
    <n v="6801.333333333333"/>
    <n v="6752"/>
    <n v="10000"/>
  </r>
  <r>
    <n v="536"/>
    <s v="ENGLAND COCONUT CANDY LAMINATE"/>
    <m/>
    <m/>
    <n v="820.45"/>
    <n v="225"/>
    <s v="FG0227"/>
    <s v="single"/>
    <s v="ENGLAND"/>
    <s v="LAMINATE"/>
    <s v="PM0661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4"/>
    <n v="398.16999999999996"/>
    <n v="472.16999999999996"/>
    <n v="236.08499999999998"/>
    <n v="398.16999999999996"/>
    <n v="53119.124999999993"/>
    <n v="0.53119124999999989"/>
    <n v="4.8597332564603347E-4"/>
    <n v="0.94492793750755744"/>
    <x v="0"/>
    <n v="820.45"/>
    <s v="kgs"/>
    <n v="13.272333333333332"/>
    <b v="0"/>
    <n v="61.816560765502182"/>
    <m/>
    <m/>
    <m/>
    <m/>
    <n v="0"/>
    <s v="moved"/>
    <n v="184601.25"/>
    <m/>
    <m/>
    <m/>
    <s v="2 Bin"/>
    <n v="2"/>
    <n v="291.99133333333333"/>
    <n v="300"/>
    <m/>
    <n v="112500"/>
    <n v="225000"/>
    <n v="22"/>
    <n v="2"/>
    <n v="0"/>
    <m/>
    <m/>
    <m/>
    <m/>
    <n v="291.99133333333333"/>
    <n v="280"/>
    <n v="500"/>
  </r>
  <r>
    <n v="919"/>
    <s v="FUNTOO MAGIC MASALA CBS"/>
    <s v="occasional use"/>
    <s v="no stock"/>
    <n v="1695"/>
    <n v="36.75"/>
    <s v="FG0188"/>
    <s v="single"/>
    <s v="CANDY"/>
    <s v="CFC"/>
    <s v="PM0551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1450"/>
    <n v="1400"/>
    <n v="1440"/>
    <m/>
    <m/>
    <n v="1430"/>
    <m/>
    <n v="52552.5"/>
    <m/>
    <n v="0"/>
    <n v="1"/>
    <x v="2"/>
    <n v="1695"/>
    <s v="no.s"/>
    <n v="0"/>
    <b v="0"/>
    <m/>
    <m/>
    <m/>
    <m/>
    <s v="Non Moving "/>
    <n v="1"/>
    <s v="non moved"/>
    <n v="62291.25"/>
    <m/>
    <n v="5.1100000000000003"/>
    <n v="10"/>
    <m/>
    <m/>
    <m/>
    <m/>
    <m/>
    <n v="0"/>
    <n v="0"/>
    <m/>
    <m/>
    <m/>
    <m/>
    <m/>
    <m/>
    <m/>
    <m/>
    <m/>
    <m/>
  </r>
  <r>
    <n v="362"/>
    <s v="Laminate Stick On Choco With Hazelnut Cream"/>
    <m/>
    <m/>
    <n v="402.6"/>
    <n v="230"/>
    <s v="FG0015"/>
    <s v="single"/>
    <s v="STICK"/>
    <s v="LAMINATE"/>
    <s v="PM05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n v="0"/>
    <n v="243.5"/>
    <n v="98.6"/>
    <n v="422"/>
    <n v="370"/>
    <n v="1134.0999999999999"/>
    <n v="226.82"/>
    <n v="422"/>
    <n v="52168.6"/>
    <n v="0.52168599999999998"/>
    <n v="4.772772148693651E-4"/>
    <n v="0.94540521472242678"/>
    <x v="0"/>
    <n v="402.6"/>
    <s v="kgs"/>
    <n v="14.066666666666666"/>
    <b v="0"/>
    <n v="28.620853080568722"/>
    <m/>
    <m/>
    <m/>
    <m/>
    <n v="0"/>
    <s v="moved"/>
    <n v="92598"/>
    <m/>
    <m/>
    <m/>
    <s v="2 Bin"/>
    <n v="2"/>
    <n v="309.46666666666664"/>
    <n v="320"/>
    <m/>
    <n v="115000"/>
    <n v="230000"/>
    <n v="22"/>
    <n v="1"/>
    <n v="1"/>
    <m/>
    <m/>
    <n v="500"/>
    <n v="115000"/>
    <n v="309.46666666666664"/>
    <n v="300"/>
    <n v="500"/>
  </r>
  <r>
    <n v="163"/>
    <s v="Water Melon Flavour (Symrise)"/>
    <m/>
    <m/>
    <n v="100"/>
    <n v="500"/>
    <s v="multiple"/>
    <s v="single"/>
    <s v="BUBBLE GUM"/>
    <s v="FLAVOUR"/>
    <s v="RM011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125"/>
    <n v="125"/>
    <n v="125"/>
    <n v="125"/>
    <n v="125"/>
    <n v="75"/>
    <n v="100"/>
    <n v="125"/>
    <n v="925"/>
    <n v="102.77777777777777"/>
    <n v="125"/>
    <n v="51388.888888888883"/>
    <n v="0.51388888888888884"/>
    <n v="4.701438367930163E-4"/>
    <n v="0.94587535855921978"/>
    <x v="0"/>
    <n v="100"/>
    <s v="kgs"/>
    <n v="4.166666666666667"/>
    <b v="0"/>
    <n v="24"/>
    <m/>
    <m/>
    <m/>
    <m/>
    <n v="0"/>
    <s v="moved"/>
    <n v="50000"/>
    <m/>
    <m/>
    <m/>
    <s v="2 Bin"/>
    <n v="2"/>
    <n v="125.00000000000001"/>
    <n v="125"/>
    <m/>
    <n v="62500"/>
    <n v="125000"/>
    <n v="30"/>
    <n v="1"/>
    <n v="1"/>
    <m/>
    <m/>
    <n v="125"/>
    <n v="62500"/>
    <n v="125.00000000000001"/>
    <n v="125"/>
    <n v="125"/>
  </r>
  <r>
    <n v="511"/>
    <s v="3D Jelly Orange Bubblegum Laminate"/>
    <m/>
    <m/>
    <n v="25"/>
    <n v="195"/>
    <s v="FG0038"/>
    <s v="single"/>
    <s v="BUBBLE GUM"/>
    <s v="LAMINATE"/>
    <s v="PM039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1"/>
    <n v="287.14999999999998"/>
    <n v="400"/>
    <n v="125"/>
    <n v="375"/>
    <n v="375"/>
    <n v="425"/>
    <n v="75"/>
    <n v="275"/>
    <n v="2368.15"/>
    <n v="263.12777777777779"/>
    <n v="425"/>
    <n v="51309.916666666672"/>
    <n v="0.51309916666666666"/>
    <n v="4.6942134007517714E-4"/>
    <n v="0.946344779899295"/>
    <x v="0"/>
    <n v="25"/>
    <s v="kgs"/>
    <n v="14.166666666666666"/>
    <b v="0"/>
    <n v="1.7647058823529413"/>
    <m/>
    <m/>
    <m/>
    <m/>
    <n v="0"/>
    <s v="moved"/>
    <n v="4875"/>
    <m/>
    <m/>
    <m/>
    <s v="2 Bin"/>
    <n v="2"/>
    <n v="311.66666666666663"/>
    <n v="320"/>
    <m/>
    <n v="97500"/>
    <n v="195000"/>
    <n v="22"/>
    <n v="1"/>
    <n v="1"/>
    <m/>
    <m/>
    <n v="500"/>
    <n v="97500"/>
    <n v="311.66666666666663"/>
    <n v="300"/>
    <n v="500"/>
  </r>
  <r>
    <n v="184"/>
    <s v="Cbs Teeny 2/-"/>
    <s v="Slow moving"/>
    <m/>
    <n v="1980"/>
    <n v="54"/>
    <s v="multiple"/>
    <s v="single"/>
    <s v="WAFER"/>
    <s v="CFC"/>
    <s v="PM0374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n v="550"/>
    <n v="1610"/>
    <n v="690"/>
    <m/>
    <n v="950"/>
    <m/>
    <n v="51300"/>
    <m/>
    <n v="0"/>
    <n v="1"/>
    <x v="0"/>
    <n v="1980"/>
    <s v="no.s"/>
    <n v="0"/>
    <b v="0"/>
    <m/>
    <m/>
    <m/>
    <m/>
    <s v="Non Moving "/>
    <n v="1"/>
    <s v="slow moved"/>
    <n v="106920"/>
    <m/>
    <m/>
    <m/>
    <m/>
    <m/>
    <m/>
    <m/>
    <m/>
    <n v="0"/>
    <n v="0"/>
    <m/>
    <m/>
    <m/>
    <m/>
    <m/>
    <m/>
    <m/>
    <m/>
    <m/>
    <m/>
  </r>
  <r>
    <n v="1011"/>
    <s v="LAMBOO CAPS 120MM BROWN"/>
    <m/>
    <m/>
    <n v="32880"/>
    <n v="2.0499999999999998"/>
    <s v="FG0208"/>
    <s v="single"/>
    <s v="WAFER"/>
    <s v="CAPS"/>
    <s v="PM0725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11000"/>
    <n v="39000"/>
    <n v="50000"/>
    <n v="25000"/>
    <n v="39000"/>
    <n v="51249.999999999993"/>
    <n v="0.51249999999999996"/>
    <n v="4.6887317777465678E-4"/>
    <n v="0.94681365307706966"/>
    <x v="0"/>
    <n v="32880"/>
    <s v="no.s"/>
    <n v="1300"/>
    <b v="0"/>
    <n v="25.292307692307691"/>
    <m/>
    <m/>
    <m/>
    <m/>
    <n v="0"/>
    <s v="moved"/>
    <n v="67404"/>
    <m/>
    <m/>
    <m/>
    <s v="2 Bin"/>
    <n v="2"/>
    <n v="2600"/>
    <n v="3000"/>
    <m/>
    <n v="26649.999999999996"/>
    <n v="53299.999999999993"/>
    <n v="10"/>
    <n v="3"/>
    <n v="-1"/>
    <n v="14103.999999999998"/>
    <m/>
    <m/>
    <m/>
    <n v="13000"/>
    <n v="13000"/>
    <n v="13000"/>
  </r>
  <r>
    <n v="1039"/>
    <s v="HUNGRY BIRD  (NEW) JARS"/>
    <m/>
    <m/>
    <n v="11785"/>
    <n v="11.2"/>
    <e v="#N/A"/>
    <s v="single"/>
    <s v="BLISTER"/>
    <s v="JARS"/>
    <s v="PM0750"/>
    <s v="Packing Material"/>
    <n v="1"/>
    <n v="2"/>
    <n v="1"/>
    <n v="2"/>
    <n v="1"/>
    <n v="2"/>
    <n v="1"/>
    <s v="local"/>
    <s v="no.s"/>
    <s v="5000 NOS"/>
    <n v="5000"/>
    <m/>
    <n v="21"/>
    <m/>
    <m/>
    <m/>
    <m/>
    <m/>
    <m/>
    <m/>
    <n v="500"/>
    <n v="8553"/>
    <n v="9053"/>
    <n v="4526.5"/>
    <n v="8553"/>
    <n v="50696.799999999996"/>
    <n v="0.50696799999999997"/>
    <n v="4.6381209207817015E-4"/>
    <n v="0.94727746516914779"/>
    <x v="0"/>
    <n v="11785"/>
    <s v="no.s"/>
    <n v="285.10000000000002"/>
    <b v="0"/>
    <n v="41.336373202385126"/>
    <m/>
    <m/>
    <m/>
    <m/>
    <n v="0"/>
    <s v="moved"/>
    <n v="131992"/>
    <m/>
    <m/>
    <m/>
    <s v="2 Bin"/>
    <n v="2"/>
    <n v="285.10000000000002"/>
    <n v="294"/>
    <m/>
    <n v="56000"/>
    <n v="112000"/>
    <n v="1"/>
    <n v="3"/>
    <n v="-1"/>
    <n v="19992"/>
    <m/>
    <m/>
    <m/>
    <n v="285.10000000000002"/>
    <n v="275"/>
    <n v="5000"/>
  </r>
  <r>
    <n v="499"/>
    <s v="CB's Spots 20/-"/>
    <m/>
    <m/>
    <n v="915"/>
    <n v="50"/>
    <s v="FG0064"/>
    <s v="single"/>
    <s v="PANNING"/>
    <s v="CFC"/>
    <s v="PM0111"/>
    <s v="Packing Material"/>
    <n v="1"/>
    <n v="4"/>
    <n v="1"/>
    <n v="2"/>
    <n v="8"/>
    <n v="7"/>
    <n v="7"/>
    <s v="local"/>
    <s v="no.s"/>
    <s v="500 CBS"/>
    <n v="500"/>
    <s v="each bdl contains 10 nos"/>
    <n v="10"/>
    <n v="1062"/>
    <n v="1340"/>
    <n v="880"/>
    <n v="760"/>
    <n v="720"/>
    <n v="1014"/>
    <n v="1260"/>
    <n v="1120"/>
    <n v="880"/>
    <n v="9036"/>
    <n v="1004"/>
    <n v="1340"/>
    <n v="50200"/>
    <n v="0.502"/>
    <n v="4.5926699559585896E-4"/>
    <n v="0.94773673216474363"/>
    <x v="0"/>
    <n v="915"/>
    <s v="no.s"/>
    <n v="44.666666666666664"/>
    <b v="0"/>
    <n v="20.485074626865671"/>
    <m/>
    <m/>
    <m/>
    <m/>
    <n v="0"/>
    <s v="moved"/>
    <n v="45750"/>
    <m/>
    <m/>
    <m/>
    <s v="2 Bin"/>
    <n v="2"/>
    <n v="312.66666666666663"/>
    <n v="320"/>
    <m/>
    <n v="25000"/>
    <n v="50000"/>
    <n v="7"/>
    <n v="2"/>
    <n v="0"/>
    <m/>
    <m/>
    <m/>
    <m/>
    <n v="312.66666666666663"/>
    <n v="310"/>
    <n v="500"/>
  </r>
  <r>
    <n v="434"/>
    <s v="Dis Cbs Villo cake"/>
    <m/>
    <m/>
    <n v="630"/>
    <n v="57"/>
    <s v="FG0030"/>
    <s v="single"/>
    <s v="CAKE"/>
    <s v="CFC"/>
    <s v="PM0006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80"/>
    <n v="1840"/>
    <n v="790"/>
    <n v="150"/>
    <n v="200"/>
    <n v="60"/>
    <n v="680"/>
    <n v="900"/>
    <n v="1365"/>
    <n v="7765"/>
    <n v="862.77777777777783"/>
    <n v="1840"/>
    <n v="49178.333333333336"/>
    <n v="0.49178333333333335"/>
    <n v="4.4992002785680646E-4"/>
    <n v="0.94818665219260045"/>
    <x v="0"/>
    <n v="630"/>
    <s v="no.s"/>
    <n v="61.333333333333336"/>
    <b v="0"/>
    <n v="10.271739130434781"/>
    <m/>
    <m/>
    <m/>
    <m/>
    <n v="0"/>
    <s v="moved"/>
    <n v="35910"/>
    <m/>
    <m/>
    <m/>
    <s v="2 Bin"/>
    <n v="2"/>
    <n v="306.66666666666669"/>
    <n v="310"/>
    <m/>
    <n v="28500"/>
    <n v="57000"/>
    <n v="5"/>
    <n v="2"/>
    <n v="0"/>
    <m/>
    <m/>
    <m/>
    <m/>
    <n v="306.66666666666669"/>
    <n v="300"/>
    <n v="500"/>
  </r>
  <r>
    <n v="455"/>
    <s v="Laminate Its My life"/>
    <m/>
    <m/>
    <n v="647.57000000000005"/>
    <n v="200"/>
    <s v="FG0048"/>
    <s v="Multiple"/>
    <s v="MOULDING"/>
    <s v="LAMINATE"/>
    <s v="PM0328"/>
    <s v="Packing Material"/>
    <n v="1"/>
    <n v="15"/>
    <n v="1"/>
    <n v="5"/>
    <n v="22"/>
    <n v="25"/>
    <n v="22"/>
    <s v="local"/>
    <s v="Kgs"/>
    <s v="500 KGS"/>
    <n v="500"/>
    <s v="each bdl average 30 kgs"/>
    <n v="30"/>
    <n v="625"/>
    <n v="113"/>
    <n v="160.55000000000001"/>
    <n v="30"/>
    <n v="189"/>
    <n v="179"/>
    <n v="209.28"/>
    <n v="509.58"/>
    <n v="183.17000000000002"/>
    <n v="2198.58"/>
    <n v="244.28666666666666"/>
    <n v="625"/>
    <n v="48857.333333333336"/>
    <n v="0.48857333333333336"/>
    <n v="4.46983280733574E-4"/>
    <n v="0.94863363547333401"/>
    <x v="0"/>
    <n v="647.57000000000005"/>
    <s v="kgs"/>
    <n v="20.833333333333332"/>
    <b v="0"/>
    <n v="31.083360000000003"/>
    <m/>
    <m/>
    <m/>
    <m/>
    <n v="0"/>
    <s v="moved"/>
    <n v="129514.00000000001"/>
    <m/>
    <m/>
    <m/>
    <s v="2 Bin"/>
    <n v="2"/>
    <n v="458.33333333333331"/>
    <n v="480"/>
    <m/>
    <n v="100000"/>
    <n v="200000"/>
    <n v="22"/>
    <n v="2"/>
    <n v="0"/>
    <m/>
    <m/>
    <m/>
    <m/>
    <n v="458.33333333333331"/>
    <n v="440"/>
    <n v="500"/>
  </r>
  <r>
    <n v="320"/>
    <s v="MR.WAFER DARKY STICK ON CHOCO LAMINATE"/>
    <m/>
    <m/>
    <n v="977"/>
    <n v="235"/>
    <s v="FG0013"/>
    <s v="single"/>
    <s v="STICK"/>
    <s v="LAMINATE"/>
    <s v="PM001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101"/>
    <n v="390"/>
    <n v="30"/>
    <n v="0"/>
    <n v="474"/>
    <n v="0"/>
    <n v="322"/>
    <n v="534.75"/>
    <n v="1851.75"/>
    <n v="205.75"/>
    <n v="534.75"/>
    <n v="48351.25"/>
    <n v="0.48351250000000001"/>
    <n v="4.4235325340247564E-4"/>
    <n v="0.94907598872673649"/>
    <x v="0"/>
    <n v="977"/>
    <s v="kgs"/>
    <n v="17.824999999999999"/>
    <b v="0"/>
    <n v="54.810659186535766"/>
    <m/>
    <m/>
    <m/>
    <m/>
    <n v="0"/>
    <s v="moved"/>
    <n v="229595"/>
    <m/>
    <m/>
    <m/>
    <s v="2 Bin"/>
    <n v="2"/>
    <n v="392.15"/>
    <n v="400"/>
    <m/>
    <n v="117500"/>
    <n v="235000"/>
    <n v="22"/>
    <n v="2"/>
    <n v="0"/>
    <m/>
    <m/>
    <m/>
    <m/>
    <n v="392.15"/>
    <n v="380"/>
    <n v="500"/>
  </r>
  <r>
    <n v="1052"/>
    <s v="MARCO CHIPS CBS"/>
    <m/>
    <m/>
    <n v="160"/>
    <n v="26"/>
    <s v="multiple"/>
    <s v="single"/>
    <s v="INDUSTRIAL"/>
    <s v="CFC"/>
    <s v="PM0479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n v="300"/>
    <n v="4930"/>
    <n v="2900"/>
    <n v="1620"/>
    <n v="1310"/>
    <n v="300"/>
    <n v="1500"/>
    <n v="12860"/>
    <n v="1837.1428571428571"/>
    <n v="4930"/>
    <n v="47765.714285714283"/>
    <n v="0.47765714285714284"/>
    <n v="4.3699633650378885E-4"/>
    <n v="0.94951298506324022"/>
    <x v="0"/>
    <n v="160"/>
    <s v="no.s"/>
    <n v="164.33333333333334"/>
    <b v="0"/>
    <n v="0.97363083164300201"/>
    <m/>
    <m/>
    <m/>
    <m/>
    <n v="0"/>
    <s v="moved"/>
    <n v="4160"/>
    <m/>
    <m/>
    <m/>
    <s v="2 Bin"/>
    <n v="2"/>
    <n v="1150.3333333333335"/>
    <n v="1160"/>
    <m/>
    <n v="30160"/>
    <n v="60320"/>
    <n v="7"/>
    <n v="1"/>
    <n v="1"/>
    <m/>
    <m/>
    <n v="1160"/>
    <n v="30160"/>
    <n v="1150.3333333333335"/>
    <n v="1160"/>
    <n v="1160"/>
  </r>
  <r>
    <n v="518"/>
    <s v="COCONUT &amp; MILK CBS"/>
    <m/>
    <m/>
    <n v="470"/>
    <n v="42.75"/>
    <s v="multiple"/>
    <s v="single"/>
    <s v="CANDY"/>
    <s v="CFC"/>
    <s v="PM0615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1380"/>
    <n v="895"/>
    <n v="1060"/>
    <n v="3335"/>
    <n v="1111.6666666666667"/>
    <n v="1380"/>
    <n v="47523.75"/>
    <n v="0.47523749999999998"/>
    <n v="4.3478266697108973E-4"/>
    <n v="0.94994776773021128"/>
    <x v="0"/>
    <n v="470"/>
    <s v="no.s"/>
    <n v="46"/>
    <b v="0"/>
    <n v="10.217391304347826"/>
    <m/>
    <m/>
    <m/>
    <m/>
    <n v="0"/>
    <s v="moved"/>
    <n v="20092.5"/>
    <m/>
    <m/>
    <m/>
    <s v="2 Bin"/>
    <n v="2"/>
    <n v="322"/>
    <n v="330"/>
    <m/>
    <n v="21375"/>
    <n v="42750"/>
    <n v="7"/>
    <n v="1"/>
    <n v="1"/>
    <m/>
    <m/>
    <n v="500"/>
    <n v="21375"/>
    <n v="322"/>
    <n v="320"/>
    <n v="500"/>
  </r>
  <r>
    <n v="86"/>
    <s v="Titanium  Dioxide"/>
    <m/>
    <m/>
    <n v="75"/>
    <n v="570.21"/>
    <s v="multiple"/>
    <s v="Multiple"/>
    <s v="CAKE,CANDY"/>
    <s v="RM"/>
    <s v="RM0056"/>
    <s v="Raw Material"/>
    <n v="1"/>
    <n v="7"/>
    <n v="5"/>
    <n v="5"/>
    <n v="18"/>
    <n v="10"/>
    <n v="10"/>
    <s v="both"/>
    <s v="Kgs"/>
    <s v="50 KGS"/>
    <n v="50"/>
    <s v="2 bags x 25 kgs"/>
    <n v="25"/>
    <n v="275"/>
    <n v="75"/>
    <n v="75"/>
    <n v="75"/>
    <n v="25"/>
    <n v="50"/>
    <n v="50"/>
    <n v="25"/>
    <n v="100"/>
    <n v="750"/>
    <n v="83.333333333333329"/>
    <n v="275"/>
    <n v="47517.5"/>
    <n v="0.47517500000000001"/>
    <n v="4.3472548731526351E-4"/>
    <n v="0.95038249321752655"/>
    <x v="0"/>
    <n v="75"/>
    <s v="kgs"/>
    <n v="9.1666666666666661"/>
    <b v="0"/>
    <n v="8.1818181818181817"/>
    <m/>
    <m/>
    <m/>
    <m/>
    <n v="0"/>
    <s v="moved"/>
    <n v="42765.75"/>
    <m/>
    <m/>
    <m/>
    <s v="2 Bin"/>
    <n v="2"/>
    <n v="91.666666666666657"/>
    <n v="100"/>
    <m/>
    <n v="57021"/>
    <n v="114042"/>
    <n v="10"/>
    <n v="1"/>
    <n v="1"/>
    <m/>
    <m/>
    <n v="100"/>
    <n v="57021"/>
    <n v="91.666666666666657"/>
    <n v="100"/>
    <n v="100"/>
  </r>
  <r>
    <n v="561"/>
    <s v="2shot Jars"/>
    <m/>
    <m/>
    <n v="10160"/>
    <n v="5.2380000000000004"/>
    <s v="FG0049"/>
    <s v="single"/>
    <s v="2 SHOT"/>
    <s v="JARS"/>
    <s v="PM0260"/>
    <s v="Packing Material"/>
    <n v="1"/>
    <n v="2"/>
    <n v="1"/>
    <n v="2"/>
    <n v="6"/>
    <n v="2"/>
    <n v="2"/>
    <s v="local"/>
    <s v="no.s"/>
    <s v="5000 NOS"/>
    <n v="5000"/>
    <s v="each pkt contains 40 nos   "/>
    <n v="40"/>
    <n v="5760"/>
    <n v="280"/>
    <n v="5120"/>
    <n v="11480"/>
    <n v="9460"/>
    <n v="6400"/>
    <n v="8980"/>
    <n v="12760"/>
    <n v="20840"/>
    <n v="81080"/>
    <n v="9008.8888888888887"/>
    <n v="20840"/>
    <n v="47188.560000000005"/>
    <n v="0.47188560000000007"/>
    <n v="4.3171609915726948E-4"/>
    <n v="0.95081420931668381"/>
    <x v="0"/>
    <n v="10160"/>
    <s v="no.s"/>
    <n v="694.66666666666663"/>
    <b v="0"/>
    <n v="14.625719769673704"/>
    <m/>
    <m/>
    <m/>
    <m/>
    <n v="0"/>
    <s v="moved"/>
    <n v="53218.080000000002"/>
    <m/>
    <m/>
    <m/>
    <s v="2 Bin"/>
    <n v="2"/>
    <n v="1389.3333333333333"/>
    <n v="1400"/>
    <m/>
    <n v="26190.000000000004"/>
    <n v="52380.000000000007"/>
    <n v="2"/>
    <n v="3"/>
    <n v="-1"/>
    <n v="838.08"/>
    <m/>
    <m/>
    <m/>
    <n v="1389.3333333333333"/>
    <n v="1360"/>
    <n v="5000"/>
  </r>
  <r>
    <m/>
    <s v="marco compound common cbs"/>
    <m/>
    <m/>
    <n v="4110"/>
    <n v="18"/>
    <s v="multiple"/>
    <s v="single"/>
    <s v="INDUSTRIAL"/>
    <s v="CFC"/>
    <s v="PM0196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n v="800"/>
    <n v="6475"/>
    <n v="1180"/>
    <n v="5206"/>
    <n v="1390"/>
    <m/>
    <n v="600"/>
    <n v="15651"/>
    <n v="2608.5"/>
    <n v="6475"/>
    <n v="46953"/>
    <n v="0.46953"/>
    <n v="4.2956102080104314E-4"/>
    <n v="0.95124377033748486"/>
    <x v="0"/>
    <n v="4110"/>
    <s v="no.s"/>
    <n v="215.83333333333334"/>
    <b v="0"/>
    <n v="19.042471042471043"/>
    <m/>
    <m/>
    <m/>
    <m/>
    <n v="0"/>
    <s v="moved"/>
    <n v="73980"/>
    <m/>
    <m/>
    <m/>
    <s v="2 Bin"/>
    <n v="2"/>
    <n v="1510.8333333333335"/>
    <n v="1520"/>
    <m/>
    <n v="27360"/>
    <n v="54720"/>
    <n v="7"/>
    <n v="3"/>
    <n v="-1"/>
    <n v="19260"/>
    <m/>
    <m/>
    <m/>
    <n v="1510.8333333333335"/>
    <n v="1520"/>
    <n v="1520"/>
  </r>
  <r>
    <n v="894"/>
    <s v="AUSOME 125MM Foils"/>
    <m/>
    <m/>
    <n v="182150"/>
    <n v="0.41499999999999998"/>
    <s v="multiple"/>
    <s v="single"/>
    <s v="CAKE"/>
    <s v="FOILS"/>
    <s v="PM0531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m/>
    <n v="9000"/>
    <n v="57000"/>
    <n v="147000"/>
    <n v="155000"/>
    <n v="196000"/>
    <n v="564000"/>
    <n v="112800"/>
    <n v="196000"/>
    <n v="46812"/>
    <n v="0.46811999999999998"/>
    <n v="4.282710477656046E-4"/>
    <n v="0.95167204138525041"/>
    <x v="0"/>
    <n v="182150"/>
    <s v="no.s"/>
    <n v="6533.333333333333"/>
    <b v="0"/>
    <n v="27.880102040816329"/>
    <m/>
    <m/>
    <m/>
    <m/>
    <n v="0"/>
    <s v="moved"/>
    <n v="75592.25"/>
    <m/>
    <m/>
    <m/>
    <s v="2 Bin"/>
    <n v="2"/>
    <n v="32666.666666666664"/>
    <n v="33000"/>
    <m/>
    <n v="20750"/>
    <n v="41500"/>
    <n v="5"/>
    <n v="4"/>
    <n v="-2"/>
    <n v="34092.25"/>
    <m/>
    <m/>
    <m/>
    <n v="32666.666666666664"/>
    <n v="32000"/>
    <n v="50000"/>
  </r>
  <r>
    <n v="322"/>
    <s v="Mr.Wafer Darky Stick On Choco Cbs"/>
    <m/>
    <m/>
    <n v="830"/>
    <n v="36"/>
    <s v="multiple"/>
    <s v="single"/>
    <s v="STICK"/>
    <s v="CFC"/>
    <s v="PM002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n v="1620"/>
    <n v="2830"/>
    <n v="1030"/>
    <n v="1450"/>
    <n v="0"/>
    <n v="0"/>
    <n v="0"/>
    <n v="3390"/>
    <n v="10320"/>
    <n v="1290"/>
    <n v="3390"/>
    <n v="46440"/>
    <n v="0.46439999999999998"/>
    <n v="4.2486771465083048E-4"/>
    <n v="0.95209690909990119"/>
    <x v="0"/>
    <n v="830"/>
    <s v="no.s"/>
    <n v="113"/>
    <b v="0"/>
    <n v="7.3451327433628322"/>
    <m/>
    <m/>
    <m/>
    <m/>
    <n v="0"/>
    <s v="moved"/>
    <n v="29880"/>
    <m/>
    <m/>
    <m/>
    <s v="2 Bin"/>
    <n v="2"/>
    <n v="791"/>
    <n v="800"/>
    <m/>
    <n v="28800"/>
    <n v="57600"/>
    <n v="7"/>
    <n v="2"/>
    <n v="0"/>
    <m/>
    <m/>
    <m/>
    <m/>
    <n v="791"/>
    <n v="800"/>
    <n v="800"/>
  </r>
  <r>
    <n v="362"/>
    <s v="Laminate U &amp; Me (Mango &amp; milk) Candy"/>
    <m/>
    <m/>
    <n v="480"/>
    <n v="200"/>
    <s v="multiple"/>
    <s v="single"/>
    <s v="CANDY"/>
    <s v="LAMINATE"/>
    <s v="PM015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3.99"/>
    <n v="0"/>
    <n v="1098.0999999999999"/>
    <n v="0"/>
    <n v="0"/>
    <n v="594"/>
    <n v="150"/>
    <n v="0"/>
    <n v="0"/>
    <n v="2086.09"/>
    <n v="231.78777777777779"/>
    <n v="1098.0999999999999"/>
    <n v="46357.555555555555"/>
    <n v="0.46357555555555557"/>
    <n v="4.2411345145753227E-4"/>
    <n v="0.95252102255135873"/>
    <x v="0"/>
    <n v="480"/>
    <s v="kgs"/>
    <n v="36.603333333333332"/>
    <b v="0"/>
    <n v="13.113559785083327"/>
    <m/>
    <m/>
    <m/>
    <m/>
    <n v="0"/>
    <s v="moved"/>
    <n v="96000"/>
    <m/>
    <m/>
    <m/>
    <s v="N-bin"/>
    <n v="3"/>
    <n v="805.27333333333331"/>
    <n v="500"/>
    <n v="500"/>
    <n v="100000"/>
    <n v="300000"/>
    <n v="22"/>
    <n v="1"/>
    <n v="2"/>
    <m/>
    <m/>
    <n v="1000"/>
    <n v="200000"/>
    <n v="805.27333333333331"/>
    <n v="820"/>
    <n v="820"/>
  </r>
  <r>
    <n v="395"/>
    <s v="WAFFY ROLLS CHOCOLATE CBS"/>
    <m/>
    <m/>
    <n v="2440"/>
    <n v="28"/>
    <e v="#N/A"/>
    <s v="single"/>
    <s v="STICK"/>
    <s v="CFC"/>
    <s v="PM0542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2000"/>
    <n v="4160"/>
    <n v="2000"/>
    <n v="1300"/>
    <n v="420"/>
    <n v="0"/>
    <n v="9880"/>
    <n v="1646.6666666666667"/>
    <n v="4160"/>
    <n v="46106.666666666672"/>
    <n v="0.46106666666666674"/>
    <n v="4.2181813300676773E-4"/>
    <n v="0.95294284068436552"/>
    <x v="0"/>
    <n v="2440"/>
    <s v="no.s"/>
    <n v="138.66666666666666"/>
    <b v="0"/>
    <n v="17.596153846153847"/>
    <m/>
    <m/>
    <m/>
    <m/>
    <n v="0"/>
    <s v="moved"/>
    <n v="68320"/>
    <m/>
    <m/>
    <m/>
    <s v="2 Bin"/>
    <n v="2"/>
    <n v="970.66666666666663"/>
    <n v="980"/>
    <m/>
    <n v="27440"/>
    <n v="54880"/>
    <n v="7"/>
    <n v="3"/>
    <n v="-1"/>
    <n v="13440"/>
    <m/>
    <m/>
    <m/>
    <n v="970.66666666666663"/>
    <n v="980"/>
    <n v="980"/>
  </r>
  <r>
    <n v="27"/>
    <s v="Sorbitol Oil"/>
    <m/>
    <m/>
    <n v="300"/>
    <n v="36"/>
    <s v="multiple"/>
    <s v="Multiple"/>
    <s v="CAKE,CANDY"/>
    <s v="RM"/>
    <s v="RM0025"/>
    <s v="Raw Material"/>
    <n v="1"/>
    <n v="10"/>
    <n v="1"/>
    <n v="3"/>
    <n v="15"/>
    <n v="5"/>
    <n v="5"/>
    <s v="local"/>
    <s v="Kgs"/>
    <s v="250 KGS"/>
    <n v="250"/>
    <s v="1 barrel x 300 kgs"/>
    <n v="300"/>
    <n v="2400"/>
    <n v="1500"/>
    <n v="300"/>
    <n v="0"/>
    <n v="300"/>
    <n v="600"/>
    <n v="1200"/>
    <n v="3000"/>
    <n v="2100"/>
    <n v="11400"/>
    <n v="1266.6666666666667"/>
    <n v="3000"/>
    <n v="45600"/>
    <n v="0.45600000000000002"/>
    <n v="4.1718276890779219E-4"/>
    <n v="0.95336002345327331"/>
    <x v="0"/>
    <n v="300"/>
    <s v="kgs"/>
    <n v="100"/>
    <b v="0"/>
    <n v="3"/>
    <m/>
    <m/>
    <m/>
    <m/>
    <n v="0"/>
    <s v="moved"/>
    <n v="10800"/>
    <m/>
    <m/>
    <m/>
    <s v="2 Bin"/>
    <n v="2"/>
    <n v="500"/>
    <n v="600"/>
    <m/>
    <n v="19800"/>
    <n v="39600"/>
    <n v="5"/>
    <n v="1"/>
    <n v="1"/>
    <m/>
    <m/>
    <n v="550"/>
    <n v="19800"/>
    <n v="500"/>
    <n v="550"/>
    <n v="550"/>
  </r>
  <r>
    <n v="635"/>
    <s v="AUSOME 103MM Foils"/>
    <m/>
    <m/>
    <n v="121000"/>
    <n v="0.247"/>
    <s v="multiple"/>
    <s v="single"/>
    <s v="BLACK &amp; WHITE,"/>
    <s v="FOILS"/>
    <s v="PM0448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17000"/>
    <n v="148000"/>
    <n v="281000"/>
    <n v="314000"/>
    <n v="202000"/>
    <n v="40000"/>
    <n v="135000"/>
    <n v="182700"/>
    <n v="238000"/>
    <n v="1657700"/>
    <n v="184188.88888888888"/>
    <n v="314000"/>
    <n v="45494.655555555553"/>
    <n v="0.45494655555555552"/>
    <n v="4.1621899945554685E-4"/>
    <n v="0.95377624245272885"/>
    <x v="0"/>
    <n v="121000"/>
    <s v="no.s"/>
    <n v="10466.666666666666"/>
    <b v="0"/>
    <n v="11.560509554140127"/>
    <m/>
    <m/>
    <m/>
    <m/>
    <n v="0"/>
    <s v="moved"/>
    <n v="29887"/>
    <m/>
    <m/>
    <m/>
    <s v="2 Bin"/>
    <n v="2"/>
    <n v="31400"/>
    <n v="32000"/>
    <m/>
    <n v="13091"/>
    <n v="26182"/>
    <n v="5"/>
    <n v="3"/>
    <n v="-1"/>
    <n v="3705"/>
    <m/>
    <m/>
    <m/>
    <n v="52333.333333333328"/>
    <n v="53000"/>
    <n v="53000"/>
  </r>
  <r>
    <n v="402"/>
    <s v="Laminate Coco masti Toffee"/>
    <m/>
    <m/>
    <n v="380"/>
    <n v="230"/>
    <s v="FG0137"/>
    <s v="single"/>
    <s v="CANDY"/>
    <s v="LAMINATE"/>
    <s v="PM013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828"/>
    <n v="0"/>
    <n v="0"/>
    <n v="0"/>
    <n v="746"/>
    <n v="0"/>
    <n v="90"/>
    <n v="116"/>
    <n v="1780"/>
    <n v="197.77777777777777"/>
    <n v="828"/>
    <n v="45488.888888888891"/>
    <n v="0.4548888888888889"/>
    <n v="4.1616624169310464E-4"/>
    <n v="0.9541924086944219"/>
    <x v="0"/>
    <n v="380"/>
    <s v="kgs"/>
    <n v="27.6"/>
    <b v="0"/>
    <n v="13.768115942028984"/>
    <m/>
    <m/>
    <m/>
    <m/>
    <n v="0"/>
    <s v="moved"/>
    <n v="87400"/>
    <m/>
    <m/>
    <m/>
    <s v="2 Bin"/>
    <n v="2"/>
    <n v="607.20000000000005"/>
    <n v="620"/>
    <m/>
    <n v="142600"/>
    <n v="285200"/>
    <n v="22"/>
    <n v="1"/>
    <n v="1"/>
    <m/>
    <m/>
    <n v="620"/>
    <n v="142600"/>
    <n v="607.20000000000005"/>
    <n v="620"/>
    <n v="620"/>
  </r>
  <r>
    <n v="622"/>
    <s v="YOYO REGULAR"/>
    <m/>
    <m/>
    <n v="1620"/>
    <n v="40"/>
    <s v="multiple"/>
    <s v="single"/>
    <s v="STICK"/>
    <s v="CFC"/>
    <s v="PM0075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40"/>
    <n v="0"/>
    <n v="210"/>
    <n v="934"/>
    <n v="1489"/>
    <n v="2376"/>
    <n v="2434"/>
    <n v="2730"/>
    <n v="10213"/>
    <n v="1134.7777777777778"/>
    <n v="2730"/>
    <n v="45391.111111111109"/>
    <n v="0.4539111111111111"/>
    <n v="4.1527169774417953E-4"/>
    <n v="0.95460768039216604"/>
    <x v="0"/>
    <n v="1620"/>
    <s v="no.s"/>
    <n v="91"/>
    <b v="0"/>
    <n v="17.802197802197803"/>
    <m/>
    <m/>
    <m/>
    <m/>
    <n v="0"/>
    <s v="moved"/>
    <n v="64800"/>
    <m/>
    <m/>
    <m/>
    <s v="2 Bin"/>
    <n v="2"/>
    <n v="455"/>
    <n v="460"/>
    <m/>
    <n v="20000"/>
    <n v="40000"/>
    <n v="5"/>
    <n v="4"/>
    <n v="-2"/>
    <n v="24800"/>
    <m/>
    <m/>
    <m/>
    <n v="455"/>
    <n v="450"/>
    <n v="500"/>
  </r>
  <r>
    <n v="193"/>
    <s v="Display Dark 2/-"/>
    <s v="occasional use"/>
    <s v="no stock"/>
    <n v="21000"/>
    <n v="6"/>
    <e v="#N/A"/>
    <s v="Multiple"/>
    <s v="MOULDING"/>
    <s v="DISPLAY"/>
    <s v="PM0225"/>
    <s v="Packing Material"/>
    <n v="1"/>
    <n v="10"/>
    <n v="1"/>
    <n v="4"/>
    <n v="16"/>
    <m/>
    <n v="16"/>
    <s v="local"/>
    <s v="no.s"/>
    <s v="5000 NOS"/>
    <n v="5000"/>
    <s v="each cotton contains 250 nos"/>
    <n v="250"/>
    <m/>
    <m/>
    <m/>
    <m/>
    <m/>
    <n v="7500"/>
    <m/>
    <m/>
    <m/>
    <m/>
    <n v="7500"/>
    <m/>
    <n v="45000"/>
    <m/>
    <n v="0"/>
    <n v="1"/>
    <x v="2"/>
    <n v="21000"/>
    <s v="no.s"/>
    <n v="0"/>
    <b v="0"/>
    <m/>
    <m/>
    <m/>
    <m/>
    <s v="Non Moving "/>
    <n v="1"/>
    <s v="non moved"/>
    <n v="126000"/>
    <m/>
    <n v="8"/>
    <n v="5"/>
    <m/>
    <m/>
    <m/>
    <m/>
    <m/>
    <n v="0"/>
    <n v="0"/>
    <m/>
    <m/>
    <m/>
    <m/>
    <m/>
    <m/>
    <m/>
    <m/>
    <m/>
    <m/>
  </r>
  <r>
    <n v="295"/>
    <s v="Laminate Brownz"/>
    <m/>
    <m/>
    <n v="0"/>
    <n v="280"/>
    <s v="FG0184"/>
    <s v="Multiple"/>
    <s v="MOULDING"/>
    <s v="LAMINATE"/>
    <s v="PM030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58"/>
    <n v="35"/>
    <n v="20"/>
    <n v="30"/>
    <n v="235"/>
    <n v="156"/>
    <n v="441.92"/>
    <n v="70"/>
    <n v="100.08000000000001"/>
    <n v="1446"/>
    <n v="160.66666666666666"/>
    <n v="441.92"/>
    <n v="44986.666666666664"/>
    <n v="0.44986666666666664"/>
    <n v="4.115715386827166E-4"/>
    <n v="0.9550192519308488"/>
    <x v="0"/>
    <n v="0"/>
    <s v="kgs"/>
    <n v="14.730666666666668"/>
    <b v="0"/>
    <n v="0"/>
    <m/>
    <m/>
    <m/>
    <m/>
    <n v="0"/>
    <s v="moved"/>
    <n v="0"/>
    <m/>
    <m/>
    <m/>
    <s v="2 Bin"/>
    <n v="2"/>
    <n v="324.0746666666667"/>
    <n v="340"/>
    <m/>
    <n v="140000"/>
    <n v="280000"/>
    <n v="22"/>
    <n v="0"/>
    <n v="2"/>
    <m/>
    <m/>
    <n v="1000"/>
    <n v="280000"/>
    <n v="324.0746666666667"/>
    <n v="320"/>
    <n v="500"/>
  </r>
  <r>
    <n v="531"/>
    <s v="Doraemon Bubblegum CBs"/>
    <m/>
    <m/>
    <n v="1280"/>
    <n v="46.6"/>
    <s v="multiple"/>
    <s v="single"/>
    <s v="BUBBLE GUM"/>
    <s v="CFC"/>
    <s v="PM0422"/>
    <s v="Packing Material"/>
    <n v="1"/>
    <n v="4"/>
    <n v="1"/>
    <n v="2"/>
    <n v="8"/>
    <n v="0"/>
    <n v="0"/>
    <s v="local"/>
    <s v="no.s"/>
    <s v="500 CBS"/>
    <n v="500"/>
    <s v="each bdl contains 10 nos"/>
    <n v="10"/>
    <n v="1420"/>
    <n v="1250"/>
    <n v="1580"/>
    <n v="850"/>
    <n v="140"/>
    <n v="1050"/>
    <n v="675"/>
    <n v="830"/>
    <n v="870"/>
    <n v="8665"/>
    <n v="962.77777777777783"/>
    <n v="1580"/>
    <n v="44865.444444444445"/>
    <n v="0.44865444444444447"/>
    <n v="4.1046250749149246E-4"/>
    <n v="0.95542971443834024"/>
    <x v="0"/>
    <n v="1280"/>
    <s v="no.s"/>
    <n v="52.666666666666664"/>
    <b v="0"/>
    <n v="24.303797468354432"/>
    <m/>
    <m/>
    <m/>
    <m/>
    <n v="0"/>
    <s v="moved"/>
    <n v="59648"/>
    <m/>
    <m/>
    <m/>
    <s v="2 Bin"/>
    <n v="2"/>
    <n v="0"/>
    <n v="0"/>
    <m/>
    <n v="23300"/>
    <n v="46600"/>
    <n v="0"/>
    <n v="3"/>
    <n v="-1"/>
    <n v="13048"/>
    <m/>
    <m/>
    <m/>
    <n v="0"/>
    <n v="0"/>
    <n v="500"/>
  </r>
  <r>
    <n v="250"/>
    <s v="Stickers Teeny stb 5/-"/>
    <m/>
    <m/>
    <n v="32670"/>
    <n v="0.45"/>
    <s v="FG0024"/>
    <s v="single"/>
    <s v="WAFER"/>
    <s v="STICKERS"/>
    <s v="PM0355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110855"/>
    <n v="127971"/>
    <n v="80165"/>
    <n v="65000"/>
    <n v="60360"/>
    <n v="82550"/>
    <n v="72250"/>
    <n v="137000"/>
    <n v="150275"/>
    <n v="886426"/>
    <n v="98491.777777777781"/>
    <n v="150275"/>
    <n v="44321.3"/>
    <n v="0.44321300000000002"/>
    <n v="4.0548426876300291E-4"/>
    <n v="0.95583519870710321"/>
    <x v="0"/>
    <n v="32670"/>
    <s v="no.s"/>
    <n v="5009.166666666667"/>
    <b v="0"/>
    <n v="6.5220429213109297"/>
    <m/>
    <m/>
    <m/>
    <m/>
    <n v="0"/>
    <s v="moved"/>
    <n v="14701.5"/>
    <m/>
    <m/>
    <m/>
    <s v="2 Bin"/>
    <n v="2"/>
    <n v="35064.166666666672"/>
    <n v="35200"/>
    <m/>
    <n v="15840"/>
    <n v="31680"/>
    <n v="7"/>
    <n v="1"/>
    <n v="1"/>
    <m/>
    <m/>
    <n v="35200"/>
    <n v="15840"/>
    <n v="35064.166666666672"/>
    <n v="35200"/>
    <n v="35200"/>
  </r>
  <r>
    <n v="388"/>
    <s v="Funtoo  Strawberry Cbs"/>
    <m/>
    <m/>
    <n v="980"/>
    <n v="36"/>
    <s v="FG0157"/>
    <s v="single"/>
    <s v="STICK"/>
    <s v="CFC"/>
    <s v="PM0546"/>
    <s v="Packing Material"/>
    <n v="1"/>
    <n v="4"/>
    <n v="1"/>
    <n v="2"/>
    <n v="8"/>
    <n v="10"/>
    <n v="8"/>
    <s v="local"/>
    <s v="no.s"/>
    <s v="500 CBS"/>
    <n v="500"/>
    <s v="each bdl contains 10 nos"/>
    <n v="10"/>
    <m/>
    <m/>
    <m/>
    <m/>
    <n v="600"/>
    <n v="1870"/>
    <n v="1260"/>
    <n v="1520"/>
    <n v="830"/>
    <n v="6080"/>
    <n v="1216"/>
    <n v="1870"/>
    <n v="43776"/>
    <n v="0.43775999999999998"/>
    <n v="4.0049545815148052E-4"/>
    <n v="0.95623569416525467"/>
    <x v="0"/>
    <n v="980"/>
    <s v="no.s"/>
    <n v="62.333333333333336"/>
    <b v="0"/>
    <n v="15.721925133689838"/>
    <m/>
    <m/>
    <m/>
    <m/>
    <n v="0"/>
    <s v="moved"/>
    <n v="35280"/>
    <m/>
    <m/>
    <m/>
    <s v="2 Bin"/>
    <n v="2"/>
    <n v="498.66666666666669"/>
    <n v="500"/>
    <m/>
    <n v="18000"/>
    <n v="36000"/>
    <n v="8"/>
    <n v="2"/>
    <n v="0"/>
    <m/>
    <m/>
    <m/>
    <m/>
    <n v="498.66666666666669"/>
    <n v="490"/>
    <n v="500"/>
  </r>
  <r>
    <n v="331"/>
    <s v="Cbs Doraemon choco stick"/>
    <m/>
    <m/>
    <n v="0"/>
    <n v="47"/>
    <e v="#N/A"/>
    <s v="single"/>
    <s v="BLISTER"/>
    <s v="CFC"/>
    <s v="PM0308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20"/>
    <n v="1110"/>
    <n v="640"/>
    <n v="440"/>
    <n v="470"/>
    <n v="630"/>
    <n v="1000"/>
    <n v="1360"/>
    <n v="1299"/>
    <n v="8369"/>
    <n v="929.88888888888891"/>
    <n v="1420"/>
    <n v="43704.777777777781"/>
    <n v="0.43704777777777781"/>
    <n v="3.9984386420686578E-4"/>
    <n v="0.95663553802946155"/>
    <x v="0"/>
    <n v="0"/>
    <s v="no.s"/>
    <n v="47.333333333333336"/>
    <b v="0"/>
    <n v="0"/>
    <m/>
    <m/>
    <m/>
    <m/>
    <n v="0"/>
    <s v="moved"/>
    <n v="0"/>
    <m/>
    <m/>
    <m/>
    <s v="2 Bin"/>
    <n v="2"/>
    <n v="236.66666666666669"/>
    <n v="240"/>
    <m/>
    <n v="23500"/>
    <n v="47000"/>
    <n v="5"/>
    <n v="0"/>
    <n v="2"/>
    <m/>
    <m/>
    <n v="1000"/>
    <n v="47000"/>
    <n v="236.66666666666669"/>
    <n v="230"/>
    <n v="500"/>
  </r>
  <r>
    <n v="365"/>
    <s v="Cbs Funto Coffee Candy"/>
    <m/>
    <m/>
    <n v="760"/>
    <n v="36"/>
    <s v="multiple"/>
    <s v="single"/>
    <s v="CANDY"/>
    <s v="CFC"/>
    <s v="PM0195"/>
    <s v="Packing Material"/>
    <n v="1"/>
    <n v="4"/>
    <n v="1"/>
    <n v="2"/>
    <n v="8"/>
    <n v="5"/>
    <n v="5"/>
    <s v="local"/>
    <s v="no.s"/>
    <s v="500 CBS"/>
    <n v="500"/>
    <s v="each bdl contains 10 nos"/>
    <n v="10"/>
    <n v="2910"/>
    <n v="1850"/>
    <n v="1880"/>
    <n v="600"/>
    <n v="1730"/>
    <n v="1070"/>
    <n v="690"/>
    <n v="55"/>
    <n v="0"/>
    <n v="10785"/>
    <n v="1198.3333333333333"/>
    <n v="2910"/>
    <n v="43140"/>
    <n v="0.43140000000000001"/>
    <n v="3.9467685637460871E-4"/>
    <n v="0.95703021488583617"/>
    <x v="0"/>
    <n v="760"/>
    <s v="no.s"/>
    <n v="97"/>
    <b v="0"/>
    <n v="7.8350515463917523"/>
    <m/>
    <m/>
    <m/>
    <m/>
    <n v="0"/>
    <s v="moved"/>
    <n v="27360"/>
    <m/>
    <m/>
    <m/>
    <s v="2 Bin"/>
    <n v="2"/>
    <n v="485"/>
    <n v="490"/>
    <m/>
    <n v="18000"/>
    <n v="36000"/>
    <n v="5"/>
    <n v="2"/>
    <n v="0"/>
    <m/>
    <m/>
    <m/>
    <m/>
    <n v="485"/>
    <n v="480"/>
    <n v="500"/>
  </r>
  <r>
    <n v="370"/>
    <s v="Cbs Kefi Coffee Candy"/>
    <m/>
    <m/>
    <n v="720"/>
    <n v="33.5"/>
    <s v="multiple"/>
    <s v="single"/>
    <s v="CANDY"/>
    <s v="CFC"/>
    <s v="PM0200"/>
    <s v="Packing Material"/>
    <n v="1"/>
    <n v="4"/>
    <n v="1"/>
    <n v="2"/>
    <n v="8"/>
    <n v="5"/>
    <n v="5"/>
    <s v="local"/>
    <s v="no.s"/>
    <s v="500 CBS"/>
    <n v="500"/>
    <s v="each bdl contains 10 nos"/>
    <n v="10"/>
    <n v="2280"/>
    <n v="3780"/>
    <n v="820"/>
    <n v="800"/>
    <n v="300"/>
    <n v="600"/>
    <n v="995"/>
    <n v="965"/>
    <n v="965"/>
    <n v="11505"/>
    <n v="1278.3333333333333"/>
    <n v="3780"/>
    <n v="42824.166666666664"/>
    <n v="0.42824166666666663"/>
    <n v="3.9178737776685913E-4"/>
    <n v="0.95742200226360308"/>
    <x v="0"/>
    <n v="720"/>
    <s v="no.s"/>
    <n v="126"/>
    <b v="0"/>
    <n v="5.7142857142857144"/>
    <m/>
    <m/>
    <m/>
    <m/>
    <n v="0"/>
    <s v="moved"/>
    <n v="24120"/>
    <m/>
    <m/>
    <m/>
    <s v="2 Bin"/>
    <n v="2"/>
    <n v="630"/>
    <n v="630"/>
    <m/>
    <n v="21105"/>
    <n v="42210"/>
    <n v="5"/>
    <n v="2"/>
    <n v="0"/>
    <m/>
    <m/>
    <m/>
    <m/>
    <n v="630"/>
    <n v="630"/>
    <n v="630"/>
  </r>
  <r>
    <n v="974"/>
    <s v="BELVIE CREMO STRAWBERRY LAMINATE"/>
    <s v="obsolete"/>
    <s v="no stock"/>
    <n v="384.2"/>
    <n v="190"/>
    <s v="FG0218"/>
    <s v="single"/>
    <s v="WAFER"/>
    <s v="LAMINATE"/>
    <s v="PM068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222"/>
    <m/>
    <m/>
    <n v="222"/>
    <m/>
    <n v="42180"/>
    <m/>
    <n v="0"/>
    <n v="1"/>
    <x v="2"/>
    <n v="384.2"/>
    <s v="kgs"/>
    <n v="0"/>
    <b v="0"/>
    <m/>
    <m/>
    <m/>
    <m/>
    <s v="Non Moving "/>
    <n v="1"/>
    <s v="non moved"/>
    <n v="72998"/>
    <m/>
    <m/>
    <m/>
    <m/>
    <m/>
    <m/>
    <m/>
    <m/>
    <n v="0"/>
    <n v="0"/>
    <m/>
    <m/>
    <m/>
    <m/>
    <m/>
    <m/>
    <m/>
    <m/>
    <m/>
    <m/>
  </r>
  <r>
    <n v="103"/>
    <s v="Carmel Color"/>
    <m/>
    <m/>
    <n v="1235"/>
    <n v="40"/>
    <s v="multiple"/>
    <s v="Multiple"/>
    <s v="STICK,CANDY"/>
    <s v="FLAVOUR"/>
    <s v="RM0016"/>
    <s v="Raw Material"/>
    <n v="1"/>
    <n v="20"/>
    <n v="5"/>
    <n v="5"/>
    <n v="31"/>
    <n v="10"/>
    <n v="10"/>
    <s v="Non Local"/>
    <s v="Kgs"/>
    <s v="500 KGS"/>
    <n v="500"/>
    <e v="#N/A"/>
    <n v="65"/>
    <n v="1365"/>
    <n v="1430"/>
    <n v="1170"/>
    <n v="520"/>
    <n v="910"/>
    <n v="585"/>
    <n v="1105"/>
    <n v="1365"/>
    <n v="1040"/>
    <n v="9490"/>
    <n v="1054.4444444444443"/>
    <n v="1430"/>
    <n v="42177.777777777774"/>
    <n v="0.42177777777777775"/>
    <n v="3.8587373069541402E-4"/>
    <n v="0.95780787599429851"/>
    <x v="0"/>
    <n v="1235"/>
    <s v="kgs"/>
    <n v="47.666666666666664"/>
    <b v="0"/>
    <n v="25.90909090909091"/>
    <m/>
    <m/>
    <m/>
    <m/>
    <n v="0"/>
    <s v="moved"/>
    <n v="49400"/>
    <m/>
    <m/>
    <m/>
    <s v="2 Bin"/>
    <n v="2"/>
    <n v="476.66666666666663"/>
    <n v="520"/>
    <m/>
    <n v="20000"/>
    <n v="40000"/>
    <n v="10"/>
    <n v="3"/>
    <n v="-1"/>
    <n v="9400"/>
    <m/>
    <m/>
    <m/>
    <n v="476.66666666666663"/>
    <n v="435"/>
    <n v="500"/>
  </r>
  <r>
    <n v="280"/>
    <s v="Display Mikanos Rs. 5/-"/>
    <s v="obsolete"/>
    <m/>
    <n v="30097"/>
    <n v="10"/>
    <s v="FG0054"/>
    <s v="single"/>
    <s v="ENGLAND"/>
    <s v="DISPLAY"/>
    <s v="PM0287"/>
    <s v="Packing Material"/>
    <n v="1"/>
    <n v="10"/>
    <n v="1"/>
    <n v="4"/>
    <n v="16"/>
    <m/>
    <n v="16"/>
    <s v="local"/>
    <s v="no.s"/>
    <s v="5000 NOS"/>
    <n v="5000"/>
    <e v="#N/A"/>
    <n v="100"/>
    <n v="5200"/>
    <m/>
    <m/>
    <m/>
    <m/>
    <m/>
    <m/>
    <n v="3110"/>
    <m/>
    <m/>
    <n v="4155"/>
    <m/>
    <n v="41550"/>
    <m/>
    <n v="0"/>
    <n v="1"/>
    <x v="2"/>
    <n v="30097"/>
    <s v="no.s"/>
    <n v="0"/>
    <b v="0"/>
    <m/>
    <m/>
    <m/>
    <m/>
    <s v="Non Moving "/>
    <n v="1"/>
    <s v="non moved"/>
    <n v="300970"/>
    <m/>
    <n v="10"/>
    <n v="6.2"/>
    <m/>
    <m/>
    <m/>
    <m/>
    <m/>
    <n v="0"/>
    <n v="0"/>
    <m/>
    <m/>
    <m/>
    <m/>
    <m/>
    <m/>
    <m/>
    <m/>
    <m/>
    <m/>
  </r>
  <r>
    <n v="817"/>
    <s v="DORAEMON FUNSTICK SHRINK FILM"/>
    <m/>
    <m/>
    <n v="114.58000000000001"/>
    <n v="200"/>
    <e v="#N/A"/>
    <s v="single"/>
    <s v="BLISTER"/>
    <s v="SHRINK FILM"/>
    <s v="PM0244"/>
    <s v="Packing Material"/>
    <n v="1"/>
    <n v="10"/>
    <n v="1"/>
    <n v="3"/>
    <n v="15"/>
    <n v="10"/>
    <n v="10"/>
    <s v="local"/>
    <s v="no.s"/>
    <s v="100 KGS"/>
    <n v="100"/>
    <s v="each roll contains 15 kgs"/>
    <n v="15"/>
    <m/>
    <m/>
    <m/>
    <n v="120"/>
    <n v="110"/>
    <n v="222"/>
    <n v="364"/>
    <n v="336"/>
    <n v="88.99"/>
    <n v="1240.99"/>
    <n v="206.83166666666668"/>
    <n v="364"/>
    <n v="41366.333333333336"/>
    <n v="0.41366333333333338"/>
    <n v="3.784500324465505E-4"/>
    <n v="0.95818632602674503"/>
    <x v="0"/>
    <n v="114.58000000000001"/>
    <s v="kgs"/>
    <n v="12.133333333333333"/>
    <b v="0"/>
    <n v="9.4434065934065945"/>
    <m/>
    <m/>
    <m/>
    <m/>
    <n v="0"/>
    <s v="moved"/>
    <n v="22916.000000000004"/>
    <m/>
    <m/>
    <m/>
    <s v="2 Bin"/>
    <n v="2"/>
    <n v="121.33333333333333"/>
    <n v="135"/>
    <m/>
    <n v="26000"/>
    <n v="52000"/>
    <n v="10"/>
    <n v="1"/>
    <n v="1"/>
    <m/>
    <m/>
    <n v="130"/>
    <n v="26000"/>
    <n v="121.33333333333333"/>
    <n v="130"/>
    <n v="130"/>
  </r>
  <r>
    <n v="399"/>
    <s v="Laminate Cappuccino Toffee"/>
    <m/>
    <m/>
    <n v="707.48"/>
    <n v="230"/>
    <s v="FG0135"/>
    <s v="single"/>
    <s v="CANDY"/>
    <s v="LAMINATE"/>
    <s v="PM013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5"/>
    <n v="615"/>
    <n v="0"/>
    <n v="0"/>
    <n v="0"/>
    <n v="438"/>
    <n v="100"/>
    <n v="217"/>
    <n v="0"/>
    <n v="1615"/>
    <n v="179.44444444444446"/>
    <n v="615"/>
    <n v="41272.222222222226"/>
    <n v="0.41272222222222227"/>
    <n v="3.7758903389571014E-4"/>
    <n v="0.95856391506064076"/>
    <x v="0"/>
    <n v="707.48"/>
    <s v="kgs"/>
    <n v="20.5"/>
    <b v="0"/>
    <n v="34.511219512195126"/>
    <m/>
    <m/>
    <m/>
    <m/>
    <n v="0"/>
    <s v="moved"/>
    <n v="162720.4"/>
    <m/>
    <m/>
    <m/>
    <s v="2 Bin"/>
    <n v="2"/>
    <n v="451"/>
    <n v="460"/>
    <m/>
    <n v="115000"/>
    <n v="230000"/>
    <n v="22"/>
    <n v="2"/>
    <n v="0"/>
    <m/>
    <m/>
    <m/>
    <m/>
    <n v="451"/>
    <n v="440"/>
    <n v="500"/>
  </r>
  <r>
    <n v="154"/>
    <s v="Watermelon Flavour IF2018 (Sensient) -POP"/>
    <m/>
    <m/>
    <n v="100"/>
    <n v="1233.7375"/>
    <s v="multiple"/>
    <s v="single"/>
    <s v="lollypop"/>
    <s v="FLAVOUR"/>
    <s v="RM0182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75"/>
    <n v="50"/>
    <n v="0"/>
    <n v="50"/>
    <n v="25"/>
    <n v="25"/>
    <n v="0"/>
    <n v="75"/>
    <n v="300"/>
    <n v="33.333333333333336"/>
    <n v="75"/>
    <n v="41124.583333333336"/>
    <n v="0.41124583333333337"/>
    <n v="3.7623832335919395E-4"/>
    <n v="0.95894015338399996"/>
    <x v="0"/>
    <n v="100"/>
    <s v="kgs"/>
    <n v="2.5"/>
    <b v="0"/>
    <n v="40"/>
    <m/>
    <m/>
    <m/>
    <m/>
    <n v="0"/>
    <s v="moved"/>
    <n v="123373.75"/>
    <m/>
    <m/>
    <m/>
    <s v="2 Bin"/>
    <n v="2"/>
    <n v="75"/>
    <n v="75"/>
    <m/>
    <n v="92530.3125"/>
    <n v="185060.625"/>
    <n v="30"/>
    <n v="2"/>
    <n v="0"/>
    <m/>
    <m/>
    <m/>
    <m/>
    <n v="75"/>
    <n v="75"/>
    <n v="75"/>
  </r>
  <r>
    <n v="391"/>
    <s v="Cansters Coco masti Toffee"/>
    <s v="Slow moving"/>
    <m/>
    <n v="0"/>
    <n v="11"/>
    <e v="#N/A"/>
    <s v="single"/>
    <s v="CANDY"/>
    <s v="CANSTERS"/>
    <s v="PM0132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0"/>
    <n v="31360"/>
    <n v="0"/>
    <n v="0"/>
    <n v="0"/>
    <n v="2240"/>
    <n v="0"/>
    <n v="0"/>
    <n v="0"/>
    <n v="33600"/>
    <n v="3733.3333333333335"/>
    <n v="31360"/>
    <n v="41066.666666666672"/>
    <n v="0.41066666666666674"/>
    <n v="3.7570845854853805E-4"/>
    <n v="0.95931586184254847"/>
    <x v="0"/>
    <n v="0"/>
    <s v="no.s"/>
    <n v="1045.3333333333333"/>
    <b v="0"/>
    <n v="0"/>
    <m/>
    <n v="1"/>
    <m/>
    <s v="6-9 Months"/>
    <n v="1"/>
    <s v="moved"/>
    <n v="0"/>
    <m/>
    <m/>
    <m/>
    <m/>
    <m/>
    <n v="5226.6666666666661"/>
    <m/>
    <m/>
    <n v="0"/>
    <n v="0"/>
    <m/>
    <m/>
    <m/>
    <m/>
    <m/>
    <m/>
    <m/>
    <m/>
    <m/>
    <m/>
  </r>
  <r>
    <n v="244"/>
    <s v="Cbs Funtoo Choco coated Rs.5/-"/>
    <m/>
    <m/>
    <n v="900"/>
    <n v="44.5"/>
    <s v="FG0029"/>
    <s v="single"/>
    <s v="WAFER"/>
    <s v="CFC"/>
    <s v="PM0383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80"/>
    <n v="1270"/>
    <n v="990"/>
    <n v="0"/>
    <n v="1260"/>
    <n v="300"/>
    <n v="1150"/>
    <n v="136"/>
    <n v="1403"/>
    <n v="8289"/>
    <n v="921"/>
    <n v="1780"/>
    <n v="40984.5"/>
    <n v="0.40984500000000001"/>
    <n v="3.7495673667327654E-4"/>
    <n v="0.95969081857922178"/>
    <x v="0"/>
    <n v="900"/>
    <s v="no.s"/>
    <n v="59.333333333333336"/>
    <b v="0"/>
    <n v="15.168539325842696"/>
    <m/>
    <m/>
    <m/>
    <m/>
    <n v="0"/>
    <s v="moved"/>
    <n v="40050"/>
    <m/>
    <m/>
    <m/>
    <s v="2 Bin"/>
    <n v="2"/>
    <n v="296.66666666666669"/>
    <n v="300"/>
    <m/>
    <n v="22250"/>
    <n v="44500"/>
    <n v="5"/>
    <n v="2"/>
    <n v="0"/>
    <m/>
    <m/>
    <m/>
    <m/>
    <n v="296.66666666666669"/>
    <n v="290"/>
    <n v="500"/>
  </r>
  <r>
    <n v="85"/>
    <s v="Vanilla powder(Mane)"/>
    <m/>
    <m/>
    <n v="225"/>
    <n v="638.02499999999998"/>
    <s v="FG0032"/>
    <s v="single"/>
    <s v="CAKE"/>
    <s v="RM"/>
    <s v="RM0220"/>
    <s v="Raw Material"/>
    <n v="1"/>
    <n v="15"/>
    <n v="1"/>
    <n v="2"/>
    <n v="19"/>
    <n v="2"/>
    <n v="2"/>
    <s v="local"/>
    <s v="Kgs"/>
    <s v="50 KGS"/>
    <n v="50"/>
    <s v="2 bags x 25 kgs"/>
    <n v="25"/>
    <n v="25"/>
    <n v="50"/>
    <n v="25"/>
    <n v="0"/>
    <n v="25"/>
    <n v="75"/>
    <n v="125"/>
    <n v="150"/>
    <n v="100"/>
    <n v="575"/>
    <n v="63.888888888888886"/>
    <n v="150"/>
    <n v="40762.708333333328"/>
    <n v="0.40762708333333331"/>
    <n v="3.7292762128685823E-4"/>
    <n v="0.96006374620050861"/>
    <x v="0"/>
    <n v="225"/>
    <s v="kgs"/>
    <n v="5"/>
    <b v="0"/>
    <n v="45"/>
    <m/>
    <m/>
    <m/>
    <m/>
    <n v="0"/>
    <s v="moved"/>
    <n v="143555.625"/>
    <m/>
    <m/>
    <m/>
    <s v="2 Bin"/>
    <n v="2"/>
    <n v="10"/>
    <n v="25"/>
    <m/>
    <n v="31901.25"/>
    <n v="63802.5"/>
    <n v="2"/>
    <n v="5"/>
    <n v="-3"/>
    <n v="79753.125"/>
    <m/>
    <m/>
    <m/>
    <n v="10"/>
    <n v="0"/>
    <n v="50"/>
  </r>
  <r>
    <n v="364"/>
    <s v="Cbs Stick On Choco With Hazelnut Cream"/>
    <m/>
    <m/>
    <n v="500"/>
    <n v="35"/>
    <s v="FG0015"/>
    <s v="single"/>
    <s v="STICK"/>
    <s v="CFC"/>
    <s v="PM0507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n v="0"/>
    <n v="530"/>
    <n v="1830"/>
    <n v="1650"/>
    <n v="1710"/>
    <n v="5720"/>
    <n v="1144"/>
    <n v="1830"/>
    <n v="40040"/>
    <n v="0.40039999999999998"/>
    <n v="3.6631574708482459E-4"/>
    <n v="0.96043006194759339"/>
    <x v="0"/>
    <n v="500"/>
    <s v="no.s"/>
    <n v="61"/>
    <b v="0"/>
    <n v="8.1967213114754092"/>
    <m/>
    <m/>
    <m/>
    <m/>
    <n v="0"/>
    <s v="moved"/>
    <n v="17500"/>
    <m/>
    <m/>
    <m/>
    <s v="2 Bin"/>
    <n v="2"/>
    <n v="427"/>
    <n v="430"/>
    <m/>
    <n v="17500"/>
    <n v="35000"/>
    <n v="7"/>
    <n v="1"/>
    <n v="1"/>
    <m/>
    <m/>
    <n v="500"/>
    <n v="17500"/>
    <n v="427"/>
    <n v="420"/>
    <n v="500"/>
  </r>
  <r>
    <n v="1047"/>
    <s v="BROWN CANSTER 110MM CAPS STICKLINE"/>
    <m/>
    <m/>
    <n v="23152"/>
    <n v="1.9"/>
    <e v="#N/A"/>
    <s v="single"/>
    <s v="STICK "/>
    <s v="Canster"/>
    <s v="PM0795"/>
    <s v="Packing Material"/>
    <n v="1"/>
    <n v="10"/>
    <n v="1"/>
    <n v="4"/>
    <n v="16"/>
    <e v="#N/A"/>
    <n v="16"/>
    <s v="local"/>
    <s v="no.s"/>
    <s v="5000 NOS"/>
    <n v="5000"/>
    <s v="each bag contains 500 nos caps"/>
    <n v="500"/>
    <m/>
    <m/>
    <m/>
    <m/>
    <m/>
    <m/>
    <m/>
    <m/>
    <n v="21000"/>
    <n v="21000"/>
    <n v="21000"/>
    <n v="21000"/>
    <n v="39900"/>
    <n v="0.39900000000000002"/>
    <n v="3.650349227943182E-4"/>
    <n v="0.96079509687038767"/>
    <x v="0"/>
    <n v="23152"/>
    <s v="no.s"/>
    <n v="700"/>
    <b v="0"/>
    <n v="33.074285714285715"/>
    <m/>
    <m/>
    <m/>
    <m/>
    <n v="0"/>
    <s v="moved"/>
    <n v="43988.799999999996"/>
    <m/>
    <m/>
    <m/>
    <s v="2 Bin"/>
    <n v="2"/>
    <n v="11200"/>
    <n v="11500"/>
    <m/>
    <n v="0"/>
    <n v="0"/>
    <n v="20"/>
    <e v="#DIV/0!"/>
    <e v="#DIV/0!"/>
    <m/>
    <m/>
    <m/>
    <m/>
    <m/>
    <m/>
    <m/>
  </r>
  <r>
    <n v="505"/>
    <s v="3D Jelly Strawberry Bubblegum Labels (5 units Free)"/>
    <m/>
    <m/>
    <n v="38000"/>
    <n v="0.82"/>
    <s v="FG0036"/>
    <s v="single"/>
    <s v="BUBBLE GUM"/>
    <s v="STICKERS"/>
    <s v="PM039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9000"/>
    <n v="64060"/>
    <n v="51800"/>
    <n v="27000"/>
    <n v="47200"/>
    <n v="86200"/>
    <n v="74300"/>
    <n v="32000"/>
    <n v="43800"/>
    <n v="435360"/>
    <n v="48373.333333333336"/>
    <n v="86200"/>
    <n v="39666.133333333331"/>
    <n v="0.39666133333333331"/>
    <n v="3.6289533631284369E-4"/>
    <n v="0.96115799220670051"/>
    <x v="0"/>
    <n v="38000"/>
    <s v="no.s"/>
    <n v="2873.3333333333335"/>
    <b v="0"/>
    <n v="13.225058004640371"/>
    <m/>
    <m/>
    <m/>
    <m/>
    <n v="0"/>
    <s v="moved"/>
    <n v="31159.999999999996"/>
    <m/>
    <m/>
    <m/>
    <s v="2 Bin"/>
    <n v="2"/>
    <n v="14366.666666666668"/>
    <n v="14400"/>
    <m/>
    <n v="11808"/>
    <n v="23616"/>
    <n v="5"/>
    <n v="3"/>
    <n v="-1"/>
    <n v="7544"/>
    <m/>
    <m/>
    <m/>
    <n v="14366.666666666668"/>
    <n v="14400"/>
    <n v="14400"/>
  </r>
  <r>
    <n v="312"/>
    <s v="Disp Cbs Stick On choco"/>
    <m/>
    <m/>
    <n v="1360"/>
    <n v="36.75"/>
    <s v="FG0014"/>
    <s v="single"/>
    <s v="STICK"/>
    <s v="CFC"/>
    <s v="PM0011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40"/>
    <n v="1440"/>
    <n v="1310"/>
    <n v="330"/>
    <n v="100"/>
    <n v="1080"/>
    <n v="1320"/>
    <n v="1470"/>
    <n v="880"/>
    <n v="9670"/>
    <n v="1074.4444444444443"/>
    <n v="1740"/>
    <n v="39485.833333333328"/>
    <n v="0.39485833333333331"/>
    <n v="3.6124581760157011E-4"/>
    <n v="0.96151923802430206"/>
    <x v="0"/>
    <n v="1360"/>
    <s v="no.s"/>
    <n v="58"/>
    <b v="0"/>
    <n v="23.448275862068964"/>
    <m/>
    <m/>
    <m/>
    <m/>
    <n v="0"/>
    <s v="moved"/>
    <n v="49980"/>
    <m/>
    <m/>
    <m/>
    <s v="2 Bin"/>
    <n v="2"/>
    <n v="290"/>
    <n v="290"/>
    <m/>
    <n v="18375"/>
    <n v="36750"/>
    <n v="5"/>
    <n v="3"/>
    <n v="-1"/>
    <n v="13230"/>
    <m/>
    <m/>
    <m/>
    <n v="290"/>
    <n v="290"/>
    <n v="500"/>
  </r>
  <r>
    <n v="422"/>
    <s v="Pista Butter canster sheets"/>
    <m/>
    <m/>
    <n v="4000"/>
    <n v="4.3499999999999996"/>
    <s v="FG0171"/>
    <s v="single"/>
    <s v="CANDY"/>
    <s v="cansters"/>
    <s v="PM0145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12000"/>
    <n v="40700"/>
    <n v="0"/>
    <n v="0"/>
    <n v="0"/>
    <n v="0"/>
    <n v="5000"/>
    <n v="13350"/>
    <n v="10000"/>
    <n v="81050"/>
    <n v="9005.5555555555547"/>
    <n v="40700"/>
    <n v="39174.166666666657"/>
    <n v="0.39174166666666654"/>
    <n v="3.5839445876437132E-4"/>
    <n v="0.96187763248306646"/>
    <x v="0"/>
    <n v="4000"/>
    <s v="no.s"/>
    <n v="1356.6666666666667"/>
    <b v="0"/>
    <n v="2.9484029484029484"/>
    <m/>
    <m/>
    <m/>
    <m/>
    <n v="0"/>
    <s v="moved"/>
    <n v="17400"/>
    <m/>
    <m/>
    <m/>
    <s v="2 Bin"/>
    <n v="2"/>
    <n v="6783.3333333333339"/>
    <n v="7000"/>
    <m/>
    <n v="43500"/>
    <n v="87000"/>
    <n v="5"/>
    <n v="1"/>
    <n v="1"/>
    <m/>
    <m/>
    <n v="10000"/>
    <n v="43500"/>
    <n v="6783.3333333333339"/>
    <n v="6000"/>
    <n v="10000"/>
  </r>
  <r>
    <n v="299"/>
    <s v="Laminate Roundz Rs.1"/>
    <m/>
    <m/>
    <n v="483.79999999999995"/>
    <n v="182.02"/>
    <s v="FG0050"/>
    <s v="single"/>
    <s v="ENGLAND"/>
    <s v="LAMINATE"/>
    <s v="PM030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98"/>
    <n v="394"/>
    <n v="125"/>
    <n v="80"/>
    <n v="180"/>
    <n v="284"/>
    <n v="0"/>
    <n v="50"/>
    <n v="525.70000000000005"/>
    <n v="1936.7"/>
    <n v="215.1888888888889"/>
    <n v="525.70000000000005"/>
    <n v="39168.681555555559"/>
    <n v="0.39168681555555557"/>
    <n v="3.5834427688189119E-4"/>
    <n v="0.96223597675994832"/>
    <x v="0"/>
    <n v="483.79999999999995"/>
    <s v="kgs"/>
    <n v="17.523333333333333"/>
    <b v="0"/>
    <n v="27.608902415826513"/>
    <m/>
    <m/>
    <m/>
    <m/>
    <n v="0"/>
    <s v="moved"/>
    <n v="88061.275999999998"/>
    <m/>
    <m/>
    <m/>
    <s v="2 Bin"/>
    <n v="2"/>
    <n v="385.51333333333332"/>
    <n v="400"/>
    <m/>
    <n v="91010"/>
    <n v="182020"/>
    <n v="22"/>
    <n v="1"/>
    <n v="1"/>
    <m/>
    <m/>
    <n v="500"/>
    <n v="91010"/>
    <n v="385.51333333333332"/>
    <n v="380"/>
    <n v="500"/>
  </r>
  <r>
    <n v="152"/>
    <s v="Strawberry Fruity M-6972 (SKFF) - POP"/>
    <m/>
    <m/>
    <n v="75"/>
    <n v="910.27499999999998"/>
    <s v="multiple"/>
    <s v="single"/>
    <s v="lollypop"/>
    <s v="FLAVOUR"/>
    <s v="RM0181"/>
    <s v="Raw Material"/>
    <n v="1"/>
    <n v="20"/>
    <n v="5"/>
    <n v="5"/>
    <n v="31"/>
    <n v="30"/>
    <n v="30"/>
    <s v="Non Local"/>
    <s v="Kgs"/>
    <s v="25 KGS"/>
    <n v="25"/>
    <s v="each can contains 25 kgs"/>
    <n v="25"/>
    <n v="35"/>
    <n v="25"/>
    <n v="0"/>
    <n v="50"/>
    <n v="100"/>
    <n v="50"/>
    <n v="25"/>
    <n v="50"/>
    <n v="50"/>
    <n v="385"/>
    <n v="42.777777777777779"/>
    <n v="100"/>
    <n v="38939.541666666664"/>
    <n v="0.38939541666666666"/>
    <n v="3.5624793448465667E-4"/>
    <n v="0.96259222469443295"/>
    <x v="0"/>
    <n v="75"/>
    <s v="kgs"/>
    <n v="3.3333333333333335"/>
    <b v="0"/>
    <n v="22.5"/>
    <m/>
    <m/>
    <m/>
    <m/>
    <n v="0"/>
    <s v="moved"/>
    <n v="68270.625"/>
    <m/>
    <m/>
    <m/>
    <s v="2 Bin"/>
    <n v="2"/>
    <n v="100"/>
    <n v="100"/>
    <m/>
    <n v="91027.5"/>
    <n v="182055"/>
    <n v="30"/>
    <n v="1"/>
    <n v="1"/>
    <m/>
    <m/>
    <n v="100"/>
    <n v="91027.5"/>
    <n v="100"/>
    <n v="100"/>
    <n v="100"/>
  </r>
  <r>
    <n v="296"/>
    <s v="Display Brownz"/>
    <m/>
    <m/>
    <n v="11200"/>
    <n v="8"/>
    <s v="FG0184"/>
    <s v="Multiple"/>
    <s v="MOULDING"/>
    <s v="DISPLAY"/>
    <s v="PM0301"/>
    <s v="Packing Material"/>
    <n v="1"/>
    <n v="10"/>
    <n v="1"/>
    <n v="4"/>
    <n v="16"/>
    <n v="15"/>
    <n v="15"/>
    <s v="local"/>
    <s v="no.s"/>
    <s v="5000 NOS"/>
    <n v="5000"/>
    <s v="each cotton contains 250 nos"/>
    <n v="250"/>
    <n v="9430"/>
    <n v="560"/>
    <n v="160"/>
    <n v="3370"/>
    <n v="5920"/>
    <n v="4765"/>
    <n v="12600"/>
    <n v="3225"/>
    <n v="2975"/>
    <n v="43005"/>
    <n v="4778.333333333333"/>
    <n v="12600"/>
    <n v="38226.666666666664"/>
    <n v="0.38226666666666664"/>
    <n v="3.4972602294112287E-4"/>
    <n v="0.9629419507173741"/>
    <x v="0"/>
    <n v="11200"/>
    <s v="no.s"/>
    <n v="420"/>
    <b v="0"/>
    <n v="26.666666666666668"/>
    <m/>
    <m/>
    <m/>
    <m/>
    <n v="0"/>
    <s v="moved"/>
    <n v="89600"/>
    <m/>
    <m/>
    <m/>
    <s v="2 Bin"/>
    <n v="2"/>
    <n v="6300"/>
    <n v="6500"/>
    <m/>
    <n v="52000"/>
    <n v="104000"/>
    <n v="15"/>
    <n v="2"/>
    <n v="0"/>
    <m/>
    <m/>
    <m/>
    <m/>
    <n v="6300"/>
    <n v="6500"/>
    <n v="6500"/>
  </r>
  <r>
    <n v="354"/>
    <s v="Laminate U &amp; Me (Orange &amp; lime) Candy"/>
    <m/>
    <m/>
    <n v="693"/>
    <n v="200"/>
    <s v="multiple"/>
    <s v="single"/>
    <s v="CANDY"/>
    <s v="CFC"/>
    <s v="PM0154"/>
    <s v="Packing Material"/>
    <n v="1"/>
    <n v="4"/>
    <n v="1"/>
    <n v="2"/>
    <n v="8"/>
    <n v="25"/>
    <n v="8"/>
    <s v="local"/>
    <s v="Kgs"/>
    <s v="500 KGS"/>
    <n v="500"/>
    <s v="each bdl average 20 kgs"/>
    <n v="20"/>
    <n v="86"/>
    <n v="0"/>
    <n v="324"/>
    <n v="902"/>
    <n v="0"/>
    <n v="0"/>
    <n v="400"/>
    <n v="0"/>
    <n v="0"/>
    <n v="1712"/>
    <n v="190.22222222222223"/>
    <n v="902"/>
    <n v="38044.444444444445"/>
    <n v="0.38044444444444447"/>
    <n v="3.4805891830903525E-4"/>
    <n v="0.96329000963568312"/>
    <x v="0"/>
    <n v="693"/>
    <s v="kgs"/>
    <n v="30.066666666666666"/>
    <b v="0"/>
    <n v="23.04878048780488"/>
    <m/>
    <m/>
    <m/>
    <m/>
    <n v="0"/>
    <s v="moved"/>
    <n v="138600"/>
    <m/>
    <m/>
    <m/>
    <s v="2 Bin"/>
    <n v="2"/>
    <n v="240.53333333333333"/>
    <n v="260"/>
    <m/>
    <n v="100000"/>
    <n v="200000"/>
    <n v="8"/>
    <n v="2"/>
    <n v="0"/>
    <m/>
    <m/>
    <m/>
    <m/>
    <n v="240.53333333333333"/>
    <n v="240"/>
    <n v="500"/>
  </r>
  <r>
    <n v="370"/>
    <s v="PIK POK JAR CBS"/>
    <m/>
    <m/>
    <n v="1340"/>
    <n v="35.5"/>
    <s v="multiple"/>
    <s v="single"/>
    <s v="CANDY"/>
    <s v="CFC"/>
    <s v="PM0190"/>
    <s v="Packing Material"/>
    <n v="1"/>
    <n v="4"/>
    <n v="1"/>
    <n v="2"/>
    <n v="8"/>
    <n v="7"/>
    <n v="7"/>
    <s v="local"/>
    <s v="no.s"/>
    <s v="500 CBS"/>
    <n v="500"/>
    <s v="each bdl contains 10 nos"/>
    <n v="10"/>
    <n v="0"/>
    <n v="130"/>
    <n v="810"/>
    <n v="0"/>
    <n v="950"/>
    <n v="1375"/>
    <n v="1790"/>
    <n v="1600"/>
    <n v="2985"/>
    <n v="9640"/>
    <n v="1071.1111111111111"/>
    <n v="2985"/>
    <n v="38024.444444444445"/>
    <n v="0.38024444444444444"/>
    <n v="3.4787594341039146E-4"/>
    <n v="0.96363788557909347"/>
    <x v="0"/>
    <n v="1340"/>
    <s v="no.s"/>
    <n v="99.5"/>
    <b v="0"/>
    <n v="13.467336683417086"/>
    <m/>
    <m/>
    <m/>
    <m/>
    <n v="0"/>
    <s v="moved"/>
    <n v="47570"/>
    <m/>
    <m/>
    <m/>
    <s v="2 Bin"/>
    <n v="2"/>
    <n v="696.5"/>
    <n v="700"/>
    <m/>
    <n v="24850"/>
    <n v="49700"/>
    <n v="7"/>
    <n v="2"/>
    <n v="0"/>
    <m/>
    <m/>
    <m/>
    <m/>
    <n v="696.5"/>
    <n v="700"/>
    <n v="700"/>
  </r>
  <r>
    <n v="890"/>
    <s v="THERMACOAL SHEETS CHIPS"/>
    <m/>
    <m/>
    <n v="800"/>
    <n v="30"/>
    <s v="multiple"/>
    <s v="single"/>
    <s v="INDUSTRIAL"/>
    <s v="CFC"/>
    <s v="PM0602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n v="200"/>
    <n v="3700"/>
    <n v="920"/>
    <n v="1000"/>
    <n v="0"/>
    <n v="1700"/>
    <n v="7520"/>
    <n v="1253.3333333333333"/>
    <n v="3700"/>
    <n v="37600"/>
    <n v="0.376"/>
    <n v="3.4399280945028479E-4"/>
    <n v="0.96398187838854377"/>
    <x v="0"/>
    <n v="800"/>
    <s v="no.s"/>
    <n v="123.33333333333333"/>
    <b v="0"/>
    <n v="6.4864864864864868"/>
    <m/>
    <m/>
    <m/>
    <m/>
    <n v="0"/>
    <s v="moved"/>
    <n v="24000"/>
    <m/>
    <m/>
    <m/>
    <s v="2 Bin"/>
    <n v="2"/>
    <n v="616.66666666666663"/>
    <n v="750"/>
    <m/>
    <n v="22500"/>
    <n v="45000"/>
    <n v="5"/>
    <n v="2"/>
    <n v="0"/>
    <m/>
    <m/>
    <m/>
    <m/>
    <n v="616.66666666666663"/>
    <n v="750"/>
    <n v="750"/>
  </r>
  <r>
    <n v="300"/>
    <s v="Display Roundz Rs.1"/>
    <m/>
    <m/>
    <n v="8742"/>
    <n v="5"/>
    <s v="FG0050"/>
    <s v="single"/>
    <s v="ENGLAND"/>
    <s v="FLAVOUR"/>
    <s v="PM0304"/>
    <s v="Raw Material"/>
    <n v="1"/>
    <n v="20"/>
    <n v="5"/>
    <n v="5"/>
    <n v="31"/>
    <n v="15"/>
    <n v="15"/>
    <s v="local"/>
    <s v="no.s"/>
    <s v="5000 NOS"/>
    <n v="5000"/>
    <s v="each cotton contains 100 nos"/>
    <n v="100"/>
    <n v="9050"/>
    <n v="18052"/>
    <n v="7650"/>
    <n v="3110"/>
    <n v="4350"/>
    <n v="8825"/>
    <n v="0"/>
    <n v="1250"/>
    <n v="14918"/>
    <n v="67205"/>
    <n v="7467.2222222222226"/>
    <n v="18052"/>
    <n v="37336.111111111109"/>
    <n v="0.37336111111111109"/>
    <n v="3.4157855731540172E-4"/>
    <n v="0.96432345694585919"/>
    <x v="0"/>
    <n v="8742"/>
    <s v="no.s"/>
    <n v="601.73333333333335"/>
    <b v="0"/>
    <n v="14.528030135165078"/>
    <m/>
    <m/>
    <m/>
    <m/>
    <n v="0"/>
    <s v="moved"/>
    <n v="43710"/>
    <m/>
    <m/>
    <m/>
    <s v="2 Bin"/>
    <n v="2"/>
    <n v="9026"/>
    <n v="9100"/>
    <m/>
    <n v="45500"/>
    <n v="91000"/>
    <n v="15"/>
    <n v="1"/>
    <n v="1"/>
    <m/>
    <m/>
    <n v="9100"/>
    <n v="45500"/>
    <n v="9026"/>
    <n v="9100"/>
    <n v="9100"/>
  </r>
  <r>
    <n v="217"/>
    <s v="Cbs Black &amp; White "/>
    <m/>
    <m/>
    <n v="358"/>
    <n v="32"/>
    <s v="FG0051"/>
    <s v="single"/>
    <s v="ENGLAND"/>
    <s v="CFC"/>
    <s v="PM0255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20"/>
    <n v="1860"/>
    <n v="1240"/>
    <n v="400"/>
    <n v="460"/>
    <n v="470"/>
    <n v="1220"/>
    <n v="1210"/>
    <n v="2210"/>
    <n v="10490"/>
    <n v="1165.5555555555557"/>
    <n v="2210"/>
    <n v="37297.777777777781"/>
    <n v="0.3729777777777778"/>
    <n v="3.4122785542633458E-4"/>
    <n v="0.96466468480128553"/>
    <x v="0"/>
    <n v="358"/>
    <s v="no.s"/>
    <n v="73.666666666666671"/>
    <b v="0"/>
    <n v="4.8597285067873299"/>
    <m/>
    <m/>
    <m/>
    <m/>
    <n v="0"/>
    <s v="moved"/>
    <n v="11456"/>
    <m/>
    <m/>
    <m/>
    <s v="2 Bin"/>
    <n v="2"/>
    <n v="368.33333333333337"/>
    <n v="370"/>
    <m/>
    <n v="16000"/>
    <n v="32000"/>
    <n v="5"/>
    <n v="1"/>
    <n v="1"/>
    <m/>
    <m/>
    <n v="500"/>
    <n v="16000"/>
    <n v="368.33333333333337"/>
    <n v="360"/>
    <n v="500"/>
  </r>
  <r>
    <n v="177"/>
    <s v="Display Mr Wafer 2/-"/>
    <m/>
    <m/>
    <n v="7000"/>
    <n v="7.75"/>
    <s v="multiple"/>
    <s v="single"/>
    <s v="WAFER"/>
    <s v="DISPLAY"/>
    <s v="PM0368"/>
    <s v="Raw Material"/>
    <n v="1"/>
    <n v="10"/>
    <n v="1"/>
    <n v="4"/>
    <n v="16"/>
    <n v="15"/>
    <n v="15"/>
    <s v="local"/>
    <s v="no.s"/>
    <s v="5000 NOS"/>
    <n v="5000"/>
    <s v="each cotton contains 150 nos"/>
    <n v="150"/>
    <n v="0"/>
    <n v="0"/>
    <n v="0"/>
    <n v="0"/>
    <n v="0"/>
    <n v="0"/>
    <n v="5250"/>
    <n v="30000"/>
    <n v="7500"/>
    <n v="42750"/>
    <n v="4750"/>
    <n v="30000"/>
    <n v="36812.5"/>
    <n v="0.36812499999999998"/>
    <n v="3.3678817281618641E-4"/>
    <n v="0.96500147297410177"/>
    <x v="0"/>
    <n v="7000"/>
    <s v="no.s"/>
    <n v="1000"/>
    <b v="0"/>
    <n v="7"/>
    <m/>
    <m/>
    <m/>
    <m/>
    <n v="0"/>
    <s v="moved"/>
    <n v="54250"/>
    <m/>
    <m/>
    <m/>
    <s v="2 Bin"/>
    <n v="2"/>
    <n v="15000"/>
    <n v="15000"/>
    <m/>
    <n v="116637.5"/>
    <n v="233275"/>
    <n v="15"/>
    <n v="1"/>
    <n v="1"/>
    <m/>
    <m/>
    <n v="15050"/>
    <n v="116637.5"/>
    <n v="15000"/>
    <n v="15050"/>
    <n v="15050"/>
  </r>
  <r>
    <n v="106"/>
    <s v="Orange Flavour (Peacock) -Wafer"/>
    <m/>
    <m/>
    <n v="120"/>
    <n v="650"/>
    <s v="FG0038"/>
    <s v="single"/>
    <s v="WAFER"/>
    <s v="FLAVOUR"/>
    <s v="RM0095"/>
    <s v="Raw Material"/>
    <n v="1"/>
    <n v="20"/>
    <n v="5"/>
    <n v="5"/>
    <n v="31"/>
    <n v="30"/>
    <n v="30"/>
    <s v="Non Local"/>
    <s v="Kgs"/>
    <s v="25 KGS"/>
    <n v="25"/>
    <s v="25 bottels x 1 kg"/>
    <n v="1"/>
    <n v="19"/>
    <n v="25"/>
    <n v="74"/>
    <n v="45"/>
    <n v="80"/>
    <n v="95"/>
    <n v="90"/>
    <n v="25"/>
    <n v="55"/>
    <n v="508"/>
    <n v="56.444444444444443"/>
    <n v="95"/>
    <n v="36688.888888888891"/>
    <n v="0.36688888888888893"/>
    <n v="3.3565728628984649E-4"/>
    <n v="0.96533713026039158"/>
    <x v="0"/>
    <n v="120"/>
    <s v="kgs"/>
    <n v="3.1666666666666665"/>
    <b v="0"/>
    <n v="37.894736842105267"/>
    <m/>
    <m/>
    <m/>
    <m/>
    <n v="0"/>
    <s v="moved"/>
    <n v="78000"/>
    <m/>
    <m/>
    <m/>
    <s v="2 Bin"/>
    <n v="2"/>
    <n v="95"/>
    <n v="95"/>
    <m/>
    <n v="61750"/>
    <n v="123500"/>
    <n v="30"/>
    <n v="2"/>
    <n v="0"/>
    <m/>
    <m/>
    <m/>
    <m/>
    <n v="95"/>
    <n v="95"/>
    <n v="95"/>
  </r>
  <r>
    <n v="325"/>
    <s v="Laminate Funtoo Choco stick 13g"/>
    <m/>
    <m/>
    <n v="175"/>
    <n v="235"/>
    <s v="FG0181"/>
    <s v="single"/>
    <s v="STICK"/>
    <s v="LAMINATE"/>
    <s v="PM0024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447.92"/>
    <n v="0"/>
    <n v="125"/>
    <n v="0"/>
    <n v="90"/>
    <n v="203"/>
    <n v="371"/>
    <n v="0"/>
    <n v="1236.92"/>
    <n v="154.61500000000001"/>
    <n v="447.92"/>
    <n v="36334.525000000001"/>
    <n v="0.36334525000000001"/>
    <n v="3.3241530145722368E-4"/>
    <n v="0.96566954556184881"/>
    <x v="0"/>
    <n v="175"/>
    <s v="kgs"/>
    <n v="14.930666666666667"/>
    <b v="0"/>
    <n v="11.720843007679942"/>
    <m/>
    <m/>
    <m/>
    <m/>
    <n v="0"/>
    <s v="moved"/>
    <n v="41125"/>
    <m/>
    <m/>
    <m/>
    <s v="2 Bin"/>
    <n v="2"/>
    <n v="328.47466666666668"/>
    <n v="340"/>
    <m/>
    <n v="117500"/>
    <n v="235000"/>
    <n v="22"/>
    <n v="1"/>
    <n v="1"/>
    <m/>
    <m/>
    <n v="500"/>
    <n v="117500"/>
    <n v="328.47466666666668"/>
    <n v="320"/>
    <n v="500"/>
  </r>
  <r>
    <n v="998"/>
    <s v="DARK COMPOUND NEW POUCHES"/>
    <m/>
    <m/>
    <n v="37950"/>
    <n v="1"/>
    <s v="multiple"/>
    <s v="single"/>
    <s v="INDUSTRIAL"/>
    <s v="POUCHES"/>
    <s v="PM0711"/>
    <s v="Packing Material"/>
    <n v="1"/>
    <n v="15"/>
    <n v="1"/>
    <n v="5"/>
    <n v="22"/>
    <n v="10"/>
    <n v="10"/>
    <s v="local"/>
    <s v="Kgs"/>
    <s v="300 kgs"/>
    <n v="300"/>
    <s v="each bag contains 6000 pouches"/>
    <n v="6000"/>
    <m/>
    <m/>
    <n v="22500"/>
    <n v="47000"/>
    <m/>
    <m/>
    <m/>
    <n v="0"/>
    <n v="74600"/>
    <n v="144100"/>
    <n v="36025"/>
    <n v="74600"/>
    <n v="36025"/>
    <n v="0.36025000000000001"/>
    <n v="3.2958353618208803E-4"/>
    <n v="0.96599912909803087"/>
    <x v="0"/>
    <n v="37950"/>
    <s v="no.s"/>
    <n v="2486.6666666666665"/>
    <b v="1"/>
    <n v="15.261394101876677"/>
    <m/>
    <m/>
    <m/>
    <m/>
    <n v="0"/>
    <s v="moved"/>
    <n v="37950"/>
    <m/>
    <m/>
    <m/>
    <s v="2 Bin"/>
    <n v="2"/>
    <n v="24866.666666666664"/>
    <n v="30000"/>
    <m/>
    <n v="30300"/>
    <n v="60600"/>
    <n v="10"/>
    <n v="2"/>
    <n v="0"/>
    <m/>
    <m/>
    <m/>
    <m/>
    <n v="24866.666666666664"/>
    <n v="30300"/>
    <n v="30300"/>
  </r>
  <r>
    <n v="374"/>
    <s v="Glasses Funto Coffee Candy"/>
    <s v="occasional use"/>
    <s v="no stock"/>
    <n v="360"/>
    <n v="3"/>
    <e v="#N/A"/>
    <s v="single"/>
    <s v="CANDY"/>
    <s v="GLASSES"/>
    <s v="PM0193"/>
    <s v="Packing Material"/>
    <n v="1"/>
    <n v="7"/>
    <n v="7"/>
    <n v="6"/>
    <n v="21"/>
    <n v="15"/>
    <n v="15"/>
    <s v="local"/>
    <s v="no.s"/>
    <s v="CLOSED"/>
    <s v="cLOSED"/>
    <s v="each cotton contains 60 nos"/>
    <n v="60"/>
    <n v="41040"/>
    <n v="28680"/>
    <n v="27120"/>
    <n v="10800"/>
    <n v="0"/>
    <n v="0"/>
    <n v="0"/>
    <n v="0"/>
    <n v="0"/>
    <n v="107640"/>
    <n v="11960"/>
    <n v="41040"/>
    <n v="35880"/>
    <n v="0.35880000000000001"/>
    <n v="3.2825696816692073E-4"/>
    <n v="0.96632738606619784"/>
    <x v="2"/>
    <n v="360"/>
    <s v="no.s"/>
    <n v="1368"/>
    <b v="0"/>
    <n v="0.26315789473684209"/>
    <m/>
    <n v="1"/>
    <m/>
    <s v="6-9 Months"/>
    <n v="1"/>
    <s v="non moved"/>
    <n v="1080"/>
    <m/>
    <m/>
    <m/>
    <m/>
    <m/>
    <n v="20520"/>
    <m/>
    <m/>
    <n v="0"/>
    <n v="0"/>
    <m/>
    <m/>
    <m/>
    <m/>
    <m/>
    <m/>
    <m/>
    <m/>
    <m/>
    <m/>
  </r>
  <r>
    <n v="152"/>
    <s v="Green Apple Flavour (Symrise)"/>
    <m/>
    <m/>
    <n v="150"/>
    <n v="847.3"/>
    <s v="multiple"/>
    <s v="single"/>
    <s v="lollypop"/>
    <s v="FLAVOUR"/>
    <s v="RM018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50"/>
    <n v="45"/>
    <n v="40"/>
    <n v="20"/>
    <n v="30"/>
    <n v="95"/>
    <n v="25"/>
    <n v="50"/>
    <n v="380"/>
    <n v="42.222222222222221"/>
    <n v="95"/>
    <n v="35774.888888888883"/>
    <n v="0.35774888888888884"/>
    <n v="3.2729533342182619E-4"/>
    <n v="0.96665468139961963"/>
    <x v="0"/>
    <n v="150"/>
    <s v="kgs"/>
    <n v="3.1666666666666665"/>
    <b v="0"/>
    <n v="47.368421052631582"/>
    <m/>
    <m/>
    <m/>
    <m/>
    <n v="0"/>
    <s v="moved"/>
    <n v="127095"/>
    <m/>
    <m/>
    <m/>
    <s v="2 Bin"/>
    <n v="2"/>
    <n v="95"/>
    <n v="100"/>
    <m/>
    <n v="84730"/>
    <n v="169460"/>
    <n v="30"/>
    <n v="2"/>
    <n v="0"/>
    <m/>
    <m/>
    <m/>
    <m/>
    <n v="95"/>
    <n v="100"/>
    <n v="100"/>
  </r>
  <r>
    <n v="840"/>
    <s v="96MM PINK CAPS FOR WAFFY STICK STRAWBERRY"/>
    <m/>
    <m/>
    <n v="15400"/>
    <n v="1.2"/>
    <s v="FG0157"/>
    <s v="single"/>
    <s v="STICK"/>
    <s v="CAPS"/>
    <s v="PM0670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n v="4000"/>
    <n v="14000"/>
    <n v="33500"/>
    <n v="18000"/>
    <n v="76600"/>
    <n v="146100"/>
    <n v="29220"/>
    <n v="76600"/>
    <n v="35064"/>
    <n v="0.35064000000000001"/>
    <n v="3.2079159230225494E-4"/>
    <n v="0.96697547299192188"/>
    <x v="0"/>
    <n v="15400"/>
    <s v="no.s"/>
    <n v="2553.3333333333335"/>
    <b v="0"/>
    <n v="6.0313315926892948"/>
    <m/>
    <m/>
    <m/>
    <m/>
    <n v="0"/>
    <s v="moved"/>
    <n v="18480"/>
    <m/>
    <m/>
    <m/>
    <s v="2 Bin"/>
    <n v="2"/>
    <n v="5106.666666666667"/>
    <n v="6000"/>
    <m/>
    <n v="32400"/>
    <n v="64800"/>
    <n v="10"/>
    <n v="1"/>
    <n v="1"/>
    <m/>
    <m/>
    <n v="27000"/>
    <n v="32400"/>
    <n v="25533.333333333336"/>
    <n v="27000"/>
    <n v="27000"/>
  </r>
  <r>
    <n v="449"/>
    <s v="Cbs Teddy Biskoot"/>
    <s v="obsolete"/>
    <s v="no stock"/>
    <n v="740"/>
    <n v="55"/>
    <e v="#N/A"/>
    <s v="single"/>
    <s v="BLISTER"/>
    <s v="CFC"/>
    <s v="PM0334"/>
    <s v="Packing Material"/>
    <n v="1"/>
    <n v="4"/>
    <n v="1"/>
    <n v="2"/>
    <n v="8"/>
    <m/>
    <n v="8"/>
    <s v="local"/>
    <s v="no.s"/>
    <s v="500 CBS"/>
    <n v="500"/>
    <e v="#N/A"/>
    <n v="10"/>
    <n v="1260"/>
    <n v="1140"/>
    <n v="360"/>
    <m/>
    <m/>
    <m/>
    <n v="120"/>
    <n v="300"/>
    <m/>
    <m/>
    <n v="636"/>
    <m/>
    <n v="34980"/>
    <m/>
    <n v="0"/>
    <n v="1"/>
    <x v="2"/>
    <n v="740"/>
    <s v="no.s"/>
    <n v="0"/>
    <b v="0"/>
    <m/>
    <m/>
    <m/>
    <m/>
    <s v="Non Moving "/>
    <n v="1"/>
    <s v="non moved"/>
    <n v="40700"/>
    <m/>
    <n v="8"/>
    <n v="8"/>
    <m/>
    <m/>
    <m/>
    <m/>
    <m/>
    <n v="0"/>
    <n v="0"/>
    <m/>
    <m/>
    <m/>
    <m/>
    <m/>
    <m/>
    <m/>
    <m/>
    <m/>
    <m/>
  </r>
  <r>
    <n v="673"/>
    <s v="83mm Red Caps for 3D Watermelon Bubblegum"/>
    <m/>
    <m/>
    <n v="32000"/>
    <n v="1.05"/>
    <s v="multiple"/>
    <s v="single"/>
    <s v="BUBBLE GUM"/>
    <s v="CAPS"/>
    <s v="PM0690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8000"/>
    <n v="40000"/>
    <n v="40000"/>
    <n v="40000"/>
    <n v="49000"/>
    <n v="21000"/>
    <n v="37000"/>
    <n v="34000"/>
    <n v="27000"/>
    <n v="296000"/>
    <n v="32888.888888888891"/>
    <n v="49000"/>
    <n v="34533.333333333336"/>
    <n v="0.34533333333333338"/>
    <n v="3.1593665832490702E-4"/>
    <n v="0.96729140965024674"/>
    <x v="0"/>
    <n v="32000"/>
    <s v="no.s"/>
    <n v="1633.3333333333333"/>
    <b v="0"/>
    <n v="19.591836734693878"/>
    <m/>
    <m/>
    <m/>
    <m/>
    <n v="0"/>
    <s v="moved"/>
    <n v="33600"/>
    <m/>
    <m/>
    <m/>
    <s v="2 Bin"/>
    <n v="2"/>
    <n v="4900"/>
    <n v="6000"/>
    <m/>
    <n v="17850"/>
    <n v="35700"/>
    <n v="10"/>
    <n v="2"/>
    <n v="0"/>
    <m/>
    <m/>
    <m/>
    <m/>
    <n v="16333.333333333332"/>
    <n v="17000"/>
    <n v="17000"/>
  </r>
  <r>
    <n v="156"/>
    <s v="Mixed Fruit TC 0728"/>
    <m/>
    <m/>
    <n v="125"/>
    <n v="563.34"/>
    <s v="multiple"/>
    <s v="single"/>
    <s v="CAKE"/>
    <s v="FLAVOUR"/>
    <s v="RM0148"/>
    <s v="Raw Material"/>
    <n v="1"/>
    <n v="20"/>
    <n v="5"/>
    <n v="5"/>
    <n v="31"/>
    <n v="20"/>
    <n v="20"/>
    <s v="Non Local"/>
    <s v="Kgs"/>
    <s v="25 kgs"/>
    <n v="25"/>
    <e v="#N/A"/>
    <n v="25"/>
    <n v="0"/>
    <n v="0"/>
    <n v="0"/>
    <n v="10"/>
    <n v="35"/>
    <n v="85"/>
    <n v="240"/>
    <n v="35"/>
    <n v="145"/>
    <n v="550"/>
    <n v="61.111111111111114"/>
    <n v="240"/>
    <n v="34426.333333333336"/>
    <n v="0.34426333333333337"/>
    <n v="3.1495774261716285E-4"/>
    <n v="0.96760636739286388"/>
    <x v="0"/>
    <n v="125"/>
    <s v="kgs"/>
    <n v="8"/>
    <b v="0"/>
    <n v="15.625"/>
    <m/>
    <m/>
    <m/>
    <m/>
    <n v="0"/>
    <s v="moved"/>
    <n v="70417.5"/>
    <m/>
    <m/>
    <m/>
    <s v="2 Bin"/>
    <n v="2"/>
    <n v="160"/>
    <n v="175"/>
    <m/>
    <n v="98584.5"/>
    <n v="197169"/>
    <n v="20"/>
    <n v="1"/>
    <n v="1"/>
    <m/>
    <m/>
    <n v="175"/>
    <n v="98584.5"/>
    <n v="160"/>
    <n v="175"/>
    <n v="175"/>
  </r>
  <r>
    <n v="419"/>
    <s v="Cbs Big Heart"/>
    <s v="obsolete"/>
    <s v="no stock"/>
    <n v="560"/>
    <n v="39.35"/>
    <e v="#N/A"/>
    <s v="single"/>
    <s v="BLISTER"/>
    <s v="CFC"/>
    <s v="PM0321"/>
    <s v="Packing Material"/>
    <n v="1"/>
    <n v="4"/>
    <n v="1"/>
    <n v="2"/>
    <n v="8"/>
    <m/>
    <n v="8"/>
    <s v="local"/>
    <s v="no.s"/>
    <s v="500 CBS"/>
    <n v="500"/>
    <e v="#N/A"/>
    <n v="10"/>
    <n v="860"/>
    <m/>
    <m/>
    <m/>
    <m/>
    <m/>
    <m/>
    <m/>
    <m/>
    <m/>
    <n v="860"/>
    <m/>
    <n v="33841"/>
    <m/>
    <n v="0"/>
    <n v="1"/>
    <x v="2"/>
    <n v="560"/>
    <s v="no.s"/>
    <n v="0"/>
    <b v="0"/>
    <m/>
    <m/>
    <m/>
    <m/>
    <s v="Non Moving "/>
    <n v="1"/>
    <s v="non moved"/>
    <n v="22036"/>
    <m/>
    <m/>
    <m/>
    <m/>
    <m/>
    <m/>
    <m/>
    <m/>
    <n v="0"/>
    <n v="0"/>
    <m/>
    <m/>
    <m/>
    <m/>
    <m/>
    <m/>
    <m/>
    <m/>
    <m/>
    <m/>
  </r>
  <r>
    <n v="572"/>
    <s v="Choco Friend Jars"/>
    <m/>
    <m/>
    <n v="12223"/>
    <n v="8.75"/>
    <s v="FG0041"/>
    <s v="single"/>
    <s v="ENGLAND"/>
    <s v="JARS"/>
    <s v="PM0250"/>
    <s v="Packing Material"/>
    <n v="1"/>
    <n v="2"/>
    <n v="1"/>
    <n v="2"/>
    <n v="6"/>
    <n v="2"/>
    <n v="2"/>
    <s v="local"/>
    <s v="no.s"/>
    <s v="5000 NOS"/>
    <n v="5000"/>
    <s v="each pkt contains 45 nos"/>
    <n v="45"/>
    <n v="7540"/>
    <n v="5054"/>
    <n v="3000"/>
    <n v="0"/>
    <n v="0"/>
    <n v="0"/>
    <n v="3520"/>
    <n v="7725"/>
    <n v="7937"/>
    <n v="34776"/>
    <n v="3864"/>
    <n v="7937"/>
    <n v="33810"/>
    <n v="0.33810000000000001"/>
    <n v="3.093190661572907E-4"/>
    <n v="0.96791568645902115"/>
    <x v="0"/>
    <n v="12223"/>
    <s v="no.s"/>
    <n v="264.56666666666666"/>
    <b v="0"/>
    <n v="46.200075595313088"/>
    <m/>
    <m/>
    <m/>
    <m/>
    <n v="0"/>
    <s v="moved"/>
    <n v="106951.25"/>
    <m/>
    <m/>
    <m/>
    <s v="2 Bin"/>
    <n v="2"/>
    <n v="529.13333333333333"/>
    <n v="540"/>
    <m/>
    <n v="43750"/>
    <n v="87500"/>
    <n v="2"/>
    <n v="3"/>
    <n v="-1"/>
    <n v="19451.25"/>
    <m/>
    <m/>
    <m/>
    <n v="529.13333333333333"/>
    <n v="500"/>
    <n v="5000"/>
  </r>
  <r>
    <n v="31"/>
    <s v="Gum Powder"/>
    <m/>
    <m/>
    <n v="650"/>
    <n v="543"/>
    <e v="#N/A"/>
    <s v="single"/>
    <s v="SPOTS"/>
    <s v="RM"/>
    <s v="RM0219"/>
    <s v="Raw Material"/>
    <n v="1"/>
    <n v="7"/>
    <n v="1"/>
    <n v="3"/>
    <n v="12"/>
    <n v="7"/>
    <n v="7"/>
    <s v="local"/>
    <s v="Kgs"/>
    <s v="50KGS"/>
    <n v="50"/>
    <s v="1 bag x 50 kgs"/>
    <n v="50"/>
    <n v="110"/>
    <n v="50"/>
    <n v="0"/>
    <n v="50"/>
    <n v="50"/>
    <n v="50"/>
    <n v="50"/>
    <n v="50"/>
    <n v="150"/>
    <n v="560"/>
    <n v="62.222222222222221"/>
    <n v="150"/>
    <n v="33786.666666666664"/>
    <n v="0.33786666666666665"/>
    <n v="3.0910559544220623E-4"/>
    <n v="0.96822479205446332"/>
    <x v="0"/>
    <n v="650"/>
    <s v="kgs"/>
    <n v="5"/>
    <b v="0"/>
    <n v="130"/>
    <m/>
    <m/>
    <m/>
    <m/>
    <n v="0"/>
    <s v="moved"/>
    <n v="352950"/>
    <m/>
    <m/>
    <m/>
    <s v="2 Bin"/>
    <n v="2"/>
    <n v="35"/>
    <n v="50"/>
    <m/>
    <n v="27150"/>
    <n v="54300"/>
    <n v="7"/>
    <n v="13"/>
    <n v="-11"/>
    <n v="298650"/>
    <m/>
    <m/>
    <m/>
    <n v="35"/>
    <n v="0"/>
    <n v="50"/>
  </r>
  <r>
    <n v="157"/>
    <s v="Milk Flavour (Mane)"/>
    <m/>
    <m/>
    <n v="150"/>
    <n v="705"/>
    <s v="multiple"/>
    <s v="single"/>
    <s v="CANDY"/>
    <s v="FLAVOUR"/>
    <s v="RM0049"/>
    <s v="Raw Material"/>
    <n v="1"/>
    <n v="20"/>
    <n v="5"/>
    <n v="5"/>
    <n v="31"/>
    <n v="30"/>
    <n v="30"/>
    <s v="local"/>
    <s v="Kgs"/>
    <s v="25 KGS"/>
    <n v="25"/>
    <s v="each can contains 25 kgs"/>
    <n v="25"/>
    <n v="0"/>
    <n v="0"/>
    <n v="0"/>
    <n v="0"/>
    <n v="0"/>
    <n v="0"/>
    <n v="0"/>
    <n v="200"/>
    <n v="225"/>
    <n v="425"/>
    <n v="47.222222222222221"/>
    <n v="225"/>
    <n v="33291.666666666664"/>
    <n v="0.33291666666666664"/>
    <n v="3.0457696670077301E-4"/>
    <n v="0.96852936902116404"/>
    <x v="0"/>
    <n v="150"/>
    <s v="kgs"/>
    <n v="7.5"/>
    <b v="0"/>
    <n v="20"/>
    <m/>
    <m/>
    <m/>
    <m/>
    <n v="0"/>
    <s v="moved"/>
    <n v="105750"/>
    <m/>
    <m/>
    <m/>
    <s v="N-bin"/>
    <n v="10"/>
    <n v="225"/>
    <n v="25"/>
    <n v="25"/>
    <n v="17625"/>
    <n v="176250"/>
    <n v="30"/>
    <n v="6"/>
    <n v="4"/>
    <m/>
    <m/>
    <n v="100"/>
    <n v="70500"/>
    <n v="225"/>
    <n v="225"/>
    <n v="225"/>
  </r>
  <r>
    <n v="316"/>
    <s v="canster cbs Mr.Wafer Choco Stick"/>
    <m/>
    <m/>
    <n v="1918"/>
    <n v="36"/>
    <s v="FG0012"/>
    <s v="single"/>
    <s v="STICK"/>
    <s v="CFC"/>
    <s v="PM0015"/>
    <s v="Packing Material"/>
    <n v="1"/>
    <n v="4"/>
    <n v="1"/>
    <n v="2"/>
    <n v="8"/>
    <n v="5"/>
    <n v="5"/>
    <s v="local"/>
    <s v="no.s"/>
    <s v="500 CBS"/>
    <n v="500"/>
    <s v="each bdl contains 10 nos"/>
    <n v="10"/>
    <n v="370"/>
    <n v="1190"/>
    <n v="880"/>
    <n v="450"/>
    <n v="700"/>
    <n v="600"/>
    <n v="800"/>
    <n v="1000"/>
    <n v="2300"/>
    <n v="8290"/>
    <n v="921.11111111111109"/>
    <n v="2300"/>
    <n v="33160"/>
    <n v="0.33160000000000001"/>
    <n v="3.0337238195136821E-4"/>
    <n v="0.96883274140311537"/>
    <x v="0"/>
    <n v="1918"/>
    <s v="no.s"/>
    <n v="76.666666666666671"/>
    <b v="0"/>
    <n v="25.017391304347825"/>
    <m/>
    <m/>
    <m/>
    <m/>
    <n v="0"/>
    <s v="moved"/>
    <n v="69048"/>
    <m/>
    <m/>
    <m/>
    <s v="2 Bin"/>
    <n v="2"/>
    <n v="383.33333333333337"/>
    <n v="390"/>
    <m/>
    <n v="18000"/>
    <n v="36000"/>
    <n v="5"/>
    <n v="4"/>
    <n v="-2"/>
    <n v="33048"/>
    <m/>
    <m/>
    <m/>
    <n v="383.33333333333337"/>
    <n v="380"/>
    <n v="500"/>
  </r>
  <r>
    <n v="272"/>
    <s v="Stickers Gold 2/-"/>
    <m/>
    <m/>
    <n v="48860"/>
    <n v="1.05"/>
    <s v="FG0040"/>
    <s v="single"/>
    <s v="ENGLAND"/>
    <s v="STICKERS"/>
    <s v="PM0278"/>
    <s v="Packing Material"/>
    <n v="1"/>
    <n v="10"/>
    <n v="1"/>
    <n v="3"/>
    <n v="15"/>
    <n v="7"/>
    <n v="7"/>
    <s v="local"/>
    <s v="no.s"/>
    <s v="10000 NOS"/>
    <n v="10000"/>
    <s v="each bdl contains 2000 nos"/>
    <n v="2000"/>
    <n v="58000"/>
    <n v="32000"/>
    <n v="0"/>
    <n v="16000"/>
    <n v="12000"/>
    <n v="12400"/>
    <n v="47600"/>
    <n v="56800"/>
    <n v="49180"/>
    <n v="283980"/>
    <n v="31553.333333333332"/>
    <n v="58000"/>
    <n v="33131"/>
    <n v="0.33130999999999999"/>
    <n v="3.0310706834833475E-4"/>
    <n v="0.96913584847146372"/>
    <x v="0"/>
    <n v="48860"/>
    <s v="no.s"/>
    <n v="1933.3333333333333"/>
    <b v="0"/>
    <n v="25.27241379310345"/>
    <m/>
    <m/>
    <m/>
    <m/>
    <n v="0"/>
    <s v="moved"/>
    <n v="51303"/>
    <m/>
    <m/>
    <m/>
    <s v="2 Bin"/>
    <n v="2"/>
    <n v="13533.333333333332"/>
    <n v="14000"/>
    <m/>
    <n v="14700"/>
    <n v="29400"/>
    <n v="7"/>
    <n v="4"/>
    <n v="-2"/>
    <n v="21903"/>
    <m/>
    <m/>
    <m/>
    <n v="13533.333333333332"/>
    <n v="14000"/>
    <n v="14000"/>
  </r>
  <r>
    <n v="58"/>
    <s v="IPA"/>
    <m/>
    <m/>
    <n v="500"/>
    <n v="80"/>
    <e v="#N/A"/>
    <s v="Multiple"/>
    <s v="COMMON"/>
    <s v="RM"/>
    <s v="RM0164"/>
    <s v="Raw Material"/>
    <n v="1"/>
    <n v="3"/>
    <n v="1"/>
    <n v="2"/>
    <n v="7"/>
    <n v="5"/>
    <n v="5"/>
    <s v="local"/>
    <s v="Kgs"/>
    <s v="250 KGS"/>
    <n v="250"/>
    <s v="1 barrel x 250 kgs"/>
    <n v="250"/>
    <n v="116"/>
    <n v="289"/>
    <n v="221"/>
    <n v="272"/>
    <n v="340"/>
    <n v="485"/>
    <n v="500"/>
    <n v="250"/>
    <n v="1250"/>
    <n v="3723"/>
    <n v="413.66666666666669"/>
    <n v="1250"/>
    <n v="33093.333333333336"/>
    <n v="0.33093333333333336"/>
    <n v="3.0276246562255563E-4"/>
    <n v="0.96943861093708628"/>
    <x v="0"/>
    <n v="500"/>
    <s v="kgs"/>
    <n v="41.666666666666664"/>
    <b v="0"/>
    <n v="12"/>
    <m/>
    <m/>
    <m/>
    <m/>
    <n v="0"/>
    <s v="moved"/>
    <n v="40000"/>
    <m/>
    <m/>
    <m/>
    <s v="2 Bin"/>
    <n v="2"/>
    <n v="208.33333333333331"/>
    <n v="250"/>
    <m/>
    <n v="20000"/>
    <n v="40000"/>
    <n v="5"/>
    <n v="2"/>
    <n v="0"/>
    <m/>
    <m/>
    <m/>
    <m/>
    <n v="208.33333333333331"/>
    <n v="0"/>
    <n v="250"/>
  </r>
  <r>
    <n v="351"/>
    <s v="Stickers U &amp; Me (Coffee &amp; Milk) Candy"/>
    <m/>
    <m/>
    <n v="12800"/>
    <n v="0.78"/>
    <s v="FG0127"/>
    <s v="single"/>
    <s v="CANDY"/>
    <s v="STICKERS"/>
    <s v="PM0151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46200"/>
    <n v="80950"/>
    <n v="17200"/>
    <n v="56350"/>
    <n v="32900"/>
    <n v="27400"/>
    <n v="26000"/>
    <n v="40600"/>
    <n v="50000"/>
    <n v="377600"/>
    <n v="41955.555555555555"/>
    <n v="80950"/>
    <n v="32725.333333333332"/>
    <n v="0.32725333333333334"/>
    <n v="2.9939572748751027E-4"/>
    <n v="0.96973800666457377"/>
    <x v="0"/>
    <n v="12800"/>
    <s v="no.s"/>
    <n v="2698.3333333333335"/>
    <b v="0"/>
    <n v="4.74366893143916"/>
    <m/>
    <m/>
    <m/>
    <m/>
    <n v="0"/>
    <s v="moved"/>
    <n v="9984"/>
    <m/>
    <m/>
    <m/>
    <s v="2 Bin"/>
    <n v="2"/>
    <n v="18888.333333333336"/>
    <n v="19000"/>
    <m/>
    <n v="14820"/>
    <n v="29640"/>
    <n v="7"/>
    <n v="1"/>
    <n v="1"/>
    <m/>
    <m/>
    <n v="19000"/>
    <n v="14820"/>
    <n v="18888.333333333336"/>
    <n v="19000"/>
    <n v="19000"/>
  </r>
  <r>
    <n v="51"/>
    <s v="Egg Albumen Powder "/>
    <m/>
    <m/>
    <n v="50"/>
    <n v="610"/>
    <s v="FG0030"/>
    <s v="single"/>
    <s v="CAKE"/>
    <s v="RM"/>
    <s v="RM0004"/>
    <s v="Raw Material"/>
    <n v="1"/>
    <n v="6"/>
    <n v="1"/>
    <n v="2"/>
    <n v="10"/>
    <n v="5"/>
    <n v="5"/>
    <s v="local"/>
    <s v="Kgs"/>
    <s v="50 KGS"/>
    <n v="50"/>
    <s v="2 cts x 25 kgs"/>
    <n v="25"/>
    <n v="125"/>
    <n v="100"/>
    <n v="25"/>
    <n v="0"/>
    <n v="50"/>
    <n v="0"/>
    <n v="50"/>
    <n v="75"/>
    <n v="50"/>
    <n v="475"/>
    <n v="52.777777777777779"/>
    <n v="125"/>
    <n v="32194.444444444445"/>
    <n v="0.32194444444444448"/>
    <n v="2.9453876045573295E-4"/>
    <n v="0.97003254542502948"/>
    <x v="0"/>
    <n v="50"/>
    <s v="kgs"/>
    <n v="4.166666666666667"/>
    <b v="0"/>
    <n v="12"/>
    <m/>
    <m/>
    <m/>
    <m/>
    <n v="0"/>
    <s v="moved"/>
    <n v="30500"/>
    <m/>
    <m/>
    <m/>
    <s v="2 Bin"/>
    <n v="2"/>
    <n v="20.833333333333336"/>
    <n v="25"/>
    <m/>
    <n v="30500"/>
    <n v="61000"/>
    <n v="5"/>
    <n v="1"/>
    <n v="1"/>
    <m/>
    <m/>
    <n v="50"/>
    <n v="30500"/>
    <n v="20.833333333333336"/>
    <n v="0"/>
    <n v="50"/>
  </r>
  <r>
    <n v="283"/>
    <s v="Laminate Doreomon Dark Choco"/>
    <s v="occasional use"/>
    <s v="no stock"/>
    <n v="468"/>
    <n v="235"/>
    <s v="FG0187"/>
    <s v="single"/>
    <s v="ENGLAND"/>
    <s v="LAMINATE"/>
    <s v="PM0289"/>
    <s v="Packing Material"/>
    <n v="1"/>
    <n v="15"/>
    <n v="1"/>
    <n v="5"/>
    <n v="22"/>
    <m/>
    <n v="22"/>
    <s v="local"/>
    <s v="Kgs"/>
    <s v="500 KGS"/>
    <n v="500"/>
    <s v="each bdl average 20 kgs"/>
    <n v="20"/>
    <m/>
    <n v="46"/>
    <m/>
    <m/>
    <m/>
    <m/>
    <m/>
    <n v="227"/>
    <m/>
    <m/>
    <n v="136.5"/>
    <m/>
    <n v="32077.5"/>
    <m/>
    <n v="0"/>
    <n v="1"/>
    <x v="2"/>
    <n v="468"/>
    <s v="kgs"/>
    <n v="0"/>
    <b v="0"/>
    <m/>
    <m/>
    <m/>
    <m/>
    <s v="Non Moving "/>
    <n v="1"/>
    <s v="non moved"/>
    <n v="109980"/>
    <m/>
    <m/>
    <m/>
    <m/>
    <m/>
    <m/>
    <m/>
    <m/>
    <n v="0"/>
    <n v="0"/>
    <m/>
    <m/>
    <m/>
    <m/>
    <m/>
    <m/>
    <m/>
    <m/>
    <m/>
    <m/>
  </r>
  <r>
    <n v="164"/>
    <s v="Vanilla Flavour (Mane)"/>
    <m/>
    <m/>
    <n v="100"/>
    <n v="638.02499999999998"/>
    <s v="multiple"/>
    <s v="Multiple"/>
    <s v="STICK,WAFFER"/>
    <s v="FLAVOUR"/>
    <s v="RM0013"/>
    <s v="Raw Material"/>
    <n v="1"/>
    <n v="20"/>
    <n v="5"/>
    <n v="5"/>
    <n v="31"/>
    <n v="30"/>
    <n v="30"/>
    <s v="local"/>
    <s v="Kgs"/>
    <s v="25 KGS"/>
    <n v="25"/>
    <s v="each can contains 25 kgs"/>
    <n v="25"/>
    <m/>
    <n v="75"/>
    <n v="75"/>
    <n v="50"/>
    <n v="50"/>
    <n v="75"/>
    <n v="50"/>
    <n v="25"/>
    <n v="0"/>
    <n v="400"/>
    <n v="50"/>
    <n v="75"/>
    <n v="31901.25"/>
    <n v="0.31901249999999998"/>
    <n v="2.91856399267976E-4"/>
    <n v="0.97032440182429747"/>
    <x v="0"/>
    <n v="100"/>
    <s v="kgs"/>
    <n v="2.5"/>
    <b v="0"/>
    <n v="40"/>
    <m/>
    <m/>
    <m/>
    <m/>
    <n v="0"/>
    <s v="moved"/>
    <n v="63802.5"/>
    <m/>
    <m/>
    <m/>
    <s v="2 Bin"/>
    <n v="2"/>
    <n v="75"/>
    <n v="75"/>
    <m/>
    <n v="47851.875"/>
    <n v="95703.75"/>
    <n v="30"/>
    <n v="2"/>
    <n v="0"/>
    <m/>
    <m/>
    <m/>
    <m/>
    <n v="75"/>
    <n v="75"/>
    <n v="75"/>
  </r>
  <r>
    <n v="159"/>
    <s v="Chocolate Flavour CEC - Stick line DFL"/>
    <m/>
    <m/>
    <n v="125"/>
    <n v="492"/>
    <s v="multiple"/>
    <s v="single"/>
    <s v="STICK"/>
    <s v="FLAVOUR"/>
    <s v="RM0017"/>
    <s v="Raw Material"/>
    <n v="1"/>
    <n v="20"/>
    <n v="5"/>
    <n v="5"/>
    <n v="31"/>
    <n v="30"/>
    <n v="30"/>
    <s v="Non Local"/>
    <s v="Kgs"/>
    <s v="25 KGS"/>
    <n v="25"/>
    <s v="each can contains 25 kgs"/>
    <n v="25"/>
    <n v="50"/>
    <n v="50"/>
    <n v="50"/>
    <n v="25"/>
    <n v="100"/>
    <n v="50"/>
    <n v="75"/>
    <n v="100"/>
    <n v="75"/>
    <n v="575"/>
    <n v="63.888888888888886"/>
    <n v="100"/>
    <n v="31433.333333333332"/>
    <n v="0.3143333333333333"/>
    <n v="2.8757554903512285E-4"/>
    <n v="0.9706119773733326"/>
    <x v="0"/>
    <n v="125"/>
    <s v="kgs"/>
    <n v="3.3333333333333335"/>
    <b v="0"/>
    <n v="37.5"/>
    <m/>
    <m/>
    <m/>
    <m/>
    <n v="0"/>
    <s v="moved"/>
    <n v="61500"/>
    <m/>
    <m/>
    <m/>
    <s v="2 Bin"/>
    <n v="2"/>
    <n v="100"/>
    <n v="100"/>
    <m/>
    <n v="49200"/>
    <n v="98400"/>
    <n v="30"/>
    <n v="2"/>
    <n v="0"/>
    <m/>
    <m/>
    <m/>
    <m/>
    <n v="100"/>
    <n v="100"/>
    <n v="100"/>
  </r>
  <r>
    <n v="175"/>
    <s v="ROASTED CUMIN FLAVOUR 738928 (SYMRISE)"/>
    <s v="obsolete"/>
    <m/>
    <n v="40"/>
    <n v="1253.7750000000001"/>
    <e v="#N/A"/>
    <s v="single"/>
    <s v="CANDY"/>
    <s v="FLAVOUR"/>
    <s v="RM0044"/>
    <s v="Raw Material"/>
    <n v="1"/>
    <n v="20"/>
    <n v="5"/>
    <n v="5"/>
    <n v="31"/>
    <m/>
    <n v="31"/>
    <s v="Non Local"/>
    <s v="Kgs"/>
    <s v="25 KGS"/>
    <n v="25"/>
    <e v="#N/A"/>
    <n v="25"/>
    <m/>
    <n v="25"/>
    <m/>
    <m/>
    <m/>
    <n v="25"/>
    <n v="25"/>
    <m/>
    <m/>
    <m/>
    <n v="25"/>
    <m/>
    <n v="31344.375000000004"/>
    <m/>
    <n v="0"/>
    <n v="1"/>
    <x v="2"/>
    <n v="40"/>
    <s v="kgs"/>
    <n v="0"/>
    <b v="0"/>
    <m/>
    <m/>
    <m/>
    <m/>
    <s v="Non Moving "/>
    <n v="1"/>
    <s v="non moved "/>
    <n v="50151"/>
    <m/>
    <m/>
    <m/>
    <m/>
    <m/>
    <m/>
    <m/>
    <m/>
    <n v="0"/>
    <n v="0"/>
    <m/>
    <m/>
    <m/>
    <m/>
    <m/>
    <m/>
    <m/>
    <m/>
    <m/>
    <m/>
  </r>
  <r>
    <n v="344"/>
    <s v="Laminate Fun Blaster (Rose ) candy"/>
    <m/>
    <m/>
    <n v="0"/>
    <n v="200"/>
    <s v="multiple"/>
    <s v="single"/>
    <s v="CANDY"/>
    <s v="LAMINATE"/>
    <s v="PM0166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508"/>
    <n v="0"/>
    <n v="0"/>
    <n v="535"/>
    <n v="0"/>
    <n v="0"/>
    <n v="365"/>
    <n v="1408"/>
    <n v="156.44444444444446"/>
    <n v="535"/>
    <n v="31288.888888888891"/>
    <n v="0.31288888888888888"/>
    <n v="2.8625406365602896E-4"/>
    <n v="0.97089823143698861"/>
    <x v="0"/>
    <n v="0"/>
    <s v="kgs"/>
    <n v="17.833333333333332"/>
    <b v="0"/>
    <n v="0"/>
    <m/>
    <m/>
    <m/>
    <m/>
    <n v="0"/>
    <s v="moved"/>
    <n v="0"/>
    <m/>
    <m/>
    <m/>
    <s v="2 Bin"/>
    <n v="2"/>
    <n v="392.33333333333331"/>
    <n v="400"/>
    <m/>
    <n v="100000"/>
    <n v="200000"/>
    <n v="22"/>
    <n v="0"/>
    <n v="2"/>
    <m/>
    <m/>
    <n v="1000"/>
    <n v="200000"/>
    <n v="392.33333333333331"/>
    <n v="380"/>
    <n v="500"/>
  </r>
  <r>
    <n v="466"/>
    <s v="Xtrem Labels (1 Bowl Free Offer)"/>
    <m/>
    <m/>
    <n v="38203"/>
    <n v="0.55000000000000004"/>
    <s v="FG0132"/>
    <s v="single"/>
    <s v="CANDY"/>
    <s v="STICKERS"/>
    <s v="PM017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52860"/>
    <n v="44200"/>
    <n v="55550"/>
    <n v="60600"/>
    <n v="85620"/>
    <n v="32000"/>
    <n v="43830"/>
    <n v="65200"/>
    <n v="64315"/>
    <n v="504175"/>
    <n v="56019.444444444445"/>
    <n v="85620"/>
    <n v="30810.694444444449"/>
    <n v="0.30810694444444447"/>
    <n v="2.8187918465581724E-4"/>
    <n v="0.97118011062164444"/>
    <x v="0"/>
    <n v="38203"/>
    <s v="no.s"/>
    <n v="2854"/>
    <b v="0"/>
    <n v="13.385774351786965"/>
    <m/>
    <m/>
    <m/>
    <m/>
    <n v="0"/>
    <s v="moved"/>
    <n v="21011.65"/>
    <m/>
    <m/>
    <m/>
    <s v="2 Bin"/>
    <n v="2"/>
    <n v="14270"/>
    <n v="14400"/>
    <m/>
    <n v="15730.000000000002"/>
    <n v="31460.000000000004"/>
    <n v="10"/>
    <n v="2"/>
    <n v="0"/>
    <m/>
    <m/>
    <m/>
    <m/>
    <n v="28540"/>
    <n v="28600"/>
    <n v="28600"/>
  </r>
  <r>
    <n v="42"/>
    <s v="Potassium Sorbate"/>
    <m/>
    <m/>
    <n v="175"/>
    <n v="410"/>
    <s v="multiple"/>
    <s v="single"/>
    <s v="CAKE  "/>
    <s v="RM"/>
    <s v="RM0122"/>
    <s v="Raw Material"/>
    <n v="1"/>
    <n v="7"/>
    <n v="5"/>
    <n v="5"/>
    <n v="18"/>
    <n v="10"/>
    <n v="10"/>
    <s v="local"/>
    <s v="Kgs"/>
    <s v="50KGS"/>
    <n v="50"/>
    <s v="2 cts x 25 kgs"/>
    <n v="25"/>
    <n v="100"/>
    <n v="50"/>
    <n v="25"/>
    <n v="0"/>
    <n v="50"/>
    <n v="50"/>
    <n v="150"/>
    <n v="125"/>
    <n v="125"/>
    <n v="675"/>
    <n v="75"/>
    <n v="150"/>
    <n v="30750"/>
    <n v="0.3075"/>
    <n v="2.8132390666479407E-4"/>
    <n v="0.97146143452830924"/>
    <x v="0"/>
    <n v="175"/>
    <s v="kgs"/>
    <n v="5"/>
    <b v="0"/>
    <n v="35"/>
    <m/>
    <m/>
    <m/>
    <m/>
    <n v="0"/>
    <s v="moved"/>
    <n v="71750"/>
    <m/>
    <m/>
    <m/>
    <s v="2 Bin"/>
    <n v="2"/>
    <n v="50"/>
    <n v="50"/>
    <m/>
    <n v="20500"/>
    <n v="41000"/>
    <n v="10"/>
    <n v="4"/>
    <n v="-2"/>
    <n v="30750"/>
    <m/>
    <m/>
    <m/>
    <n v="50"/>
    <n v="50"/>
    <n v="50"/>
  </r>
  <r>
    <n v="830"/>
    <s v="NECOL PINK"/>
    <m/>
    <m/>
    <n v="8"/>
    <n v="1380"/>
    <e v="#N/A"/>
    <s v="single"/>
    <s v="CANDY"/>
    <s v="COLOUR"/>
    <s v="RM0134"/>
    <s v="Raw Material"/>
    <n v="1"/>
    <n v="10"/>
    <n v="1"/>
    <n v="4"/>
    <n v="16"/>
    <m/>
    <n v="16"/>
    <s v="Non Local"/>
    <s v="Kgs"/>
    <s v="5 KGS"/>
    <n v="5"/>
    <e v="#N/A"/>
    <n v="5"/>
    <m/>
    <m/>
    <m/>
    <n v="16"/>
    <n v="25"/>
    <n v="23"/>
    <n v="25"/>
    <m/>
    <m/>
    <m/>
    <n v="22.25"/>
    <m/>
    <n v="30705"/>
    <m/>
    <n v="0"/>
    <n v="1"/>
    <x v="0"/>
    <n v="8"/>
    <s v="kgs"/>
    <n v="0"/>
    <b v="0"/>
    <m/>
    <m/>
    <m/>
    <m/>
    <m/>
    <n v="4"/>
    <s v="moved"/>
    <n v="11040"/>
    <m/>
    <m/>
    <m/>
    <s v="2 Bin"/>
    <n v="2"/>
    <n v="0"/>
    <n v="0"/>
    <m/>
    <n v="6900"/>
    <n v="13800"/>
    <n v="16"/>
    <n v="2"/>
    <n v="0"/>
    <m/>
    <m/>
    <m/>
    <m/>
    <n v="0"/>
    <n v="0"/>
    <n v="5"/>
  </r>
  <r>
    <n v="917"/>
    <s v="96MM WITHOUT HANDLE GREEN CAPS FOR FUNTOO MAGIC MASALA"/>
    <m/>
    <m/>
    <n v="18000"/>
    <n v="1.2"/>
    <e v="#N/A"/>
    <s v="single"/>
    <s v="CANDY"/>
    <s v="CAPS"/>
    <s v="PM0691"/>
    <s v="Packing Material"/>
    <n v="1"/>
    <n v="7"/>
    <n v="1"/>
    <n v="2"/>
    <n v="11"/>
    <n v="2"/>
    <n v="2"/>
    <s v="local"/>
    <s v="Kgs"/>
    <s v="5000 NOS"/>
    <n v="5000"/>
    <s v="each bag contains 2000 nos caps"/>
    <n v="2000"/>
    <m/>
    <m/>
    <m/>
    <m/>
    <m/>
    <n v="26000"/>
    <n v="46000"/>
    <n v="30000"/>
    <n v="0"/>
    <n v="102000"/>
    <n v="25500"/>
    <n v="46000"/>
    <n v="30600"/>
    <n v="0.30599999999999999"/>
    <n v="2.7995159492496581E-4"/>
    <n v="0.97174138612323424"/>
    <x v="0"/>
    <n v="18000"/>
    <s v="no.s"/>
    <n v="1533.3333333333333"/>
    <b v="0"/>
    <n v="11.739130434782609"/>
    <m/>
    <m/>
    <m/>
    <m/>
    <n v="0"/>
    <s v="moved"/>
    <n v="21600"/>
    <m/>
    <m/>
    <m/>
    <s v="2 Bin"/>
    <n v="2"/>
    <n v="3066.6666666666665"/>
    <n v="4000"/>
    <m/>
    <n v="20400"/>
    <n v="40800"/>
    <n v="10"/>
    <n v="2"/>
    <n v="0"/>
    <m/>
    <m/>
    <m/>
    <m/>
    <n v="15333.333333333332"/>
    <n v="17000"/>
    <n v="17000"/>
  </r>
  <r>
    <n v="123"/>
    <s v="Coconut Flavour (Symrise) - Coconut Toffee"/>
    <m/>
    <m/>
    <n v="75"/>
    <n v="687"/>
    <s v="multiple"/>
    <s v="single"/>
    <s v="TOFFEE"/>
    <s v="FLAVOUR"/>
    <s v="RM0035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50"/>
    <n v="0"/>
    <n v="0"/>
    <n v="0"/>
    <n v="50"/>
    <n v="75"/>
    <n v="100"/>
    <n v="100"/>
    <n v="400"/>
    <n v="44.444444444444443"/>
    <n v="100"/>
    <n v="30533.333333333332"/>
    <n v="0.30533333333333335"/>
    <n v="2.7934167859615324E-4"/>
    <n v="0.97202072780183035"/>
    <x v="0"/>
    <n v="75"/>
    <s v="kgs"/>
    <n v="3.3333333333333335"/>
    <b v="0"/>
    <n v="22.5"/>
    <m/>
    <m/>
    <m/>
    <m/>
    <n v="0"/>
    <s v="moved"/>
    <n v="51525"/>
    <m/>
    <m/>
    <m/>
    <s v="2 Bin"/>
    <n v="2"/>
    <n v="100"/>
    <n v="100"/>
    <m/>
    <n v="68700"/>
    <n v="137400"/>
    <n v="30"/>
    <n v="1"/>
    <n v="1"/>
    <m/>
    <m/>
    <n v="100"/>
    <n v="68700"/>
    <n v="100"/>
    <n v="100"/>
    <n v="100"/>
  </r>
  <r>
    <n v="210"/>
    <s v="Laminate Choco Frnd 2/-"/>
    <m/>
    <m/>
    <n v="225.15000000000009"/>
    <n v="225"/>
    <s v="multiple"/>
    <s v="single"/>
    <s v="ENGLAND"/>
    <s v="LAMINATE"/>
    <s v="PM024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29"/>
    <n v="255"/>
    <n v="205"/>
    <n v="0"/>
    <n v="0"/>
    <n v="40"/>
    <n v="20"/>
    <n v="264.5"/>
    <n v="207.09"/>
    <n v="1220.5899999999999"/>
    <n v="135.62111111111111"/>
    <n v="264.5"/>
    <n v="30514.75"/>
    <n v="0.30514750000000002"/>
    <n v="2.7917166441949678E-4"/>
    <n v="0.97229989946624984"/>
    <x v="0"/>
    <n v="225.15000000000009"/>
    <s v="kgs"/>
    <n v="8.8166666666666664"/>
    <b v="0"/>
    <n v="25.53686200378073"/>
    <m/>
    <m/>
    <m/>
    <m/>
    <n v="0"/>
    <s v="moved"/>
    <n v="50658.750000000022"/>
    <m/>
    <m/>
    <m/>
    <s v="2 Bin"/>
    <n v="2"/>
    <n v="193.96666666666667"/>
    <n v="200"/>
    <m/>
    <n v="112500"/>
    <n v="225000"/>
    <n v="22"/>
    <n v="1"/>
    <n v="1"/>
    <m/>
    <m/>
    <n v="500"/>
    <n v="112500"/>
    <n v="193.96666666666667"/>
    <n v="180"/>
    <n v="500"/>
  </r>
  <r>
    <n v="868"/>
    <s v="83MM WHITE CAPS FOR COC0NUT &amp; MILK"/>
    <m/>
    <m/>
    <n v="5000"/>
    <n v="1.05"/>
    <s v="FG0203"/>
    <s v="single"/>
    <s v="CANDY"/>
    <s v="CAPS"/>
    <s v="PM0524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n v="33000"/>
    <n v="21000"/>
    <n v="33000"/>
    <n v="87000"/>
    <n v="29000"/>
    <n v="33000"/>
    <n v="30450"/>
    <n v="0.30449999999999999"/>
    <n v="2.7857928318513755E-4"/>
    <n v="0.97257847874943493"/>
    <x v="0"/>
    <n v="5000"/>
    <s v="no.s"/>
    <n v="1100"/>
    <b v="0"/>
    <n v="4.5454545454545459"/>
    <m/>
    <m/>
    <m/>
    <m/>
    <n v="0"/>
    <s v="moved"/>
    <n v="5250"/>
    <m/>
    <m/>
    <m/>
    <s v="2 Bin"/>
    <n v="2"/>
    <n v="2200"/>
    <n v="4000"/>
    <m/>
    <n v="11550"/>
    <n v="23100"/>
    <n v="10"/>
    <n v="1"/>
    <n v="1"/>
    <m/>
    <m/>
    <n v="11000"/>
    <n v="11550"/>
    <n v="11000"/>
    <n v="11000"/>
    <n v="11000"/>
  </r>
  <r>
    <n v="421"/>
    <s v="PVC Blister Trays (24pcs) (old) Doraemon Fun stick"/>
    <m/>
    <m/>
    <n v="5350"/>
    <n v="5"/>
    <e v="#N/A"/>
    <s v="single"/>
    <s v="BLISTER"/>
    <s v="TRAYS"/>
    <s v="PM0603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n v="4000"/>
    <n v="1500"/>
    <m/>
    <m/>
    <m/>
    <n v="20950"/>
    <n v="3700"/>
    <n v="0"/>
    <n v="30150"/>
    <n v="6030"/>
    <n v="20950"/>
    <n v="30150"/>
    <n v="0.30149999999999999"/>
    <n v="2.7583465970548103E-4"/>
    <n v="0.97285431340914041"/>
    <x v="0"/>
    <n v="5350"/>
    <s v="no.s"/>
    <n v="698.33333333333337"/>
    <b v="0"/>
    <n v="7.6610978520286395"/>
    <m/>
    <m/>
    <m/>
    <m/>
    <n v="0"/>
    <s v="moved"/>
    <n v="26750"/>
    <m/>
    <m/>
    <m/>
    <s v="2 Bin"/>
    <n v="2"/>
    <n v="4888.3333333333339"/>
    <n v="5000"/>
    <m/>
    <n v="25000"/>
    <n v="50000"/>
    <n v="7"/>
    <n v="2"/>
    <n v="0"/>
    <m/>
    <m/>
    <m/>
    <m/>
    <n v="4888.3333333333339"/>
    <n v="4000"/>
    <n v="5000"/>
  </r>
  <r>
    <n v="418"/>
    <s v="Capuccino canster sheets"/>
    <m/>
    <m/>
    <n v="0"/>
    <n v="4.3499999999999996"/>
    <s v="FG0135"/>
    <s v="single"/>
    <s v="CANDY"/>
    <s v="CANSTERS"/>
    <s v="PM0137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8000"/>
    <n v="10100"/>
    <n v="0"/>
    <n v="0"/>
    <n v="0"/>
    <n v="16000"/>
    <n v="7500"/>
    <n v="16000"/>
    <n v="4000"/>
    <n v="61600"/>
    <n v="6844.4444444444443"/>
    <n v="16000"/>
    <n v="29773.333333333332"/>
    <n v="0.29773333333333329"/>
    <n v="2.7238863244769007E-4"/>
    <n v="0.97312670204158813"/>
    <x v="0"/>
    <n v="0"/>
    <s v="no.s"/>
    <n v="533.33333333333337"/>
    <b v="0"/>
    <n v="0"/>
    <m/>
    <m/>
    <m/>
    <m/>
    <n v="0"/>
    <s v="moved"/>
    <n v="0"/>
    <m/>
    <m/>
    <m/>
    <s v="2 Bin"/>
    <n v="2"/>
    <n v="2666.666666666667"/>
    <n v="3000"/>
    <m/>
    <n v="43500"/>
    <n v="87000"/>
    <n v="5"/>
    <n v="0"/>
    <n v="2"/>
    <m/>
    <m/>
    <n v="20000"/>
    <n v="87000"/>
    <n v="2666.666666666667"/>
    <n v="2000"/>
    <n v="10000"/>
  </r>
  <r>
    <n v="517"/>
    <s v="COCONUT &amp; MILK LABELS"/>
    <m/>
    <m/>
    <n v="49400"/>
    <n v="0.85"/>
    <s v="multiple"/>
    <s v="single"/>
    <s v="CANDY"/>
    <s v="STICKERS"/>
    <s v="PM0614"/>
    <s v="Packing Material"/>
    <n v="1"/>
    <n v="10"/>
    <n v="1"/>
    <n v="3"/>
    <n v="15"/>
    <n v="5"/>
    <n v="5"/>
    <s v="local"/>
    <s v="no.s"/>
    <s v="10000 NOS"/>
    <n v="10000"/>
    <s v="each bdl contians 200 nos"/>
    <n v="200"/>
    <m/>
    <m/>
    <m/>
    <m/>
    <m/>
    <m/>
    <n v="25575"/>
    <n v="35800"/>
    <n v="43395"/>
    <n v="104770"/>
    <n v="34923.333333333336"/>
    <n v="43395"/>
    <n v="29684.833333333336"/>
    <n v="0.29684833333333338"/>
    <n v="2.7157896852119144E-4"/>
    <n v="0.97339828101010928"/>
    <x v="0"/>
    <n v="49400"/>
    <s v="no.s"/>
    <n v="1446.5"/>
    <b v="0"/>
    <n v="34.151399930867612"/>
    <m/>
    <m/>
    <m/>
    <m/>
    <n v="0"/>
    <s v="moved"/>
    <n v="41990"/>
    <m/>
    <m/>
    <m/>
    <s v="2 Bin"/>
    <n v="2"/>
    <n v="7232.5"/>
    <n v="7400"/>
    <m/>
    <n v="12410"/>
    <n v="24820"/>
    <n v="10"/>
    <n v="4"/>
    <n v="-2"/>
    <n v="17170"/>
    <m/>
    <m/>
    <m/>
    <n v="14465"/>
    <n v="14600"/>
    <n v="14600"/>
  </r>
  <r>
    <n v="845"/>
    <s v="Orange 120mm caps for Funtoo Choco Coated Rs.5/- "/>
    <m/>
    <m/>
    <n v="0"/>
    <n v="2.23"/>
    <s v="FG0029"/>
    <s v="single"/>
    <s v="WAFER"/>
    <s v="CAPS"/>
    <s v="PM0385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27400"/>
    <n v="23500"/>
    <n v="13000"/>
    <n v="0"/>
    <n v="3000"/>
    <n v="17000"/>
    <n v="16400"/>
    <n v="9000"/>
    <n v="10000"/>
    <n v="119300"/>
    <n v="13255.555555555555"/>
    <n v="27400"/>
    <n v="29559.888888888887"/>
    <n v="0.29559888888888886"/>
    <n v="2.7043588366827519E-4"/>
    <n v="0.97366871689377754"/>
    <x v="0"/>
    <n v="0"/>
    <s v="no.s"/>
    <n v="913.33333333333337"/>
    <b v="0"/>
    <n v="0"/>
    <m/>
    <m/>
    <m/>
    <m/>
    <n v="0"/>
    <s v="moved"/>
    <n v="0"/>
    <m/>
    <m/>
    <m/>
    <s v="2 Bin"/>
    <n v="2"/>
    <n v="2740"/>
    <n v="3000"/>
    <m/>
    <n v="11150"/>
    <n v="22300"/>
    <n v="5"/>
    <n v="0"/>
    <n v="2"/>
    <m/>
    <m/>
    <n v="10000"/>
    <n v="22300"/>
    <n v="4566.666666666667"/>
    <n v="4000"/>
    <n v="5000"/>
  </r>
  <r>
    <n v="421"/>
    <s v="Almond Blast canster sheets"/>
    <m/>
    <m/>
    <n v="0"/>
    <n v="4.3499999999999996"/>
    <s v="FG0169"/>
    <s v="single"/>
    <s v="CANDY"/>
    <s v="CANSTERS"/>
    <s v="PM0148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8000"/>
    <n v="9550"/>
    <n v="0"/>
    <n v="0"/>
    <n v="0"/>
    <n v="0"/>
    <n v="2000"/>
    <n v="21700"/>
    <n v="19700"/>
    <n v="60950"/>
    <n v="6772.2222222222226"/>
    <n v="21700"/>
    <n v="29459.166666666664"/>
    <n v="0.29459166666666664"/>
    <n v="2.6951440174816083E-4"/>
    <n v="0.9739382312955257"/>
    <x v="0"/>
    <n v="0"/>
    <s v="no.s"/>
    <n v="723.33333333333337"/>
    <b v="0"/>
    <n v="0"/>
    <m/>
    <m/>
    <m/>
    <m/>
    <n v="0"/>
    <s v="moved"/>
    <n v="0"/>
    <m/>
    <m/>
    <m/>
    <s v="2 Bin"/>
    <n v="2"/>
    <n v="3616.666666666667"/>
    <n v="4000"/>
    <m/>
    <n v="43500"/>
    <n v="87000"/>
    <n v="5"/>
    <n v="0"/>
    <n v="2"/>
    <m/>
    <m/>
    <n v="20000"/>
    <n v="87000"/>
    <n v="3616.666666666667"/>
    <n v="3000"/>
    <n v="10000"/>
  </r>
  <r>
    <n v="724"/>
    <s v="JAMUN FLAVOUR (SYMRISE)"/>
    <m/>
    <m/>
    <n v="88"/>
    <n v="1030.5"/>
    <e v="#N/A"/>
    <s v="single"/>
    <s v="CANDY"/>
    <s v="FLAVOUR"/>
    <s v="RM0039"/>
    <s v="Raw Material"/>
    <n v="1"/>
    <n v="20"/>
    <n v="5"/>
    <n v="5"/>
    <n v="31"/>
    <n v="30"/>
    <n v="30"/>
    <s v="Non Local"/>
    <s v="Kgs"/>
    <s v="25 kgs"/>
    <n v="25"/>
    <e v="#N/A"/>
    <n v="25"/>
    <m/>
    <n v="50"/>
    <n v="50"/>
    <n v="25"/>
    <n v="25"/>
    <n v="50"/>
    <n v="25"/>
    <n v="0"/>
    <n v="0"/>
    <n v="225"/>
    <n v="28.125"/>
    <n v="50"/>
    <n v="28982.8125"/>
    <n v="0.28982812499999999"/>
    <n v="2.6515635897994235E-4"/>
    <n v="0.97420338765450565"/>
    <x v="0"/>
    <n v="88"/>
    <s v="kgs"/>
    <n v="1.6666666666666667"/>
    <b v="0"/>
    <n v="52.8"/>
    <m/>
    <m/>
    <m/>
    <m/>
    <n v="0"/>
    <s v="moved"/>
    <n v="90684"/>
    <m/>
    <m/>
    <m/>
    <s v="2 Bin"/>
    <n v="2"/>
    <n v="50"/>
    <n v="50"/>
    <m/>
    <n v="51525"/>
    <n v="103050"/>
    <n v="30"/>
    <n v="2"/>
    <n v="0"/>
    <m/>
    <m/>
    <m/>
    <m/>
    <n v="50"/>
    <n v="50"/>
    <n v="50"/>
  </r>
  <r>
    <n v="388"/>
    <s v="Xtrem Cbs Pen offer"/>
    <m/>
    <m/>
    <n v="1320"/>
    <n v="35.85"/>
    <s v="FG0134"/>
    <s v="single"/>
    <s v="CANDY"/>
    <s v="CFC"/>
    <s v="PM0182"/>
    <s v="Packing Material"/>
    <n v="1"/>
    <n v="4"/>
    <n v="1"/>
    <n v="2"/>
    <n v="8"/>
    <n v="7"/>
    <n v="7"/>
    <s v="local"/>
    <s v="no.s"/>
    <s v="500 CBS"/>
    <n v="500"/>
    <s v="each bdl contains 10 nos"/>
    <n v="10"/>
    <n v="810"/>
    <n v="950"/>
    <n v="1880"/>
    <n v="800"/>
    <n v="450"/>
    <n v="0"/>
    <n v="470"/>
    <n v="820"/>
    <n v="1070"/>
    <n v="7250"/>
    <n v="805.55555555555554"/>
    <n v="1880"/>
    <n v="28879.166666666668"/>
    <n v="0.28879166666666667"/>
    <n v="2.6420812968749158E-4"/>
    <n v="0.97446759578419317"/>
    <x v="0"/>
    <n v="1320"/>
    <s v="no.s"/>
    <n v="62.666666666666664"/>
    <b v="0"/>
    <n v="21.063829787234042"/>
    <m/>
    <m/>
    <m/>
    <m/>
    <n v="0"/>
    <s v="moved"/>
    <n v="47322"/>
    <m/>
    <m/>
    <m/>
    <s v="2 Bin"/>
    <n v="2"/>
    <n v="438.66666666666663"/>
    <n v="440"/>
    <m/>
    <n v="17925"/>
    <n v="35850"/>
    <n v="7"/>
    <n v="3"/>
    <n v="-1"/>
    <n v="11472"/>
    <m/>
    <m/>
    <m/>
    <n v="438.66666666666663"/>
    <n v="430"/>
    <n v="500"/>
  </r>
  <r>
    <n v="33"/>
    <s v="HYFOMA"/>
    <m/>
    <m/>
    <n v="15"/>
    <n v="1050"/>
    <s v="multiple"/>
    <s v="single"/>
    <s v="CANDY"/>
    <s v="RM"/>
    <s v="RM0027"/>
    <s v="Raw Material"/>
    <n v="1"/>
    <n v="15"/>
    <n v="7"/>
    <n v="5"/>
    <n v="28"/>
    <n v="30"/>
    <n v="28"/>
    <s v="Non Local"/>
    <s v="Kgs"/>
    <s v="50KGS"/>
    <n v="50"/>
    <s v="3 cts x 15 kgs"/>
    <n v="15"/>
    <n v="30"/>
    <n v="75"/>
    <n v="0"/>
    <n v="0"/>
    <n v="0"/>
    <n v="35"/>
    <n v="30"/>
    <n v="75"/>
    <n v="0"/>
    <n v="245"/>
    <n v="27.222222222222221"/>
    <n v="75"/>
    <n v="28583.333333333332"/>
    <n v="0.28583333333333333"/>
    <n v="2.615016259783858E-4"/>
    <n v="0.97472909741017155"/>
    <x v="0"/>
    <n v="15"/>
    <s v="kgs"/>
    <n v="2.5"/>
    <b v="0"/>
    <n v="6"/>
    <m/>
    <m/>
    <m/>
    <m/>
    <n v="0"/>
    <s v="moved"/>
    <n v="15750"/>
    <m/>
    <m/>
    <m/>
    <s v="2 Bin"/>
    <n v="2"/>
    <n v="70"/>
    <n v="75"/>
    <m/>
    <n v="84000"/>
    <n v="168000"/>
    <n v="28"/>
    <n v="1"/>
    <n v="1"/>
    <m/>
    <m/>
    <n v="80"/>
    <n v="84000"/>
    <n v="70"/>
    <n v="80"/>
    <n v="80"/>
  </r>
  <r>
    <n v="663"/>
    <s v="Black 96mm without handle for Black&amp;White"/>
    <m/>
    <m/>
    <n v="35322"/>
    <n v="0.98"/>
    <s v="FG0051"/>
    <s v="Multiple"/>
    <s v="MOULDING"/>
    <s v="CAPS"/>
    <s v="PM0256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52000"/>
    <n v="40000"/>
    <n v="26000"/>
    <n v="12000"/>
    <n v="10000"/>
    <n v="9000"/>
    <n v="32500"/>
    <n v="28500"/>
    <n v="52000"/>
    <n v="262000"/>
    <n v="29111.111111111109"/>
    <n v="52000"/>
    <n v="28528.888888888887"/>
    <n v="0.28528888888888887"/>
    <n v="2.610035276431889E-4"/>
    <n v="0.9749901009378148"/>
    <x v="0"/>
    <n v="35322"/>
    <s v="no.s"/>
    <n v="1733.3333333333333"/>
    <b v="0"/>
    <n v="20.378076923076925"/>
    <m/>
    <m/>
    <m/>
    <m/>
    <n v="0"/>
    <s v="moved"/>
    <n v="34615.56"/>
    <m/>
    <m/>
    <m/>
    <s v="2 Bin"/>
    <n v="2"/>
    <n v="5200"/>
    <n v="6000"/>
    <m/>
    <n v="18620"/>
    <n v="37240"/>
    <n v="10"/>
    <n v="2"/>
    <n v="0"/>
    <m/>
    <m/>
    <m/>
    <m/>
    <n v="17333.333333333332"/>
    <n v="19000"/>
    <n v="19000"/>
  </r>
  <r>
    <n v="576"/>
    <s v="Spots 1/- Jars"/>
    <m/>
    <m/>
    <n v="5715"/>
    <n v="6.25"/>
    <s v="FG0061"/>
    <s v="single"/>
    <s v="PANNING"/>
    <s v="JARS"/>
    <s v="PM0093"/>
    <s v="Packing Material"/>
    <n v="1"/>
    <n v="2"/>
    <n v="1"/>
    <n v="2"/>
    <n v="6"/>
    <n v="2"/>
    <n v="2"/>
    <s v="local"/>
    <s v="no.s"/>
    <s v="5000 NOS"/>
    <n v="5000"/>
    <s v="each pkt contains 45 nos"/>
    <n v="45"/>
    <n v="7785"/>
    <n v="3855"/>
    <n v="2960"/>
    <n v="7795"/>
    <n v="2025"/>
    <n v="2430"/>
    <n v="3480"/>
    <n v="2840"/>
    <n v="7490"/>
    <n v="40660"/>
    <n v="4517.7777777777774"/>
    <n v="7795"/>
    <n v="28236.111111111109"/>
    <n v="0.28236111111111112"/>
    <n v="2.5832497843248704E-4"/>
    <n v="0.97524842591624727"/>
    <x v="0"/>
    <n v="5715"/>
    <s v="no.s"/>
    <n v="259.83333333333331"/>
    <b v="0"/>
    <n v="21.994868505452214"/>
    <m/>
    <m/>
    <m/>
    <m/>
    <n v="0"/>
    <s v="moved"/>
    <n v="35718.75"/>
    <m/>
    <m/>
    <m/>
    <s v="2 Bin"/>
    <n v="2"/>
    <n v="519.66666666666663"/>
    <n v="540"/>
    <m/>
    <n v="31250"/>
    <n v="62500"/>
    <n v="2"/>
    <n v="2"/>
    <n v="0"/>
    <m/>
    <m/>
    <m/>
    <m/>
    <n v="519.66666666666663"/>
    <n v="500"/>
    <n v="5000"/>
  </r>
  <r>
    <n v="997"/>
    <s v="MR.WAFER LAMBOO CHOCOLATE LABELS "/>
    <m/>
    <m/>
    <n v="47530"/>
    <n v="1"/>
    <s v="FG0208"/>
    <s v="single"/>
    <s v="WAFER"/>
    <s v="STICKERS"/>
    <s v="PM073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12500"/>
    <n v="43900"/>
    <n v="56400"/>
    <n v="28200"/>
    <n v="43900"/>
    <n v="28200"/>
    <n v="0.28199999999999997"/>
    <n v="2.5799460708771359E-4"/>
    <n v="0.97550642052333503"/>
    <x v="0"/>
    <n v="47530"/>
    <s v="no.s"/>
    <n v="1463.3333333333333"/>
    <b v="0"/>
    <n v="32.48063781321185"/>
    <m/>
    <m/>
    <m/>
    <m/>
    <n v="0"/>
    <s v="moved"/>
    <n v="47530"/>
    <m/>
    <m/>
    <m/>
    <s v="2 Bin"/>
    <n v="2"/>
    <n v="7316.6666666666661"/>
    <n v="7400"/>
    <m/>
    <n v="10000"/>
    <n v="20000"/>
    <n v="5"/>
    <n v="5"/>
    <n v="-3"/>
    <n v="27530"/>
    <m/>
    <m/>
    <m/>
    <n v="7316.6666666666661"/>
    <n v="7200"/>
    <n v="10000"/>
  </r>
  <r>
    <n v="411"/>
    <s v="Laminate Pista Butter Toffee"/>
    <m/>
    <m/>
    <n v="525"/>
    <n v="230"/>
    <s v="FG0171"/>
    <s v="single"/>
    <s v="CANDY"/>
    <s v="LAMINATE"/>
    <s v="PM014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47"/>
    <n v="385"/>
    <n v="0"/>
    <n v="0"/>
    <n v="0"/>
    <n v="0"/>
    <n v="122"/>
    <n v="230"/>
    <n v="0"/>
    <n v="1084"/>
    <n v="120.44444444444444"/>
    <n v="385"/>
    <n v="27702.222222222223"/>
    <n v="0.27702222222222223"/>
    <n v="2.5344056516591316E-4"/>
    <n v="0.97575986108850099"/>
    <x v="0"/>
    <n v="525"/>
    <s v="kgs"/>
    <n v="12.833333333333334"/>
    <b v="0"/>
    <n v="40.909090909090907"/>
    <m/>
    <m/>
    <m/>
    <m/>
    <n v="0"/>
    <s v="moved"/>
    <n v="120750"/>
    <m/>
    <m/>
    <m/>
    <s v="2 Bin"/>
    <n v="2"/>
    <n v="282.33333333333337"/>
    <n v="300"/>
    <m/>
    <n v="115000"/>
    <n v="230000"/>
    <n v="22"/>
    <n v="2"/>
    <n v="0"/>
    <m/>
    <m/>
    <m/>
    <m/>
    <n v="282.33333333333337"/>
    <n v="280"/>
    <n v="500"/>
  </r>
  <r>
    <n v="641"/>
    <s v="PEPE 115MM Foils"/>
    <m/>
    <m/>
    <n v="214350"/>
    <n v="0.29499999999999998"/>
    <s v="FG0024"/>
    <s v="single"/>
    <s v="TEENY STRABERRY"/>
    <s v="FOILS"/>
    <s v="PM0454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82250"/>
    <n v="68000"/>
    <n v="78000"/>
    <n v="111000"/>
    <n v="84000"/>
    <n v="72000"/>
    <n v="77000"/>
    <n v="135000"/>
    <n v="137850"/>
    <n v="845100"/>
    <n v="93900"/>
    <n v="137850"/>
    <n v="27700.5"/>
    <n v="0.277005"/>
    <n v="2.5342480899408551E-4"/>
    <n v="0.97601328589749503"/>
    <x v="0"/>
    <n v="214350"/>
    <s v="no.s"/>
    <n v="4595"/>
    <b v="0"/>
    <n v="46.648531011969531"/>
    <m/>
    <m/>
    <m/>
    <m/>
    <n v="0"/>
    <s v="moved"/>
    <n v="63233.25"/>
    <m/>
    <m/>
    <m/>
    <s v="2 Bin"/>
    <n v="2"/>
    <n v="13785"/>
    <n v="14000"/>
    <m/>
    <n v="14750"/>
    <n v="29500"/>
    <n v="5"/>
    <n v="5"/>
    <n v="-3"/>
    <n v="33733.25"/>
    <m/>
    <m/>
    <m/>
    <n v="22975"/>
    <n v="22000"/>
    <n v="50000"/>
  </r>
  <r>
    <n v="145"/>
    <s v="Mango 210629 (Symrise)"/>
    <m/>
    <m/>
    <n v="125"/>
    <n v="704.17499999999995"/>
    <s v="multiple"/>
    <s v="single"/>
    <s v="CANDY"/>
    <s v="FLAVOUR"/>
    <s v="RM0082"/>
    <s v="Raw Material"/>
    <n v="1"/>
    <n v="20"/>
    <n v="5"/>
    <n v="5"/>
    <n v="31"/>
    <n v="30"/>
    <n v="30"/>
    <s v="Non Local"/>
    <s v="Kgs"/>
    <s v="25 KGS"/>
    <n v="25"/>
    <s v="each can contains 25 kgs"/>
    <n v="25"/>
    <n v="50"/>
    <n v="0"/>
    <n v="25"/>
    <n v="50"/>
    <n v="25"/>
    <n v="50"/>
    <n v="25"/>
    <n v="50"/>
    <n v="75"/>
    <n v="350"/>
    <n v="38.888888888888886"/>
    <n v="75"/>
    <n v="27384.583333333328"/>
    <n v="0.27384583333333329"/>
    <n v="2.5053456799092492E-4"/>
    <n v="0.97626382046548599"/>
    <x v="0"/>
    <n v="125"/>
    <s v="kgs"/>
    <n v="2.5"/>
    <b v="0"/>
    <n v="50"/>
    <m/>
    <m/>
    <m/>
    <m/>
    <n v="0"/>
    <s v="moved"/>
    <n v="88021.875"/>
    <m/>
    <m/>
    <m/>
    <s v="2 Bin"/>
    <n v="2"/>
    <n v="75"/>
    <n v="75"/>
    <m/>
    <n v="52813.125"/>
    <n v="105626.25"/>
    <n v="30"/>
    <n v="2"/>
    <n v="0"/>
    <m/>
    <m/>
    <m/>
    <m/>
    <n v="75"/>
    <n v="75"/>
    <n v="75"/>
  </r>
  <r>
    <n v="400"/>
    <s v="Cansters Pista Butter Toffee"/>
    <m/>
    <m/>
    <n v="0"/>
    <n v="11"/>
    <e v="#N/A"/>
    <s v="single"/>
    <s v="CANDY"/>
    <s v="CANSTERS"/>
    <s v="PM0144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0160"/>
    <n v="1288"/>
    <n v="0"/>
    <n v="0"/>
    <n v="0"/>
    <n v="0"/>
    <n v="872"/>
    <n v="0"/>
    <n v="0"/>
    <n v="22320"/>
    <n v="2480"/>
    <n v="20160"/>
    <n v="27280"/>
    <n v="0.27279999999999999"/>
    <n v="2.4957776175010024E-4"/>
    <n v="0.97651339822723604"/>
    <x v="0"/>
    <n v="0"/>
    <s v="no.s"/>
    <n v="672"/>
    <b v="0"/>
    <n v="0"/>
    <m/>
    <m/>
    <m/>
    <m/>
    <n v="0"/>
    <s v="moved"/>
    <n v="0"/>
    <m/>
    <m/>
    <m/>
    <s v="2 Bin"/>
    <n v="2"/>
    <n v="3360"/>
    <n v="3360"/>
    <m/>
    <n v="110000"/>
    <n v="220000"/>
    <n v="5"/>
    <n v="0"/>
    <n v="2"/>
    <m/>
    <m/>
    <n v="20000"/>
    <n v="220000"/>
    <n v="3360"/>
    <n v="3336"/>
    <n v="10000"/>
  </r>
  <r>
    <n v="963"/>
    <s v="BELVIE CREMO CBS"/>
    <s v="obsolete"/>
    <s v="no stock"/>
    <n v="140"/>
    <n v="27.5"/>
    <s v="multiple"/>
    <s v="single"/>
    <s v="WAFER"/>
    <s v="CFC"/>
    <s v="PM0688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n v="1170"/>
    <n v="810"/>
    <m/>
    <n v="990"/>
    <m/>
    <n v="27225"/>
    <m/>
    <n v="0"/>
    <n v="1"/>
    <x v="2"/>
    <n v="140"/>
    <s v="no.s"/>
    <n v="0"/>
    <b v="0"/>
    <m/>
    <m/>
    <m/>
    <m/>
    <s v="Non Moving "/>
    <n v="1"/>
    <s v="non moved"/>
    <n v="3850"/>
    <m/>
    <n v="6.5"/>
    <n v="6.8"/>
    <m/>
    <m/>
    <m/>
    <m/>
    <m/>
    <n v="0"/>
    <n v="0"/>
    <m/>
    <m/>
    <m/>
    <m/>
    <m/>
    <m/>
    <m/>
    <m/>
    <m/>
    <m/>
  </r>
  <r>
    <n v="249"/>
    <s v="Cbs Dark Chocolate Rs. 5 /-"/>
    <m/>
    <m/>
    <n v="1860"/>
    <n v="33"/>
    <s v="FG0044"/>
    <s v="Multiple"/>
    <s v="MOULDING"/>
    <s v="CFC"/>
    <s v="PM0264"/>
    <s v="Packing Material"/>
    <n v="1"/>
    <n v="4"/>
    <n v="1"/>
    <n v="2"/>
    <n v="8"/>
    <n v="5"/>
    <n v="5"/>
    <s v="local"/>
    <s v="no.s"/>
    <s v="500 CBS"/>
    <n v="500"/>
    <s v="each bdl contains 10 nos"/>
    <n v="10"/>
    <n v="650"/>
    <n v="1650"/>
    <n v="20"/>
    <n v="0"/>
    <n v="0"/>
    <n v="630"/>
    <n v="2310"/>
    <n v="1235"/>
    <n v="900"/>
    <n v="7395"/>
    <n v="821.66666666666663"/>
    <n v="2310"/>
    <n v="27115"/>
    <n v="0.27115"/>
    <n v="2.4806821883628915E-4"/>
    <n v="0.97676146644607231"/>
    <x v="0"/>
    <n v="1860"/>
    <s v="no.s"/>
    <n v="77"/>
    <b v="0"/>
    <n v="24.155844155844157"/>
    <m/>
    <m/>
    <m/>
    <m/>
    <n v="0"/>
    <s v="moved"/>
    <n v="61380"/>
    <m/>
    <m/>
    <m/>
    <s v="2 Bin"/>
    <n v="2"/>
    <n v="385"/>
    <n v="390"/>
    <m/>
    <n v="16500"/>
    <n v="33000"/>
    <n v="5"/>
    <n v="4"/>
    <n v="-2"/>
    <n v="28380"/>
    <m/>
    <m/>
    <m/>
    <n v="385"/>
    <n v="380"/>
    <n v="500"/>
  </r>
  <r>
    <n v="276"/>
    <s v="Laminate PENGUIN Mikanos Rs. 5/-"/>
    <s v="Slow moving"/>
    <m/>
    <n v="1279.05"/>
    <n v="500"/>
    <s v="FG0054"/>
    <s v="single"/>
    <s v="ENGLAND"/>
    <s v="LAMINATE"/>
    <s v="PM0283"/>
    <s v="Packing Material"/>
    <n v="1"/>
    <n v="15"/>
    <n v="1"/>
    <n v="5"/>
    <n v="22"/>
    <m/>
    <n v="22"/>
    <s v="local"/>
    <s v="Kgs"/>
    <s v="200 KGS"/>
    <n v="200"/>
    <e v="#N/A"/>
    <n v="20"/>
    <n v="60"/>
    <m/>
    <m/>
    <m/>
    <m/>
    <m/>
    <m/>
    <n v="48"/>
    <m/>
    <m/>
    <n v="54"/>
    <m/>
    <n v="27000"/>
    <m/>
    <n v="0"/>
    <n v="1"/>
    <x v="0"/>
    <n v="1279.05"/>
    <s v="kgs"/>
    <n v="0"/>
    <b v="0"/>
    <m/>
    <m/>
    <m/>
    <m/>
    <s v="Non Moving "/>
    <n v="1"/>
    <s v="non moved"/>
    <n v="639525"/>
    <m/>
    <n v="3"/>
    <n v="4"/>
    <m/>
    <m/>
    <m/>
    <m/>
    <m/>
    <n v="0"/>
    <n v="0"/>
    <m/>
    <m/>
    <m/>
    <m/>
    <m/>
    <m/>
    <m/>
    <m/>
    <m/>
    <m/>
  </r>
  <r>
    <n v="274"/>
    <s v="Laminate JOKER Mikanos Rs. 5/-"/>
    <s v="Slow moving"/>
    <m/>
    <n v="1124.2"/>
    <n v="500"/>
    <s v="FG0054"/>
    <s v="single"/>
    <s v="ENGLAND"/>
    <s v="LAMINATE"/>
    <s v="PM0281"/>
    <s v="Packing Material"/>
    <n v="1"/>
    <n v="15"/>
    <n v="1"/>
    <n v="5"/>
    <n v="22"/>
    <m/>
    <n v="22"/>
    <s v="local"/>
    <s v="Kgs"/>
    <s v="200 kgs"/>
    <n v="200"/>
    <e v="#N/A"/>
    <n v="9"/>
    <n v="60"/>
    <m/>
    <m/>
    <m/>
    <m/>
    <m/>
    <m/>
    <n v="48"/>
    <m/>
    <m/>
    <n v="54"/>
    <m/>
    <n v="27000"/>
    <m/>
    <n v="0"/>
    <n v="1"/>
    <x v="0"/>
    <n v="1124.2"/>
    <s v="kgs"/>
    <n v="0"/>
    <b v="0"/>
    <m/>
    <m/>
    <m/>
    <m/>
    <s v="Non Moving "/>
    <n v="1"/>
    <s v="non moved"/>
    <n v="562100"/>
    <m/>
    <n v="3"/>
    <n v="4"/>
    <m/>
    <m/>
    <m/>
    <m/>
    <m/>
    <n v="0"/>
    <n v="0"/>
    <m/>
    <m/>
    <m/>
    <m/>
    <m/>
    <m/>
    <m/>
    <m/>
    <m/>
    <m/>
  </r>
  <r>
    <n v="275"/>
    <s v="Laminate TEDDY Mikanos Rs. 5/-"/>
    <s v="Slow moving"/>
    <m/>
    <n v="1025.3499999999999"/>
    <n v="500"/>
    <s v="FG0054"/>
    <s v="single"/>
    <s v="ENGLAND"/>
    <s v="LAMINATE"/>
    <s v="PM0282"/>
    <s v="Packing Material"/>
    <n v="1"/>
    <n v="15"/>
    <n v="1"/>
    <n v="5"/>
    <n v="22"/>
    <m/>
    <n v="22"/>
    <s v="local"/>
    <s v="Kgs"/>
    <s v="100 kgs"/>
    <n v="100"/>
    <e v="#N/A"/>
    <n v="9"/>
    <n v="60"/>
    <m/>
    <m/>
    <m/>
    <m/>
    <m/>
    <m/>
    <n v="48"/>
    <m/>
    <m/>
    <n v="54"/>
    <m/>
    <n v="27000"/>
    <m/>
    <n v="0"/>
    <n v="1"/>
    <x v="0"/>
    <n v="1025.3499999999999"/>
    <s v="kgs"/>
    <n v="0"/>
    <b v="0"/>
    <m/>
    <m/>
    <m/>
    <m/>
    <s v="Non Moving "/>
    <n v="1"/>
    <s v="non moved"/>
    <n v="512674.99999999994"/>
    <m/>
    <n v="3"/>
    <n v="4"/>
    <m/>
    <m/>
    <m/>
    <m/>
    <m/>
    <n v="0"/>
    <n v="0"/>
    <m/>
    <m/>
    <m/>
    <m/>
    <m/>
    <m/>
    <m/>
    <m/>
    <m/>
    <m/>
  </r>
  <r>
    <n v="545"/>
    <s v="Kachha Aam Pakka Aam Bubblegum Laminate"/>
    <m/>
    <m/>
    <n v="225"/>
    <n v="195"/>
    <s v="FG0033"/>
    <s v="single"/>
    <s v="BUBBLE GUM"/>
    <s v="LAMINATE"/>
    <s v="PM040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565"/>
    <n v="83.42"/>
    <n v="50"/>
    <n v="50"/>
    <n v="150"/>
    <n v="100"/>
    <n v="100"/>
    <n v="0"/>
    <n v="1098.42"/>
    <n v="137.30250000000001"/>
    <n v="565"/>
    <n v="26773.987500000003"/>
    <n v="0.26773987500000002"/>
    <n v="2.4494838245510127E-4"/>
    <n v="0.97700641482852746"/>
    <x v="0"/>
    <n v="225"/>
    <s v="kgs"/>
    <n v="18.833333333333332"/>
    <b v="0"/>
    <n v="11.946902654867257"/>
    <m/>
    <m/>
    <m/>
    <m/>
    <n v="0"/>
    <s v="moved"/>
    <n v="43875"/>
    <m/>
    <m/>
    <m/>
    <s v="2 Bin"/>
    <n v="2"/>
    <n v="414.33333333333331"/>
    <n v="420"/>
    <m/>
    <n v="97500"/>
    <n v="195000"/>
    <n v="22"/>
    <n v="1"/>
    <n v="1"/>
    <m/>
    <m/>
    <n v="500"/>
    <n v="97500"/>
    <n v="414.33333333333331"/>
    <n v="400"/>
    <n v="500"/>
  </r>
  <r>
    <n v="732"/>
    <s v="XTREM LEMON WITH CHAPAT LAMINATE"/>
    <s v="occasional use"/>
    <m/>
    <n v="439.17"/>
    <n v="235"/>
    <s v="FG0133"/>
    <s v="single"/>
    <s v="CANDY"/>
    <s v="LAMINATE"/>
    <s v="PM060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0"/>
    <n v="0"/>
    <n v="571"/>
    <n v="0"/>
    <n v="340"/>
    <n v="0"/>
    <n v="0"/>
    <n v="0"/>
    <n v="911"/>
    <n v="113.875"/>
    <n v="571"/>
    <n v="26760.625"/>
    <n v="0.26760624999999999"/>
    <n v="2.4482613235094489E-4"/>
    <n v="0.97725124096087845"/>
    <x v="0"/>
    <n v="439.17"/>
    <s v="kgs"/>
    <n v="19.033333333333335"/>
    <b v="0"/>
    <n v="23.073730297723291"/>
    <m/>
    <n v="1"/>
    <m/>
    <s v="6-9 Months"/>
    <n v="1"/>
    <s v="slow moved"/>
    <n v="103204.95"/>
    <m/>
    <m/>
    <m/>
    <m/>
    <m/>
    <n v="418.73333333333335"/>
    <m/>
    <m/>
    <n v="0"/>
    <n v="0"/>
    <m/>
    <m/>
    <m/>
    <m/>
    <m/>
    <m/>
    <m/>
    <m/>
    <m/>
    <m/>
  </r>
  <r>
    <n v="108"/>
    <s v="Orange Flavour (Symrise) - O&amp;L"/>
    <m/>
    <m/>
    <n v="0"/>
    <n v="1591.55"/>
    <s v="multiple"/>
    <s v="single"/>
    <s v="candy"/>
    <s v="FLAVOUR"/>
    <s v="RM0054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50"/>
    <n v="50"/>
    <n v="0"/>
    <n v="0"/>
    <n v="50"/>
    <n v="0"/>
    <n v="0"/>
    <n v="150"/>
    <n v="16.666666666666668"/>
    <n v="50"/>
    <n v="26525.833333333336"/>
    <n v="0.26525833333333337"/>
    <n v="2.4267808328040817E-4"/>
    <n v="0.97749391904415883"/>
    <x v="0"/>
    <n v="0"/>
    <s v="kgs"/>
    <n v="1.6666666666666667"/>
    <b v="0"/>
    <n v="0"/>
    <m/>
    <m/>
    <m/>
    <m/>
    <n v="0"/>
    <s v="moved"/>
    <n v="0"/>
    <m/>
    <m/>
    <m/>
    <s v="2 Bin"/>
    <n v="2"/>
    <n v="50"/>
    <n v="50"/>
    <m/>
    <n v="79577.5"/>
    <n v="159155"/>
    <n v="30"/>
    <n v="0"/>
    <n v="2"/>
    <m/>
    <m/>
    <n v="100"/>
    <n v="159155"/>
    <n v="50"/>
    <n v="50"/>
    <n v="50"/>
  </r>
  <r>
    <n v="444"/>
    <s v="Cbs Its My life"/>
    <m/>
    <m/>
    <n v="1025"/>
    <n v="35"/>
    <s v="FG0048"/>
    <s v="Multiple"/>
    <s v="MOULDING"/>
    <s v="CFC"/>
    <s v="PM0330"/>
    <s v="Packing Material"/>
    <n v="1"/>
    <n v="4"/>
    <n v="1"/>
    <n v="2"/>
    <n v="8"/>
    <n v="5"/>
    <n v="5"/>
    <s v="local"/>
    <s v="no.s"/>
    <s v="500 CBS"/>
    <n v="500"/>
    <s v="each bdl contains 10 nos"/>
    <n v="10"/>
    <n v="2080"/>
    <n v="330"/>
    <n v="260"/>
    <n v="110"/>
    <n v="650"/>
    <n v="590"/>
    <n v="585"/>
    <n v="1380"/>
    <n v="675"/>
    <n v="6660"/>
    <n v="740"/>
    <n v="2080"/>
    <n v="25900"/>
    <n v="0.25900000000000001"/>
    <n v="2.3695249374368024E-4"/>
    <n v="0.9777308715379025"/>
    <x v="0"/>
    <n v="1025"/>
    <s v="no.s"/>
    <n v="69.333333333333329"/>
    <b v="0"/>
    <n v="14.783653846153847"/>
    <m/>
    <m/>
    <m/>
    <m/>
    <n v="0"/>
    <s v="moved"/>
    <n v="35875"/>
    <m/>
    <m/>
    <m/>
    <s v="2 Bin"/>
    <n v="2"/>
    <n v="346.66666666666663"/>
    <n v="350"/>
    <m/>
    <n v="17500"/>
    <n v="35000"/>
    <n v="5"/>
    <n v="3"/>
    <n v="-1"/>
    <n v="875"/>
    <m/>
    <m/>
    <m/>
    <n v="346.66666666666663"/>
    <n v="340"/>
    <n v="500"/>
  </r>
  <r>
    <n v="878"/>
    <s v="CBS PLAIN PASTE 1KG "/>
    <m/>
    <m/>
    <n v="1583"/>
    <n v="32"/>
    <s v="FG0100"/>
    <s v="single"/>
    <s v="INDUSTRIAL"/>
    <s v="CFC"/>
    <s v="PM0633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n v="1790"/>
    <n v="710"/>
    <n v="300"/>
    <n v="650"/>
    <n v="580"/>
    <n v="4030"/>
    <n v="806"/>
    <n v="1790"/>
    <n v="25792"/>
    <n v="0.25791999999999998"/>
    <n v="2.3596442929100389E-4"/>
    <n v="0.97796683596719347"/>
    <x v="0"/>
    <n v="1583"/>
    <s v="no.s"/>
    <n v="59.666666666666664"/>
    <b v="0"/>
    <n v="26.53072625698324"/>
    <m/>
    <m/>
    <m/>
    <m/>
    <n v="0"/>
    <s v="moved"/>
    <n v="50656"/>
    <m/>
    <m/>
    <m/>
    <s v="2 Bin"/>
    <n v="2"/>
    <n v="417.66666666666663"/>
    <n v="420"/>
    <m/>
    <n v="16000"/>
    <n v="32000"/>
    <n v="7"/>
    <n v="4"/>
    <n v="-2"/>
    <n v="18656"/>
    <m/>
    <m/>
    <m/>
    <n v="417.66666666666663"/>
    <n v="410"/>
    <n v="500"/>
  </r>
  <r>
    <n v="647"/>
    <s v="FUNHOUSE 103MM Foils"/>
    <m/>
    <m/>
    <n v="194200"/>
    <n v="0.247"/>
    <s v="multiple"/>
    <s v="Multiple"/>
    <s v="SPOTS1/-,FUNTOO CHOCO STICK,FUNTOO CANDY,"/>
    <s v="FOILS"/>
    <s v="PM0460"/>
    <s v="Packing Material"/>
    <n v="1"/>
    <n v="7"/>
    <n v="4"/>
    <n v="3"/>
    <n v="15"/>
    <n v="3"/>
    <n v="3"/>
    <s v="both"/>
    <s v="no.s"/>
    <s v="50000 NOS"/>
    <n v="5000"/>
    <s v="each bdl contains 1000 nos"/>
    <n v="1000"/>
    <n v="142000"/>
    <n v="130500"/>
    <n v="98000"/>
    <n v="83000"/>
    <n v="56000"/>
    <n v="51000"/>
    <n v="134000"/>
    <n v="111000"/>
    <n v="121000"/>
    <n v="926500"/>
    <n v="102944.44444444444"/>
    <n v="142000"/>
    <n v="25427.277777777777"/>
    <n v="0.25427277777777779"/>
    <n v="2.3262767870879181E-4"/>
    <n v="0.97819946364590227"/>
    <x v="0"/>
    <n v="194200"/>
    <s v="no.s"/>
    <n v="4733.333333333333"/>
    <b v="0"/>
    <n v="41.028169014084511"/>
    <m/>
    <m/>
    <m/>
    <m/>
    <n v="0"/>
    <s v="moved"/>
    <n v="47967.4"/>
    <m/>
    <m/>
    <m/>
    <s v="2 Bin"/>
    <n v="2"/>
    <n v="14200"/>
    <n v="15000"/>
    <m/>
    <n v="11856"/>
    <n v="23712"/>
    <n v="10"/>
    <n v="5"/>
    <n v="-3"/>
    <n v="24255.4"/>
    <m/>
    <m/>
    <m/>
    <n v="47333.333333333328"/>
    <n v="48000"/>
    <n v="48000"/>
  </r>
  <r>
    <n v="542"/>
    <s v="ENGLAND CHATPAT CBS"/>
    <m/>
    <m/>
    <n v="780"/>
    <n v="35"/>
    <s v="FG0216"/>
    <s v="single"/>
    <s v="ENGLAND"/>
    <s v="CFC"/>
    <s v="PM0675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750"/>
    <n v="700"/>
    <n v="1450"/>
    <n v="725"/>
    <n v="750"/>
    <n v="25375"/>
    <n v="0.25374999999999998"/>
    <n v="2.321494026542813E-4"/>
    <n v="0.97843161304855653"/>
    <x v="0"/>
    <n v="780"/>
    <s v="no.s"/>
    <n v="25"/>
    <b v="0"/>
    <n v="31.2"/>
    <m/>
    <m/>
    <m/>
    <m/>
    <n v="0"/>
    <s v="moved"/>
    <n v="27300"/>
    <m/>
    <m/>
    <m/>
    <s v="2 Bin"/>
    <n v="2"/>
    <n v="175"/>
    <n v="180"/>
    <m/>
    <n v="17500"/>
    <n v="35000"/>
    <n v="7"/>
    <n v="2"/>
    <n v="0"/>
    <m/>
    <m/>
    <m/>
    <m/>
    <n v="175"/>
    <n v="170"/>
    <n v="500"/>
  </r>
  <r>
    <n v="408"/>
    <s v="Laminate Choco Blast Toffee"/>
    <m/>
    <m/>
    <n v="0"/>
    <n v="230"/>
    <s v="FG0170"/>
    <s v="single"/>
    <s v="CANDY"/>
    <s v="LAMINATE"/>
    <s v="PM012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66"/>
    <n v="505"/>
    <n v="0"/>
    <n v="0"/>
    <n v="0"/>
    <n v="0"/>
    <n v="173"/>
    <n v="40"/>
    <n v="0"/>
    <n v="984"/>
    <n v="109.33333333333333"/>
    <n v="505"/>
    <n v="25146.666666666664"/>
    <n v="0.25146666666666662"/>
    <n v="2.3006043922809826E-4"/>
    <n v="0.97866167348778466"/>
    <x v="0"/>
    <n v="0"/>
    <s v="kgs"/>
    <n v="16.833333333333332"/>
    <b v="0"/>
    <n v="0"/>
    <m/>
    <m/>
    <m/>
    <m/>
    <n v="0"/>
    <s v="moved"/>
    <n v="0"/>
    <m/>
    <m/>
    <m/>
    <s v="2 Bin"/>
    <n v="2"/>
    <n v="370.33333333333331"/>
    <n v="380"/>
    <m/>
    <n v="115000"/>
    <n v="230000"/>
    <n v="22"/>
    <n v="0"/>
    <n v="2"/>
    <m/>
    <m/>
    <n v="1000"/>
    <n v="230000"/>
    <n v="370.33333333333331"/>
    <n v="360"/>
    <n v="500"/>
  </r>
  <r>
    <n v="493"/>
    <s v="Shrink Film Spots 10/-"/>
    <s v="obsolete"/>
    <s v="no stock"/>
    <n v="19"/>
    <n v="200"/>
    <s v="multiple"/>
    <s v="single"/>
    <s v="PANNING"/>
    <s v="PM"/>
    <s v="PM0106"/>
    <s v="Packing Material"/>
    <n v="1"/>
    <n v="7"/>
    <n v="1"/>
    <n v="3"/>
    <n v="1"/>
    <m/>
    <n v="1"/>
    <s v="local"/>
    <s v="Kgs"/>
    <s v="200 KGS"/>
    <n v="200"/>
    <e v="#N/A"/>
    <n v="15"/>
    <n v="120"/>
    <n v="185"/>
    <n v="330"/>
    <m/>
    <n v="105"/>
    <n v="112"/>
    <n v="46"/>
    <n v="88"/>
    <n v="16"/>
    <m/>
    <n v="125.25"/>
    <m/>
    <n v="25050"/>
    <m/>
    <n v="0"/>
    <n v="1"/>
    <x v="2"/>
    <n v="19"/>
    <s v="no.s"/>
    <n v="0"/>
    <b v="0"/>
    <m/>
    <m/>
    <m/>
    <m/>
    <s v="Non Moving "/>
    <n v="1"/>
    <s v="non moved"/>
    <n v="3800"/>
    <m/>
    <m/>
    <m/>
    <m/>
    <m/>
    <m/>
    <m/>
    <m/>
    <n v="0"/>
    <n v="0"/>
    <m/>
    <m/>
    <m/>
    <m/>
    <m/>
    <m/>
    <m/>
    <m/>
    <m/>
    <m/>
  </r>
  <r>
    <n v="445"/>
    <s v="BEN 10 KACHA AAM CANDY CBS"/>
    <s v="occasional use"/>
    <s v="no stock"/>
    <n v="720"/>
    <n v="29.85"/>
    <s v="FG0139"/>
    <s v="single"/>
    <s v="CANDY"/>
    <s v="CFC"/>
    <s v="PM0549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n v="1350"/>
    <m/>
    <n v="520"/>
    <m/>
    <n v="620"/>
    <m/>
    <n v="830"/>
    <m/>
    <n v="24775.5"/>
    <m/>
    <n v="0"/>
    <n v="1"/>
    <x v="2"/>
    <n v="720"/>
    <s v="no.s"/>
    <n v="0"/>
    <b v="0"/>
    <m/>
    <m/>
    <m/>
    <m/>
    <s v="Non Moving "/>
    <n v="1"/>
    <s v="non moved"/>
    <n v="21492"/>
    <m/>
    <n v="8.9"/>
    <n v="5.6"/>
    <m/>
    <m/>
    <m/>
    <m/>
    <m/>
    <n v="0"/>
    <n v="0"/>
    <m/>
    <m/>
    <m/>
    <m/>
    <m/>
    <m/>
    <m/>
    <m/>
    <m/>
    <m/>
  </r>
  <r>
    <n v="234"/>
    <s v="Display Teeny stb 5/-"/>
    <m/>
    <m/>
    <n v="0"/>
    <n v="7"/>
    <s v="FG0207"/>
    <s v="single"/>
    <s v="WAFER"/>
    <s v="DISPLAY"/>
    <s v="PM0353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0"/>
    <n v="0"/>
    <n v="0"/>
    <n v="5600"/>
    <n v="10750"/>
    <n v="2200"/>
    <n v="8800"/>
    <n v="4500"/>
    <n v="0"/>
    <n v="31850"/>
    <n v="3538.8888888888887"/>
    <n v="10750"/>
    <n v="24772.222222222219"/>
    <n v="0.24772222222222218"/>
    <n v="2.2663474251460102E-4"/>
    <n v="0.97888830823029926"/>
    <x v="0"/>
    <n v="0"/>
    <s v="no.s"/>
    <n v="358.33333333333331"/>
    <b v="0"/>
    <n v="0"/>
    <m/>
    <m/>
    <m/>
    <m/>
    <n v="0"/>
    <s v="moved"/>
    <n v="0"/>
    <m/>
    <m/>
    <m/>
    <s v="2 Bin"/>
    <n v="2"/>
    <n v="5375"/>
    <n v="5400"/>
    <m/>
    <n v="37800"/>
    <n v="75600"/>
    <n v="15"/>
    <n v="0"/>
    <n v="2"/>
    <m/>
    <m/>
    <n v="10800"/>
    <n v="75600"/>
    <n v="5375"/>
    <n v="5400"/>
    <n v="5400"/>
  </r>
  <r>
    <n v="199"/>
    <s v="Display White Beauty 2/-"/>
    <s v="occasional use"/>
    <s v="no stock"/>
    <n v="17060"/>
    <n v="6"/>
    <s v="FG0183"/>
    <s v="Multiple"/>
    <s v="MOULDING"/>
    <s v="DISPLAY"/>
    <s v="PM0232"/>
    <s v="Packing Material"/>
    <n v="1"/>
    <n v="10"/>
    <n v="1"/>
    <n v="4"/>
    <n v="16"/>
    <m/>
    <n v="16"/>
    <s v="local"/>
    <s v="no.s"/>
    <s v="5000 NOS"/>
    <n v="5000"/>
    <s v="each cotton contains 250 nos"/>
    <n v="250"/>
    <m/>
    <m/>
    <m/>
    <m/>
    <m/>
    <n v="7720"/>
    <n v="520"/>
    <m/>
    <m/>
    <m/>
    <n v="4120"/>
    <m/>
    <n v="24720"/>
    <m/>
    <n v="0"/>
    <n v="1"/>
    <x v="2"/>
    <n v="17060"/>
    <s v="no.s"/>
    <n v="0"/>
    <b v="0"/>
    <m/>
    <m/>
    <m/>
    <m/>
    <s v="Non Moving "/>
    <n v="1"/>
    <s v="non moved"/>
    <n v="102360"/>
    <m/>
    <n v="6.5"/>
    <n v="3.5"/>
    <m/>
    <m/>
    <m/>
    <m/>
    <m/>
    <n v="0"/>
    <n v="0"/>
    <m/>
    <m/>
    <m/>
    <m/>
    <m/>
    <m/>
    <m/>
    <m/>
    <m/>
    <m/>
  </r>
  <r>
    <n v="258"/>
    <s v="Laminate Export 2 shots"/>
    <m/>
    <m/>
    <n v="30.08"/>
    <n v="195"/>
    <e v="#N/A"/>
    <s v="single"/>
    <s v="ENGLAND"/>
    <s v="LAMINATE"/>
    <s v="PM0657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n v="181.65"/>
    <n v="0"/>
    <n v="0"/>
    <n v="0"/>
    <n v="86"/>
    <n v="485.42"/>
    <n v="753.06999999999994"/>
    <n v="125.51166666666666"/>
    <n v="485.42"/>
    <n v="24474.774999999998"/>
    <n v="0.24474774999999999"/>
    <n v="2.2391347374770197E-4"/>
    <n v="0.97911222170404699"/>
    <x v="0"/>
    <n v="30.08"/>
    <s v="kgs"/>
    <n v="16.180666666666667"/>
    <b v="0"/>
    <n v="1.8590086935025336"/>
    <m/>
    <m/>
    <m/>
    <m/>
    <n v="0"/>
    <s v="moved"/>
    <n v="5865.5999999999995"/>
    <m/>
    <m/>
    <m/>
    <s v="2 Bin"/>
    <n v="2"/>
    <n v="355.97466666666668"/>
    <n v="360"/>
    <m/>
    <n v="97500"/>
    <n v="195000"/>
    <n v="22"/>
    <n v="1"/>
    <n v="1"/>
    <m/>
    <m/>
    <n v="500"/>
    <n v="97500"/>
    <n v="355.97466666666668"/>
    <n v="340"/>
    <n v="500"/>
  </r>
  <r>
    <n v="1011"/>
    <s v="MR.LAMBOO STRAWBERRY LABELS"/>
    <m/>
    <m/>
    <n v="40800"/>
    <n v="0.9"/>
    <s v="FG0224"/>
    <s v="single"/>
    <s v="WAFER"/>
    <s v="STICKERS"/>
    <s v="PM0755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15000"/>
    <n v="39000"/>
    <n v="54000"/>
    <n v="27000"/>
    <n v="39000"/>
    <n v="24300"/>
    <n v="0.24299999999999999"/>
    <n v="2.2231450185217875E-4"/>
    <n v="0.97933453620589916"/>
    <x v="0"/>
    <n v="40800"/>
    <s v="no.s"/>
    <n v="1300"/>
    <b v="0"/>
    <n v="31.384615384615383"/>
    <m/>
    <m/>
    <m/>
    <m/>
    <n v="0"/>
    <s v="moved"/>
    <n v="36720"/>
    <m/>
    <m/>
    <m/>
    <s v="2 Bin"/>
    <n v="2"/>
    <n v="6500"/>
    <n v="6600"/>
    <m/>
    <n v="11700"/>
    <n v="23400"/>
    <n v="10"/>
    <n v="4"/>
    <n v="-2"/>
    <n v="13320"/>
    <m/>
    <m/>
    <m/>
    <n v="13000"/>
    <n v="13000"/>
    <n v="13000"/>
  </r>
  <r>
    <n v="253"/>
    <s v="Cbs Pepe White Beauty Rs. 5 /-"/>
    <m/>
    <m/>
    <n v="340"/>
    <n v="33.5"/>
    <s v="FG0046"/>
    <s v="Multiple"/>
    <s v="MOULDING"/>
    <s v="CFC"/>
    <s v="PM0267"/>
    <s v="Packing Material"/>
    <n v="1"/>
    <n v="4"/>
    <n v="1"/>
    <n v="2"/>
    <n v="8"/>
    <n v="5"/>
    <n v="5"/>
    <s v="local"/>
    <s v="no.s"/>
    <s v="500 CBS"/>
    <n v="500"/>
    <s v="each bdl contains 10 nos"/>
    <n v="10"/>
    <n v="430"/>
    <n v="1310"/>
    <n v="700"/>
    <n v="0"/>
    <n v="0"/>
    <n v="410"/>
    <n v="1500"/>
    <n v="1020"/>
    <n v="1090"/>
    <n v="6460"/>
    <n v="717.77777777777783"/>
    <n v="1500"/>
    <n v="24045.555555555558"/>
    <n v="0.24045555555555559"/>
    <n v="2.1998665453054416E-4"/>
    <n v="0.97955452286042966"/>
    <x v="0"/>
    <n v="340"/>
    <s v="no.s"/>
    <n v="50"/>
    <b v="0"/>
    <n v="6.8"/>
    <m/>
    <m/>
    <m/>
    <m/>
    <n v="0"/>
    <s v="moved"/>
    <n v="11390"/>
    <m/>
    <m/>
    <m/>
    <s v="2 Bin"/>
    <n v="2"/>
    <n v="250"/>
    <n v="250"/>
    <m/>
    <n v="16750"/>
    <n v="33500"/>
    <n v="5"/>
    <n v="1"/>
    <n v="1"/>
    <m/>
    <m/>
    <n v="500"/>
    <n v="16750"/>
    <n v="250"/>
    <n v="250"/>
    <n v="500"/>
  </r>
  <r>
    <n v="760"/>
    <s v="NIMBU PAANI FLAVOUR (SENSIENT)"/>
    <s v="obsolete"/>
    <s v="no stock"/>
    <n v="37"/>
    <n v="1668.1276000000003"/>
    <s v="FG0133"/>
    <s v="single"/>
    <s v="CANDY"/>
    <s v="FLAVOUR"/>
    <s v="RM0084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n v="0"/>
    <n v="75"/>
    <n v="25"/>
    <n v="0"/>
    <n v="0"/>
    <n v="0"/>
    <n v="0"/>
    <n v="100"/>
    <n v="14.285714285714286"/>
    <n v="75"/>
    <n v="23830.39428571429"/>
    <n v="0.2383039428571429"/>
    <n v="2.1801819895348064E-4"/>
    <n v="0.97977254105938316"/>
    <x v="2"/>
    <n v="37"/>
    <s v="kgs"/>
    <n v="2.5"/>
    <b v="0"/>
    <n v="14.8"/>
    <m/>
    <n v="1"/>
    <m/>
    <s v="6-9 Months"/>
    <n v="1"/>
    <s v="moved"/>
    <n v="61720.721200000007"/>
    <m/>
    <m/>
    <m/>
    <m/>
    <m/>
    <m/>
    <m/>
    <m/>
    <n v="0"/>
    <n v="0"/>
    <m/>
    <m/>
    <m/>
    <m/>
    <m/>
    <m/>
    <m/>
    <m/>
    <m/>
    <m/>
  </r>
  <r>
    <n v="192"/>
    <s v="Jar Cbs Dark 2/-"/>
    <m/>
    <m/>
    <n v="1400"/>
    <n v="33"/>
    <s v="FG0043"/>
    <s v="Multiple"/>
    <s v="MOULDING"/>
    <s v="CFC"/>
    <s v="PM022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24"/>
    <n v="1090"/>
    <n v="750"/>
    <n v="0"/>
    <n v="70"/>
    <n v="533"/>
    <n v="1000"/>
    <n v="400"/>
    <n v="910"/>
    <n v="6477"/>
    <n v="719.66666666666663"/>
    <n v="1724"/>
    <n v="23749"/>
    <n v="0.23749000000000001"/>
    <n v="2.1727354339454294E-4"/>
    <n v="0.97998981460277768"/>
    <x v="0"/>
    <n v="1400"/>
    <s v="no.s"/>
    <n v="57.466666666666669"/>
    <b v="0"/>
    <n v="24.361948955916471"/>
    <m/>
    <m/>
    <m/>
    <m/>
    <n v="0"/>
    <s v="moved"/>
    <n v="46200"/>
    <m/>
    <m/>
    <m/>
    <s v="2 Bin"/>
    <n v="2"/>
    <n v="287.33333333333337"/>
    <n v="290"/>
    <m/>
    <n v="16500"/>
    <n v="33000"/>
    <n v="5"/>
    <n v="3"/>
    <n v="-1"/>
    <n v="13200"/>
    <m/>
    <m/>
    <m/>
    <n v="287.33333333333337"/>
    <n v="280"/>
    <n v="500"/>
  </r>
  <r>
    <n v="713"/>
    <s v="YELLOW CAPS 83MM FOR THANK YOU"/>
    <s v="obsolete"/>
    <s v="no stock"/>
    <n v="10000"/>
    <n v="1.05"/>
    <e v="#N/A"/>
    <s v="Multiple"/>
    <s v="MOULDING"/>
    <s v="CAPS"/>
    <s v="PM0516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n v="22500"/>
    <m/>
    <m/>
    <m/>
    <m/>
    <m/>
    <m/>
    <m/>
    <m/>
    <n v="22500"/>
    <m/>
    <n v="23625"/>
    <m/>
    <n v="0"/>
    <n v="1"/>
    <x v="2"/>
    <n v="10000"/>
    <s v="no.s"/>
    <n v="0"/>
    <b v="0"/>
    <m/>
    <m/>
    <m/>
    <m/>
    <s v="Non Moving "/>
    <n v="1"/>
    <s v="non moved"/>
    <n v="10500"/>
    <m/>
    <m/>
    <m/>
    <m/>
    <m/>
    <m/>
    <m/>
    <m/>
    <n v="0"/>
    <n v="0"/>
    <m/>
    <m/>
    <m/>
    <m/>
    <m/>
    <m/>
    <m/>
    <m/>
    <m/>
    <m/>
  </r>
  <r>
    <n v="640"/>
    <s v="PEPE 103MM Foils"/>
    <m/>
    <m/>
    <n v="125600"/>
    <n v="0.247"/>
    <s v="multiple"/>
    <s v="single"/>
    <s v="GOLD 2/-,DARK 2/-,W.B 2/-,LOVE HEART,MILKY PENGUIN,TWIN BALLS"/>
    <s v="STICKERS"/>
    <s v="PM0453"/>
    <s v="Packing Material"/>
    <n v="1"/>
    <n v="10"/>
    <n v="1"/>
    <n v="3"/>
    <n v="15"/>
    <n v="3"/>
    <n v="3"/>
    <s v="both"/>
    <s v="no.s"/>
    <s v="50000 NOS"/>
    <n v="50000"/>
    <s v="each bdl contains 1000 nos"/>
    <n v="1000"/>
    <n v="65850"/>
    <n v="134000"/>
    <n v="49000"/>
    <n v="75000"/>
    <n v="7000"/>
    <n v="78000"/>
    <n v="131000"/>
    <n v="154000"/>
    <n v="157000"/>
    <n v="850850"/>
    <n v="94538.888888888891"/>
    <n v="157000"/>
    <n v="23351.105555555554"/>
    <n v="0.23351105555555554"/>
    <n v="2.1363330861238588E-4"/>
    <n v="0.98020344791139002"/>
    <x v="0"/>
    <n v="125600"/>
    <s v="no.s"/>
    <n v="5233.333333333333"/>
    <b v="0"/>
    <n v="24"/>
    <m/>
    <m/>
    <m/>
    <m/>
    <n v="0"/>
    <s v="moved"/>
    <n v="31023.200000000001"/>
    <m/>
    <m/>
    <m/>
    <s v="2 Bin"/>
    <n v="2"/>
    <n v="15700"/>
    <n v="16000"/>
    <m/>
    <n v="12350"/>
    <n v="24700"/>
    <n v="5"/>
    <n v="3"/>
    <n v="-1"/>
    <n v="6323.2"/>
    <m/>
    <m/>
    <m/>
    <n v="26166.666666666664"/>
    <n v="26000"/>
    <n v="50000"/>
  </r>
  <r>
    <n v="426"/>
    <s v="Display Big Teddy"/>
    <m/>
    <m/>
    <n v="2650"/>
    <n v="7"/>
    <s v="FG0191"/>
    <s v="single"/>
    <s v="ENGLAND"/>
    <s v="DISPLAY"/>
    <s v="PM0326"/>
    <s v="Packing Material"/>
    <n v="1"/>
    <n v="10"/>
    <n v="1"/>
    <n v="4"/>
    <n v="16"/>
    <n v="15"/>
    <n v="15"/>
    <s v="local"/>
    <s v="no.s"/>
    <s v="5000 nos"/>
    <n v="5000"/>
    <e v="#N/A"/>
    <n v="50"/>
    <n v="5900"/>
    <n v="0"/>
    <n v="0"/>
    <n v="0"/>
    <n v="17255"/>
    <n v="1750"/>
    <n v="0"/>
    <n v="0"/>
    <n v="5050"/>
    <n v="29955"/>
    <n v="3328.3333333333335"/>
    <n v="17255"/>
    <n v="23298.333333333336"/>
    <n v="0.23298333333333335"/>
    <n v="2.1315050901177002E-4"/>
    <n v="0.98041659842040174"/>
    <x v="0"/>
    <n v="2650"/>
    <s v="no.s"/>
    <n v="575.16666666666663"/>
    <b v="0"/>
    <n v="4.6073601854534925"/>
    <m/>
    <m/>
    <m/>
    <m/>
    <n v="0"/>
    <s v="moved"/>
    <n v="18550"/>
    <m/>
    <m/>
    <m/>
    <s v="2 Bin"/>
    <n v="2"/>
    <n v="8627.5"/>
    <n v="8650"/>
    <m/>
    <n v="60550"/>
    <n v="121100"/>
    <n v="15"/>
    <n v="1"/>
    <n v="1"/>
    <m/>
    <m/>
    <n v="8650"/>
    <n v="60550"/>
    <n v="8627.5"/>
    <n v="8650"/>
    <n v="8650"/>
  </r>
  <r>
    <n v="397"/>
    <s v="WAFFY ROLLS ORANGE CBS"/>
    <m/>
    <m/>
    <n v="580"/>
    <n v="28"/>
    <e v="#N/A"/>
    <s v="single"/>
    <s v="STICK"/>
    <s v="CFC"/>
    <s v="PM0543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n v="4060"/>
    <n v="0"/>
    <n v="0"/>
    <n v="80"/>
    <n v="0"/>
    <n v="4140"/>
    <n v="828"/>
    <n v="4060"/>
    <n v="23184"/>
    <n v="0.23183999999999999"/>
    <n v="2.1210450250785647E-4"/>
    <n v="0.9806287029229096"/>
    <x v="0"/>
    <n v="580"/>
    <s v="no.s"/>
    <n v="135.33333333333334"/>
    <b v="0"/>
    <n v="4.2857142857142856"/>
    <m/>
    <m/>
    <m/>
    <m/>
    <n v="0"/>
    <s v="moved"/>
    <n v="16240"/>
    <m/>
    <m/>
    <m/>
    <s v="2 Bin"/>
    <n v="2"/>
    <n v="947.33333333333337"/>
    <n v="960"/>
    <m/>
    <n v="26880"/>
    <n v="53760"/>
    <n v="7"/>
    <n v="1"/>
    <n v="1"/>
    <m/>
    <m/>
    <n v="960"/>
    <n v="26880"/>
    <n v="947.33333333333337"/>
    <n v="960"/>
    <n v="960"/>
  </r>
  <r>
    <n v="126"/>
    <s v="Condensed Milk Flavour (Mane) - Toffees"/>
    <m/>
    <m/>
    <n v="50"/>
    <n v="640.375"/>
    <s v="multiple"/>
    <s v="single"/>
    <s v="TOFFEE"/>
    <s v="FLAVOUR"/>
    <s v="RM0041"/>
    <s v="Raw Material"/>
    <n v="1"/>
    <n v="20"/>
    <n v="5"/>
    <n v="5"/>
    <n v="31"/>
    <n v="30"/>
    <n v="30"/>
    <s v="local"/>
    <s v="Kgs"/>
    <s v="25 KGS"/>
    <n v="25"/>
    <s v="each can contains 25 kgs"/>
    <n v="25"/>
    <n v="125"/>
    <n v="100"/>
    <n v="0"/>
    <n v="0"/>
    <n v="0"/>
    <n v="25"/>
    <n v="50"/>
    <n v="25"/>
    <n v="0"/>
    <n v="325"/>
    <n v="36.111111111111114"/>
    <n v="125"/>
    <n v="23124.652777777781"/>
    <n v="0.23124652777777782"/>
    <n v="2.1156154990931148E-4"/>
    <n v="0.98084026447281891"/>
    <x v="0"/>
    <n v="50"/>
    <s v="kgs"/>
    <n v="4.166666666666667"/>
    <b v="0"/>
    <n v="12"/>
    <m/>
    <m/>
    <m/>
    <m/>
    <n v="0"/>
    <s v="moved"/>
    <n v="32018.75"/>
    <m/>
    <m/>
    <m/>
    <s v="2 Bin"/>
    <n v="2"/>
    <n v="125.00000000000001"/>
    <n v="125"/>
    <m/>
    <n v="80046.875"/>
    <n v="160093.75"/>
    <n v="30"/>
    <n v="1"/>
    <n v="1"/>
    <m/>
    <m/>
    <n v="125"/>
    <n v="80046.875"/>
    <n v="125.00000000000001"/>
    <n v="125"/>
    <n v="125"/>
  </r>
  <r>
    <n v="849"/>
    <s v="96MM HANDLE ORANGE CAPS FOR XTREM (LIME &amp; ORANGE)"/>
    <s v="obsolete"/>
    <s v="no stock"/>
    <n v="22000"/>
    <n v="1.95"/>
    <s v="multiple"/>
    <s v="single"/>
    <s v="CANDY"/>
    <s v="CAPS"/>
    <s v="PM0477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16500"/>
    <n v="4000"/>
    <n v="15000"/>
    <m/>
    <m/>
    <m/>
    <n v="35500"/>
    <n v="11833.333333333334"/>
    <n v="16500"/>
    <n v="23075"/>
    <n v="0.23075000000000001"/>
    <n v="2.1110728931024791E-4"/>
    <n v="0.9810513717621292"/>
    <x v="2"/>
    <n v="22000"/>
    <s v="no.s"/>
    <n v="550"/>
    <b v="0"/>
    <n v="40"/>
    <m/>
    <n v="1"/>
    <m/>
    <s v="6-9 Months"/>
    <n v="1"/>
    <s v="slow moved"/>
    <n v="42900"/>
    <m/>
    <m/>
    <m/>
    <m/>
    <m/>
    <m/>
    <m/>
    <m/>
    <n v="0"/>
    <n v="0"/>
    <m/>
    <m/>
    <m/>
    <m/>
    <m/>
    <m/>
    <m/>
    <m/>
    <m/>
    <m/>
  </r>
  <r>
    <n v="845"/>
    <s v="LOTTE POUCH CBS"/>
    <s v="obsolete"/>
    <m/>
    <n v="1130"/>
    <n v="40"/>
    <e v="#N/A"/>
    <s v="single"/>
    <s v="CANDY"/>
    <s v="CFC"/>
    <s v="PM0550"/>
    <s v="Packing Material"/>
    <n v="1"/>
    <n v="4"/>
    <n v="1"/>
    <n v="2"/>
    <n v="8"/>
    <m/>
    <n v="8"/>
    <s v="local"/>
    <s v="no.s"/>
    <s v="500 CBS"/>
    <n v="500"/>
    <n v="0"/>
    <n v="10"/>
    <m/>
    <m/>
    <m/>
    <m/>
    <n v="430"/>
    <n v="700"/>
    <m/>
    <m/>
    <m/>
    <m/>
    <n v="565"/>
    <m/>
    <n v="22600"/>
    <m/>
    <n v="0"/>
    <n v="1"/>
    <x v="2"/>
    <n v="1130"/>
    <s v="no.s"/>
    <n v="0"/>
    <b v="0"/>
    <m/>
    <m/>
    <m/>
    <m/>
    <s v="Non Moving "/>
    <n v="1"/>
    <s v="non moved"/>
    <n v="45200"/>
    <m/>
    <n v="7"/>
    <n v="10"/>
    <m/>
    <m/>
    <m/>
    <m/>
    <m/>
    <n v="0"/>
    <n v="0"/>
    <m/>
    <m/>
    <m/>
    <m/>
    <m/>
    <m/>
    <m/>
    <m/>
    <m/>
    <m/>
  </r>
  <r>
    <n v="240"/>
    <s v="Cbs Teeny Choco Coated 5/-"/>
    <m/>
    <m/>
    <n v="980"/>
    <n v="44.5"/>
    <s v="FG0025"/>
    <s v="single"/>
    <s v="WAFER"/>
    <s v="CFC"/>
    <s v="PM0361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230"/>
    <n v="850"/>
    <n v="450"/>
    <n v="1070"/>
    <n v="790"/>
    <n v="1110"/>
    <n v="30"/>
    <n v="4530"/>
    <n v="503.33333333333331"/>
    <n v="1110"/>
    <n v="22398.333333333332"/>
    <n v="0.22398333333333331"/>
    <n v="2.0491663857280041E-4"/>
    <n v="0.981256288400702"/>
    <x v="0"/>
    <n v="980"/>
    <s v="no.s"/>
    <n v="37"/>
    <b v="0"/>
    <n v="26.486486486486488"/>
    <m/>
    <m/>
    <m/>
    <m/>
    <n v="0"/>
    <s v="moved"/>
    <n v="43610"/>
    <m/>
    <m/>
    <m/>
    <s v="2 Bin"/>
    <n v="2"/>
    <n v="185"/>
    <n v="190"/>
    <m/>
    <n v="22250"/>
    <n v="44500"/>
    <n v="5"/>
    <n v="2"/>
    <n v="0"/>
    <m/>
    <m/>
    <m/>
    <m/>
    <n v="185"/>
    <n v="180"/>
    <n v="500"/>
  </r>
  <r>
    <n v="895"/>
    <s v="BUTTON BISCUITS"/>
    <m/>
    <m/>
    <n v="1311.98"/>
    <n v="59"/>
    <e v="#N/A"/>
    <s v="single"/>
    <s v="BLISTER"/>
    <s v="RM"/>
    <s v="RM0203"/>
    <s v="Raw Material"/>
    <n v="1"/>
    <n v="3"/>
    <n v="1"/>
    <n v="2"/>
    <n v="7"/>
    <n v="3"/>
    <n v="3"/>
    <s v="local"/>
    <s v="Kgs"/>
    <s v="500 KGS"/>
    <n v="500"/>
    <s v="25 cts x 20 kgs"/>
    <n v="20"/>
    <m/>
    <m/>
    <m/>
    <m/>
    <n v="0"/>
    <n v="15"/>
    <n v="211"/>
    <n v="210"/>
    <n v="1457.52"/>
    <n v="1893.52"/>
    <n v="378.70400000000001"/>
    <n v="1457.52"/>
    <n v="22343.536"/>
    <n v="0.22343536"/>
    <n v="2.0441531174716964E-4"/>
    <n v="0.9814607037124492"/>
    <x v="0"/>
    <n v="1311.98"/>
    <s v="kgs"/>
    <n v="48.583999999999996"/>
    <b v="0"/>
    <n v="27.004363576486089"/>
    <m/>
    <m/>
    <m/>
    <m/>
    <n v="0"/>
    <s v="moved"/>
    <n v="77406.820000000007"/>
    <m/>
    <m/>
    <m/>
    <s v="2 Bin"/>
    <n v="2"/>
    <n v="145.75199999999998"/>
    <n v="160"/>
    <m/>
    <n v="29500"/>
    <n v="59000"/>
    <n v="3"/>
    <n v="3"/>
    <n v="-1"/>
    <n v="18406.82"/>
    <m/>
    <m/>
    <m/>
    <n v="145.75199999999998"/>
    <n v="140"/>
    <n v="500"/>
  </r>
  <r>
    <n v="97"/>
    <s v="Black Salt Powder"/>
    <m/>
    <m/>
    <n v="725"/>
    <n v="29"/>
    <s v="multiple"/>
    <s v="single"/>
    <s v="CANDY"/>
    <s v="RM"/>
    <s v="RM0119"/>
    <s v="Raw Material"/>
    <n v="1"/>
    <n v="5"/>
    <n v="1"/>
    <n v="3"/>
    <n v="10"/>
    <n v="7"/>
    <n v="7"/>
    <s v="local"/>
    <s v="Kgs"/>
    <s v="50 KGS"/>
    <n v="50"/>
    <s v="2 bags x 25 kgs"/>
    <n v="25"/>
    <n v="25"/>
    <n v="225"/>
    <n v="150"/>
    <n v="2000"/>
    <n v="1225"/>
    <n v="675"/>
    <n v="1175"/>
    <n v="825"/>
    <n v="600"/>
    <n v="6900"/>
    <n v="766.66666666666663"/>
    <n v="2000"/>
    <n v="22233.333333333332"/>
    <n v="0.22233333333333333"/>
    <n v="2.0340709565898931E-4"/>
    <n v="0.98166411080810823"/>
    <x v="0"/>
    <n v="725"/>
    <s v="kgs"/>
    <n v="66.666666666666671"/>
    <b v="1"/>
    <n v="10.875"/>
    <m/>
    <m/>
    <m/>
    <m/>
    <n v="0"/>
    <s v="moved"/>
    <n v="21025"/>
    <m/>
    <m/>
    <m/>
    <s v="2 Bin"/>
    <n v="2"/>
    <n v="466.66666666666669"/>
    <n v="475"/>
    <m/>
    <n v="13775"/>
    <n v="27550"/>
    <n v="7"/>
    <n v="2"/>
    <n v="0"/>
    <m/>
    <m/>
    <m/>
    <m/>
    <n v="466.66666666666669"/>
    <n v="475"/>
    <n v="475"/>
  </r>
  <r>
    <n v="288"/>
    <s v="Display Doreomon Choco Bar"/>
    <m/>
    <m/>
    <n v="600"/>
    <n v="7"/>
    <s v="FG0198"/>
    <s v="single"/>
    <s v="ENGLAND"/>
    <s v="DISPLAY"/>
    <s v="PM0293"/>
    <s v="Packing Material"/>
    <n v="1"/>
    <n v="10"/>
    <n v="1"/>
    <n v="4"/>
    <n v="16"/>
    <n v="15"/>
    <n v="15"/>
    <s v="local"/>
    <s v="no.s"/>
    <s v="5000 NOS"/>
    <n v="5000"/>
    <s v="each cotton contains 300 nos"/>
    <n v="300"/>
    <n v="0"/>
    <n v="3000"/>
    <n v="0"/>
    <n v="0"/>
    <n v="0"/>
    <n v="0"/>
    <n v="9600"/>
    <n v="8400"/>
    <n v="7500"/>
    <n v="28500"/>
    <n v="3166.6666666666665"/>
    <n v="9600"/>
    <n v="22166.666666666664"/>
    <n v="0.22166666666666665"/>
    <n v="2.0279717933017674E-4"/>
    <n v="0.98186690798743836"/>
    <x v="0"/>
    <n v="600"/>
    <s v="no.s"/>
    <n v="320"/>
    <b v="0"/>
    <n v="1.875"/>
    <m/>
    <m/>
    <m/>
    <m/>
    <n v="0"/>
    <s v="moved"/>
    <n v="4200"/>
    <m/>
    <m/>
    <m/>
    <s v="2 Bin"/>
    <n v="2"/>
    <n v="4800"/>
    <n v="4800"/>
    <m/>
    <n v="35000"/>
    <n v="70000"/>
    <n v="15"/>
    <n v="1"/>
    <n v="1"/>
    <m/>
    <m/>
    <n v="5000"/>
    <n v="35000"/>
    <n v="4800"/>
    <n v="4700"/>
    <n v="5000"/>
  </r>
  <r>
    <n v="384"/>
    <s v="Ben 10 Ultra Pop Yellow Labels"/>
    <m/>
    <m/>
    <n v="7650"/>
    <n v="0.78"/>
    <s v="multiple"/>
    <s v="single"/>
    <s v="CANDY"/>
    <s v="STICKERS"/>
    <s v="PM021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21140"/>
    <n v="25320"/>
    <n v="30750"/>
    <n v="15070"/>
    <n v="47580"/>
    <n v="15670"/>
    <n v="50000"/>
    <n v="21650"/>
    <n v="28275"/>
    <n v="255455"/>
    <n v="28383.888888888891"/>
    <n v="50000"/>
    <n v="22139.433333333334"/>
    <n v="0.22139433333333333"/>
    <n v="2.0254802850985684E-4"/>
    <n v="0.98206945601594819"/>
    <x v="0"/>
    <n v="7650"/>
    <s v="no.s"/>
    <n v="1666.6666666666667"/>
    <b v="0"/>
    <n v="4.59"/>
    <m/>
    <m/>
    <m/>
    <m/>
    <n v="0"/>
    <s v="moved"/>
    <n v="5967"/>
    <m/>
    <m/>
    <m/>
    <s v="2 Bin"/>
    <n v="2"/>
    <n v="8333.3333333333339"/>
    <n v="8400"/>
    <m/>
    <n v="13104"/>
    <n v="26208"/>
    <n v="10"/>
    <n v="1"/>
    <n v="1"/>
    <m/>
    <m/>
    <n v="16800"/>
    <n v="13104"/>
    <n v="16666.666666666668"/>
    <n v="16800"/>
    <n v="16800"/>
  </r>
  <r>
    <n v="262"/>
    <s v="Cbs Gold 999  5/-"/>
    <m/>
    <m/>
    <n v="1090"/>
    <n v="33"/>
    <s v="FG0172"/>
    <s v="Multiple"/>
    <s v="MOULDING"/>
    <s v="CFC"/>
    <s v="PM027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210"/>
    <n v="1350"/>
    <n v="30"/>
    <n v="0"/>
    <n v="0"/>
    <n v="0"/>
    <n v="1310"/>
    <n v="1120"/>
    <n v="980"/>
    <n v="6000"/>
    <n v="666.66666666666663"/>
    <n v="1350"/>
    <n v="22000"/>
    <n v="0.22"/>
    <n v="2.0127238850814537E-4"/>
    <n v="0.98227072840445639"/>
    <x v="0"/>
    <n v="1090"/>
    <s v="no.s"/>
    <n v="45"/>
    <b v="0"/>
    <n v="24.222222222222221"/>
    <m/>
    <m/>
    <m/>
    <m/>
    <n v="0"/>
    <s v="moved"/>
    <n v="35970"/>
    <m/>
    <m/>
    <m/>
    <s v="2 Bin"/>
    <n v="2"/>
    <n v="225"/>
    <n v="230"/>
    <m/>
    <n v="16500"/>
    <n v="33000"/>
    <n v="5"/>
    <n v="3"/>
    <n v="-1"/>
    <n v="2970"/>
    <m/>
    <m/>
    <m/>
    <n v="225"/>
    <n v="220"/>
    <n v="500"/>
  </r>
  <r>
    <n v="132"/>
    <s v="Chocolate Bitter 101 Flavour"/>
    <m/>
    <m/>
    <n v="294.66460000000001"/>
    <n v="650"/>
    <s v="multiple"/>
    <s v="single"/>
    <s v="INDUSTRIAL"/>
    <s v="FLAVOUR"/>
    <s v="RM0137"/>
    <s v="Raw Material"/>
    <n v="1"/>
    <n v="20"/>
    <n v="5"/>
    <n v="5"/>
    <n v="31"/>
    <n v="30"/>
    <n v="30"/>
    <s v="Non Local"/>
    <s v="Kgs"/>
    <s v="25 KGS"/>
    <n v="25"/>
    <s v="5 cans x 5 kgs"/>
    <n v="5"/>
    <n v="0"/>
    <n v="0"/>
    <n v="5"/>
    <n v="35"/>
    <n v="49"/>
    <n v="64"/>
    <n v="0"/>
    <n v="55"/>
    <n v="95"/>
    <n v="303"/>
    <n v="33.666666666666664"/>
    <n v="95"/>
    <n v="21883.333333333332"/>
    <n v="0.21883333333333332"/>
    <n v="2.0020503493272337E-4"/>
    <n v="0.98247093343938907"/>
    <x v="0"/>
    <n v="294.66460000000001"/>
    <s v="kgs"/>
    <n v="3.1666666666666665"/>
    <b v="0"/>
    <n v="93.051978947368426"/>
    <m/>
    <m/>
    <m/>
    <m/>
    <n v="0"/>
    <s v="moved"/>
    <n v="191531.99"/>
    <m/>
    <m/>
    <m/>
    <s v="2 Bin"/>
    <n v="2"/>
    <n v="95"/>
    <n v="95"/>
    <m/>
    <n v="61750"/>
    <n v="123500"/>
    <n v="30"/>
    <n v="4"/>
    <n v="-2"/>
    <n v="68031.990000000005"/>
    <m/>
    <m/>
    <m/>
    <n v="95"/>
    <n v="95"/>
    <n v="95"/>
  </r>
  <r>
    <n v="466"/>
    <s v="Milky Color Cbs"/>
    <s v="obsolete"/>
    <s v="no stock"/>
    <n v="1040"/>
    <n v="30.5"/>
    <e v="#N/A"/>
    <s v="Multiple"/>
    <s v="MOULDING"/>
    <s v="CFC"/>
    <s v="PM0337"/>
    <s v="Packing Material"/>
    <n v="1"/>
    <n v="4"/>
    <n v="1"/>
    <n v="2"/>
    <n v="8"/>
    <m/>
    <n v="8"/>
    <s v="local"/>
    <s v="no.s"/>
    <s v="500 CBS"/>
    <n v="500"/>
    <s v="each bdl contains 10 nos"/>
    <n v="10"/>
    <n v="760"/>
    <n v="640"/>
    <m/>
    <m/>
    <m/>
    <m/>
    <m/>
    <m/>
    <m/>
    <m/>
    <n v="700"/>
    <m/>
    <n v="21350"/>
    <m/>
    <n v="0"/>
    <n v="1"/>
    <x v="2"/>
    <n v="1040"/>
    <s v="no.s"/>
    <n v="0"/>
    <b v="0"/>
    <m/>
    <m/>
    <m/>
    <m/>
    <s v="Non Moving "/>
    <n v="1"/>
    <s v="non moved"/>
    <n v="31720"/>
    <m/>
    <n v="5.3"/>
    <n v="6.5"/>
    <m/>
    <m/>
    <m/>
    <m/>
    <m/>
    <n v="0"/>
    <n v="0"/>
    <m/>
    <m/>
    <m/>
    <m/>
    <m/>
    <m/>
    <m/>
    <m/>
    <m/>
    <m/>
  </r>
  <r>
    <n v="118"/>
    <s v="Mango Kacha LM1919 (Kerry) - M &amp; M"/>
    <s v="obsolete"/>
    <m/>
    <n v="0"/>
    <n v="750"/>
    <e v="#N/A"/>
    <s v="single"/>
    <s v="cc stick "/>
    <s v="FLAVOUR"/>
    <s v="RM0172"/>
    <s v="Raw Material"/>
    <n v="1"/>
    <n v="20"/>
    <n v="5"/>
    <n v="5"/>
    <n v="31"/>
    <n v="30"/>
    <n v="30"/>
    <s v="Non Local"/>
    <s v="Kgs"/>
    <s v="product closed"/>
    <s v="product closed"/>
    <e v="#N/A"/>
    <n v="30"/>
    <n v="5"/>
    <n v="80"/>
    <n v="140"/>
    <n v="0"/>
    <n v="0"/>
    <n v="30"/>
    <n v="0"/>
    <n v="0"/>
    <n v="0"/>
    <n v="150"/>
    <n v="28.333333333333332"/>
    <n v="140"/>
    <n v="21250"/>
    <n v="0.21249999999999999"/>
    <n v="1.9441082980900404E-4"/>
    <n v="0.98266534426919805"/>
    <x v="2"/>
    <n v="0"/>
    <s v="kgs"/>
    <n v="4.66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235"/>
    <s v="Display Cbs Teeny stb 5/-"/>
    <m/>
    <m/>
    <n v="1582"/>
    <n v="54"/>
    <s v="FG0207"/>
    <s v="single"/>
    <s v="WAFER"/>
    <s v="CFC"/>
    <s v="PM0354"/>
    <s v="Packing Material"/>
    <n v="1"/>
    <n v="4"/>
    <n v="1"/>
    <n v="2"/>
    <n v="8"/>
    <n v="15"/>
    <n v="8"/>
    <s v="local"/>
    <s v="no.s"/>
    <s v="500 CBS"/>
    <n v="500"/>
    <s v="each bdl contains 10 nos"/>
    <n v="10"/>
    <n v="0"/>
    <n v="0"/>
    <n v="0"/>
    <n v="150"/>
    <n v="300"/>
    <n v="1470"/>
    <n v="1300"/>
    <n v="320"/>
    <n v="0"/>
    <n v="3540"/>
    <n v="393.33333333333331"/>
    <n v="1470"/>
    <n v="21240"/>
    <n v="0.21240000000000001"/>
    <n v="1.9431934235968217E-4"/>
    <n v="0.98285966361155774"/>
    <x v="0"/>
    <n v="1582"/>
    <s v="no.s"/>
    <n v="49"/>
    <b v="0"/>
    <n v="32.285714285714285"/>
    <m/>
    <m/>
    <m/>
    <m/>
    <n v="0"/>
    <s v="moved"/>
    <n v="85428"/>
    <m/>
    <m/>
    <m/>
    <s v="2 Bin"/>
    <n v="2"/>
    <n v="392"/>
    <n v="400"/>
    <m/>
    <n v="27000"/>
    <n v="54000"/>
    <n v="8"/>
    <n v="4"/>
    <n v="-2"/>
    <n v="31428"/>
    <m/>
    <m/>
    <m/>
    <n v="392"/>
    <n v="390"/>
    <n v="500"/>
  </r>
  <r>
    <n v="231"/>
    <s v="Dis Cbs Mr Wafer 5/-"/>
    <m/>
    <m/>
    <n v="590"/>
    <n v="56"/>
    <s v="multiple"/>
    <s v="single"/>
    <s v="WAFER"/>
    <s v="CFC"/>
    <s v="PM0363"/>
    <s v="Packing Material"/>
    <n v="1"/>
    <n v="4"/>
    <n v="1"/>
    <n v="2"/>
    <n v="8"/>
    <n v="5"/>
    <n v="5"/>
    <s v="local"/>
    <s v="no.s"/>
    <s v="500 CBS"/>
    <n v="500"/>
    <s v="each bdl contains 10 nos"/>
    <n v="10"/>
    <n v="270"/>
    <n v="250"/>
    <n v="50"/>
    <n v="820"/>
    <n v="550"/>
    <n v="0"/>
    <n v="520"/>
    <n v="610"/>
    <n v="320"/>
    <n v="3390"/>
    <n v="376.66666666666669"/>
    <n v="820"/>
    <n v="21093.333333333336"/>
    <n v="0.21093333333333336"/>
    <n v="1.9297752643629456E-4"/>
    <n v="0.98305264113799407"/>
    <x v="0"/>
    <n v="590"/>
    <s v="no.s"/>
    <n v="27.333333333333332"/>
    <b v="0"/>
    <n v="21.585365853658537"/>
    <m/>
    <m/>
    <m/>
    <m/>
    <n v="0"/>
    <s v="moved"/>
    <n v="33040"/>
    <m/>
    <m/>
    <m/>
    <s v="2 Bin"/>
    <n v="2"/>
    <n v="136.66666666666666"/>
    <n v="140"/>
    <m/>
    <n v="28000"/>
    <n v="56000"/>
    <n v="5"/>
    <n v="2"/>
    <n v="0"/>
    <m/>
    <m/>
    <m/>
    <m/>
    <n v="136.66666666666666"/>
    <n v="130"/>
    <n v="500"/>
  </r>
  <r>
    <n v="383"/>
    <s v="Ben 10 Ultra Pop Red Labels"/>
    <m/>
    <m/>
    <n v="14670"/>
    <n v="0.78"/>
    <s v="multiple"/>
    <s v="single"/>
    <s v="CANDY"/>
    <s v="STICKERS"/>
    <s v="PM021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22005"/>
    <n v="27330"/>
    <n v="20600"/>
    <n v="33200"/>
    <n v="14695"/>
    <n v="25410"/>
    <n v="49850"/>
    <n v="25500"/>
    <n v="24600"/>
    <n v="243190"/>
    <n v="27021.111111111109"/>
    <n v="49850"/>
    <n v="21076.466666666667"/>
    <n v="0.21076466666666668"/>
    <n v="1.9282321760510495E-4"/>
    <n v="0.98324546435559912"/>
    <x v="0"/>
    <n v="14670"/>
    <s v="no.s"/>
    <n v="1661.6666666666667"/>
    <b v="0"/>
    <n v="8.8284854563691066"/>
    <m/>
    <m/>
    <m/>
    <m/>
    <n v="0"/>
    <s v="moved"/>
    <n v="11442.6"/>
    <m/>
    <m/>
    <m/>
    <s v="2 Bin"/>
    <n v="2"/>
    <n v="8308.3333333333339"/>
    <n v="8400"/>
    <m/>
    <n v="13104"/>
    <n v="26208"/>
    <n v="10"/>
    <n v="1"/>
    <n v="1"/>
    <m/>
    <m/>
    <n v="16800"/>
    <n v="13104"/>
    <n v="16616.666666666668"/>
    <n v="16800"/>
    <n v="16800"/>
  </r>
  <r>
    <n v="579"/>
    <s v="YOYO MINI CH"/>
    <m/>
    <m/>
    <n v="55012"/>
    <n v="0.3"/>
    <s v="FG0001"/>
    <s v="single"/>
    <s v="STICK"/>
    <s v="STICKERS"/>
    <s v="PM0033"/>
    <s v="Packing Material"/>
    <n v="1"/>
    <n v="10"/>
    <n v="1"/>
    <n v="3"/>
    <n v="15"/>
    <n v="7"/>
    <n v="7"/>
    <s v="local"/>
    <s v="no.s"/>
    <s v="10000 NOS"/>
    <n v="10000"/>
    <n v="0"/>
    <n v="200"/>
    <n v="48000"/>
    <n v="38000"/>
    <n v="61600"/>
    <n v="52000"/>
    <n v="47000"/>
    <n v="55800"/>
    <n v="95200"/>
    <n v="118000"/>
    <n v="115000"/>
    <n v="630600"/>
    <n v="70066.666666666672"/>
    <n v="118000"/>
    <n v="21020"/>
    <n v="0.2102"/>
    <n v="1.9230661847460071E-4"/>
    <n v="0.9834377709740737"/>
    <x v="0"/>
    <n v="55012"/>
    <s v="no.s"/>
    <n v="3933.3333333333335"/>
    <b v="0"/>
    <n v="13.986101694915254"/>
    <m/>
    <m/>
    <m/>
    <m/>
    <n v="0"/>
    <s v="moved"/>
    <n v="16503.599999999999"/>
    <m/>
    <m/>
    <m/>
    <s v="2 Bin"/>
    <n v="2"/>
    <n v="27533.333333333336"/>
    <n v="27600"/>
    <m/>
    <n v="11820"/>
    <n v="23640"/>
    <n v="10"/>
    <n v="2"/>
    <n v="0"/>
    <m/>
    <m/>
    <m/>
    <m/>
    <n v="39333.333333333336"/>
    <n v="39400"/>
    <n v="39400"/>
  </r>
  <r>
    <n v="143"/>
    <s v="Strawberry 5251 KM Flavour (Kerry)"/>
    <s v="obsolete"/>
    <s v="no stock"/>
    <n v="205"/>
    <n v="600"/>
    <e v="#N/A"/>
    <s v="not used"/>
    <s v="not used"/>
    <s v="FLAVOUR"/>
    <s v="RM0177"/>
    <s v="Raw Material"/>
    <n v="1"/>
    <n v="20"/>
    <n v="5"/>
    <n v="5"/>
    <n v="31"/>
    <n v="30"/>
    <n v="30"/>
    <s v="Non Local"/>
    <s v="Kgs"/>
    <s v="50 KGS"/>
    <n v="50"/>
    <e v="#N/A"/>
    <n v="30"/>
    <n v="30"/>
    <n v="45"/>
    <n v="90"/>
    <n v="60"/>
    <n v="30"/>
    <n v="60"/>
    <n v="0"/>
    <n v="0"/>
    <n v="0"/>
    <n v="315"/>
    <n v="35"/>
    <n v="90"/>
    <n v="21000"/>
    <n v="0.21"/>
    <n v="1.9212364357595695E-4"/>
    <n v="0.9836298946176496"/>
    <x v="2"/>
    <n v="205"/>
    <s v="kgs"/>
    <n v="3"/>
    <b v="0"/>
    <n v="68.333333333333329"/>
    <m/>
    <n v="1"/>
    <m/>
    <s v="6-9 Months"/>
    <n v="1"/>
    <s v="non moved"/>
    <n v="123000"/>
    <m/>
    <m/>
    <m/>
    <m/>
    <m/>
    <m/>
    <m/>
    <m/>
    <n v="0"/>
    <n v="0"/>
    <m/>
    <m/>
    <m/>
    <m/>
    <m/>
    <m/>
    <m/>
    <m/>
    <m/>
    <m/>
  </r>
  <r>
    <n v="695"/>
    <s v="BLUE CAPS FOR MR.WAFER DARKY STICK"/>
    <m/>
    <m/>
    <n v="42000"/>
    <n v="1.95"/>
    <s v="FG0013"/>
    <s v="single"/>
    <s v="STICK"/>
    <s v="CAPS"/>
    <s v="PM0022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n v="0"/>
    <n v="3550"/>
    <n v="12400"/>
    <n v="12200"/>
    <n v="0"/>
    <n v="11900"/>
    <n v="4900"/>
    <n v="19900"/>
    <n v="32000"/>
    <n v="96850"/>
    <n v="10761.111111111111"/>
    <n v="32000"/>
    <n v="20984.166666666668"/>
    <n v="0.20984166666666668"/>
    <n v="1.9197878844786397E-4"/>
    <n v="0.9838218734060975"/>
    <x v="0"/>
    <n v="42000"/>
    <s v="no.s"/>
    <n v="1066.6666666666667"/>
    <b v="0"/>
    <n v="39.375"/>
    <m/>
    <m/>
    <m/>
    <m/>
    <n v="0"/>
    <s v="moved"/>
    <n v="81900"/>
    <m/>
    <m/>
    <m/>
    <s v="2 Bin"/>
    <n v="2"/>
    <n v="2133.3333333333335"/>
    <n v="4000"/>
    <m/>
    <n v="21450"/>
    <n v="42900"/>
    <n v="10"/>
    <n v="4"/>
    <n v="-2"/>
    <n v="39000"/>
    <m/>
    <m/>
    <m/>
    <n v="10666.666666666668"/>
    <n v="11000"/>
    <n v="11000"/>
  </r>
  <r>
    <n v="388"/>
    <s v="Stickers Mr.Wafer Choco Stick 15G"/>
    <m/>
    <m/>
    <n v="12391"/>
    <n v="0.45"/>
    <s v="FG0011"/>
    <s v="single"/>
    <s v="STICK"/>
    <s v="STICKERS"/>
    <s v="PM0659"/>
    <s v="Packing Material"/>
    <n v="1"/>
    <n v="10"/>
    <n v="1"/>
    <n v="3"/>
    <n v="15"/>
    <n v="7"/>
    <n v="7"/>
    <s v="local"/>
    <s v="no.s"/>
    <s v="10000 NOS"/>
    <n v="10000"/>
    <n v="0"/>
    <n v="200"/>
    <n v="28500"/>
    <n v="55500"/>
    <n v="64600"/>
    <n v="9000"/>
    <n v="22000"/>
    <n v="68700"/>
    <n v="32780"/>
    <n v="80310"/>
    <n v="57120"/>
    <n v="418510"/>
    <n v="46501.111111111109"/>
    <n v="80310"/>
    <n v="20925.5"/>
    <n v="0.209255"/>
    <n v="1.9144206207850889E-4"/>
    <n v="0.98401331546817605"/>
    <x v="0"/>
    <n v="12391"/>
    <s v="no.s"/>
    <n v="2677"/>
    <b v="0"/>
    <n v="4.6286888307807246"/>
    <m/>
    <m/>
    <m/>
    <m/>
    <n v="0"/>
    <s v="moved"/>
    <n v="5575.95"/>
    <m/>
    <m/>
    <m/>
    <s v="2 Bin"/>
    <n v="2"/>
    <n v="18739"/>
    <n v="18800"/>
    <m/>
    <n v="12060"/>
    <n v="24120"/>
    <n v="10"/>
    <n v="1"/>
    <n v="1"/>
    <m/>
    <m/>
    <n v="26800"/>
    <n v="12060"/>
    <n v="26770"/>
    <n v="26800"/>
    <n v="26800"/>
  </r>
  <r>
    <n v="96"/>
    <s v="Paraffin Oil"/>
    <m/>
    <m/>
    <n v="300"/>
    <n v="90"/>
    <e v="#N/A"/>
    <s v="single"/>
    <s v="BUBBLE GUM"/>
    <s v="RM"/>
    <s v="RM0205"/>
    <s v="Raw Material"/>
    <n v="1"/>
    <n v="4"/>
    <n v="1"/>
    <n v="2"/>
    <n v="8"/>
    <n v="7"/>
    <n v="7"/>
    <s v="local"/>
    <s v="Kgs"/>
    <s v="250KGS"/>
    <n v="250"/>
    <s v="1 barrel x 165 kgs"/>
    <n v="165"/>
    <n v="200"/>
    <n v="415"/>
    <n v="522"/>
    <n v="0"/>
    <n v="86"/>
    <n v="215"/>
    <n v="0"/>
    <n v="430"/>
    <n v="200"/>
    <n v="2068"/>
    <n v="229.77777777777777"/>
    <n v="522"/>
    <n v="20680"/>
    <n v="0.20680000000000001"/>
    <n v="1.8919604519765663E-4"/>
    <n v="0.98420251151337368"/>
    <x v="0"/>
    <n v="300"/>
    <s v="kgs"/>
    <n v="17.399999999999999"/>
    <b v="0"/>
    <n v="17.241379310344829"/>
    <m/>
    <m/>
    <m/>
    <m/>
    <n v="0"/>
    <s v="moved"/>
    <n v="27000"/>
    <m/>
    <m/>
    <m/>
    <s v="2 Bin"/>
    <n v="2"/>
    <n v="121.79999999999998"/>
    <n v="165"/>
    <m/>
    <n v="22500"/>
    <n v="45000"/>
    <n v="7"/>
    <n v="2"/>
    <n v="0"/>
    <m/>
    <m/>
    <m/>
    <m/>
    <n v="121.79999999999998"/>
    <n v="85"/>
    <n v="250"/>
  </r>
  <r>
    <n v="662"/>
    <s v="Brown 96mm without hadle  for Dark 2/-"/>
    <m/>
    <m/>
    <n v="21200"/>
    <n v="0.98"/>
    <s v="FG0043"/>
    <s v="Multiple"/>
    <s v="MOULDING"/>
    <s v="CAPS"/>
    <s v="PM022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0000"/>
    <n v="24000"/>
    <n v="18000"/>
    <n v="0"/>
    <n v="0"/>
    <n v="18000"/>
    <n v="28000"/>
    <n v="12000"/>
    <n v="29800"/>
    <n v="189800"/>
    <n v="21088.888888888891"/>
    <n v="60000"/>
    <n v="20667.111111111113"/>
    <n v="0.20667111111111114"/>
    <n v="1.8907812804075291E-4"/>
    <n v="0.98439158964141438"/>
    <x v="0"/>
    <n v="21200"/>
    <s v="no.s"/>
    <n v="2000"/>
    <b v="0"/>
    <n v="10.6"/>
    <m/>
    <m/>
    <m/>
    <m/>
    <n v="0"/>
    <s v="moved"/>
    <n v="20776"/>
    <m/>
    <m/>
    <m/>
    <s v="2 Bin"/>
    <n v="2"/>
    <n v="6000"/>
    <n v="6000"/>
    <m/>
    <n v="20580"/>
    <n v="41160"/>
    <n v="10"/>
    <n v="2"/>
    <n v="0"/>
    <m/>
    <m/>
    <m/>
    <m/>
    <n v="20000"/>
    <n v="21000"/>
    <n v="21000"/>
  </r>
  <r>
    <n v="727"/>
    <s v="83mm Green caps for Xtrem (pen offer) / Bubblegum"/>
    <m/>
    <m/>
    <n v="10000"/>
    <n v="1.05"/>
    <s v="multiple"/>
    <s v="Multiple"/>
    <s v="XTREAM AND BUBBLE GUM"/>
    <s v="CAPS"/>
    <s v="PM0088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n v="15590"/>
    <n v="41000"/>
    <n v="40000"/>
    <n v="14000"/>
    <n v="10000"/>
    <n v="8000"/>
    <n v="16000"/>
    <n v="14000"/>
    <n v="18000"/>
    <n v="176590"/>
    <n v="19621.111111111109"/>
    <n v="41000"/>
    <n v="20602.166666666664"/>
    <n v="0.20602166666666663"/>
    <n v="1.8848396788376796E-4"/>
    <n v="0.98458007360929811"/>
    <x v="0"/>
    <n v="10000"/>
    <s v="no.s"/>
    <n v="1366.6666666666667"/>
    <b v="0"/>
    <n v="7.3170731707317067"/>
    <m/>
    <m/>
    <m/>
    <m/>
    <n v="0"/>
    <s v="moved"/>
    <n v="10500"/>
    <m/>
    <m/>
    <m/>
    <s v="2 Bin"/>
    <n v="2"/>
    <n v="2733.3333333333335"/>
    <n v="4000"/>
    <m/>
    <n v="15750"/>
    <n v="31500"/>
    <n v="10"/>
    <n v="1"/>
    <n v="1"/>
    <m/>
    <m/>
    <n v="15000"/>
    <n v="15750"/>
    <n v="13666.666666666668"/>
    <n v="15000"/>
    <n v="15000"/>
  </r>
  <r>
    <n v="391"/>
    <s v="Funtoo Choco stick Big Cbs"/>
    <m/>
    <m/>
    <n v="1690"/>
    <n v="40"/>
    <s v="FG0158"/>
    <s v="single"/>
    <s v="STICK"/>
    <s v="CFC"/>
    <s v="PM051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n v="1080"/>
    <n v="0"/>
    <n v="520"/>
    <n v="460"/>
    <n v="2060"/>
    <n v="515"/>
    <n v="1080"/>
    <n v="20600"/>
    <n v="0.20599999999999999"/>
    <n v="1.8846414560308157E-4"/>
    <n v="0.98476853775490114"/>
    <x v="0"/>
    <n v="1690"/>
    <s v="no.s"/>
    <n v="36"/>
    <b v="0"/>
    <n v="46.944444444444443"/>
    <m/>
    <m/>
    <m/>
    <m/>
    <n v="0"/>
    <s v="moved"/>
    <n v="67600"/>
    <m/>
    <m/>
    <m/>
    <s v="2 Bin"/>
    <n v="2"/>
    <n v="252"/>
    <n v="260"/>
    <m/>
    <n v="20000"/>
    <n v="40000"/>
    <n v="7"/>
    <n v="4"/>
    <n v="-2"/>
    <n v="27600"/>
    <m/>
    <m/>
    <m/>
    <n v="252"/>
    <n v="250"/>
    <n v="500"/>
  </r>
  <r>
    <n v="855"/>
    <s v="DOUBLE CARTON  MARCO BITTER SLAB"/>
    <m/>
    <m/>
    <n v="2180"/>
    <n v="35"/>
    <e v="#N/A"/>
    <s v="single"/>
    <s v="INDUSTRIAL"/>
    <s v="CFC"/>
    <s v="PM0649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410"/>
    <n v="450"/>
    <n v="640"/>
    <n v="680"/>
    <n v="720"/>
    <n v="2900"/>
    <n v="580"/>
    <n v="720"/>
    <n v="20300"/>
    <n v="0.20300000000000001"/>
    <n v="1.8571952212342505E-4"/>
    <n v="0.98495425727702457"/>
    <x v="0"/>
    <n v="2180"/>
    <s v="no.s"/>
    <n v="24"/>
    <b v="0"/>
    <n v="90.833333333333329"/>
    <m/>
    <m/>
    <m/>
    <m/>
    <n v="0"/>
    <s v="moved"/>
    <n v="76300"/>
    <m/>
    <m/>
    <m/>
    <s v="2 Bin"/>
    <n v="2"/>
    <n v="120"/>
    <n v="120"/>
    <m/>
    <n v="17500"/>
    <n v="35000"/>
    <n v="5"/>
    <n v="5"/>
    <n v="-3"/>
    <n v="41300"/>
    <m/>
    <m/>
    <m/>
    <n v="120"/>
    <n v="120"/>
    <n v="500"/>
  </r>
  <r>
    <n v="637"/>
    <s v="AUSOME 115MM Foils"/>
    <m/>
    <m/>
    <n v="88000"/>
    <n v="0.29499999999999998"/>
    <s v="multiple"/>
    <s v="single"/>
    <s v="WAFER"/>
    <s v="FOILS"/>
    <s v="PM0450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0000"/>
    <n v="40000"/>
    <n v="109000"/>
    <n v="48000"/>
    <n v="55000"/>
    <n v="40000"/>
    <n v="83000"/>
    <n v="115700"/>
    <n v="108000"/>
    <n v="618700"/>
    <n v="68744.444444444438"/>
    <n v="115700"/>
    <n v="20279.611111111109"/>
    <n v="0.20279611111111109"/>
    <n v="1.8553298937952985E-4"/>
    <n v="0.98513979026640408"/>
    <x v="0"/>
    <n v="88000"/>
    <s v="no.s"/>
    <n v="3856.6666666666665"/>
    <b v="0"/>
    <n v="22.817631806395852"/>
    <m/>
    <m/>
    <m/>
    <m/>
    <n v="0"/>
    <s v="moved"/>
    <n v="25960"/>
    <m/>
    <m/>
    <m/>
    <s v="2 Bin"/>
    <n v="2"/>
    <n v="11570"/>
    <n v="12000"/>
    <m/>
    <n v="14750"/>
    <n v="29500"/>
    <n v="5"/>
    <n v="2"/>
    <n v="0"/>
    <m/>
    <m/>
    <m/>
    <m/>
    <n v="19283.333333333332"/>
    <n v="19000"/>
    <n v="50000"/>
  </r>
  <r>
    <n v="154"/>
    <s v="Orange Flavour (CEC)"/>
    <m/>
    <m/>
    <n v="80"/>
    <n v="450"/>
    <s v="multiple"/>
    <s v="single"/>
    <s v="lollypop"/>
    <s v="FLAVOUR"/>
    <s v="RM0185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80"/>
    <n v="45"/>
    <n v="20"/>
    <n v="30"/>
    <n v="60"/>
    <n v="95"/>
    <n v="20"/>
    <n v="30"/>
    <n v="405"/>
    <n v="45"/>
    <n v="95"/>
    <n v="20250"/>
    <n v="0.20250000000000001"/>
    <n v="1.8526208487681562E-4"/>
    <n v="0.98532505235128087"/>
    <x v="0"/>
    <n v="80"/>
    <s v="kgs"/>
    <n v="3.1666666666666665"/>
    <b v="0"/>
    <n v="25.263157894736842"/>
    <m/>
    <m/>
    <m/>
    <m/>
    <n v="0"/>
    <s v="moved"/>
    <n v="36000"/>
    <m/>
    <m/>
    <m/>
    <s v="2 Bin"/>
    <n v="2"/>
    <n v="95"/>
    <n v="100"/>
    <m/>
    <n v="45000"/>
    <n v="90000"/>
    <n v="30"/>
    <n v="1"/>
    <n v="1"/>
    <m/>
    <m/>
    <n v="100"/>
    <n v="45000"/>
    <n v="95"/>
    <n v="100"/>
    <n v="100"/>
  </r>
  <r>
    <n v="947"/>
    <s v="COCOA BUTTER"/>
    <m/>
    <m/>
    <n v="300"/>
    <n v="300"/>
    <e v="#N/A"/>
    <s v="Multiple"/>
    <s v="CREAM MAKING"/>
    <s v="RM"/>
    <s v="RM0227"/>
    <s v="Raw Material"/>
    <n v="1"/>
    <n v="7"/>
    <n v="3"/>
    <n v="2"/>
    <n v="13"/>
    <n v="10"/>
    <n v="10"/>
    <s v="Non Local"/>
    <s v="Kgs"/>
    <s v="500 kgs"/>
    <n v="500"/>
    <e v="#N/A"/>
    <n v="20"/>
    <m/>
    <m/>
    <m/>
    <m/>
    <m/>
    <m/>
    <n v="200"/>
    <n v="0"/>
    <n v="0"/>
    <n v="200"/>
    <n v="66.666666666666671"/>
    <n v="200"/>
    <n v="20000"/>
    <n v="0.2"/>
    <n v="1.829748986437685E-4"/>
    <n v="0.98550802724992459"/>
    <x v="0"/>
    <n v="300"/>
    <s v="kgs"/>
    <n v="6.666666666666667"/>
    <b v="0"/>
    <n v="45"/>
    <m/>
    <m/>
    <m/>
    <m/>
    <n v="0"/>
    <s v="moved"/>
    <n v="90000"/>
    <m/>
    <m/>
    <m/>
    <s v="N-bin"/>
    <n v="2"/>
    <n v="66.666666666666671"/>
    <n v="500"/>
    <n v="500"/>
    <n v="150000"/>
    <n v="300000"/>
    <n v="10"/>
    <n v="1"/>
    <n v="1"/>
    <m/>
    <m/>
    <m/>
    <m/>
    <n v="66.666666666666671"/>
    <n v="60"/>
    <n v="500"/>
  </r>
  <r>
    <n v="49"/>
    <s v="Baking Powder"/>
    <m/>
    <m/>
    <n v="850"/>
    <n v="45"/>
    <s v="multiple"/>
    <s v="single"/>
    <s v="CAKE"/>
    <s v="RM"/>
    <s v="RM0121"/>
    <s v="Raw Material"/>
    <n v="1"/>
    <n v="2"/>
    <n v="1"/>
    <n v="1"/>
    <n v="5"/>
    <n v="7"/>
    <n v="5"/>
    <s v="local"/>
    <s v="Kgs"/>
    <s v="50 KGS"/>
    <n v="50"/>
    <s v="2 bags x 25 kgs"/>
    <n v="25"/>
    <n v="100"/>
    <n v="100"/>
    <n v="25"/>
    <n v="0"/>
    <n v="300"/>
    <n v="700"/>
    <n v="1350"/>
    <n v="775"/>
    <n v="575"/>
    <n v="3925"/>
    <n v="436.11111111111109"/>
    <n v="1350"/>
    <n v="19625"/>
    <n v="0.19625000000000001"/>
    <n v="1.7954411929419785E-4"/>
    <n v="0.98568757136921881"/>
    <x v="0"/>
    <n v="850"/>
    <s v="kgs"/>
    <n v="45"/>
    <b v="0"/>
    <n v="18.888888888888889"/>
    <m/>
    <m/>
    <m/>
    <m/>
    <n v="0"/>
    <s v="moved"/>
    <n v="38250"/>
    <m/>
    <m/>
    <m/>
    <s v="2 Bin"/>
    <n v="2"/>
    <n v="225"/>
    <n v="225"/>
    <m/>
    <n v="20250"/>
    <n v="40500"/>
    <n v="10"/>
    <n v="2"/>
    <n v="0"/>
    <m/>
    <m/>
    <m/>
    <m/>
    <n v="450"/>
    <n v="450"/>
    <n v="450"/>
  </r>
  <r>
    <n v="101"/>
    <s v="Dry Mango powder"/>
    <m/>
    <m/>
    <n v="225"/>
    <n v="300"/>
    <s v="multiple"/>
    <s v="single"/>
    <s v="CANDY"/>
    <s v="RM"/>
    <s v="RM0208"/>
    <s v="Raw Material"/>
    <n v="1"/>
    <n v="5"/>
    <n v="1"/>
    <n v="3"/>
    <n v="10"/>
    <n v="7"/>
    <n v="7"/>
    <s v="local"/>
    <s v="Kgs"/>
    <s v="50 KGS"/>
    <n v="50"/>
    <s v="2 bags x 25 kgs"/>
    <n v="25"/>
    <n v="5"/>
    <n v="25"/>
    <n v="0"/>
    <n v="85"/>
    <n v="35"/>
    <n v="25"/>
    <n v="235"/>
    <n v="50"/>
    <n v="125"/>
    <n v="585"/>
    <n v="65"/>
    <n v="235"/>
    <n v="19500"/>
    <n v="0.19500000000000001"/>
    <n v="1.7840052617767429E-4"/>
    <n v="0.98586597189539649"/>
    <x v="0"/>
    <n v="225"/>
    <s v="kgs"/>
    <n v="7.833333333333333"/>
    <b v="0"/>
    <n v="28.723404255319149"/>
    <m/>
    <m/>
    <m/>
    <m/>
    <n v="0"/>
    <s v="moved"/>
    <n v="67500"/>
    <m/>
    <m/>
    <m/>
    <s v="2 Bin"/>
    <n v="2"/>
    <n v="54.833333333333329"/>
    <n v="75"/>
    <m/>
    <n v="22500"/>
    <n v="45000"/>
    <n v="7"/>
    <n v="3"/>
    <n v="-1"/>
    <n v="22500"/>
    <m/>
    <m/>
    <m/>
    <n v="54.833333333333329"/>
    <n v="75"/>
    <n v="75"/>
  </r>
  <r>
    <n v="714"/>
    <s v="PEACE CHOCO LOVE &amp; THANK YOU CBS"/>
    <s v="obsolete"/>
    <m/>
    <n v="970"/>
    <n v="33"/>
    <e v="#N/A"/>
    <s v="Multiple"/>
    <s v="MOULDING"/>
    <s v="CFC"/>
    <s v="PM0668"/>
    <s v="Packing Material"/>
    <n v="1"/>
    <n v="4"/>
    <n v="1"/>
    <n v="2"/>
    <n v="8"/>
    <m/>
    <n v="8"/>
    <s v="local"/>
    <s v="no.s"/>
    <s v="5000 NOS"/>
    <n v="5000"/>
    <e v="#N/A"/>
    <n v="10"/>
    <m/>
    <n v="1150"/>
    <n v="30"/>
    <m/>
    <m/>
    <m/>
    <m/>
    <m/>
    <m/>
    <m/>
    <n v="590"/>
    <m/>
    <n v="19470"/>
    <m/>
    <n v="0"/>
    <n v="1"/>
    <x v="2"/>
    <n v="970"/>
    <s v="no.s"/>
    <n v="0"/>
    <b v="0"/>
    <m/>
    <m/>
    <m/>
    <m/>
    <s v="Non Moving "/>
    <n v="1"/>
    <s v="non moved"/>
    <n v="32010"/>
    <m/>
    <m/>
    <m/>
    <m/>
    <m/>
    <m/>
    <m/>
    <m/>
    <n v="0"/>
    <n v="0"/>
    <m/>
    <m/>
    <m/>
    <m/>
    <m/>
    <m/>
    <m/>
    <m/>
    <m/>
    <m/>
  </r>
  <r>
    <n v="681"/>
    <s v="white Beauty caps"/>
    <m/>
    <m/>
    <n v="35300"/>
    <n v="1.2"/>
    <s v="FG0045"/>
    <s v="Multiple"/>
    <s v="MOULDING"/>
    <s v="CAPS"/>
    <s v="PM023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32000"/>
    <n v="40000"/>
    <n v="5500"/>
    <n v="0"/>
    <n v="0"/>
    <n v="10000"/>
    <n v="16000"/>
    <n v="15000"/>
    <n v="27200"/>
    <n v="145700"/>
    <n v="16188.888888888889"/>
    <n v="40000"/>
    <n v="19426.666666666664"/>
    <n v="0.19426666666666664"/>
    <n v="1.7772961821598048E-4"/>
    <n v="0.98604370151361243"/>
    <x v="0"/>
    <n v="35300"/>
    <s v="no.s"/>
    <n v="1333.3333333333333"/>
    <b v="0"/>
    <n v="26.475000000000001"/>
    <m/>
    <m/>
    <m/>
    <m/>
    <n v="0"/>
    <s v="moved"/>
    <n v="42360"/>
    <m/>
    <m/>
    <m/>
    <s v="2 Bin"/>
    <n v="2"/>
    <n v="4000"/>
    <n v="4000"/>
    <m/>
    <n v="18000"/>
    <n v="36000"/>
    <n v="10"/>
    <n v="3"/>
    <n v="-1"/>
    <n v="6360"/>
    <m/>
    <m/>
    <m/>
    <n v="13333.333333333332"/>
    <n v="15000"/>
    <n v="15000"/>
  </r>
  <r>
    <n v="212"/>
    <s v="Display Choco Frnd 2/-"/>
    <m/>
    <m/>
    <n v="8000"/>
    <n v="8"/>
    <s v="FG0042"/>
    <s v="single"/>
    <s v="ENGLAND"/>
    <s v="DISPLAY"/>
    <s v="PM0247"/>
    <s v="Packing Material"/>
    <n v="1"/>
    <n v="10"/>
    <n v="1"/>
    <n v="4"/>
    <n v="16"/>
    <n v="15"/>
    <n v="15"/>
    <s v="local"/>
    <s v="no.s"/>
    <s v="5000 NOS"/>
    <n v="5000"/>
    <s v="each bdl contains 400 nos"/>
    <n v="400"/>
    <n v="4200"/>
    <n v="8800"/>
    <n v="3200"/>
    <n v="0"/>
    <n v="0"/>
    <n v="2400"/>
    <n v="3200"/>
    <n v="0"/>
    <n v="0"/>
    <n v="21800"/>
    <n v="2422.2222222222222"/>
    <n v="8800"/>
    <n v="19377.777777777777"/>
    <n v="0.19377777777777777"/>
    <n v="1.7728234624151795E-4"/>
    <n v="0.98622098385985391"/>
    <x v="0"/>
    <n v="8000"/>
    <s v="no.s"/>
    <n v="293.33333333333331"/>
    <b v="0"/>
    <n v="27.272727272727273"/>
    <m/>
    <m/>
    <m/>
    <m/>
    <n v="0"/>
    <s v="moved"/>
    <n v="64000"/>
    <m/>
    <m/>
    <m/>
    <s v="2 Bin"/>
    <n v="2"/>
    <n v="4400"/>
    <n v="4400"/>
    <m/>
    <n v="40000"/>
    <n v="80000"/>
    <n v="15"/>
    <n v="2"/>
    <n v="0"/>
    <m/>
    <m/>
    <m/>
    <m/>
    <n v="4400"/>
    <n v="4200"/>
    <n v="5000"/>
  </r>
  <r>
    <n v="504"/>
    <s v="Shrink Pouches Pink"/>
    <m/>
    <m/>
    <n v="77250"/>
    <n v="0.28999999999999998"/>
    <s v="FG0064"/>
    <s v="single"/>
    <s v="PANNING"/>
    <s v="POUCHES"/>
    <s v="PM0116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96000"/>
    <n v="79500"/>
    <n v="47750"/>
    <n v="40000"/>
    <n v="40000"/>
    <n v="59000"/>
    <n v="68000"/>
    <n v="97250"/>
    <n v="73000"/>
    <n v="600500"/>
    <n v="66722.222222222219"/>
    <n v="97250"/>
    <n v="19349.444444444442"/>
    <n v="0.19349444444444441"/>
    <n v="1.7702313180177257E-4"/>
    <n v="0.9863980069916557"/>
    <x v="0"/>
    <n v="77250"/>
    <s v="no.s"/>
    <n v="3241.6666666666665"/>
    <b v="0"/>
    <n v="23.830334190231362"/>
    <m/>
    <m/>
    <m/>
    <m/>
    <n v="0"/>
    <s v="moved"/>
    <n v="22402.5"/>
    <m/>
    <m/>
    <m/>
    <s v="2 Bin"/>
    <n v="2"/>
    <n v="3241.6666666666665"/>
    <n v="34000"/>
    <m/>
    <n v="12760"/>
    <n v="25520"/>
    <n v="10"/>
    <n v="2"/>
    <n v="0"/>
    <m/>
    <m/>
    <m/>
    <m/>
    <n v="32416.666666666664"/>
    <n v="44000"/>
    <n v="44000"/>
  </r>
  <r>
    <n v="1000"/>
    <s v="MILK COMPOUND NEW POUCHES"/>
    <m/>
    <m/>
    <n v="15400"/>
    <n v="1"/>
    <s v="multiple"/>
    <s v="single"/>
    <s v="INDUSTRIAL"/>
    <s v="POUCHES"/>
    <s v="PM0713"/>
    <s v="Packing Material"/>
    <n v="1"/>
    <n v="15"/>
    <n v="1"/>
    <n v="5"/>
    <n v="22"/>
    <n v="10"/>
    <n v="10"/>
    <s v="local"/>
    <s v="Kgs"/>
    <s v="200 kgs"/>
    <n v="200"/>
    <s v="each bag contains 6000 pouches"/>
    <n v="6000"/>
    <m/>
    <m/>
    <m/>
    <n v="32000"/>
    <m/>
    <n v="5000"/>
    <m/>
    <n v="0"/>
    <n v="40000"/>
    <n v="77000"/>
    <n v="19250"/>
    <n v="40000"/>
    <n v="19250"/>
    <n v="0.1925"/>
    <n v="1.761133399446272E-4"/>
    <n v="0.9865741203316003"/>
    <x v="0"/>
    <n v="15400"/>
    <s v="no.s"/>
    <n v="1333.3333333333333"/>
    <b v="1"/>
    <n v="11.55"/>
    <m/>
    <m/>
    <m/>
    <m/>
    <n v="0"/>
    <s v="moved"/>
    <n v="15400"/>
    <m/>
    <m/>
    <m/>
    <s v="2 Bin"/>
    <n v="2"/>
    <n v="13333.333333333332"/>
    <n v="18000"/>
    <m/>
    <n v="18200"/>
    <n v="36400"/>
    <n v="10"/>
    <n v="1"/>
    <n v="1"/>
    <m/>
    <m/>
    <n v="18200"/>
    <n v="18200"/>
    <n v="13333.333333333332"/>
    <n v="18200"/>
    <n v="18200"/>
  </r>
  <r>
    <n v="506"/>
    <s v="Shrink Pouches Yellow"/>
    <m/>
    <m/>
    <n v="106250"/>
    <n v="0.28999999999999998"/>
    <s v="FG0064"/>
    <s v="single"/>
    <s v="PANNING"/>
    <s v="POUCHES"/>
    <s v="PM0118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83500"/>
    <n v="78500"/>
    <n v="60000"/>
    <n v="42000"/>
    <n v="40000"/>
    <n v="80000"/>
    <n v="58750"/>
    <n v="68000"/>
    <n v="73000"/>
    <n v="583750"/>
    <n v="64861.111111111109"/>
    <n v="83500"/>
    <n v="18809.722222222219"/>
    <n v="0.18809722222222219"/>
    <n v="1.7208535085642753E-4"/>
    <n v="0.98674620568245675"/>
    <x v="0"/>
    <n v="106250"/>
    <s v="no.s"/>
    <n v="2783.3333333333335"/>
    <b v="0"/>
    <n v="38.173652694610773"/>
    <m/>
    <m/>
    <m/>
    <m/>
    <n v="0"/>
    <s v="moved"/>
    <n v="30812.499999999996"/>
    <m/>
    <m/>
    <m/>
    <s v="2 Bin"/>
    <n v="2"/>
    <n v="2783.3333333333335"/>
    <n v="34000"/>
    <m/>
    <n v="12760"/>
    <n v="25520"/>
    <n v="10"/>
    <n v="3"/>
    <n v="-1"/>
    <n v="5292.5"/>
    <m/>
    <m/>
    <m/>
    <n v="27833.333333333336"/>
    <n v="44000"/>
    <n v="44000"/>
  </r>
  <r>
    <n v="470"/>
    <s v="Milky Penguin Cbs"/>
    <m/>
    <m/>
    <n v="1190"/>
    <n v="35.85"/>
    <s v="FG0055"/>
    <s v="Multiple"/>
    <s v="MOULDING"/>
    <s v="CFC"/>
    <s v="PM0340"/>
    <s v="Packing Material"/>
    <n v="1"/>
    <n v="4"/>
    <n v="1"/>
    <n v="2"/>
    <n v="8"/>
    <n v="7"/>
    <n v="7"/>
    <s v="local"/>
    <s v="no.s"/>
    <s v="500 CBS"/>
    <n v="500"/>
    <s v="each bdl contains 10 nos"/>
    <n v="10"/>
    <n v="0"/>
    <n v="0"/>
    <n v="0"/>
    <n v="0"/>
    <n v="0"/>
    <n v="1110"/>
    <n v="930"/>
    <n v="1246"/>
    <n v="1360"/>
    <n v="4646"/>
    <n v="516.22222222222217"/>
    <n v="1360"/>
    <n v="18506.566666666666"/>
    <n v="0.18506566666666666"/>
    <n v="1.693118580038739E-4"/>
    <n v="0.98691551754046059"/>
    <x v="0"/>
    <n v="1190"/>
    <s v="no.s"/>
    <n v="45.333333333333336"/>
    <b v="0"/>
    <n v="26.25"/>
    <m/>
    <m/>
    <m/>
    <m/>
    <n v="0"/>
    <s v="moved"/>
    <n v="42661.5"/>
    <m/>
    <m/>
    <m/>
    <s v="2 Bin"/>
    <n v="2"/>
    <n v="317.33333333333337"/>
    <n v="320"/>
    <m/>
    <n v="17925"/>
    <n v="35850"/>
    <n v="7"/>
    <n v="3"/>
    <n v="-1"/>
    <n v="6811.5"/>
    <m/>
    <m/>
    <m/>
    <n v="317.33333333333337"/>
    <n v="310"/>
    <n v="500"/>
  </r>
  <r>
    <n v="510"/>
    <s v="Soccer Cup Cb's"/>
    <m/>
    <m/>
    <n v="0"/>
    <n v="33"/>
    <s v="multiple"/>
    <s v="single"/>
    <s v="PANNING"/>
    <s v="CFC"/>
    <s v="PM0121"/>
    <s v="Packing Material"/>
    <n v="1"/>
    <n v="4"/>
    <n v="1"/>
    <n v="2"/>
    <n v="8"/>
    <n v="7"/>
    <n v="7"/>
    <s v="local"/>
    <s v="no.s"/>
    <s v="500 CBS"/>
    <n v="500"/>
    <s v="each bdl contains 10 nos"/>
    <n v="10"/>
    <n v="1300"/>
    <n v="700"/>
    <n v="110"/>
    <n v="0"/>
    <n v="0"/>
    <n v="490"/>
    <n v="790"/>
    <n v="975"/>
    <n v="655"/>
    <n v="5020"/>
    <n v="557.77777777777783"/>
    <n v="1300"/>
    <n v="18406.666666666668"/>
    <n v="0.18406666666666668"/>
    <n v="1.6839789838514829E-4"/>
    <n v="0.98708391543884577"/>
    <x v="0"/>
    <n v="0"/>
    <s v="no.s"/>
    <n v="43.333333333333336"/>
    <b v="0"/>
    <n v="0"/>
    <m/>
    <m/>
    <m/>
    <m/>
    <n v="0"/>
    <s v="moved"/>
    <n v="0"/>
    <m/>
    <m/>
    <m/>
    <s v="2 Bin"/>
    <n v="2"/>
    <n v="303.33333333333337"/>
    <n v="310"/>
    <m/>
    <n v="16500"/>
    <n v="33000"/>
    <n v="7"/>
    <n v="0"/>
    <n v="2"/>
    <m/>
    <m/>
    <n v="1000"/>
    <n v="33000"/>
    <n v="303.33333333333337"/>
    <n v="300"/>
    <n v="500"/>
  </r>
  <r>
    <n v="405"/>
    <s v="Laminate Kaju Butter Toffee"/>
    <m/>
    <m/>
    <n v="1190.0899999999999"/>
    <n v="230"/>
    <s v="FG0136"/>
    <s v="single"/>
    <s v="CANDY"/>
    <s v="LAMINATE"/>
    <s v="PM013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170"/>
    <n v="0"/>
    <n v="0"/>
    <n v="0"/>
    <n v="0"/>
    <n v="200"/>
    <n v="348.90999999999997"/>
    <n v="0"/>
    <n v="718.91"/>
    <n v="79.878888888888881"/>
    <n v="348.90999999999997"/>
    <n v="18372.144444444442"/>
    <n v="0.18372144444444444"/>
    <n v="1.6808206337954484E-4"/>
    <n v="0.98725199750222536"/>
    <x v="0"/>
    <n v="1190.0899999999999"/>
    <s v="kgs"/>
    <n v="11.630333333333333"/>
    <b v="0"/>
    <n v="102.32638789372618"/>
    <m/>
    <m/>
    <m/>
    <m/>
    <n v="0"/>
    <s v="moved"/>
    <n v="273720.69999999995"/>
    <m/>
    <m/>
    <m/>
    <s v="2 Bin"/>
    <n v="2"/>
    <n v="255.86733333333331"/>
    <n v="260"/>
    <m/>
    <n v="115000"/>
    <n v="230000"/>
    <n v="22"/>
    <n v="3"/>
    <n v="-1"/>
    <n v="43720.699999999983"/>
    <m/>
    <m/>
    <m/>
    <n v="255.86733333333331"/>
    <n v="240"/>
    <n v="500"/>
  </r>
  <r>
    <n v="822"/>
    <s v="FUNTOO COLA BERRY CBS"/>
    <s v="obsolete"/>
    <s v="no stock"/>
    <n v="1090"/>
    <n v="36"/>
    <e v="#N/A"/>
    <s v="single"/>
    <s v="CANDY"/>
    <s v="CFC"/>
    <s v="PM0548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n v="510"/>
    <m/>
    <m/>
    <m/>
    <m/>
    <m/>
    <n v="510"/>
    <m/>
    <n v="18360"/>
    <m/>
    <n v="0"/>
    <n v="1"/>
    <x v="2"/>
    <n v="1090"/>
    <s v="no.s"/>
    <n v="0"/>
    <b v="0"/>
    <m/>
    <m/>
    <m/>
    <m/>
    <s v="Non Moving "/>
    <n v="1"/>
    <s v="non moved"/>
    <n v="39240"/>
    <m/>
    <n v="5.1100000000000003"/>
    <n v="10"/>
    <m/>
    <m/>
    <m/>
    <m/>
    <m/>
    <n v="0"/>
    <n v="0"/>
    <m/>
    <m/>
    <m/>
    <m/>
    <m/>
    <m/>
    <m/>
    <m/>
    <m/>
    <m/>
  </r>
  <r>
    <n v="779"/>
    <s v="BEN 10 KACHA AAM CANDY (BACK) LABELS"/>
    <s v="occasional use"/>
    <s v="needed"/>
    <n v="24975"/>
    <n v="1.1499999999999999"/>
    <e v="#N/A"/>
    <s v="single"/>
    <s v="CANDY"/>
    <s v="STICKERS"/>
    <s v="PM0574"/>
    <s v="Packing Material"/>
    <n v="1"/>
    <n v="10"/>
    <n v="1"/>
    <n v="3"/>
    <n v="15"/>
    <m/>
    <n v="15"/>
    <s v="local"/>
    <s v="no.s"/>
    <s v="10000 NOS"/>
    <n v="10000"/>
    <s v="each bdl contains 400 nos"/>
    <n v="400"/>
    <m/>
    <m/>
    <m/>
    <m/>
    <n v="17904"/>
    <m/>
    <n v="14000"/>
    <m/>
    <m/>
    <m/>
    <n v="15952"/>
    <m/>
    <n v="18344.8"/>
    <m/>
    <n v="0"/>
    <n v="1"/>
    <x v="0"/>
    <n v="24975"/>
    <s v="no.s"/>
    <n v="0"/>
    <b v="0"/>
    <m/>
    <m/>
    <m/>
    <m/>
    <s v="Non Moving "/>
    <n v="1"/>
    <s v="non moved"/>
    <n v="28721.249999999996"/>
    <m/>
    <n v="5"/>
    <s v="2.5A"/>
    <m/>
    <m/>
    <m/>
    <m/>
    <m/>
    <n v="0"/>
    <n v="0"/>
    <m/>
    <m/>
    <m/>
    <m/>
    <m/>
    <m/>
    <m/>
    <m/>
    <m/>
    <m/>
  </r>
  <r>
    <n v="125"/>
    <s v="Raw Mango KFBM001 (Symrise)- Raw mango"/>
    <m/>
    <m/>
    <n v="25"/>
    <n v="1100"/>
    <e v="#N/A"/>
    <s v="Multiple"/>
    <s v="candy,xteam"/>
    <s v="FLAVOUR"/>
    <s v="RM0069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0"/>
    <n v="0"/>
    <n v="0"/>
    <n v="50"/>
    <n v="0"/>
    <n v="25"/>
    <n v="75"/>
    <n v="150"/>
    <n v="16.666666666666668"/>
    <n v="75"/>
    <n v="18333.333333333336"/>
    <n v="0.18333333333333335"/>
    <n v="1.677269904234545E-4"/>
    <n v="0.98741972449264881"/>
    <x v="0"/>
    <n v="25"/>
    <s v="kgs"/>
    <n v="2.5"/>
    <b v="0"/>
    <n v="10"/>
    <m/>
    <m/>
    <m/>
    <m/>
    <n v="0"/>
    <s v="moved"/>
    <n v="27500"/>
    <m/>
    <m/>
    <m/>
    <s v="2 Bin"/>
    <n v="2"/>
    <n v="75"/>
    <n v="75"/>
    <m/>
    <n v="82500"/>
    <n v="165000"/>
    <n v="30"/>
    <n v="1"/>
    <n v="1"/>
    <m/>
    <m/>
    <n v="75"/>
    <n v="82500"/>
    <n v="75"/>
    <n v="75"/>
    <n v="75"/>
  </r>
  <r>
    <n v="552"/>
    <s v="PVC 165 MM"/>
    <m/>
    <m/>
    <n v="1"/>
    <n v="125"/>
    <e v="#N/A"/>
    <s v="single"/>
    <s v="ENGLAND"/>
    <s v="PVC FILMS"/>
    <s v="PM0347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358.64"/>
    <n v="40"/>
    <n v="0"/>
    <n v="0"/>
    <n v="717"/>
    <n v="84"/>
    <n v="30"/>
    <n v="0"/>
    <n v="65"/>
    <n v="1294.6399999999999"/>
    <n v="143.84888888888887"/>
    <n v="717"/>
    <n v="17981.111111111109"/>
    <n v="0.17981111111111109"/>
    <n v="1.6450459915289475E-4"/>
    <n v="0.98758422909180166"/>
    <x v="0"/>
    <n v="1"/>
    <s v="kgs"/>
    <n v="23.9"/>
    <b v="0"/>
    <n v="4.1841004184100423E-2"/>
    <m/>
    <m/>
    <m/>
    <m/>
    <n v="0"/>
    <s v="moved"/>
    <n v="125"/>
    <m/>
    <m/>
    <m/>
    <s v="2 Bin"/>
    <n v="2"/>
    <n v="239"/>
    <n v="240"/>
    <m/>
    <n v="62500"/>
    <n v="125000"/>
    <n v="10"/>
    <n v="1"/>
    <n v="1"/>
    <m/>
    <m/>
    <n v="500"/>
    <n v="62500"/>
    <n v="239"/>
    <n v="220"/>
    <n v="500"/>
  </r>
  <r>
    <n v="198"/>
    <s v="Jar Cbs White Beauty 2/-"/>
    <m/>
    <m/>
    <n v="380"/>
    <n v="31.5"/>
    <s v="FG0045"/>
    <s v="Multiple"/>
    <s v="MOULDING"/>
    <s v="CFC"/>
    <s v="PM0231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00"/>
    <n v="1420"/>
    <n v="110"/>
    <n v="0"/>
    <n v="110"/>
    <n v="340"/>
    <n v="550"/>
    <n v="340"/>
    <n v="780"/>
    <n v="5050"/>
    <n v="561.11111111111109"/>
    <n v="1420"/>
    <n v="17675"/>
    <n v="0.17674999999999999"/>
    <n v="1.6170406667643042E-4"/>
    <n v="0.98774593315847814"/>
    <x v="0"/>
    <n v="380"/>
    <s v="no.s"/>
    <n v="47.333333333333336"/>
    <b v="0"/>
    <n v="8.0281690140845061"/>
    <m/>
    <m/>
    <m/>
    <m/>
    <n v="0"/>
    <s v="moved"/>
    <n v="11970"/>
    <m/>
    <m/>
    <m/>
    <s v="2 Bin"/>
    <n v="2"/>
    <n v="236.66666666666669"/>
    <n v="240"/>
    <m/>
    <n v="15750"/>
    <n v="31500"/>
    <n v="5"/>
    <n v="1"/>
    <n v="1"/>
    <m/>
    <m/>
    <n v="500"/>
    <n v="15750"/>
    <n v="236.66666666666669"/>
    <n v="230"/>
    <n v="500"/>
  </r>
  <r>
    <n v="278"/>
    <s v="Cards Penguin Mikanos Rs. 5/-"/>
    <s v="obsolete"/>
    <s v="no stock"/>
    <n v="177207"/>
    <n v="0.25"/>
    <s v="FG0054"/>
    <s v="single"/>
    <s v="ENGLAND"/>
    <s v="PM"/>
    <s v="PM0286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78000"/>
    <m/>
    <m/>
    <n v="70250"/>
    <m/>
    <n v="17562.5"/>
    <m/>
    <n v="0"/>
    <n v="1"/>
    <x v="2"/>
    <n v="177207"/>
    <s v="no.s"/>
    <n v="0"/>
    <b v="0"/>
    <m/>
    <m/>
    <m/>
    <m/>
    <s v="Non Moving "/>
    <n v="1"/>
    <s v="non moved"/>
    <n v="44301.75"/>
    <m/>
    <m/>
    <m/>
    <m/>
    <m/>
    <m/>
    <m/>
    <m/>
    <n v="0"/>
    <n v="0"/>
    <m/>
    <m/>
    <m/>
    <m/>
    <m/>
    <m/>
    <m/>
    <m/>
    <m/>
    <m/>
  </r>
  <r>
    <n v="734"/>
    <s v="83MM PINK CAPS FOR TOFFA"/>
    <s v="obsolete"/>
    <s v="no stock"/>
    <n v="17500"/>
    <n v="1.95"/>
    <e v="#N/A"/>
    <s v="Multiple"/>
    <s v="MOULDING"/>
    <s v="CAPS"/>
    <s v="PM0515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n v="9000"/>
    <m/>
    <m/>
    <m/>
    <m/>
    <m/>
    <m/>
    <m/>
    <m/>
    <n v="9000"/>
    <m/>
    <n v="17550"/>
    <m/>
    <n v="0"/>
    <n v="1"/>
    <x v="2"/>
    <n v="17500"/>
    <s v="no.s"/>
    <n v="0"/>
    <b v="0"/>
    <m/>
    <m/>
    <m/>
    <m/>
    <s v="Non Moving "/>
    <n v="1"/>
    <s v="non moved"/>
    <n v="34125"/>
    <m/>
    <m/>
    <m/>
    <m/>
    <m/>
    <m/>
    <m/>
    <m/>
    <n v="0"/>
    <n v="0"/>
    <m/>
    <m/>
    <m/>
    <m/>
    <m/>
    <m/>
    <m/>
    <m/>
    <m/>
    <m/>
  </r>
  <r>
    <n v="347"/>
    <s v="Fun Blaster Jar cartons (common)"/>
    <m/>
    <m/>
    <n v="60"/>
    <n v="38.75"/>
    <s v="multiple"/>
    <s v="single"/>
    <s v="CANDY"/>
    <s v="CFC"/>
    <s v="PM0169"/>
    <s v="Packing Material"/>
    <n v="1"/>
    <n v="4"/>
    <n v="1"/>
    <n v="2"/>
    <n v="8"/>
    <n v="5"/>
    <n v="5"/>
    <s v="local"/>
    <s v="no.s"/>
    <s v="500 CBS"/>
    <n v="500"/>
    <s v="each bdl contians 10 nos"/>
    <n v="10"/>
    <n v="210"/>
    <n v="0"/>
    <n v="800"/>
    <n v="0"/>
    <n v="0"/>
    <n v="1600"/>
    <n v="0"/>
    <n v="410"/>
    <n v="1050"/>
    <n v="4070"/>
    <n v="452.22222222222223"/>
    <n v="1600"/>
    <n v="17523.611111111113"/>
    <n v="0.17523611111111112"/>
    <n v="1.6031904834641858E-4"/>
    <n v="0.9879062522068246"/>
    <x v="0"/>
    <n v="60"/>
    <s v="no.s"/>
    <n v="53.333333333333336"/>
    <b v="0"/>
    <n v="1.125"/>
    <m/>
    <m/>
    <m/>
    <m/>
    <n v="0"/>
    <s v="moved"/>
    <n v="2325"/>
    <m/>
    <m/>
    <m/>
    <s v="2 Bin"/>
    <n v="2"/>
    <n v="266.66666666666669"/>
    <n v="270"/>
    <m/>
    <n v="19375"/>
    <n v="38750"/>
    <n v="5"/>
    <n v="1"/>
    <n v="1"/>
    <m/>
    <m/>
    <n v="500"/>
    <n v="19375"/>
    <n v="266.66666666666669"/>
    <n v="260"/>
    <n v="500"/>
  </r>
  <r>
    <n v="538"/>
    <s v="ENGLAND COCONUT CANDY CBS"/>
    <m/>
    <m/>
    <n v="2265"/>
    <n v="35"/>
    <s v="FG0227"/>
    <s v="single"/>
    <s v="ENGLAND"/>
    <s v="CFC"/>
    <s v="PM0673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50"/>
    <n v="950"/>
    <n v="1000"/>
    <n v="500"/>
    <n v="950"/>
    <n v="17500"/>
    <n v="0.17499999999999999"/>
    <n v="1.6010303631329746E-4"/>
    <n v="0.98806635524313791"/>
    <x v="0"/>
    <n v="2265"/>
    <s v="no.s"/>
    <n v="31.666666666666668"/>
    <b v="0"/>
    <n v="71.526315789473685"/>
    <m/>
    <m/>
    <m/>
    <m/>
    <n v="0"/>
    <s v="moved"/>
    <n v="79275"/>
    <m/>
    <m/>
    <m/>
    <s v="2 Bin"/>
    <n v="2"/>
    <n v="221.66666666666669"/>
    <n v="230"/>
    <m/>
    <n v="17500"/>
    <n v="35000"/>
    <n v="7"/>
    <n v="5"/>
    <n v="-3"/>
    <n v="44275"/>
    <m/>
    <m/>
    <m/>
    <n v="221.66666666666669"/>
    <n v="220"/>
    <n v="500"/>
  </r>
  <r>
    <n v="509"/>
    <s v="3D Jelly Watermelon Bubblegum Labels (5 units Free)"/>
    <m/>
    <m/>
    <n v="28000"/>
    <n v="0.82"/>
    <s v="FG0037"/>
    <s v="single"/>
    <s v="BUBBLE GUM"/>
    <s v="STICKERS"/>
    <s v="PM039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5000"/>
    <n v="34000"/>
    <n v="18000"/>
    <n v="20000"/>
    <n v="2000"/>
    <n v="45800"/>
    <n v="16000"/>
    <n v="29800"/>
    <n v="21300"/>
    <n v="191900"/>
    <n v="21322.222222222223"/>
    <n v="45800"/>
    <n v="17484.222222222223"/>
    <n v="0.17484222222222223"/>
    <n v="1.5995868944881182E-4"/>
    <n v="0.98822631393258675"/>
    <x v="0"/>
    <n v="28000"/>
    <s v="no.s"/>
    <n v="1526.6666666666667"/>
    <b v="0"/>
    <n v="18.34061135371179"/>
    <m/>
    <m/>
    <m/>
    <m/>
    <n v="0"/>
    <s v="moved"/>
    <n v="22960"/>
    <m/>
    <m/>
    <m/>
    <s v="2 Bin"/>
    <n v="2"/>
    <n v="7633.3333333333339"/>
    <n v="7800"/>
    <m/>
    <n v="12628"/>
    <n v="25256"/>
    <n v="10"/>
    <n v="2"/>
    <n v="0"/>
    <m/>
    <m/>
    <m/>
    <m/>
    <n v="15266.666666666668"/>
    <n v="15400"/>
    <n v="15400"/>
  </r>
  <r>
    <n v="505"/>
    <s v="Shrink Pouches Blue"/>
    <m/>
    <m/>
    <n v="33000"/>
    <n v="0.28999999999999998"/>
    <s v="FG0064"/>
    <s v="single"/>
    <s v="PANNING"/>
    <s v="POUCHES"/>
    <s v="PM0117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80000"/>
    <n v="94000"/>
    <n v="47000"/>
    <n v="40000"/>
    <n v="40000"/>
    <n v="40000"/>
    <n v="89250"/>
    <n v="34000"/>
    <n v="73000"/>
    <n v="537250"/>
    <n v="59694.444444444445"/>
    <n v="94000"/>
    <n v="17311.388888888887"/>
    <n v="0.17311388888888887"/>
    <n v="1.5837748136636522E-4"/>
    <n v="0.98838469141395313"/>
    <x v="0"/>
    <n v="33000"/>
    <s v="no.s"/>
    <n v="3133.3333333333335"/>
    <b v="0"/>
    <n v="10.531914893617021"/>
    <m/>
    <m/>
    <m/>
    <m/>
    <n v="0"/>
    <s v="moved"/>
    <n v="9570"/>
    <m/>
    <m/>
    <m/>
    <s v="2 Bin"/>
    <n v="2"/>
    <n v="3133.3333333333335"/>
    <n v="34000"/>
    <m/>
    <n v="12760"/>
    <n v="25520"/>
    <n v="10"/>
    <n v="1"/>
    <n v="1"/>
    <m/>
    <m/>
    <n v="44000"/>
    <n v="12760"/>
    <n v="31333.333333333336"/>
    <n v="44000"/>
    <n v="44000"/>
  </r>
  <r>
    <n v="277"/>
    <s v="Cards Teddy Mikanos Rs. 5/-"/>
    <s v="obsolete"/>
    <s v="no stock"/>
    <n v="209400"/>
    <n v="0.25"/>
    <s v="FG0054"/>
    <s v="single"/>
    <s v="ENGLAND"/>
    <s v="PM"/>
    <s v="PM0285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74000"/>
    <m/>
    <m/>
    <n v="68250"/>
    <m/>
    <n v="17062.5"/>
    <m/>
    <n v="0"/>
    <n v="1"/>
    <x v="2"/>
    <n v="209400"/>
    <s v="no.s"/>
    <n v="0"/>
    <b v="0"/>
    <m/>
    <m/>
    <m/>
    <m/>
    <s v="Non Moving "/>
    <n v="1"/>
    <s v="non moved"/>
    <n v="52350"/>
    <m/>
    <m/>
    <m/>
    <m/>
    <m/>
    <m/>
    <m/>
    <m/>
    <n v="0"/>
    <n v="0"/>
    <m/>
    <m/>
    <m/>
    <m/>
    <m/>
    <m/>
    <m/>
    <m/>
    <m/>
    <m/>
  </r>
  <r>
    <n v="28"/>
    <s v="GMS"/>
    <m/>
    <m/>
    <n v="100"/>
    <n v="98.47"/>
    <s v="multiple"/>
    <s v="single"/>
    <s v="CANDY"/>
    <s v="RM"/>
    <s v="RM0021"/>
    <s v="Raw Material"/>
    <n v="1"/>
    <n v="7"/>
    <n v="1"/>
    <n v="3"/>
    <n v="12"/>
    <n v="5"/>
    <n v="5"/>
    <s v="local"/>
    <s v="Kgs"/>
    <s v="50 KGS"/>
    <n v="50"/>
    <s v="2 bags x 25 kgs"/>
    <n v="25"/>
    <n v="100"/>
    <n v="275"/>
    <n v="50"/>
    <n v="25"/>
    <n v="50"/>
    <n v="150"/>
    <n v="275"/>
    <n v="400"/>
    <n v="225"/>
    <n v="1550"/>
    <n v="172.22222222222223"/>
    <n v="400"/>
    <n v="16958.722222222223"/>
    <n v="0.16958722222222222"/>
    <n v="1.5515102398694681E-4"/>
    <n v="0.98853984243794013"/>
    <x v="0"/>
    <n v="100"/>
    <s v="kgs"/>
    <n v="13.333333333333334"/>
    <b v="0"/>
    <n v="7.5"/>
    <m/>
    <m/>
    <m/>
    <m/>
    <n v="0"/>
    <s v="moved"/>
    <n v="9847"/>
    <m/>
    <m/>
    <m/>
    <s v="2 Bin"/>
    <n v="2"/>
    <n v="66.666666666666671"/>
    <n v="75"/>
    <m/>
    <n v="14770.5"/>
    <n v="29541"/>
    <n v="10"/>
    <n v="1"/>
    <n v="1"/>
    <m/>
    <m/>
    <n v="150"/>
    <n v="14770.5"/>
    <n v="133.33333333333334"/>
    <n v="150"/>
    <n v="150"/>
  </r>
  <r>
    <n v="359"/>
    <s v="Stickers U &amp; Me (Strawberry &amp; milk) Candy"/>
    <s v="occasional use"/>
    <s v="no stock"/>
    <n v="34200"/>
    <n v="0.78"/>
    <s v="FG0129"/>
    <s v="single"/>
    <s v="CANDY"/>
    <s v="STICKERS"/>
    <s v="PM0163"/>
    <s v="Packing Material"/>
    <n v="1"/>
    <n v="10"/>
    <n v="1"/>
    <n v="3"/>
    <n v="15"/>
    <m/>
    <n v="15"/>
    <s v="local"/>
    <s v="no.s"/>
    <s v="10000 NOS"/>
    <n v="10000"/>
    <s v="each bdl contains 200 nos"/>
    <n v="200"/>
    <n v="9000"/>
    <m/>
    <n v="38085"/>
    <m/>
    <m/>
    <n v="18000"/>
    <m/>
    <m/>
    <m/>
    <m/>
    <n v="21695"/>
    <m/>
    <n v="16922.100000000002"/>
    <m/>
    <n v="0"/>
    <n v="1"/>
    <x v="2"/>
    <n v="34200"/>
    <s v="no.s"/>
    <n v="0"/>
    <b v="0"/>
    <m/>
    <m/>
    <m/>
    <m/>
    <s v="Non Moving "/>
    <n v="1"/>
    <s v="non moved"/>
    <n v="26676"/>
    <m/>
    <m/>
    <m/>
    <m/>
    <m/>
    <m/>
    <m/>
    <m/>
    <n v="0"/>
    <n v="0"/>
    <m/>
    <m/>
    <m/>
    <m/>
    <m/>
    <m/>
    <m/>
    <m/>
    <m/>
    <m/>
  </r>
  <r>
    <n v="330"/>
    <s v="Stickers Funtoo Choco stick 15g (30+2 UNITS)"/>
    <m/>
    <m/>
    <n v="28604"/>
    <n v="0.45"/>
    <s v="multiple"/>
    <s v="single"/>
    <s v="STICK"/>
    <s v="STICKERS"/>
    <s v="PM0029"/>
    <s v="Packing Material"/>
    <n v="1"/>
    <n v="10"/>
    <n v="1"/>
    <n v="3"/>
    <n v="15"/>
    <n v="5"/>
    <n v="5"/>
    <s v="local"/>
    <s v="no.s"/>
    <s v="10000 NOS"/>
    <n v="10000"/>
    <n v="0"/>
    <n v="200"/>
    <n v="33000"/>
    <n v="67972"/>
    <n v="112775"/>
    <n v="21000"/>
    <n v="10000"/>
    <n v="0"/>
    <n v="6500"/>
    <n v="46700"/>
    <n v="38135"/>
    <n v="336082"/>
    <n v="37342.444444444445"/>
    <n v="112775"/>
    <n v="16804.100000000002"/>
    <n v="0.16804100000000002"/>
    <n v="1.5373642471498754E-4"/>
    <n v="0.98869357886265508"/>
    <x v="0"/>
    <n v="28604"/>
    <s v="no.s"/>
    <n v="3759.1666666666665"/>
    <b v="0"/>
    <n v="7.6091332298825094"/>
    <m/>
    <m/>
    <m/>
    <m/>
    <n v="0"/>
    <s v="moved"/>
    <n v="12871.800000000001"/>
    <m/>
    <m/>
    <m/>
    <s v="2 Bin"/>
    <n v="2"/>
    <n v="18795.833333333332"/>
    <n v="18800"/>
    <m/>
    <n v="16920"/>
    <n v="33840"/>
    <n v="10"/>
    <n v="1"/>
    <n v="1"/>
    <m/>
    <m/>
    <n v="37600"/>
    <n v="16920"/>
    <n v="37591.666666666664"/>
    <n v="37600"/>
    <n v="37600"/>
  </r>
  <r>
    <n v="912"/>
    <s v="STRAWBERRY D1605665 FLAVOUR (MANE)"/>
    <m/>
    <m/>
    <n v="100"/>
    <n v="669.75"/>
    <s v="FG0159"/>
    <s v="single"/>
    <s v="stick "/>
    <s v="FLAVOUR"/>
    <s v="RM0153"/>
    <s v="Raw Material"/>
    <n v="1"/>
    <n v="20"/>
    <n v="5"/>
    <n v="5"/>
    <n v="31"/>
    <n v="30"/>
    <n v="30"/>
    <s v="local"/>
    <s v="Kgs"/>
    <s v="25 KGS"/>
    <n v="25"/>
    <s v="each can contains 25 kgs"/>
    <n v="25"/>
    <m/>
    <m/>
    <m/>
    <m/>
    <m/>
    <n v="50"/>
    <n v="50"/>
    <n v="0"/>
    <n v="0"/>
    <n v="100"/>
    <n v="25"/>
    <n v="50"/>
    <n v="16743.75"/>
    <n v="0.16743749999999999"/>
    <n v="1.5318429795832997E-4"/>
    <n v="0.98884676316061337"/>
    <x v="0"/>
    <n v="100"/>
    <s v="kgs"/>
    <n v="1.6666666666666667"/>
    <b v="0"/>
    <n v="60"/>
    <m/>
    <m/>
    <m/>
    <m/>
    <n v="0"/>
    <s v="moved"/>
    <n v="66975"/>
    <m/>
    <m/>
    <m/>
    <s v="2 Bin"/>
    <n v="2"/>
    <n v="50"/>
    <n v="50"/>
    <m/>
    <n v="33487.5"/>
    <n v="66975"/>
    <n v="30"/>
    <n v="2"/>
    <n v="0"/>
    <m/>
    <m/>
    <m/>
    <m/>
    <n v="50"/>
    <n v="50"/>
    <n v="50"/>
  </r>
  <r>
    <n v="651"/>
    <s v="FUNHOUSE ALU FOILS 130MM"/>
    <s v="Slow moving"/>
    <m/>
    <n v="40000"/>
    <n v="0.45"/>
    <s v="FG0029"/>
    <s v="single"/>
    <s v="FUNTOO CHOCO COATED"/>
    <s v="FOILS"/>
    <s v="PM046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37000"/>
    <m/>
    <m/>
    <m/>
    <m/>
    <m/>
    <m/>
    <m/>
    <m/>
    <n v="37000"/>
    <n v="37000"/>
    <n v="37000"/>
    <n v="16650"/>
    <n v="0.16650000000000001"/>
    <n v="1.523266031209373E-4"/>
    <n v="0.98915141636685522"/>
    <x v="0"/>
    <n v="40000"/>
    <s v="no.s"/>
    <n v="1233.3333333333333"/>
    <b v="0"/>
    <n v="32.432432432432435"/>
    <m/>
    <n v="1"/>
    <m/>
    <s v="6-9 Months"/>
    <n v="1"/>
    <s v="moved"/>
    <n v="18000"/>
    <m/>
    <m/>
    <m/>
    <m/>
    <m/>
    <n v="6166.6666666666661"/>
    <m/>
    <m/>
    <n v="0"/>
    <n v="0"/>
    <m/>
    <m/>
    <m/>
    <m/>
    <m/>
    <m/>
    <m/>
    <m/>
    <m/>
    <m/>
  </r>
  <r>
    <n v="526"/>
    <s v="Doraemon Strawberry Bubblegum Labels (5 units Free)"/>
    <m/>
    <m/>
    <n v="40500"/>
    <n v="1.5"/>
    <s v="FG0034"/>
    <s v="single"/>
    <s v="BUBBLE GUM"/>
    <s v="STICKERS"/>
    <s v="PM040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7500"/>
    <n v="7400"/>
    <n v="24500"/>
    <n v="5000"/>
    <n v="7000"/>
    <n v="12000"/>
    <n v="5500"/>
    <n v="5000"/>
    <n v="16000"/>
    <n v="99900"/>
    <n v="11100"/>
    <n v="24500"/>
    <n v="16650"/>
    <n v="0.16650000000000001"/>
    <n v="1.523266031209373E-4"/>
    <n v="0.9889990897637343"/>
    <x v="0"/>
    <n v="40500"/>
    <s v="no.s"/>
    <n v="816.66666666666663"/>
    <b v="0"/>
    <n v="49.591836734693878"/>
    <m/>
    <m/>
    <m/>
    <m/>
    <n v="0"/>
    <s v="moved"/>
    <n v="60750"/>
    <m/>
    <m/>
    <m/>
    <s v="2 Bin"/>
    <n v="2"/>
    <n v="4083.333333333333"/>
    <n v="4200"/>
    <m/>
    <n v="15000"/>
    <n v="30000"/>
    <n v="5"/>
    <n v="5"/>
    <n v="-3"/>
    <n v="30750"/>
    <m/>
    <m/>
    <m/>
    <n v="4083.333333333333"/>
    <n v="4000"/>
    <n v="10000"/>
  </r>
  <r>
    <n v="454"/>
    <s v="Choco Blast Canster Sheets"/>
    <m/>
    <m/>
    <n v="0"/>
    <n v="4"/>
    <s v="FG0170"/>
    <s v="single"/>
    <s v="CANDY"/>
    <s v="CANSTERS"/>
    <s v="PM0129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m/>
    <n v="11650"/>
    <n v="0"/>
    <n v="0"/>
    <n v="0"/>
    <n v="0"/>
    <n v="11100"/>
    <n v="10400"/>
    <n v="0"/>
    <n v="33150"/>
    <n v="4143.75"/>
    <n v="11650"/>
    <n v="16575"/>
    <n v="0.16575000000000001"/>
    <n v="1.5164044725102317E-4"/>
    <n v="0.98930305681410624"/>
    <x v="0"/>
    <n v="0"/>
    <s v="no.s"/>
    <n v="388.33333333333331"/>
    <b v="0"/>
    <n v="0"/>
    <m/>
    <m/>
    <m/>
    <m/>
    <n v="0"/>
    <s v="moved"/>
    <n v="0"/>
    <m/>
    <m/>
    <m/>
    <s v="2 Bin"/>
    <n v="2"/>
    <n v="1941.6666666666665"/>
    <n v="2000"/>
    <m/>
    <n v="40000"/>
    <n v="80000"/>
    <n v="5"/>
    <n v="0"/>
    <n v="2"/>
    <m/>
    <m/>
    <n v="20000"/>
    <n v="80000"/>
    <n v="1941.6666666666665"/>
    <n v="1000"/>
    <n v="10000"/>
  </r>
  <r>
    <n v="466"/>
    <s v="Cbs Funto Coffee Candy Mini"/>
    <m/>
    <m/>
    <n v="1560"/>
    <n v="36"/>
    <e v="#N/A"/>
    <s v="single"/>
    <s v="CANDY"/>
    <s v="CFC"/>
    <s v="PM066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370"/>
    <n v="970"/>
    <n v="0"/>
    <n v="1340"/>
    <n v="446.66666666666669"/>
    <n v="970"/>
    <n v="16080"/>
    <n v="0.1608"/>
    <n v="1.4711181850958989E-4"/>
    <n v="0.98945016863261581"/>
    <x v="0"/>
    <n v="1560"/>
    <s v="no.s"/>
    <n v="32.333333333333336"/>
    <b v="0"/>
    <n v="48.24742268041237"/>
    <m/>
    <m/>
    <m/>
    <m/>
    <n v="0"/>
    <s v="moved"/>
    <n v="56160"/>
    <m/>
    <m/>
    <m/>
    <s v="2 Bin"/>
    <n v="2"/>
    <n v="226.33333333333334"/>
    <n v="230"/>
    <m/>
    <n v="18000"/>
    <n v="36000"/>
    <n v="7"/>
    <n v="4"/>
    <n v="-2"/>
    <n v="20160"/>
    <m/>
    <m/>
    <m/>
    <n v="226.33333333333334"/>
    <n v="220"/>
    <n v="500"/>
  </r>
  <r>
    <n v="276"/>
    <s v="Cards Joker Mikanos Rs. 5/-"/>
    <s v="obsolete"/>
    <s v="no stock"/>
    <n v="73600"/>
    <n v="0.25"/>
    <s v="FG0054"/>
    <s v="single"/>
    <s v="ENGLAND"/>
    <s v="PM"/>
    <s v="PM0284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66000"/>
    <m/>
    <m/>
    <n v="64250"/>
    <m/>
    <n v="16062.5"/>
    <m/>
    <n v="0"/>
    <n v="1"/>
    <x v="2"/>
    <n v="73600"/>
    <s v="no.s"/>
    <n v="0"/>
    <b v="0"/>
    <m/>
    <m/>
    <m/>
    <m/>
    <s v="Non Moving "/>
    <n v="1"/>
    <s v="non moved"/>
    <n v="18400"/>
    <m/>
    <m/>
    <m/>
    <m/>
    <m/>
    <m/>
    <m/>
    <m/>
    <n v="0"/>
    <n v="0"/>
    <m/>
    <m/>
    <m/>
    <m/>
    <m/>
    <m/>
    <m/>
    <m/>
    <m/>
    <m/>
  </r>
  <r>
    <n v="585"/>
    <s v="YOYO REGULAR CH"/>
    <m/>
    <m/>
    <n v="86310"/>
    <n v="0.6"/>
    <s v="FG0003"/>
    <s v="single"/>
    <s v="STICK"/>
    <s v="STICKERS"/>
    <s v="PM0039"/>
    <s v="Packing Material"/>
    <n v="1"/>
    <n v="10"/>
    <n v="1"/>
    <n v="3"/>
    <n v="15"/>
    <n v="7"/>
    <n v="7"/>
    <s v="local"/>
    <s v="no.s"/>
    <s v="10000 NOS"/>
    <n v="10000"/>
    <n v="0"/>
    <n v="200"/>
    <n v="2000"/>
    <n v="10000"/>
    <n v="13500"/>
    <n v="10000"/>
    <n v="8000"/>
    <n v="20400"/>
    <n v="34500"/>
    <n v="65000"/>
    <n v="77500"/>
    <n v="240900"/>
    <n v="26766.666666666668"/>
    <n v="77500"/>
    <n v="16060"/>
    <n v="0.16059999999999999"/>
    <n v="1.4692884361094613E-4"/>
    <n v="0.98959709747622671"/>
    <x v="0"/>
    <n v="86310"/>
    <s v="no.s"/>
    <n v="2583.3333333333335"/>
    <b v="0"/>
    <n v="33.410322580645158"/>
    <m/>
    <m/>
    <m/>
    <m/>
    <n v="0"/>
    <s v="moved"/>
    <n v="51786"/>
    <m/>
    <m/>
    <m/>
    <s v="2 Bin"/>
    <n v="2"/>
    <n v="18083.333333333336"/>
    <n v="18200"/>
    <m/>
    <n v="10920"/>
    <n v="21840"/>
    <n v="7"/>
    <n v="5"/>
    <n v="-3"/>
    <n v="29946"/>
    <m/>
    <m/>
    <m/>
    <n v="18083.333333333336"/>
    <n v="18200"/>
    <n v="18200"/>
  </r>
  <r>
    <n v="217"/>
    <s v="labels  Black &amp; White "/>
    <m/>
    <m/>
    <n v="29800"/>
    <n v="0.55000000000000004"/>
    <s v="FG0051"/>
    <s v="single"/>
    <s v="ENGLAND"/>
    <s v="STICKERS"/>
    <s v="PM0254"/>
    <s v="Packing Material"/>
    <n v="1"/>
    <n v="10"/>
    <n v="1"/>
    <n v="3"/>
    <n v="15"/>
    <n v="7"/>
    <n v="7"/>
    <s v="local"/>
    <s v="no.s"/>
    <s v="10000 NOS"/>
    <n v="10000"/>
    <s v="each bdl contains 1500 nos"/>
    <n v="1500"/>
    <n v="49100"/>
    <n v="51500"/>
    <n v="33000"/>
    <n v="13500"/>
    <n v="6000"/>
    <n v="6000"/>
    <n v="28800"/>
    <n v="17500"/>
    <n v="56570"/>
    <n v="261970"/>
    <n v="29107.777777777777"/>
    <n v="56570"/>
    <n v="16009.277777777779"/>
    <n v="0.16009277777777778"/>
    <n v="1.4646479893744123E-4"/>
    <n v="0.98974356227516413"/>
    <x v="0"/>
    <n v="29800"/>
    <s v="no.s"/>
    <n v="1885.6666666666667"/>
    <b v="0"/>
    <n v="15.803429379529785"/>
    <m/>
    <m/>
    <m/>
    <m/>
    <n v="0"/>
    <s v="moved"/>
    <n v="16390"/>
    <m/>
    <m/>
    <m/>
    <s v="2 Bin"/>
    <n v="2"/>
    <n v="13199.666666666668"/>
    <n v="13500"/>
    <m/>
    <n v="10450"/>
    <n v="20900"/>
    <n v="10"/>
    <n v="2"/>
    <n v="0"/>
    <m/>
    <m/>
    <m/>
    <m/>
    <n v="18856.666666666668"/>
    <n v="19000"/>
    <n v="19000"/>
  </r>
  <r>
    <n v="667"/>
    <s v="Spoons"/>
    <m/>
    <m/>
    <n v="26500"/>
    <n v="0.5"/>
    <e v="#N/A"/>
    <s v="single"/>
    <s v="BLISTER"/>
    <s v="PM"/>
    <s v="PM0559"/>
    <s v="Packing Material"/>
    <n v="1"/>
    <n v="10"/>
    <n v="6"/>
    <n v="3"/>
    <n v="1"/>
    <m/>
    <n v="1"/>
    <s v="Non Local"/>
    <s v="Kgs"/>
    <s v="500 KGS"/>
    <n v="500"/>
    <n v="0"/>
    <n v="12"/>
    <n v="32000"/>
    <m/>
    <m/>
    <m/>
    <m/>
    <m/>
    <m/>
    <m/>
    <m/>
    <m/>
    <n v="32000"/>
    <m/>
    <n v="16000"/>
    <m/>
    <n v="0"/>
    <n v="1"/>
    <x v="0"/>
    <n v="26500"/>
    <s v="no.s"/>
    <n v="0"/>
    <b v="0"/>
    <m/>
    <m/>
    <m/>
    <m/>
    <m/>
    <n v="4"/>
    <s v="moved"/>
    <n v="13250"/>
    <m/>
    <m/>
    <m/>
    <s v="2 Bin"/>
    <n v="2"/>
    <n v="0"/>
    <n v="0"/>
    <m/>
    <n v="250"/>
    <n v="500"/>
    <n v="20"/>
    <n v="53"/>
    <n v="-51"/>
    <n v="12750"/>
    <m/>
    <m/>
    <m/>
    <n v="0"/>
    <n v="-4"/>
    <n v="500"/>
  </r>
  <r>
    <n v="645"/>
    <s v="TRENDY 103MM Foils"/>
    <m/>
    <m/>
    <n v="109200"/>
    <n v="0.247"/>
    <e v="#N/A"/>
    <s v="single"/>
    <s v="STICK"/>
    <s v="FOILS"/>
    <s v="PM0458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8000"/>
    <n v="3000"/>
    <n v="11000"/>
    <n v="36000"/>
    <n v="35000"/>
    <n v="34000"/>
    <n v="74200"/>
    <n v="190700"/>
    <n v="166350"/>
    <n v="578250"/>
    <n v="64250"/>
    <n v="190700"/>
    <n v="15869.75"/>
    <n v="0.15869749999999999"/>
    <n v="1.4518829488759726E-4"/>
    <n v="0.98988875057005177"/>
    <x v="0"/>
    <n v="109200"/>
    <s v="no.s"/>
    <n v="6356.666666666667"/>
    <b v="0"/>
    <n v="17.178814892501311"/>
    <m/>
    <m/>
    <m/>
    <m/>
    <n v="0"/>
    <s v="moved"/>
    <n v="26972.400000000001"/>
    <m/>
    <m/>
    <m/>
    <s v="2 Bin"/>
    <n v="2"/>
    <n v="19070"/>
    <n v="20000"/>
    <m/>
    <n v="12350"/>
    <n v="24700"/>
    <n v="5"/>
    <n v="3"/>
    <n v="-1"/>
    <n v="2272.4"/>
    <m/>
    <m/>
    <m/>
    <n v="31783.333333333336"/>
    <n v="31000"/>
    <n v="50000"/>
  </r>
  <r>
    <n v="899"/>
    <s v="GLUE GUM STICKS (WAFFY)"/>
    <m/>
    <m/>
    <n v="8280"/>
    <n v="8"/>
    <e v="#N/A"/>
    <s v="single"/>
    <s v="STICK"/>
    <s v="GUM STICKS"/>
    <s v="PM0533"/>
    <s v="Packing Material"/>
    <n v="1"/>
    <n v="2"/>
    <n v="1"/>
    <n v="3"/>
    <n v="7"/>
    <n v="5"/>
    <n v="5"/>
    <s v="local"/>
    <s v="Kgs"/>
    <s v="25 BOXES"/>
    <n v="900"/>
    <s v="each cotton contains 900 nos"/>
    <n v="900"/>
    <m/>
    <m/>
    <m/>
    <m/>
    <m/>
    <n v="4540"/>
    <n v="3380"/>
    <n v="0"/>
    <n v="0"/>
    <n v="7920"/>
    <n v="1980"/>
    <n v="4540"/>
    <n v="15840"/>
    <n v="0.15840000000000001"/>
    <n v="1.4491611972586467E-4"/>
    <n v="0.99003366668977766"/>
    <x v="0"/>
    <n v="8280"/>
    <s v="no.s"/>
    <n v="151.33333333333334"/>
    <b v="0"/>
    <n v="54.713656387665196"/>
    <m/>
    <m/>
    <m/>
    <m/>
    <n v="0"/>
    <s v="moved"/>
    <n v="66240"/>
    <m/>
    <m/>
    <m/>
    <s v="2 Bin"/>
    <n v="2"/>
    <n v="756.66666666666674"/>
    <n v="900"/>
    <m/>
    <n v="14400"/>
    <n v="28800"/>
    <n v="10"/>
    <n v="5"/>
    <n v="-3"/>
    <n v="37440"/>
    <m/>
    <m/>
    <m/>
    <n v="1513.3333333333335"/>
    <n v="1800"/>
    <n v="1800"/>
  </r>
  <r>
    <n v="876"/>
    <s v="POUCHES PLAIN PASTE 1KG "/>
    <m/>
    <m/>
    <n v="0"/>
    <n v="1"/>
    <s v="multiple"/>
    <s v="single"/>
    <s v="INDUSTRIAL"/>
    <s v="POUCHES"/>
    <s v="PM0632"/>
    <s v="Packing Material"/>
    <n v="1"/>
    <n v="15"/>
    <n v="1"/>
    <n v="5"/>
    <n v="22"/>
    <n v="10"/>
    <n v="10"/>
    <s v="local"/>
    <s v="Kgs"/>
    <s v="250 KGS"/>
    <n v="250"/>
    <s v="each bag contains 25 kg"/>
    <n v="25"/>
    <m/>
    <m/>
    <m/>
    <m/>
    <n v="32000"/>
    <n v="12000"/>
    <n v="5600"/>
    <n v="11500"/>
    <n v="17800"/>
    <n v="78900"/>
    <n v="15780"/>
    <n v="32000"/>
    <n v="15780"/>
    <n v="0.1578"/>
    <n v="1.4436719502993335E-4"/>
    <n v="0.99017803388480763"/>
    <x v="0"/>
    <n v="0"/>
    <s v="no.s"/>
    <n v="1066.6666666666667"/>
    <b v="1"/>
    <n v="0"/>
    <m/>
    <m/>
    <m/>
    <m/>
    <n v="0"/>
    <s v="moved"/>
    <n v="0"/>
    <m/>
    <m/>
    <m/>
    <s v="2 Bin"/>
    <n v="2"/>
    <n v="10666.666666666668"/>
    <n v="10675"/>
    <m/>
    <n v="10675"/>
    <n v="21350"/>
    <n v="10"/>
    <n v="0"/>
    <n v="2"/>
    <m/>
    <m/>
    <n v="21350"/>
    <n v="21350"/>
    <n v="10666.666666666668"/>
    <n v="10675"/>
    <n v="10675"/>
  </r>
  <r>
    <n v="202"/>
    <s v="Laminate Swiss gold 2/-"/>
    <s v="obsolete"/>
    <s v="no stock"/>
    <n v="191"/>
    <n v="200"/>
    <e v="#N/A"/>
    <s v="single"/>
    <s v="ENGLAND"/>
    <s v="LAMINATE"/>
    <s v="PM0235"/>
    <s v="Packing Material"/>
    <n v="1"/>
    <n v="15"/>
    <n v="1"/>
    <n v="5"/>
    <n v="22"/>
    <m/>
    <n v="22"/>
    <s v="local"/>
    <s v="Kgs"/>
    <s v="200 KGS"/>
    <n v="200"/>
    <e v="#N/A"/>
    <n v="20"/>
    <m/>
    <m/>
    <n v="10"/>
    <m/>
    <n v="145"/>
    <m/>
    <m/>
    <m/>
    <m/>
    <m/>
    <n v="77.5"/>
    <m/>
    <n v="15500"/>
    <m/>
    <n v="0"/>
    <n v="1"/>
    <x v="2"/>
    <n v="191"/>
    <s v="kgs"/>
    <n v="0"/>
    <b v="0"/>
    <m/>
    <m/>
    <m/>
    <m/>
    <s v="Non Moving "/>
    <n v="1"/>
    <s v="non moved"/>
    <n v="38200"/>
    <m/>
    <m/>
    <m/>
    <m/>
    <m/>
    <m/>
    <m/>
    <m/>
    <n v="0"/>
    <n v="0"/>
    <m/>
    <m/>
    <m/>
    <m/>
    <m/>
    <m/>
    <m/>
    <m/>
    <m/>
    <m/>
  </r>
  <r>
    <n v="221"/>
    <s v="Cbs 2 shots"/>
    <m/>
    <m/>
    <n v="470"/>
    <n v="44"/>
    <s v="FG0049"/>
    <s v="single"/>
    <s v="ENGLAND"/>
    <s v="CFC"/>
    <s v="PM0259"/>
    <s v="Packing Material"/>
    <n v="1"/>
    <n v="4"/>
    <n v="1"/>
    <n v="2"/>
    <n v="8"/>
    <n v="7"/>
    <n v="7"/>
    <s v="local"/>
    <s v="no.s"/>
    <s v="500 CBS"/>
    <n v="500"/>
    <s v="each bdl contains 10 nos"/>
    <n v="10"/>
    <n v="290"/>
    <n v="0"/>
    <n v="280"/>
    <n v="500"/>
    <n v="360"/>
    <n v="250"/>
    <n v="430"/>
    <n v="380"/>
    <n v="680"/>
    <n v="3170"/>
    <n v="352.22222222222223"/>
    <n v="680"/>
    <n v="15497.777777777777"/>
    <n v="0.15497777777777777"/>
    <n v="1.4178521590462684E-4"/>
    <n v="0.99031981910071221"/>
    <x v="0"/>
    <n v="470"/>
    <s v="no.s"/>
    <n v="22.666666666666668"/>
    <b v="0"/>
    <n v="20.735294117647058"/>
    <m/>
    <m/>
    <m/>
    <m/>
    <n v="0"/>
    <s v="moved"/>
    <n v="20680"/>
    <m/>
    <m/>
    <m/>
    <s v="2 Bin"/>
    <n v="2"/>
    <n v="158.66666666666669"/>
    <n v="160"/>
    <m/>
    <n v="22000"/>
    <n v="44000"/>
    <n v="7"/>
    <n v="1"/>
    <n v="1"/>
    <m/>
    <m/>
    <n v="500"/>
    <n v="22000"/>
    <n v="158.66666666666669"/>
    <n v="150"/>
    <n v="500"/>
  </r>
  <r>
    <n v="174"/>
    <s v="Laminate Chocolate Mr Wafer 2/-"/>
    <m/>
    <m/>
    <n v="0"/>
    <n v="230"/>
    <s v="FG0200"/>
    <s v="single"/>
    <s v="WAFER"/>
    <s v="LAMINATE"/>
    <s v="PM036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68"/>
    <n v="339"/>
    <n v="198"/>
    <n v="605"/>
    <n v="67.222222222222229"/>
    <n v="339"/>
    <n v="15461.111111111113"/>
    <n v="0.15461111111111114"/>
    <n v="1.4144976192377996E-4"/>
    <n v="0.99046126886263597"/>
    <x v="0"/>
    <n v="0"/>
    <s v="kgs"/>
    <n v="11.3"/>
    <b v="0"/>
    <n v="0"/>
    <m/>
    <m/>
    <m/>
    <m/>
    <n v="0"/>
    <s v="moved"/>
    <n v="0"/>
    <m/>
    <m/>
    <m/>
    <s v="2 Bin"/>
    <n v="2"/>
    <n v="248.60000000000002"/>
    <n v="260"/>
    <m/>
    <n v="115000"/>
    <n v="230000"/>
    <n v="22"/>
    <n v="0"/>
    <n v="2"/>
    <m/>
    <m/>
    <n v="1000"/>
    <n v="230000"/>
    <n v="248.60000000000002"/>
    <n v="240"/>
    <n v="500"/>
  </r>
  <r>
    <n v="194"/>
    <s v="Dis Cbs Dark 2/-"/>
    <s v="Slow moving"/>
    <m/>
    <n v="1450"/>
    <n v="33"/>
    <e v="#N/A"/>
    <s v="Multiple"/>
    <s v="MOULDING"/>
    <s v="CFC"/>
    <s v="PM0226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460"/>
    <m/>
    <m/>
    <m/>
    <m/>
    <n v="460"/>
    <m/>
    <n v="15180"/>
    <m/>
    <n v="0"/>
    <n v="1"/>
    <x v="0"/>
    <n v="1450"/>
    <s v="no.s"/>
    <n v="0"/>
    <b v="0"/>
    <m/>
    <m/>
    <m/>
    <m/>
    <s v="Non Moving "/>
    <n v="1"/>
    <s v="non moved"/>
    <n v="47850"/>
    <m/>
    <m/>
    <m/>
    <m/>
    <m/>
    <m/>
    <m/>
    <m/>
    <n v="0"/>
    <n v="0"/>
    <m/>
    <m/>
    <m/>
    <m/>
    <m/>
    <m/>
    <m/>
    <m/>
    <m/>
    <m/>
  </r>
  <r>
    <n v="594"/>
    <s v="Cbs Teddy Biskoot Export"/>
    <s v="obsolete"/>
    <s v="no stock"/>
    <n v="180"/>
    <n v="41.5"/>
    <e v="#N/A"/>
    <s v="single"/>
    <s v="BLISTER"/>
    <s v="CFC"/>
    <s v="PM0676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n v="360"/>
    <m/>
    <m/>
    <n v="360"/>
    <m/>
    <n v="14940"/>
    <m/>
    <n v="0"/>
    <n v="1"/>
    <x v="2"/>
    <n v="180"/>
    <s v="no.s"/>
    <n v="0"/>
    <b v="0"/>
    <m/>
    <m/>
    <m/>
    <m/>
    <s v="Non Moving "/>
    <n v="1"/>
    <s v="non moved"/>
    <n v="7470"/>
    <m/>
    <m/>
    <m/>
    <m/>
    <m/>
    <m/>
    <m/>
    <m/>
    <n v="0"/>
    <n v="0"/>
    <m/>
    <m/>
    <m/>
    <m/>
    <m/>
    <m/>
    <m/>
    <m/>
    <m/>
    <m/>
  </r>
  <r>
    <n v="497"/>
    <s v="Laminate (Funhouse 135mm)"/>
    <m/>
    <m/>
    <n v="418.90000000000003"/>
    <n v="130"/>
    <s v="FG0064"/>
    <s v="single"/>
    <s v="PANNING"/>
    <s v="LAMINATE"/>
    <s v="PM0109"/>
    <s v="Packing Material"/>
    <n v="1"/>
    <n v="15"/>
    <n v="1"/>
    <n v="5"/>
    <n v="22"/>
    <n v="25"/>
    <n v="22"/>
    <s v="local"/>
    <s v="Kgs"/>
    <s v="500 KGS"/>
    <n v="500"/>
    <s v="each roll contains 10 kgs"/>
    <n v="10"/>
    <n v="128"/>
    <n v="120"/>
    <n v="120"/>
    <n v="60"/>
    <n v="70"/>
    <n v="110"/>
    <n v="134"/>
    <n v="150"/>
    <n v="126.44"/>
    <n v="1018.44"/>
    <n v="113.16000000000001"/>
    <n v="150"/>
    <n v="14710.800000000001"/>
    <n v="0.14710800000000002"/>
    <n v="1.345853569484375E-4"/>
    <n v="0.9905958542195844"/>
    <x v="0"/>
    <n v="418.90000000000003"/>
    <s v="kgs"/>
    <n v="5"/>
    <b v="0"/>
    <n v="83.78"/>
    <m/>
    <m/>
    <m/>
    <m/>
    <n v="0"/>
    <s v="moved"/>
    <n v="54457.000000000007"/>
    <m/>
    <m/>
    <m/>
    <s v="2 Bin"/>
    <n v="2"/>
    <n v="110"/>
    <n v="110"/>
    <m/>
    <n v="65000"/>
    <n v="130000"/>
    <n v="22"/>
    <n v="1"/>
    <n v="1"/>
    <m/>
    <m/>
    <n v="500"/>
    <n v="65000"/>
    <n v="110"/>
    <n v="110"/>
    <n v="500"/>
  </r>
  <r>
    <n v="850"/>
    <s v="DOUBLE CARTON THERMACOAL MARCO BITTER SLAB"/>
    <m/>
    <m/>
    <n v="90"/>
    <n v="26"/>
    <e v="#N/A"/>
    <s v="single"/>
    <s v="INDUSTRIAL"/>
    <s v="CFC"/>
    <s v="PM0483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1070"/>
    <n v="850"/>
    <m/>
    <n v="280"/>
    <n v="60"/>
    <n v="2260"/>
    <n v="565"/>
    <n v="1070"/>
    <n v="14690"/>
    <n v="0.1469"/>
    <n v="1.3439506305384797E-4"/>
    <n v="0.9907302492826382"/>
    <x v="0"/>
    <n v="90"/>
    <s v="no.s"/>
    <n v="35.666666666666664"/>
    <b v="0"/>
    <n v="2.5233644859813085"/>
    <m/>
    <m/>
    <m/>
    <m/>
    <n v="0"/>
    <s v="moved"/>
    <n v="2340"/>
    <m/>
    <m/>
    <m/>
    <s v="2 Bin"/>
    <n v="2"/>
    <n v="178.33333333333331"/>
    <n v="180"/>
    <m/>
    <n v="13000"/>
    <n v="26000"/>
    <n v="5"/>
    <n v="1"/>
    <n v="1"/>
    <m/>
    <m/>
    <n v="500"/>
    <n v="13000"/>
    <n v="178.33333333333331"/>
    <n v="170"/>
    <n v="500"/>
  </r>
  <r>
    <n v="32"/>
    <s v="MYVEROL"/>
    <m/>
    <m/>
    <n v="275"/>
    <n v="120"/>
    <s v="multiple"/>
    <s v="single"/>
    <s v="CANDY"/>
    <s v="RM"/>
    <s v="RM0028"/>
    <s v="Raw Material"/>
    <n v="1"/>
    <n v="10"/>
    <n v="5"/>
    <n v="3"/>
    <n v="19"/>
    <n v="30"/>
    <n v="19"/>
    <s v="Non Local"/>
    <s v="Kgs"/>
    <s v="50KGS"/>
    <n v="50"/>
    <s v="2 bags x 25 kgs"/>
    <n v="25"/>
    <n v="350"/>
    <n v="250"/>
    <n v="100"/>
    <n v="50"/>
    <n v="100"/>
    <n v="75"/>
    <n v="50"/>
    <n v="50"/>
    <n v="75"/>
    <n v="1100"/>
    <n v="122.22222222222223"/>
    <n v="350"/>
    <n v="14666.666666666668"/>
    <n v="0.14666666666666667"/>
    <n v="1.3418159233876358E-4"/>
    <n v="0.990864430874977"/>
    <x v="0"/>
    <n v="275"/>
    <s v="kgs"/>
    <n v="11.666666666666666"/>
    <b v="0"/>
    <n v="23.571428571428573"/>
    <m/>
    <m/>
    <m/>
    <m/>
    <n v="0"/>
    <s v="moved"/>
    <n v="33000"/>
    <m/>
    <m/>
    <m/>
    <s v="2 Bin"/>
    <n v="2"/>
    <n v="221.66666666666666"/>
    <n v="225"/>
    <m/>
    <n v="27000"/>
    <n v="54000"/>
    <n v="19"/>
    <n v="2"/>
    <n v="0"/>
    <m/>
    <m/>
    <m/>
    <m/>
    <n v="221.66666666666666"/>
    <n v="225"/>
    <n v="225"/>
  </r>
  <r>
    <n v="967"/>
    <s v="HUNGRY BIRD CHOCOSTICK BISCUIT CBS"/>
    <m/>
    <m/>
    <n v="1011"/>
    <n v="44.25"/>
    <e v="#N/A"/>
    <s v="single"/>
    <s v="BLISTER"/>
    <s v="CFC"/>
    <s v="PM068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100"/>
    <n v="100"/>
    <n v="789"/>
    <n v="989"/>
    <n v="329.66666666666669"/>
    <n v="789"/>
    <n v="14587.75"/>
    <n v="0.14587749999999999"/>
    <n v="1.3345960388453171E-4"/>
    <n v="0.99099789047886155"/>
    <x v="0"/>
    <n v="1011"/>
    <s v="no.s"/>
    <n v="26.3"/>
    <b v="0"/>
    <n v="38.441064638783267"/>
    <m/>
    <m/>
    <m/>
    <m/>
    <n v="0"/>
    <s v="moved"/>
    <n v="44736.75"/>
    <m/>
    <m/>
    <m/>
    <s v="2 Bin"/>
    <n v="2"/>
    <n v="184.1"/>
    <n v="190"/>
    <m/>
    <n v="22125"/>
    <n v="44250"/>
    <n v="7"/>
    <n v="3"/>
    <n v="-1"/>
    <n v="486.75"/>
    <m/>
    <m/>
    <m/>
    <n v="184.1"/>
    <n v="180"/>
    <n v="500"/>
  </r>
  <r>
    <n v="99"/>
    <s v="Dry Ginger Powder"/>
    <m/>
    <m/>
    <n v="320"/>
    <n v="295"/>
    <s v="multiple"/>
    <s v="single"/>
    <s v="CANDY"/>
    <s v="RM"/>
    <s v="RM0206"/>
    <s v="Raw Material"/>
    <n v="1"/>
    <n v="5"/>
    <n v="1"/>
    <n v="3"/>
    <n v="10"/>
    <n v="7"/>
    <n v="7"/>
    <s v="local"/>
    <s v="Kgs"/>
    <s v="50 KGS"/>
    <n v="50"/>
    <s v="2 bags x 25 kgs"/>
    <n v="25"/>
    <n v="5"/>
    <n v="5"/>
    <n v="40"/>
    <n v="50"/>
    <n v="25"/>
    <n v="25"/>
    <n v="140"/>
    <n v="25"/>
    <n v="130"/>
    <n v="445"/>
    <n v="49.444444444444443"/>
    <n v="140"/>
    <n v="14586.111111111111"/>
    <n v="0.14586111111111111"/>
    <n v="1.3344461010811508E-4"/>
    <n v="0.99113133508896967"/>
    <x v="0"/>
    <n v="320"/>
    <s v="kgs"/>
    <n v="4.666666666666667"/>
    <b v="0"/>
    <n v="68.571428571428569"/>
    <m/>
    <m/>
    <m/>
    <m/>
    <n v="0"/>
    <s v="moved"/>
    <n v="94400"/>
    <m/>
    <m/>
    <m/>
    <s v="2 Bin"/>
    <n v="2"/>
    <n v="32.666666666666671"/>
    <n v="50"/>
    <m/>
    <n v="14750"/>
    <n v="29500"/>
    <n v="7"/>
    <n v="7"/>
    <n v="-5"/>
    <n v="64900"/>
    <m/>
    <m/>
    <m/>
    <n v="32.666666666666671"/>
    <n v="25"/>
    <n v="50"/>
  </r>
  <r>
    <n v="778"/>
    <s v="BEN 10 KACHA AAM CANDY (BOWL FREE) LABELS"/>
    <s v="occasional use"/>
    <s v="no stock"/>
    <n v="18975"/>
    <n v="1.1499999999999999"/>
    <s v="FG0139"/>
    <s v="single"/>
    <s v="CANDY"/>
    <s v="STICKERS"/>
    <s v="PM0573"/>
    <s v="Packing Material"/>
    <n v="1"/>
    <n v="10"/>
    <n v="1"/>
    <n v="3"/>
    <n v="15"/>
    <m/>
    <n v="15"/>
    <s v="local"/>
    <s v="no.s"/>
    <s v="10000 NOS"/>
    <n v="10000"/>
    <s v="each bdl contains 400 nos"/>
    <n v="400"/>
    <m/>
    <m/>
    <m/>
    <m/>
    <n v="17904"/>
    <m/>
    <n v="14000"/>
    <m/>
    <n v="6000"/>
    <m/>
    <n v="12634.666666666666"/>
    <m/>
    <n v="14529.866666666665"/>
    <m/>
    <n v="0"/>
    <n v="1"/>
    <x v="2"/>
    <n v="18975"/>
    <s v="no.s"/>
    <n v="0"/>
    <b v="0"/>
    <m/>
    <m/>
    <m/>
    <m/>
    <s v="Non Moving "/>
    <n v="1"/>
    <s v="non moved"/>
    <n v="21821.25"/>
    <m/>
    <n v="5"/>
    <s v="2.5A"/>
    <m/>
    <m/>
    <m/>
    <m/>
    <m/>
    <n v="0"/>
    <n v="0"/>
    <m/>
    <m/>
    <m/>
    <m/>
    <m/>
    <m/>
    <m/>
    <m/>
    <m/>
    <m/>
  </r>
  <r>
    <n v="965"/>
    <s v="VAX PAPER ROLL"/>
    <m/>
    <m/>
    <n v="292.10000000000002"/>
    <n v="178"/>
    <s v="FG0203"/>
    <s v="single"/>
    <s v="CANDY"/>
    <s v="FOILS"/>
    <s v="PM0694"/>
    <s v="Packing Material"/>
    <n v="1"/>
    <n v="7"/>
    <n v="4"/>
    <n v="3"/>
    <n v="15"/>
    <n v="5"/>
    <n v="5"/>
    <s v="local"/>
    <s v="Kgs"/>
    <s v="250 KGS"/>
    <n v="250"/>
    <n v="0"/>
    <n v="3"/>
    <m/>
    <m/>
    <m/>
    <m/>
    <m/>
    <m/>
    <n v="56"/>
    <n v="147.82"/>
    <n v="40"/>
    <n v="243.82"/>
    <n v="81.273333333333326"/>
    <n v="147.82"/>
    <n v="14466.653333333332"/>
    <n v="0.14466653333333332"/>
    <n v="1.3235172136906012E-4"/>
    <n v="0.99126368681033872"/>
    <x v="0"/>
    <n v="292.10000000000002"/>
    <s v="kgs"/>
    <n v="4.9273333333333333"/>
    <b v="0"/>
    <n v="59.281558652415107"/>
    <m/>
    <m/>
    <m/>
    <m/>
    <n v="0"/>
    <s v="moved"/>
    <n v="51993.8"/>
    <m/>
    <m/>
    <m/>
    <s v="2 Bin"/>
    <n v="2"/>
    <n v="24.636666666666667"/>
    <n v="27"/>
    <m/>
    <n v="44500"/>
    <n v="89000"/>
    <n v="5"/>
    <n v="2"/>
    <n v="0"/>
    <m/>
    <m/>
    <m/>
    <m/>
    <n v="24.636666666666667"/>
    <n v="22"/>
    <n v="250"/>
  </r>
  <r>
    <n v="852"/>
    <s v="PREMIUM BITTER SLAB POUCHES  MARCO BITTER SLAB"/>
    <s v="Slow moving"/>
    <m/>
    <n v="55000"/>
    <n v="1"/>
    <e v="#N/A"/>
    <s v="single"/>
    <s v="INDUSTRIAL"/>
    <s v="POUCHES"/>
    <s v="PM0648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n v="23000"/>
    <n v="7000"/>
    <n v="13000"/>
    <m/>
    <m/>
    <n v="14333.333333333334"/>
    <m/>
    <n v="14333.333333333334"/>
    <m/>
    <n v="0"/>
    <n v="1"/>
    <x v="0"/>
    <n v="55000"/>
    <s v="no.s"/>
    <n v="0"/>
    <b v="0"/>
    <m/>
    <m/>
    <m/>
    <m/>
    <s v="Non Moving "/>
    <n v="1"/>
    <s v="non moved"/>
    <n v="55000"/>
    <m/>
    <m/>
    <m/>
    <m/>
    <m/>
    <m/>
    <m/>
    <m/>
    <n v="0"/>
    <n v="0"/>
    <m/>
    <m/>
    <m/>
    <m/>
    <m/>
    <m/>
    <m/>
    <m/>
    <m/>
    <m/>
  </r>
  <r>
    <n v="174"/>
    <s v="MANGO FLAVOUR 342698(SYMRISE)"/>
    <m/>
    <m/>
    <n v="50"/>
    <n v="500"/>
    <e v="#N/A"/>
    <s v="single"/>
    <s v="lollypop"/>
    <s v="FLAVOUR"/>
    <s v="RM0042"/>
    <s v="Raw Material"/>
    <n v="1"/>
    <n v="20"/>
    <n v="5"/>
    <n v="5"/>
    <n v="31"/>
    <n v="30"/>
    <n v="30"/>
    <s v="Non Local"/>
    <s v="Kgs"/>
    <s v="25 kgs"/>
    <n v="25"/>
    <e v="#N/A"/>
    <n v="25"/>
    <m/>
    <n v="50"/>
    <m/>
    <n v="25"/>
    <n v="50"/>
    <n v="50"/>
    <n v="25"/>
    <n v="0"/>
    <n v="0"/>
    <n v="200"/>
    <n v="28.571428571428573"/>
    <n v="50"/>
    <n v="14285.714285714286"/>
    <n v="0.14285714285714285"/>
    <n v="1.3069635617412039E-4"/>
    <n v="0.99139438316651285"/>
    <x v="0"/>
    <n v="50"/>
    <s v="kgs"/>
    <n v="1.6666666666666667"/>
    <b v="0"/>
    <n v="30"/>
    <m/>
    <m/>
    <m/>
    <m/>
    <n v="0"/>
    <s v="moved"/>
    <n v="25000"/>
    <m/>
    <m/>
    <m/>
    <s v="2 Bin"/>
    <n v="2"/>
    <n v="50"/>
    <n v="50"/>
    <m/>
    <n v="25000"/>
    <n v="50000"/>
    <n v="30"/>
    <n v="1"/>
    <n v="1"/>
    <m/>
    <m/>
    <n v="50"/>
    <n v="25000"/>
    <n v="50"/>
    <n v="50"/>
    <n v="50"/>
  </r>
  <r>
    <n v="65"/>
    <s v="ADVANTRA PHC9256 (GUM) (gold)"/>
    <m/>
    <m/>
    <n v="150"/>
    <n v="430"/>
    <e v="#N/A"/>
    <s v="Multiple"/>
    <s v="MOULDING"/>
    <s v="PM"/>
    <s v="PM0556"/>
    <s v="Packing Material"/>
    <n v="1"/>
    <n v="15"/>
    <n v="1"/>
    <n v="5"/>
    <n v="22"/>
    <n v="7"/>
    <n v="7"/>
    <s v="local"/>
    <s v="Kgs"/>
    <s v="50KGS"/>
    <n v="50"/>
    <s v="2 bags x 30 kgs"/>
    <n v="30"/>
    <n v="30"/>
    <n v="35"/>
    <n v="0"/>
    <n v="17"/>
    <n v="30"/>
    <n v="0"/>
    <n v="60"/>
    <n v="90"/>
    <n v="30"/>
    <n v="292"/>
    <n v="32.444444444444443"/>
    <n v="90"/>
    <n v="13951.111111111111"/>
    <n v="0.13951111111111111"/>
    <n v="1.2763515707617541E-4"/>
    <n v="0.99152201832358899"/>
    <x v="0"/>
    <n v="150"/>
    <s v="kgs"/>
    <n v="3"/>
    <b v="0"/>
    <n v="50"/>
    <m/>
    <m/>
    <m/>
    <m/>
    <n v="0"/>
    <s v="moved"/>
    <n v="64500"/>
    <m/>
    <m/>
    <m/>
    <s v="2 Bin"/>
    <n v="2"/>
    <n v="21"/>
    <n v="30"/>
    <m/>
    <n v="21500"/>
    <n v="43000"/>
    <n v="7"/>
    <n v="3"/>
    <n v="-1"/>
    <n v="21500"/>
    <m/>
    <m/>
    <m/>
    <n v="21"/>
    <n v="20"/>
    <n v="50"/>
  </r>
  <r>
    <n v="241"/>
    <s v="Strawberry Stickers Mr Wafer 5/-"/>
    <m/>
    <m/>
    <n v="75620"/>
    <n v="0.45"/>
    <s v="FG0019"/>
    <s v="single"/>
    <s v="WAFER"/>
    <s v="STICKERS"/>
    <s v="PM0351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23170"/>
    <n v="30000"/>
    <n v="23880"/>
    <n v="49600"/>
    <n v="3600"/>
    <n v="15800"/>
    <n v="63000"/>
    <n v="31400"/>
    <n v="29000"/>
    <n v="269450"/>
    <n v="29938.888888888891"/>
    <n v="63000"/>
    <n v="13472.500000000002"/>
    <n v="0.13472500000000001"/>
    <n v="1.2325646609890857E-4"/>
    <n v="0.99164527478968789"/>
    <x v="0"/>
    <n v="75620"/>
    <s v="no.s"/>
    <n v="2100"/>
    <b v="0"/>
    <n v="36.009523809523813"/>
    <m/>
    <m/>
    <m/>
    <m/>
    <n v="0"/>
    <s v="moved"/>
    <n v="34029"/>
    <m/>
    <m/>
    <m/>
    <s v="2 Bin"/>
    <n v="2"/>
    <n v="14700"/>
    <n v="14800"/>
    <m/>
    <n v="9450"/>
    <n v="18900"/>
    <n v="10"/>
    <n v="4"/>
    <n v="-2"/>
    <n v="15129"/>
    <m/>
    <m/>
    <m/>
    <n v="21000"/>
    <n v="21000"/>
    <n v="21000"/>
  </r>
  <r>
    <n v="24"/>
    <s v="Salt Powder"/>
    <m/>
    <m/>
    <n v="1750"/>
    <n v="8"/>
    <s v="multiple"/>
    <s v="Multiple"/>
    <s v="STICK,WAFFER,CAKE"/>
    <s v="RM"/>
    <s v="RM0118"/>
    <s v="Raw Material"/>
    <n v="1"/>
    <n v="2"/>
    <n v="1"/>
    <n v="2"/>
    <n v="6"/>
    <n v="3"/>
    <n v="3"/>
    <s v="local"/>
    <s v="Kgs"/>
    <s v="500 KGS"/>
    <n v="500"/>
    <s v="10 bags x 50 kgs"/>
    <n v="50"/>
    <n v="1700"/>
    <n v="1600"/>
    <n v="1400"/>
    <n v="1600"/>
    <n v="1550"/>
    <n v="1500"/>
    <n v="1550"/>
    <n v="2150"/>
    <n v="2100"/>
    <n v="15150"/>
    <n v="1683.3333333333333"/>
    <n v="2150"/>
    <n v="13466.666666666666"/>
    <n v="0.13466666666666666"/>
    <n v="1.2320309842013747E-4"/>
    <n v="0.99176847788810807"/>
    <x v="0"/>
    <n v="1750"/>
    <s v="kgs"/>
    <n v="71.666666666666671"/>
    <b v="0"/>
    <n v="24.418604651162788"/>
    <m/>
    <m/>
    <m/>
    <m/>
    <n v="0"/>
    <s v="moved"/>
    <n v="14000"/>
    <m/>
    <m/>
    <m/>
    <s v="2 Bin"/>
    <n v="2"/>
    <n v="215"/>
    <n v="250"/>
    <m/>
    <n v="6000"/>
    <n v="12000"/>
    <n v="10"/>
    <n v="3"/>
    <n v="-1"/>
    <n v="2000"/>
    <m/>
    <m/>
    <m/>
    <n v="716.66666666666674"/>
    <n v="750"/>
    <n v="750"/>
  </r>
  <r>
    <n v="727"/>
    <s v="JEERA FLAVOUR (SYMRISE)"/>
    <m/>
    <m/>
    <n v="45"/>
    <n v="2112.5250000000001"/>
    <e v="#N/A"/>
    <s v="single"/>
    <s v="CANDY"/>
    <s v="FLAVOUR"/>
    <s v="RM0045"/>
    <s v="Raw Material"/>
    <n v="1"/>
    <n v="20"/>
    <n v="5"/>
    <n v="5"/>
    <n v="31"/>
    <n v="30"/>
    <n v="30"/>
    <s v="Non Local"/>
    <s v="Kgs"/>
    <s v="25 kgs"/>
    <n v="25"/>
    <e v="#N/A"/>
    <n v="25"/>
    <m/>
    <n v="25"/>
    <n v="0"/>
    <n v="0"/>
    <n v="0"/>
    <n v="0"/>
    <n v="25"/>
    <n v="0"/>
    <n v="0"/>
    <n v="50"/>
    <n v="6.25"/>
    <n v="25"/>
    <n v="13203.28125"/>
    <n v="0.13203281250000001"/>
    <n v="1.2079345242419596E-4"/>
    <n v="0.99188927134053229"/>
    <x v="0"/>
    <n v="45"/>
    <s v="kgs"/>
    <n v="0.83333333333333337"/>
    <b v="0"/>
    <n v="54"/>
    <m/>
    <m/>
    <m/>
    <m/>
    <n v="0"/>
    <s v="moved"/>
    <n v="95063.625"/>
    <m/>
    <m/>
    <m/>
    <s v="2 Bin"/>
    <n v="2"/>
    <n v="25"/>
    <n v="25"/>
    <m/>
    <n v="52813.125"/>
    <n v="105626.25"/>
    <n v="30"/>
    <n v="2"/>
    <n v="0"/>
    <m/>
    <m/>
    <m/>
    <m/>
    <n v="25"/>
    <n v="25"/>
    <n v="25"/>
  </r>
  <r>
    <n v="352"/>
    <s v="Pouch U &amp; Me (Coffee &amp; Milk) Candy"/>
    <s v="occasional use"/>
    <m/>
    <n v="247000"/>
    <n v="1"/>
    <s v="FG0123"/>
    <s v="single"/>
    <s v="CANDY"/>
    <s v="POUCHES"/>
    <s v="PM0152"/>
    <s v="Packing Material"/>
    <n v="1"/>
    <n v="15"/>
    <n v="1"/>
    <n v="5"/>
    <n v="22"/>
    <m/>
    <n v="22"/>
    <s v="local"/>
    <s v="Kgs"/>
    <s v="150 kgs"/>
    <n v="150"/>
    <s v="each bag contains 6000 pouches"/>
    <n v="6000"/>
    <n v="43574"/>
    <n v="12000"/>
    <n v="2000"/>
    <m/>
    <m/>
    <n v="4000"/>
    <n v="4000"/>
    <m/>
    <m/>
    <m/>
    <n v="13114.8"/>
    <m/>
    <n v="13114.8"/>
    <m/>
    <n v="0"/>
    <n v="1"/>
    <x v="0"/>
    <n v="247000"/>
    <s v="no.s"/>
    <n v="0"/>
    <b v="0"/>
    <m/>
    <m/>
    <m/>
    <m/>
    <s v="Non Moving "/>
    <n v="1"/>
    <s v="slow moved"/>
    <n v="247000"/>
    <m/>
    <m/>
    <m/>
    <m/>
    <m/>
    <m/>
    <m/>
    <m/>
    <n v="0"/>
    <n v="0"/>
    <m/>
    <m/>
    <m/>
    <m/>
    <m/>
    <m/>
    <m/>
    <m/>
    <m/>
    <m/>
  </r>
  <r>
    <n v="581"/>
    <s v="YOYO SURPRISE CH"/>
    <m/>
    <m/>
    <n v="44000"/>
    <n v="0.56999999999999995"/>
    <s v="FG0007"/>
    <s v="single"/>
    <s v="STICK"/>
    <s v="STICKERS"/>
    <s v="PM0035"/>
    <s v="Packing Material"/>
    <n v="1"/>
    <n v="10"/>
    <n v="1"/>
    <n v="3"/>
    <n v="15"/>
    <n v="7"/>
    <n v="7"/>
    <s v="local"/>
    <s v="no.s"/>
    <s v="10000 NOS"/>
    <n v="10000"/>
    <n v="0"/>
    <n v="200"/>
    <n v="30100"/>
    <n v="16000"/>
    <n v="21200"/>
    <n v="21000"/>
    <n v="19000"/>
    <n v="18900"/>
    <n v="31500"/>
    <n v="11600"/>
    <n v="37600"/>
    <n v="206900"/>
    <n v="22988.888888888891"/>
    <n v="37600"/>
    <n v="13103.666666666666"/>
    <n v="0.13103666666666666"/>
    <n v="1.1988210400975307E-4"/>
    <n v="0.99200915344454199"/>
    <x v="0"/>
    <n v="44000"/>
    <s v="no.s"/>
    <n v="1253.3333333333333"/>
    <b v="0"/>
    <n v="35.10638297872341"/>
    <m/>
    <m/>
    <m/>
    <m/>
    <n v="0"/>
    <s v="moved"/>
    <n v="25079.999999999996"/>
    <m/>
    <m/>
    <m/>
    <s v="2 Bin"/>
    <n v="2"/>
    <n v="8773.3333333333321"/>
    <n v="8800"/>
    <m/>
    <n v="7181.9999999999991"/>
    <n v="14363.999999999998"/>
    <n v="10"/>
    <n v="4"/>
    <n v="-2"/>
    <n v="10715.999999999998"/>
    <m/>
    <m/>
    <m/>
    <n v="12533.333333333332"/>
    <n v="12600"/>
    <n v="12600"/>
  </r>
  <r>
    <n v="369"/>
    <s v="PIK POK LABELS"/>
    <m/>
    <m/>
    <n v="28750"/>
    <n v="0.65"/>
    <s v="multiple"/>
    <s v="single"/>
    <s v="CANDY"/>
    <s v="STICKERS"/>
    <s v="PM018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4750"/>
    <n v="10000"/>
    <n v="3340"/>
    <n v="20720"/>
    <n v="10275"/>
    <n v="36170"/>
    <n v="34150"/>
    <n v="60360"/>
    <n v="179765"/>
    <n v="19973.888888888891"/>
    <n v="60360"/>
    <n v="12983.027777777779"/>
    <n v="0.12983027777777778"/>
    <n v="1.1877840958640602E-4"/>
    <n v="0.9921279318541284"/>
    <x v="0"/>
    <n v="28750"/>
    <s v="no.s"/>
    <n v="2012"/>
    <b v="0"/>
    <n v="14.289264413518886"/>
    <m/>
    <m/>
    <m/>
    <m/>
    <n v="0"/>
    <s v="moved"/>
    <n v="18687.5"/>
    <m/>
    <m/>
    <m/>
    <s v="2 Bin"/>
    <n v="2"/>
    <n v="10060"/>
    <n v="10200"/>
    <m/>
    <n v="13130"/>
    <n v="26260"/>
    <n v="10"/>
    <n v="2"/>
    <n v="0"/>
    <m/>
    <m/>
    <m/>
    <m/>
    <n v="20120"/>
    <n v="20200"/>
    <n v="20200"/>
  </r>
  <r>
    <n v="284"/>
    <s v="Cbs Doreomon Dark Choco"/>
    <s v="occasional use"/>
    <s v="no stock"/>
    <n v="510"/>
    <n v="34"/>
    <s v="FG0187"/>
    <s v="single"/>
    <s v="ENGLAND"/>
    <s v="CFC"/>
    <s v="PM0291"/>
    <s v="Packing Material"/>
    <n v="1"/>
    <n v="4"/>
    <n v="1"/>
    <n v="2"/>
    <n v="8"/>
    <m/>
    <n v="8"/>
    <s v="local"/>
    <s v="no.s"/>
    <s v="500 CBS"/>
    <n v="500"/>
    <s v="each bdl contains 10 nos"/>
    <n v="10"/>
    <m/>
    <n v="250"/>
    <m/>
    <m/>
    <m/>
    <m/>
    <m/>
    <n v="500"/>
    <m/>
    <m/>
    <n v="375"/>
    <m/>
    <n v="12750"/>
    <m/>
    <n v="0"/>
    <n v="1"/>
    <x v="2"/>
    <n v="510"/>
    <s v="no.s"/>
    <n v="0"/>
    <b v="0"/>
    <m/>
    <m/>
    <m/>
    <m/>
    <s v="Non Moving "/>
    <n v="1"/>
    <s v="non moved"/>
    <n v="17340"/>
    <m/>
    <m/>
    <m/>
    <m/>
    <m/>
    <m/>
    <m/>
    <m/>
    <n v="0"/>
    <n v="0"/>
    <m/>
    <m/>
    <m/>
    <m/>
    <m/>
    <m/>
    <m/>
    <m/>
    <m/>
    <m/>
  </r>
  <r>
    <n v="489"/>
    <s v="Display CB's Spots 5/-"/>
    <m/>
    <m/>
    <n v="374"/>
    <n v="45"/>
    <s v="FG0062"/>
    <s v="single"/>
    <s v="PANNING"/>
    <s v="CFC"/>
    <s v="PM0103"/>
    <s v="Packing Material"/>
    <n v="1"/>
    <n v="4"/>
    <n v="1"/>
    <n v="2"/>
    <n v="8"/>
    <n v="7"/>
    <n v="7"/>
    <s v="local"/>
    <s v="no.s"/>
    <s v="500 CBS"/>
    <n v="500"/>
    <s v="each bdl contains 10 nos"/>
    <n v="10"/>
    <n v="340"/>
    <n v="290"/>
    <n v="280"/>
    <n v="282"/>
    <n v="160"/>
    <n v="193"/>
    <n v="280"/>
    <n v="325"/>
    <n v="375"/>
    <n v="2525"/>
    <n v="280.55555555555554"/>
    <n v="375"/>
    <n v="12625"/>
    <n v="0.12625"/>
    <n v="1.1550290476887887E-4"/>
    <n v="0.99224343475889731"/>
    <x v="0"/>
    <n v="374"/>
    <s v="no.s"/>
    <n v="12.5"/>
    <b v="0"/>
    <n v="29.92"/>
    <m/>
    <m/>
    <m/>
    <m/>
    <n v="0"/>
    <s v="moved"/>
    <n v="16830"/>
    <m/>
    <m/>
    <m/>
    <s v="2 Bin"/>
    <n v="2"/>
    <n v="87.5"/>
    <n v="90"/>
    <m/>
    <n v="22500"/>
    <n v="45000"/>
    <n v="7"/>
    <n v="1"/>
    <n v="1"/>
    <m/>
    <m/>
    <n v="500"/>
    <n v="22500"/>
    <n v="87.5"/>
    <n v="80"/>
    <n v="500"/>
  </r>
  <r>
    <n v="50"/>
    <s v="Xanthan Gum"/>
    <m/>
    <m/>
    <n v="100"/>
    <n v="215"/>
    <s v="multiple"/>
    <s v="single"/>
    <s v="CAKE"/>
    <s v="RM"/>
    <s v="RM0123"/>
    <s v="Raw Material"/>
    <n v="1"/>
    <n v="7"/>
    <n v="5"/>
    <n v="3"/>
    <n v="16"/>
    <n v="7"/>
    <n v="7"/>
    <s v="Non Local"/>
    <s v="Kgs"/>
    <s v="50 KGS"/>
    <n v="50"/>
    <s v="2 cts x 25 kgs"/>
    <n v="25"/>
    <n v="25"/>
    <n v="50"/>
    <n v="0"/>
    <n v="0"/>
    <n v="50"/>
    <n v="50"/>
    <n v="100"/>
    <n v="150"/>
    <n v="100"/>
    <n v="525"/>
    <n v="58.333333333333336"/>
    <n v="150"/>
    <n v="12541.666666666668"/>
    <n v="0.12541666666666668"/>
    <n v="1.1474050935786318E-4"/>
    <n v="0.9923581752682552"/>
    <x v="0"/>
    <n v="100"/>
    <s v="kgs"/>
    <n v="5"/>
    <b v="0"/>
    <n v="20"/>
    <m/>
    <m/>
    <m/>
    <m/>
    <n v="0"/>
    <s v="moved"/>
    <n v="21500"/>
    <m/>
    <m/>
    <m/>
    <s v="2 Bin"/>
    <n v="2"/>
    <n v="35"/>
    <n v="50"/>
    <m/>
    <n v="10750"/>
    <n v="21500"/>
    <n v="7"/>
    <n v="2"/>
    <n v="0"/>
    <m/>
    <m/>
    <m/>
    <m/>
    <n v="35"/>
    <n v="25"/>
    <n v="50"/>
  </r>
  <r>
    <n v="128"/>
    <s v="Pista M-2767 Flavour (SKFF) - Pista Toffee"/>
    <m/>
    <m/>
    <n v="75"/>
    <n v="897.68"/>
    <s v="FG0171"/>
    <s v="single"/>
    <s v="TOFFEE"/>
    <s v="FLAVOUR"/>
    <s v="RM004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75"/>
    <n v="0"/>
    <n v="0"/>
    <n v="0"/>
    <n v="0"/>
    <n v="25"/>
    <n v="0"/>
    <n v="0"/>
    <n v="125"/>
    <n v="13.888888888888889"/>
    <n v="75"/>
    <n v="12467.777777777777"/>
    <n v="0.12467777777777778"/>
    <n v="1.1406451876009591E-4"/>
    <n v="0.99247223978701526"/>
    <x v="0"/>
    <n v="75"/>
    <s v="kgs"/>
    <n v="2.5"/>
    <b v="0"/>
    <n v="30"/>
    <m/>
    <m/>
    <m/>
    <m/>
    <n v="0"/>
    <s v="moved"/>
    <n v="67326"/>
    <m/>
    <m/>
    <m/>
    <s v="2 Bin"/>
    <n v="2"/>
    <n v="75"/>
    <n v="75"/>
    <m/>
    <n v="67326"/>
    <n v="134652"/>
    <n v="30"/>
    <n v="1"/>
    <n v="1"/>
    <m/>
    <m/>
    <n v="75"/>
    <n v="67326"/>
    <n v="75"/>
    <n v="75"/>
    <n v="75"/>
  </r>
  <r>
    <n v="175"/>
    <s v="Laminate Strawberry Mr Wafer 2/-"/>
    <m/>
    <m/>
    <n v="0"/>
    <n v="225"/>
    <s v="FG0211"/>
    <s v="single"/>
    <s v="WAFER"/>
    <s v="LAMINATE"/>
    <s v="PM0366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20"/>
    <n v="478"/>
    <n v="0"/>
    <n v="498"/>
    <n v="55.333333333333336"/>
    <n v="478"/>
    <n v="12450"/>
    <n v="0.1245"/>
    <n v="1.139018744057459E-4"/>
    <n v="0.99258614166142101"/>
    <x v="0"/>
    <n v="0"/>
    <s v="kgs"/>
    <n v="15.933333333333334"/>
    <b v="0"/>
    <n v="0"/>
    <m/>
    <m/>
    <m/>
    <m/>
    <n v="0"/>
    <s v="moved"/>
    <n v="0"/>
    <m/>
    <m/>
    <m/>
    <s v="2 Bin"/>
    <n v="2"/>
    <n v="350.53333333333336"/>
    <n v="360"/>
    <m/>
    <n v="112500"/>
    <n v="225000"/>
    <n v="22"/>
    <n v="0"/>
    <n v="2"/>
    <m/>
    <m/>
    <n v="1000"/>
    <n v="225000"/>
    <n v="350.53333333333336"/>
    <n v="340"/>
    <n v="500"/>
  </r>
  <r>
    <n v="394"/>
    <s v="WAFFY ROLLS CHOCOLATE LABELS"/>
    <m/>
    <m/>
    <n v="16400"/>
    <n v="0.55000000000000004"/>
    <e v="#N/A"/>
    <s v="single"/>
    <s v="STICK"/>
    <s v="STICKERS"/>
    <s v="PM0568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48000"/>
    <n v="0"/>
    <n v="58600"/>
    <n v="6000"/>
    <n v="0"/>
    <n v="112600"/>
    <n v="22520"/>
    <n v="58600"/>
    <n v="12386.000000000002"/>
    <n v="0.12386000000000001"/>
    <n v="1.1331635473008587E-4"/>
    <n v="0.99269945801615112"/>
    <x v="0"/>
    <n v="16400"/>
    <s v="no.s"/>
    <n v="1953.3333333333333"/>
    <b v="0"/>
    <n v="8.3959044368600679"/>
    <m/>
    <m/>
    <m/>
    <m/>
    <n v="0"/>
    <s v="moved"/>
    <n v="9020"/>
    <m/>
    <m/>
    <m/>
    <s v="2 Bin"/>
    <n v="2"/>
    <n v="9766.6666666666661"/>
    <n v="10000"/>
    <m/>
    <n v="11000"/>
    <n v="22000"/>
    <n v="10"/>
    <n v="1"/>
    <n v="1"/>
    <m/>
    <m/>
    <n v="20000"/>
    <n v="11000"/>
    <n v="19533.333333333332"/>
    <n v="20000"/>
    <n v="20000"/>
  </r>
  <r>
    <n v="287"/>
    <s v="Laminate Doreomon Choco Bar"/>
    <m/>
    <m/>
    <n v="304.67"/>
    <n v="235"/>
    <s v="FG0198"/>
    <s v="single"/>
    <s v="ENGLAND"/>
    <s v="LAMINATE"/>
    <s v="PM029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30"/>
    <n v="0"/>
    <n v="0"/>
    <n v="0"/>
    <n v="0"/>
    <n v="120"/>
    <n v="177"/>
    <n v="131.45999999999998"/>
    <n v="458.46"/>
    <n v="50.94"/>
    <n v="177"/>
    <n v="11970.9"/>
    <n v="0.119709"/>
    <n v="1.0951871070873442E-4"/>
    <n v="0.99280897672685986"/>
    <x v="0"/>
    <n v="304.67"/>
    <s v="kgs"/>
    <n v="5.9"/>
    <b v="0"/>
    <n v="51.638983050847457"/>
    <m/>
    <m/>
    <m/>
    <m/>
    <n v="0"/>
    <s v="moved"/>
    <n v="71597.45"/>
    <m/>
    <m/>
    <m/>
    <s v="2 Bin"/>
    <n v="2"/>
    <n v="129.80000000000001"/>
    <n v="140"/>
    <m/>
    <n v="117500"/>
    <n v="235000"/>
    <n v="22"/>
    <n v="1"/>
    <n v="1"/>
    <m/>
    <m/>
    <n v="500"/>
    <n v="117500"/>
    <n v="129.80000000000001"/>
    <n v="120"/>
    <n v="500"/>
  </r>
  <r>
    <n v="782"/>
    <s v="Doraemon Funstick Labels (30pcs)"/>
    <m/>
    <m/>
    <n v="14742"/>
    <n v="0.45"/>
    <e v="#N/A"/>
    <s v="single"/>
    <s v="BLISTER"/>
    <s v="STICKERS"/>
    <s v="PM0313"/>
    <s v="Packing Material"/>
    <n v="1"/>
    <n v="10"/>
    <n v="1"/>
    <n v="3"/>
    <n v="15"/>
    <n v="5"/>
    <n v="5"/>
    <s v="local"/>
    <s v="no.s"/>
    <s v="10000 NOS"/>
    <n v="10000"/>
    <s v="each bdl contains 400 nos"/>
    <n v="400"/>
    <m/>
    <m/>
    <n v="13700"/>
    <n v="20920"/>
    <n v="18000"/>
    <n v="32655"/>
    <n v="38000"/>
    <n v="43413"/>
    <n v="16200"/>
    <n v="182888"/>
    <n v="26126.857142857141"/>
    <n v="43413"/>
    <n v="11757.085714285713"/>
    <n v="0.11757085714285713"/>
    <n v="1.0756257834587636E-4"/>
    <n v="0.99291653930520574"/>
    <x v="0"/>
    <n v="14742"/>
    <s v="no.s"/>
    <n v="1447.1"/>
    <b v="0"/>
    <n v="10.187271093911962"/>
    <m/>
    <m/>
    <m/>
    <m/>
    <n v="0"/>
    <s v="moved"/>
    <n v="6633.9000000000005"/>
    <m/>
    <m/>
    <m/>
    <s v="2 Bin"/>
    <n v="2"/>
    <n v="7235.5"/>
    <n v="7600"/>
    <m/>
    <n v="6660"/>
    <n v="13320"/>
    <n v="10"/>
    <n v="1"/>
    <n v="1"/>
    <m/>
    <m/>
    <n v="14800"/>
    <n v="6660"/>
    <n v="14471"/>
    <n v="14800"/>
    <n v="14800"/>
  </r>
  <r>
    <n v="806"/>
    <s v="BITTER CHOCOLATE FLAVOUR (KERRY)"/>
    <m/>
    <m/>
    <n v="145"/>
    <n v="820"/>
    <s v="multiple"/>
    <s v="single"/>
    <s v="INDUSTRIAL"/>
    <s v="FLAVOUR"/>
    <s v="RM0138"/>
    <s v="Raw Material"/>
    <n v="1"/>
    <n v="20"/>
    <n v="5"/>
    <n v="5"/>
    <n v="31"/>
    <n v="30"/>
    <n v="30"/>
    <s v="Non Local"/>
    <s v="Kgs"/>
    <s v="25 KGS"/>
    <n v="25"/>
    <s v="5 cans x 5 kgs"/>
    <n v="5"/>
    <m/>
    <m/>
    <m/>
    <n v="25"/>
    <n v="0"/>
    <n v="0"/>
    <n v="10"/>
    <n v="10"/>
    <n v="40"/>
    <n v="85"/>
    <n v="14.166666666666666"/>
    <n v="40"/>
    <n v="11616.666666666666"/>
    <n v="0.11616666666666665"/>
    <n v="1.0627792029558888E-4"/>
    <n v="0.99302281722550134"/>
    <x v="0"/>
    <n v="145"/>
    <s v="kgs"/>
    <n v="1.3333333333333333"/>
    <b v="0"/>
    <n v="108.75"/>
    <m/>
    <m/>
    <m/>
    <m/>
    <n v="0"/>
    <s v="moved"/>
    <n v="118900"/>
    <m/>
    <m/>
    <m/>
    <s v="2 Bin"/>
    <n v="2"/>
    <n v="40"/>
    <n v="40"/>
    <m/>
    <n v="32800"/>
    <n v="65600"/>
    <n v="30"/>
    <n v="4"/>
    <n v="-2"/>
    <n v="53300"/>
    <m/>
    <m/>
    <m/>
    <n v="40"/>
    <n v="40"/>
    <n v="40"/>
  </r>
  <r>
    <n v="910"/>
    <s v="FUNTOO MAGIC MASALA LABELS"/>
    <m/>
    <m/>
    <n v="36200"/>
    <n v="0.45"/>
    <s v="FG0188"/>
    <s v="single"/>
    <s v="CANDY"/>
    <s v="STICKERS"/>
    <s v="PM0575"/>
    <s v="Packing Material"/>
    <n v="1"/>
    <n v="10"/>
    <n v="1"/>
    <n v="3"/>
    <n v="15"/>
    <n v="5"/>
    <n v="5"/>
    <s v="local"/>
    <s v="Kgs"/>
    <s v="10000 NOS"/>
    <n v="10000"/>
    <s v="each bdl contains 400 nos"/>
    <n v="400"/>
    <m/>
    <m/>
    <m/>
    <m/>
    <m/>
    <n v="34128"/>
    <n v="37514"/>
    <n v="25615"/>
    <n v="5000"/>
    <n v="102257"/>
    <n v="25564.25"/>
    <n v="37514"/>
    <n v="11503.9125"/>
    <n v="0.11503912500000001"/>
    <n v="1.0524636118471408E-4"/>
    <n v="0.99312806358668604"/>
    <x v="0"/>
    <n v="36200"/>
    <s v="no.s"/>
    <n v="1250.4666666666667"/>
    <b v="0"/>
    <n v="28.949192301540759"/>
    <m/>
    <m/>
    <m/>
    <m/>
    <n v="0"/>
    <s v="moved"/>
    <n v="16290"/>
    <m/>
    <m/>
    <m/>
    <s v="2 Bin"/>
    <n v="2"/>
    <n v="6252.3333333333339"/>
    <n v="6400"/>
    <m/>
    <n v="5760"/>
    <n v="11520"/>
    <n v="10"/>
    <n v="3"/>
    <n v="-1"/>
    <n v="4770"/>
    <m/>
    <m/>
    <m/>
    <n v="12504.666666666668"/>
    <n v="12800"/>
    <n v="12800"/>
  </r>
  <r>
    <n v="862"/>
    <s v="CBS MARCO WHITE SLAB"/>
    <s v="obsolete"/>
    <s v="no stock"/>
    <n v="1116"/>
    <n v="18"/>
    <e v="#N/A"/>
    <s v="single"/>
    <s v="INDUSTRIAL"/>
    <s v="CFC"/>
    <s v="PM0184"/>
    <s v="Packing Material"/>
    <n v="1"/>
    <n v="4"/>
    <n v="1"/>
    <n v="2"/>
    <n v="8"/>
    <m/>
    <n v="8"/>
    <s v="local"/>
    <s v="no.s"/>
    <s v="500 CBS"/>
    <n v="500"/>
    <e v="#N/A"/>
    <n v="10"/>
    <m/>
    <m/>
    <n v="500"/>
    <m/>
    <n v="550"/>
    <m/>
    <m/>
    <n v="630"/>
    <n v="860"/>
    <m/>
    <n v="635"/>
    <m/>
    <n v="11430"/>
    <m/>
    <n v="0"/>
    <n v="1"/>
    <x v="2"/>
    <n v="1116"/>
    <s v="no.s"/>
    <n v="0"/>
    <b v="0"/>
    <m/>
    <m/>
    <m/>
    <m/>
    <s v="Non Moving "/>
    <n v="1"/>
    <s v="non moved"/>
    <n v="20088"/>
    <m/>
    <m/>
    <m/>
    <m/>
    <m/>
    <m/>
    <m/>
    <m/>
    <n v="0"/>
    <n v="0"/>
    <m/>
    <m/>
    <m/>
    <m/>
    <m/>
    <m/>
    <m/>
    <m/>
    <m/>
    <m/>
  </r>
  <r>
    <n v="300"/>
    <s v="Cbs Roundz Rs.1"/>
    <m/>
    <m/>
    <n v="770"/>
    <n v="31.9"/>
    <s v="FG0050"/>
    <s v="single"/>
    <s v="ENGLAND"/>
    <s v="CFC"/>
    <s v="PM0305"/>
    <s v="Packing Material"/>
    <n v="1"/>
    <n v="4"/>
    <n v="1"/>
    <n v="2"/>
    <n v="8"/>
    <n v="5"/>
    <n v="5"/>
    <s v="local"/>
    <s v="no.s"/>
    <s v="500 CBS"/>
    <n v="500"/>
    <s v="each bdl contains 10 nos"/>
    <n v="10"/>
    <n v="390"/>
    <n v="870"/>
    <n v="330"/>
    <n v="170"/>
    <n v="210"/>
    <n v="480"/>
    <n v="0"/>
    <n v="60"/>
    <n v="670"/>
    <n v="3180"/>
    <n v="353.33333333333331"/>
    <n v="870"/>
    <n v="11271.333333333332"/>
    <n v="0.11271333333333332"/>
    <n v="1.031185537123398E-4"/>
    <n v="0.99323118214039841"/>
    <x v="0"/>
    <n v="770"/>
    <s v="no.s"/>
    <n v="29"/>
    <b v="0"/>
    <n v="26.551724137931036"/>
    <m/>
    <m/>
    <m/>
    <m/>
    <n v="0"/>
    <s v="moved"/>
    <n v="24563"/>
    <m/>
    <m/>
    <m/>
    <s v="2 Bin"/>
    <n v="2"/>
    <n v="145"/>
    <n v="150"/>
    <m/>
    <n v="15950"/>
    <n v="31900"/>
    <n v="5"/>
    <n v="2"/>
    <n v="0"/>
    <m/>
    <m/>
    <m/>
    <m/>
    <n v="145"/>
    <n v="140"/>
    <n v="500"/>
  </r>
  <r>
    <n v="172"/>
    <s v="CHAT FLAVOUR 738925(SYMRISE)"/>
    <s v="obsolete"/>
    <m/>
    <n v="50"/>
    <n v="1322.4749999999999"/>
    <e v="#N/A"/>
    <s v="single"/>
    <s v="CANDY"/>
    <s v="FLAVOUR"/>
    <s v="RM0037"/>
    <s v="Raw Material"/>
    <n v="1"/>
    <n v="20"/>
    <n v="5"/>
    <n v="5"/>
    <n v="31"/>
    <n v="30"/>
    <n v="30"/>
    <s v="Non Local"/>
    <s v="Kgs"/>
    <s v="25 KGS"/>
    <n v="25"/>
    <e v="#N/A"/>
    <n v="25"/>
    <m/>
    <n v="25"/>
    <m/>
    <m/>
    <n v="25"/>
    <n v="0"/>
    <n v="0"/>
    <n v="0"/>
    <n v="0"/>
    <n v="50"/>
    <n v="8.3333333333333339"/>
    <n v="25"/>
    <n v="11020.625"/>
    <n v="0.11020625000000001"/>
    <n v="1.0082488711829908E-4"/>
    <n v="0.99333200702751667"/>
    <x v="2"/>
    <n v="50"/>
    <s v="kgs"/>
    <n v="0.83333333333333337"/>
    <b v="0"/>
    <n v="60"/>
    <m/>
    <n v="1"/>
    <m/>
    <s v="6-9 Months"/>
    <n v="1"/>
    <s v="non moved"/>
    <n v="66123.75"/>
    <m/>
    <m/>
    <m/>
    <m/>
    <m/>
    <m/>
    <m/>
    <m/>
    <n v="0"/>
    <n v="0"/>
    <m/>
    <m/>
    <m/>
    <m/>
    <m/>
    <m/>
    <m/>
    <m/>
    <m/>
    <m/>
  </r>
  <r>
    <n v="226"/>
    <s v="Chocolate Stickers Mr Wafer 5/-"/>
    <m/>
    <m/>
    <n v="45750"/>
    <n v="0.45"/>
    <s v="FG0018"/>
    <s v="single"/>
    <s v="WAFER"/>
    <s v="STICKERS"/>
    <s v="PM0358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23200"/>
    <n v="35000"/>
    <n v="10000"/>
    <n v="35000"/>
    <n v="21000"/>
    <n v="0"/>
    <n v="6000"/>
    <n v="79000"/>
    <n v="10000"/>
    <n v="219200"/>
    <n v="24355.555555555555"/>
    <n v="79000"/>
    <n v="10960"/>
    <n v="0.1096"/>
    <n v="1.0027024445678515E-4"/>
    <n v="0.99343227727197347"/>
    <x v="0"/>
    <n v="45750"/>
    <s v="no.s"/>
    <n v="2633.3333333333335"/>
    <b v="0"/>
    <n v="17.373417721518987"/>
    <m/>
    <m/>
    <m/>
    <m/>
    <n v="0"/>
    <s v="moved"/>
    <n v="20587.5"/>
    <m/>
    <m/>
    <m/>
    <s v="2 Bin"/>
    <n v="2"/>
    <n v="18433.333333333336"/>
    <n v="18600"/>
    <m/>
    <n v="11880"/>
    <n v="23760"/>
    <n v="10"/>
    <n v="2"/>
    <n v="0"/>
    <m/>
    <m/>
    <m/>
    <m/>
    <n v="26333.333333333336"/>
    <n v="26400"/>
    <n v="26400"/>
  </r>
  <r>
    <n v="374"/>
    <s v="Doraemon Funstick Cbs (24pcs)"/>
    <m/>
    <m/>
    <n v="216"/>
    <n v="52.5"/>
    <e v="#N/A"/>
    <s v="single"/>
    <s v="BLISTER"/>
    <s v="CFC"/>
    <s v="PM0547"/>
    <s v="Packing Material"/>
    <n v="1"/>
    <n v="4"/>
    <n v="1"/>
    <n v="2"/>
    <n v="8"/>
    <n v="30"/>
    <n v="8"/>
    <s v="local"/>
    <s v="no.s"/>
    <s v="500 CBS"/>
    <n v="500"/>
    <s v="each bdl contains 10 nos"/>
    <n v="10"/>
    <m/>
    <n v="250"/>
    <n v="140"/>
    <n v="0"/>
    <n v="0"/>
    <n v="0"/>
    <n v="1010"/>
    <n v="270"/>
    <n v="0"/>
    <n v="1670"/>
    <n v="208.75"/>
    <n v="1010"/>
    <n v="10959.375"/>
    <n v="0.10959375"/>
    <n v="1.0026452649120252E-4"/>
    <n v="0.99353254179846473"/>
    <x v="0"/>
    <n v="216"/>
    <s v="no.s"/>
    <n v="33.666666666666664"/>
    <b v="0"/>
    <n v="6.4158415841584162"/>
    <m/>
    <m/>
    <m/>
    <m/>
    <n v="0"/>
    <s v="moved"/>
    <n v="11340"/>
    <m/>
    <m/>
    <m/>
    <s v="2 Bin"/>
    <n v="2"/>
    <n v="269.33333333333331"/>
    <n v="270"/>
    <m/>
    <n v="26250"/>
    <n v="52500"/>
    <n v="8"/>
    <n v="1"/>
    <n v="1"/>
    <m/>
    <m/>
    <n v="500"/>
    <n v="26250"/>
    <n v="269.33333333333331"/>
    <n v="260"/>
    <n v="500"/>
  </r>
  <r>
    <n v="529"/>
    <s v="Doraemon Watermelon Bubblegum Labels (Tattoo Free)"/>
    <m/>
    <m/>
    <n v="23730"/>
    <n v="1.5"/>
    <s v="FG0035"/>
    <s v="single"/>
    <s v="BUBBLE GUM"/>
    <s v="FLAVOUR"/>
    <s v="PM0424"/>
    <s v="Raw Material"/>
    <n v="1"/>
    <n v="20"/>
    <n v="5"/>
    <n v="5"/>
    <n v="31"/>
    <n v="5"/>
    <n v="5"/>
    <s v="local"/>
    <s v="no.s"/>
    <s v="10000 NOS"/>
    <n v="10000"/>
    <s v="each bdl contains 200 nos"/>
    <n v="200"/>
    <n v="6500"/>
    <n v="15140"/>
    <n v="11000"/>
    <n v="8400"/>
    <n v="0"/>
    <n v="12000"/>
    <n v="8000"/>
    <n v="0"/>
    <n v="3600"/>
    <n v="64640"/>
    <n v="7182.2222222222226"/>
    <n v="15140"/>
    <n v="10773.333333333334"/>
    <n v="0.10773333333333333"/>
    <n v="9.8562478736109982E-5"/>
    <n v="0.99363110427720081"/>
    <x v="0"/>
    <n v="23730"/>
    <s v="no.s"/>
    <n v="504.66666666666669"/>
    <b v="0"/>
    <n v="47.021136063408186"/>
    <m/>
    <m/>
    <m/>
    <m/>
    <n v="0"/>
    <s v="moved"/>
    <n v="35595"/>
    <m/>
    <m/>
    <m/>
    <s v="2 Bin"/>
    <n v="2"/>
    <n v="2523.3333333333335"/>
    <n v="2600"/>
    <m/>
    <n v="15000"/>
    <n v="30000"/>
    <n v="5"/>
    <n v="3"/>
    <n v="-1"/>
    <n v="5595"/>
    <m/>
    <m/>
    <m/>
    <n v="2523.3333333333335"/>
    <n v="2400"/>
    <n v="10000"/>
  </r>
  <r>
    <n v="244"/>
    <s v="Stickers Funtoo Choco coated Rs.5/-"/>
    <m/>
    <m/>
    <n v="0"/>
    <n v="0.78"/>
    <s v="FG0029"/>
    <s v="single"/>
    <s v="WAFER"/>
    <s v="STICKERS"/>
    <s v="PM0382"/>
    <s v="Packing Material"/>
    <n v="1"/>
    <n v="10"/>
    <n v="1"/>
    <n v="3"/>
    <n v="15"/>
    <n v="7"/>
    <n v="7"/>
    <s v="local"/>
    <s v="no.s"/>
    <s v="10000 NOS"/>
    <n v="10000"/>
    <n v="0"/>
    <n v="200"/>
    <n v="38690"/>
    <n v="20170"/>
    <n v="20000"/>
    <n v="0"/>
    <n v="12115"/>
    <n v="3000"/>
    <n v="10000"/>
    <n v="0"/>
    <n v="16750"/>
    <n v="120725"/>
    <n v="13413.888888888889"/>
    <n v="38690"/>
    <n v="10462.833333333334"/>
    <n v="0.10462833333333334"/>
    <n v="9.5721793434665477E-5"/>
    <n v="0.99372682607063545"/>
    <x v="0"/>
    <n v="0"/>
    <s v="no.s"/>
    <n v="1289.6666666666667"/>
    <b v="0"/>
    <n v="0"/>
    <m/>
    <m/>
    <m/>
    <m/>
    <n v="0"/>
    <s v="moved"/>
    <n v="0"/>
    <m/>
    <m/>
    <m/>
    <s v="2 Bin"/>
    <n v="2"/>
    <n v="9027.6666666666679"/>
    <n v="9200"/>
    <m/>
    <n v="10140"/>
    <n v="20280"/>
    <n v="10"/>
    <n v="0"/>
    <n v="2"/>
    <m/>
    <m/>
    <n v="26000"/>
    <n v="20280"/>
    <n v="12896.666666666668"/>
    <n v="13000"/>
    <n v="13000"/>
  </r>
  <r>
    <n v="709"/>
    <s v="THANK YOU LABELS"/>
    <s v="obsolete"/>
    <m/>
    <n v="7120"/>
    <n v="0.85"/>
    <e v="#N/A"/>
    <s v="Multiple"/>
    <s v="MOULDING"/>
    <s v="STICKERS"/>
    <s v="PM0579"/>
    <s v="Packing Material"/>
    <n v="1"/>
    <n v="10"/>
    <n v="1"/>
    <n v="3"/>
    <n v="15"/>
    <m/>
    <n v="15"/>
    <s v="local"/>
    <s v="no.s"/>
    <s v="5000 NOS"/>
    <n v="5000"/>
    <e v="#N/A"/>
    <n v="200"/>
    <m/>
    <n v="12300"/>
    <m/>
    <m/>
    <m/>
    <m/>
    <m/>
    <m/>
    <m/>
    <m/>
    <n v="12300"/>
    <m/>
    <n v="10455"/>
    <m/>
    <n v="0"/>
    <n v="1"/>
    <x v="2"/>
    <n v="7120"/>
    <s v="no.s"/>
    <n v="0"/>
    <b v="0"/>
    <m/>
    <m/>
    <m/>
    <m/>
    <s v="Non Moving "/>
    <n v="1"/>
    <s v="non moved"/>
    <n v="6052"/>
    <m/>
    <m/>
    <m/>
    <m/>
    <m/>
    <m/>
    <m/>
    <m/>
    <n v="0"/>
    <n v="0"/>
    <m/>
    <m/>
    <m/>
    <m/>
    <m/>
    <m/>
    <m/>
    <m/>
    <m/>
    <m/>
  </r>
  <r>
    <n v="907"/>
    <s v="POUCHES (MILK &amp; BITTER) SWISS 41"/>
    <m/>
    <m/>
    <n v="29000"/>
    <n v="1"/>
    <s v="multiple"/>
    <s v="single"/>
    <s v="INDUSTRIAL"/>
    <s v="POUCHES"/>
    <s v="PM0425"/>
    <s v="Packing Material"/>
    <n v="1"/>
    <n v="15"/>
    <n v="1"/>
    <n v="5"/>
    <n v="22"/>
    <n v="10"/>
    <n v="10"/>
    <s v="local"/>
    <s v="Kgs"/>
    <s v="100 KGS"/>
    <n v="100"/>
    <n v="0"/>
    <n v="40"/>
    <m/>
    <m/>
    <m/>
    <m/>
    <m/>
    <m/>
    <n v="10000"/>
    <n v="1000"/>
    <n v="20000"/>
    <n v="31000"/>
    <n v="10333.333333333334"/>
    <n v="20000"/>
    <n v="10333.333333333334"/>
    <n v="0.10333333333333333"/>
    <n v="9.4537030965947071E-5"/>
    <n v="0.99382136310160141"/>
    <x v="0"/>
    <n v="29000"/>
    <s v="no.s"/>
    <n v="666.66666666666663"/>
    <b v="1"/>
    <n v="43.5"/>
    <m/>
    <m/>
    <m/>
    <m/>
    <n v="0"/>
    <s v="moved"/>
    <n v="29000"/>
    <m/>
    <m/>
    <m/>
    <s v="2 Bin"/>
    <n v="2"/>
    <n v="6666.6666666666661"/>
    <n v="6680"/>
    <m/>
    <n v="6700"/>
    <n v="13400"/>
    <n v="10"/>
    <n v="5"/>
    <n v="-3"/>
    <n v="15600"/>
    <m/>
    <m/>
    <m/>
    <n v="6666.6666666666661"/>
    <n v="6700"/>
    <n v="6700"/>
  </r>
  <r>
    <n v="438"/>
    <s v="Laminate Big Teddy"/>
    <m/>
    <m/>
    <n v="326.94"/>
    <n v="200"/>
    <s v="FG0191"/>
    <s v="single"/>
    <s v="ENGLAND"/>
    <s v="LAMINATE"/>
    <s v="PM0325"/>
    <s v="Packing Material"/>
    <n v="1"/>
    <n v="15"/>
    <n v="1"/>
    <n v="5"/>
    <n v="22"/>
    <n v="25"/>
    <n v="22"/>
    <s v="local"/>
    <s v="Kgs"/>
    <s v="500 kgs"/>
    <n v="500"/>
    <e v="#N/A"/>
    <n v="9"/>
    <n v="30"/>
    <n v="0"/>
    <n v="0"/>
    <n v="0"/>
    <n v="315"/>
    <n v="20"/>
    <n v="0"/>
    <n v="0"/>
    <n v="97.06"/>
    <n v="462.06"/>
    <n v="51.34"/>
    <n v="315"/>
    <n v="10268"/>
    <n v="0.10267999999999999"/>
    <n v="9.3939312963710756E-5"/>
    <n v="0.99391530241456516"/>
    <x v="0"/>
    <n v="326.94"/>
    <s v="kgs"/>
    <n v="10.5"/>
    <b v="0"/>
    <n v="31.137142857142855"/>
    <m/>
    <m/>
    <m/>
    <m/>
    <n v="0"/>
    <s v="moved"/>
    <n v="65388"/>
    <m/>
    <m/>
    <m/>
    <s v="2 Bin"/>
    <n v="2"/>
    <n v="231"/>
    <n v="234"/>
    <m/>
    <n v="100000"/>
    <n v="200000"/>
    <n v="22"/>
    <n v="1"/>
    <n v="1"/>
    <m/>
    <m/>
    <n v="500"/>
    <n v="100000"/>
    <n v="231"/>
    <n v="230"/>
    <n v="500"/>
  </r>
  <r>
    <n v="601"/>
    <s v="CREAMY STIX LARGE"/>
    <s v="obsolete"/>
    <s v="no stock"/>
    <n v="1140"/>
    <n v="42"/>
    <s v="multiple"/>
    <s v="single"/>
    <s v="STICK"/>
    <s v="STICKERS"/>
    <s v="PM0070"/>
    <s v="Packing Material"/>
    <n v="1"/>
    <n v="10"/>
    <n v="1"/>
    <n v="3"/>
    <n v="15"/>
    <m/>
    <n v="15"/>
    <s v="local"/>
    <s v="no.s"/>
    <s v="500 CBS"/>
    <n v="500"/>
    <s v="each bdl contains 10 nos"/>
    <n v="10"/>
    <m/>
    <m/>
    <m/>
    <m/>
    <n v="70"/>
    <n v="513"/>
    <n v="150"/>
    <m/>
    <m/>
    <m/>
    <n v="244.33333333333334"/>
    <m/>
    <n v="10262"/>
    <m/>
    <n v="0"/>
    <n v="1"/>
    <x v="2"/>
    <n v="1140"/>
    <s v="no.s"/>
    <n v="0"/>
    <b v="0"/>
    <m/>
    <m/>
    <m/>
    <m/>
    <s v="Non Moving "/>
    <n v="1"/>
    <s v="non moved"/>
    <n v="47880"/>
    <m/>
    <n v="5.6"/>
    <n v="6.4"/>
    <m/>
    <m/>
    <m/>
    <m/>
    <m/>
    <n v="0"/>
    <n v="0"/>
    <m/>
    <m/>
    <m/>
    <m/>
    <m/>
    <m/>
    <m/>
    <m/>
    <m/>
    <m/>
  </r>
  <r>
    <n v="646"/>
    <s v="TRENDY 140MM Foils"/>
    <m/>
    <m/>
    <n v="161000"/>
    <n v="0.52"/>
    <e v="#N/A"/>
    <s v="single"/>
    <s v="STICK"/>
    <s v="FOILS"/>
    <s v="PM0459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4000"/>
    <n v="3000"/>
    <n v="19000"/>
    <n v="10000"/>
    <n v="20000"/>
    <n v="3000"/>
    <n v="24000"/>
    <n v="42000"/>
    <n v="41100"/>
    <n v="176100"/>
    <n v="19566.666666666668"/>
    <n v="42000"/>
    <n v="10174.666666666668"/>
    <n v="0.10174666666666668"/>
    <n v="9.3085430103373185E-5"/>
    <n v="0.9940083878446685"/>
    <x v="0"/>
    <n v="161000"/>
    <s v="no.s"/>
    <n v="1400"/>
    <b v="0"/>
    <n v="115"/>
    <m/>
    <m/>
    <m/>
    <m/>
    <n v="0"/>
    <s v="moved"/>
    <n v="83720"/>
    <m/>
    <m/>
    <m/>
    <s v="2 Bin"/>
    <n v="2"/>
    <n v="4200"/>
    <n v="5000"/>
    <m/>
    <n v="26000"/>
    <n v="52000"/>
    <n v="3"/>
    <n v="4"/>
    <n v="-2"/>
    <n v="31720"/>
    <m/>
    <m/>
    <m/>
    <n v="4200"/>
    <n v="4000"/>
    <n v="50000"/>
  </r>
  <r>
    <n v="638"/>
    <s v="PEPE 86MM Foils"/>
    <m/>
    <m/>
    <n v="169000"/>
    <n v="0.2"/>
    <s v="multiple"/>
    <s v="single"/>
    <s v="BUBBLE GUM"/>
    <s v="FOILS"/>
    <s v="PM0451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45000"/>
    <n v="23000"/>
    <n v="86000"/>
    <n v="0"/>
    <n v="92000"/>
    <n v="20000"/>
    <n v="25000"/>
    <n v="84000"/>
    <n v="72000"/>
    <n v="447000"/>
    <n v="49666.666666666664"/>
    <n v="92000"/>
    <n v="9933.3333333333339"/>
    <n v="9.9333333333333343E-2"/>
    <n v="9.0877532993071706E-5"/>
    <n v="0.99409926537766158"/>
    <x v="0"/>
    <n v="169000"/>
    <s v="no.s"/>
    <n v="3066.6666666666665"/>
    <b v="0"/>
    <n v="55.108695652173914"/>
    <m/>
    <m/>
    <m/>
    <m/>
    <n v="0"/>
    <s v="moved"/>
    <n v="33800"/>
    <m/>
    <m/>
    <m/>
    <s v="2 Bin"/>
    <n v="2"/>
    <n v="9200"/>
    <n v="10000"/>
    <m/>
    <n v="10000"/>
    <n v="20000"/>
    <n v="10"/>
    <n v="4"/>
    <n v="-2"/>
    <n v="13800"/>
    <m/>
    <m/>
    <m/>
    <n v="30666.666666666664"/>
    <n v="30000"/>
    <n v="50000"/>
  </r>
  <r>
    <n v="125"/>
    <s v="Chocolate Flavour (Symrise) - Choco blast toffee"/>
    <m/>
    <m/>
    <n v="0"/>
    <n v="500"/>
    <s v="FG0170"/>
    <s v="single"/>
    <s v="candy"/>
    <s v="FLAVOUR"/>
    <s v="RM0032"/>
    <s v="Packing Material"/>
    <n v="1"/>
    <n v="20"/>
    <n v="5"/>
    <n v="5"/>
    <n v="31"/>
    <n v="30"/>
    <n v="30"/>
    <s v="Non Local"/>
    <s v="Kgs"/>
    <s v="25 kgs"/>
    <n v="25"/>
    <e v="#N/A"/>
    <n v="25"/>
    <n v="75"/>
    <n v="25"/>
    <n v="0"/>
    <n v="0"/>
    <n v="0"/>
    <n v="0"/>
    <n v="50"/>
    <n v="25"/>
    <n v="0"/>
    <n v="175"/>
    <n v="19.444444444444443"/>
    <n v="75"/>
    <n v="9722.2222222222208"/>
    <n v="9.722222222222221E-2"/>
    <n v="8.8946131285165233E-5"/>
    <n v="0.99418821150894676"/>
    <x v="0"/>
    <n v="0"/>
    <s v="kgs"/>
    <n v="2.5"/>
    <b v="0"/>
    <n v="0"/>
    <m/>
    <m/>
    <m/>
    <m/>
    <n v="0"/>
    <s v="moved"/>
    <n v="0"/>
    <m/>
    <m/>
    <m/>
    <s v="2 Bin"/>
    <n v="2"/>
    <n v="75"/>
    <n v="75"/>
    <m/>
    <n v="37500"/>
    <n v="75000"/>
    <n v="30"/>
    <n v="0"/>
    <n v="2"/>
    <m/>
    <m/>
    <n v="150"/>
    <n v="75000"/>
    <n v="75"/>
    <n v="75"/>
    <n v="75"/>
  </r>
  <r>
    <n v="972"/>
    <s v="ENGLAND CHATPAT LABELS"/>
    <m/>
    <m/>
    <n v="15000"/>
    <n v="1.1000000000000001"/>
    <s v="FG0216"/>
    <s v="single"/>
    <s v="ENGLAND"/>
    <s v="STICKERS"/>
    <s v="PM0674"/>
    <s v="Packing Material"/>
    <n v="1"/>
    <n v="10"/>
    <n v="1"/>
    <n v="3"/>
    <n v="15"/>
    <n v="5"/>
    <n v="5"/>
    <s v="local"/>
    <s v="no.s"/>
    <s v="10000 NOS"/>
    <n v="10000"/>
    <s v="each bdl contains 2000 nos"/>
    <n v="2000"/>
    <m/>
    <m/>
    <m/>
    <m/>
    <m/>
    <m/>
    <n v="0"/>
    <n v="14500"/>
    <n v="12000"/>
    <n v="26500"/>
    <n v="8833.3333333333339"/>
    <n v="14500"/>
    <n v="9716.6666666666679"/>
    <n v="9.7166666666666679E-2"/>
    <n v="8.8895304924430888E-5"/>
    <n v="0.99427710681387116"/>
    <x v="0"/>
    <n v="15000"/>
    <s v="no.s"/>
    <n v="483.33333333333331"/>
    <b v="0"/>
    <n v="31.03448275862069"/>
    <m/>
    <m/>
    <m/>
    <m/>
    <n v="0"/>
    <s v="moved"/>
    <n v="16500"/>
    <m/>
    <m/>
    <m/>
    <s v="2 Bin"/>
    <n v="2"/>
    <n v="2416.6666666666665"/>
    <n v="4000"/>
    <m/>
    <n v="11000"/>
    <n v="22000"/>
    <n v="5"/>
    <n v="2"/>
    <n v="0"/>
    <m/>
    <m/>
    <m/>
    <m/>
    <n v="2416.6666666666665"/>
    <n v="2000"/>
    <n v="10000"/>
  </r>
  <r>
    <n v="695"/>
    <s v="Yellow 96mm with handle for Milky Penguin"/>
    <m/>
    <m/>
    <n v="7500"/>
    <n v="1.2"/>
    <s v="multiple"/>
    <s v="single"/>
    <s v="MILKY PENGUIN"/>
    <s v="CAPS"/>
    <s v="PM047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0"/>
    <n v="0"/>
    <n v="0"/>
    <n v="0"/>
    <n v="0"/>
    <n v="15000"/>
    <n v="15000"/>
    <n v="22800"/>
    <n v="19500"/>
    <n v="72300"/>
    <n v="8033.333333333333"/>
    <n v="22800"/>
    <n v="9640"/>
    <n v="9.64E-2"/>
    <n v="8.8193901146296419E-5"/>
    <n v="0.9943653007150175"/>
    <x v="0"/>
    <n v="7500"/>
    <s v="no.s"/>
    <n v="760"/>
    <b v="0"/>
    <n v="9.8684210526315788"/>
    <m/>
    <m/>
    <m/>
    <m/>
    <n v="0"/>
    <s v="moved"/>
    <n v="9000"/>
    <m/>
    <m/>
    <m/>
    <s v="2 Bin"/>
    <n v="2"/>
    <n v="2280"/>
    <n v="4000"/>
    <m/>
    <n v="10800"/>
    <n v="21600"/>
    <n v="10"/>
    <n v="1"/>
    <n v="1"/>
    <m/>
    <m/>
    <n v="9000"/>
    <n v="10800"/>
    <n v="7600"/>
    <n v="9000"/>
    <n v="9000"/>
  </r>
  <r>
    <n v="394"/>
    <s v="Funtoo  Strawberry Labels 15g (30+2 UNITS)"/>
    <m/>
    <m/>
    <n v="10000"/>
    <n v="0.45"/>
    <s v="FG0157"/>
    <s v="single"/>
    <s v="STICK"/>
    <s v="STICKERS"/>
    <s v="PM0564"/>
    <s v="Packing Material"/>
    <n v="1"/>
    <n v="10"/>
    <n v="1"/>
    <n v="3"/>
    <n v="15"/>
    <n v="5"/>
    <n v="5"/>
    <s v="local"/>
    <s v="Kgs"/>
    <s v="10000 NOS"/>
    <n v="10000"/>
    <n v="0"/>
    <n v="200"/>
    <m/>
    <m/>
    <m/>
    <m/>
    <n v="22090"/>
    <n v="24340"/>
    <n v="18000"/>
    <n v="16100"/>
    <n v="25400"/>
    <n v="105930"/>
    <n v="21186"/>
    <n v="25400"/>
    <n v="9533.7000000000007"/>
    <n v="9.5337000000000005E-2"/>
    <n v="8.7221389560004803E-5"/>
    <n v="0.99445252210457746"/>
    <x v="0"/>
    <n v="10000"/>
    <s v="no.s"/>
    <n v="846.66666666666663"/>
    <b v="0"/>
    <n v="11.811023622047244"/>
    <m/>
    <m/>
    <m/>
    <m/>
    <n v="0"/>
    <s v="moved"/>
    <n v="4500"/>
    <m/>
    <m/>
    <m/>
    <s v="2 Bin"/>
    <n v="2"/>
    <n v="4233.333333333333"/>
    <n v="4400"/>
    <m/>
    <n v="7650"/>
    <n v="15300"/>
    <n v="20"/>
    <n v="1"/>
    <n v="1"/>
    <m/>
    <m/>
    <n v="17000"/>
    <n v="7650"/>
    <n v="16933.333333333332"/>
    <n v="17000"/>
    <n v="17000"/>
  </r>
  <r>
    <n v="202"/>
    <s v="Stickers Dark 2/-"/>
    <m/>
    <m/>
    <n v="66900"/>
    <n v="0.45"/>
    <s v="FG0043"/>
    <s v="Multiple"/>
    <s v="MOULDING"/>
    <s v="STICKERS"/>
    <s v="PM0222"/>
    <s v="Packing Material"/>
    <n v="1"/>
    <n v="10"/>
    <n v="1"/>
    <n v="3"/>
    <n v="15"/>
    <n v="7"/>
    <n v="7"/>
    <s v="local"/>
    <s v="no.s"/>
    <s v="10000 NOS"/>
    <n v="10000"/>
    <n v="0"/>
    <n v="200"/>
    <n v="52825"/>
    <n v="32600"/>
    <n v="20000"/>
    <n v="0"/>
    <n v="0"/>
    <n v="19000"/>
    <n v="22040"/>
    <n v="9000"/>
    <n v="32000"/>
    <n v="187465"/>
    <n v="20829.444444444445"/>
    <n v="52825"/>
    <n v="9373.25"/>
    <n v="9.3732499999999996E-2"/>
    <n v="8.5753473435635168E-5"/>
    <n v="0.99453827557801311"/>
    <x v="0"/>
    <n v="66900"/>
    <s v="no.s"/>
    <n v="1760.8333333333333"/>
    <b v="0"/>
    <n v="37.993374349266446"/>
    <m/>
    <m/>
    <m/>
    <m/>
    <n v="0"/>
    <s v="moved"/>
    <n v="30105"/>
    <m/>
    <m/>
    <m/>
    <s v="2 Bin"/>
    <n v="2"/>
    <n v="12325.833333333332"/>
    <n v="12400"/>
    <m/>
    <n v="8010"/>
    <n v="16020"/>
    <n v="10"/>
    <n v="4"/>
    <n v="-2"/>
    <n v="14085"/>
    <m/>
    <m/>
    <m/>
    <n v="17608.333333333332"/>
    <n v="17800"/>
    <n v="17800"/>
  </r>
  <r>
    <n v="427"/>
    <s v="Cbs Big Teddy"/>
    <s v="obsolete"/>
    <s v="no stock"/>
    <n v="616"/>
    <n v="34.25"/>
    <s v="FG0191"/>
    <s v="single"/>
    <s v="ENGLAND"/>
    <s v="CFC"/>
    <s v="PM0327"/>
    <s v="Packing Material"/>
    <n v="1"/>
    <n v="4"/>
    <n v="1"/>
    <n v="2"/>
    <n v="8"/>
    <m/>
    <n v="8"/>
    <s v="local"/>
    <s v="no.s"/>
    <s v="500 CBS"/>
    <n v="500"/>
    <e v="#N/A"/>
    <n v="10"/>
    <n v="65"/>
    <n v="60"/>
    <m/>
    <m/>
    <n v="830"/>
    <n v="200"/>
    <m/>
    <m/>
    <n v="210"/>
    <m/>
    <n v="273"/>
    <m/>
    <n v="9350.25"/>
    <m/>
    <n v="0"/>
    <n v="1"/>
    <x v="2"/>
    <n v="616"/>
    <s v="no.s"/>
    <n v="0"/>
    <b v="0"/>
    <m/>
    <m/>
    <m/>
    <m/>
    <s v="Non Moving "/>
    <n v="1"/>
    <s v="non moved"/>
    <n v="21098"/>
    <m/>
    <m/>
    <m/>
    <m/>
    <m/>
    <m/>
    <m/>
    <m/>
    <n v="0"/>
    <n v="0"/>
    <m/>
    <m/>
    <m/>
    <m/>
    <m/>
    <m/>
    <m/>
    <m/>
    <m/>
    <m/>
  </r>
  <r>
    <n v="366"/>
    <s v="U &amp; Me Pouch cartons (common)"/>
    <m/>
    <m/>
    <n v="260"/>
    <n v="38.75"/>
    <s v="multiple"/>
    <s v="single"/>
    <s v="CANDY"/>
    <s v="CFC"/>
    <s v="PM0158"/>
    <s v="Packing Material"/>
    <n v="1"/>
    <n v="4"/>
    <n v="1"/>
    <n v="2"/>
    <n v="8"/>
    <n v="5"/>
    <n v="5"/>
    <s v="local"/>
    <s v="no.s"/>
    <s v="500 CBS"/>
    <n v="500"/>
    <s v="each bdl contains 10 nos"/>
    <n v="10"/>
    <n v="180"/>
    <n v="550"/>
    <n v="360"/>
    <n v="200"/>
    <n v="40"/>
    <n v="230"/>
    <n v="210"/>
    <n v="50"/>
    <n v="350"/>
    <n v="2170"/>
    <n v="241.11111111111111"/>
    <n v="550"/>
    <n v="9343.0555555555566"/>
    <n v="9.3430555555555572E-2"/>
    <n v="8.5477232165043817E-5"/>
    <n v="0.99462375281017812"/>
    <x v="0"/>
    <n v="260"/>
    <s v="no.s"/>
    <n v="18.333333333333332"/>
    <b v="0"/>
    <n v="14.181818181818183"/>
    <m/>
    <m/>
    <m/>
    <m/>
    <n v="0"/>
    <s v="moved"/>
    <n v="10075"/>
    <m/>
    <m/>
    <m/>
    <s v="2 Bin"/>
    <n v="2"/>
    <n v="91.666666666666657"/>
    <n v="100"/>
    <m/>
    <n v="19375"/>
    <n v="38750"/>
    <n v="5"/>
    <n v="1"/>
    <n v="1"/>
    <m/>
    <m/>
    <n v="500"/>
    <n v="19375"/>
    <n v="91.666666666666657"/>
    <n v="90"/>
    <n v="500"/>
  </r>
  <r>
    <n v="1043"/>
    <s v="HUNGRY BIRD CHOCO WITH BISCUIT LABELS"/>
    <m/>
    <m/>
    <n v="9285"/>
    <n v="1.8"/>
    <e v="#N/A"/>
    <s v="single"/>
    <s v="BLISTER"/>
    <s v="STICKERS"/>
    <s v="PM0754"/>
    <s v="Packing Material"/>
    <n v="1"/>
    <n v="10"/>
    <n v="1"/>
    <n v="3"/>
    <n v="15"/>
    <n v="5"/>
    <n v="5"/>
    <s v="local"/>
    <s v="no.s"/>
    <s v="10000 NOS"/>
    <n v="10000"/>
    <n v="0"/>
    <n v="300"/>
    <m/>
    <m/>
    <m/>
    <m/>
    <m/>
    <m/>
    <m/>
    <n v="0"/>
    <n v="10180"/>
    <n v="10180"/>
    <n v="5090"/>
    <n v="10180"/>
    <n v="9162"/>
    <n v="9.1619999999999993E-2"/>
    <n v="8.3820801068710355E-5"/>
    <n v="0.99470757361124684"/>
    <x v="0"/>
    <n v="9285"/>
    <s v="no.s"/>
    <n v="339.33333333333331"/>
    <b v="0"/>
    <n v="27.362475442043223"/>
    <m/>
    <m/>
    <m/>
    <m/>
    <n v="0"/>
    <s v="moved"/>
    <n v="16713"/>
    <m/>
    <m/>
    <m/>
    <s v="2 Bin"/>
    <n v="2"/>
    <n v="1696.6666666666665"/>
    <n v="1800"/>
    <m/>
    <n v="18000"/>
    <n v="36000"/>
    <n v="5"/>
    <n v="1"/>
    <n v="1"/>
    <m/>
    <m/>
    <n v="10000"/>
    <n v="18000"/>
    <n v="1696.6666666666665"/>
    <n v="1600"/>
    <n v="10000"/>
  </r>
  <r>
    <n v="675"/>
    <s v="83mm Orange Caps for 3D Orange Bubblegum"/>
    <m/>
    <m/>
    <n v="24000"/>
    <n v="1.05"/>
    <s v="FG0038"/>
    <s v="single"/>
    <s v="BUBBLE GUM"/>
    <s v="CAPS"/>
    <s v="PM0400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0"/>
    <n v="6000"/>
    <n v="16000"/>
    <n v="0"/>
    <n v="20000"/>
    <n v="10000"/>
    <n v="16000"/>
    <n v="0"/>
    <n v="10000"/>
    <n v="78000"/>
    <n v="8666.6666666666661"/>
    <n v="20000"/>
    <n v="9100"/>
    <n v="9.0999999999999998E-2"/>
    <n v="8.3253578882914678E-5"/>
    <n v="0.99479082719012979"/>
    <x v="0"/>
    <n v="24000"/>
    <s v="no.s"/>
    <n v="666.66666666666663"/>
    <b v="0"/>
    <n v="36"/>
    <m/>
    <m/>
    <m/>
    <m/>
    <n v="0"/>
    <s v="moved"/>
    <n v="25200"/>
    <m/>
    <m/>
    <m/>
    <s v="2 Bin"/>
    <n v="2"/>
    <n v="2000"/>
    <n v="2000"/>
    <m/>
    <n v="7350"/>
    <n v="14700"/>
    <n v="10"/>
    <n v="4"/>
    <n v="-2"/>
    <n v="10500"/>
    <m/>
    <m/>
    <m/>
    <n v="6666.6666666666661"/>
    <n v="7000"/>
    <n v="7000"/>
  </r>
  <r>
    <n v="1004"/>
    <s v="2 SHOTS EXPORT CBS"/>
    <m/>
    <m/>
    <n v="30"/>
    <n v="50"/>
    <e v="#N/A"/>
    <s v="single"/>
    <s v="ENGLAND"/>
    <s v="CFC"/>
    <s v="PM0718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140"/>
    <n v="210"/>
    <n v="350"/>
    <n v="175"/>
    <n v="210"/>
    <n v="8750"/>
    <n v="8.7499999999999994E-2"/>
    <n v="8.0051518156648728E-5"/>
    <n v="0.99487087870828639"/>
    <x v="0"/>
    <n v="30"/>
    <s v="no.s"/>
    <n v="7"/>
    <b v="0"/>
    <n v="4.2857142857142856"/>
    <m/>
    <m/>
    <m/>
    <m/>
    <n v="0"/>
    <s v="moved"/>
    <n v="1500"/>
    <m/>
    <m/>
    <m/>
    <s v="2 Bin"/>
    <n v="2"/>
    <n v="49"/>
    <n v="50"/>
    <m/>
    <n v="25000"/>
    <n v="50000"/>
    <n v="7"/>
    <n v="1"/>
    <n v="1"/>
    <m/>
    <m/>
    <n v="500"/>
    <n v="25000"/>
    <n v="49"/>
    <n v="40"/>
    <n v="500"/>
  </r>
  <r>
    <m/>
    <s v="Labels Funto Coffee Candy 25 PCS FREE"/>
    <m/>
    <m/>
    <n v="58150"/>
    <n v="0.45"/>
    <s v="FG0143"/>
    <s v="single"/>
    <s v="CANDY"/>
    <s v="STICKERS"/>
    <s v="PM060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37990"/>
    <n v="25140"/>
    <n v="21000"/>
    <n v="16000"/>
    <n v="31580"/>
    <n v="22350"/>
    <n v="10000"/>
    <n v="10000"/>
    <n v="0"/>
    <n v="174060"/>
    <n v="19340"/>
    <n v="37990"/>
    <n v="8703"/>
    <n v="8.7029999999999996E-2"/>
    <n v="7.9621527144835868E-5"/>
    <n v="0.99495050023543119"/>
    <x v="0"/>
    <n v="58150"/>
    <s v="no.s"/>
    <n v="1266.3333333333333"/>
    <b v="0"/>
    <n v="45.919978941826798"/>
    <m/>
    <m/>
    <m/>
    <m/>
    <n v="0"/>
    <s v="moved"/>
    <n v="26167.5"/>
    <m/>
    <m/>
    <m/>
    <s v="2 Bin"/>
    <n v="2"/>
    <n v="6331.6666666666661"/>
    <n v="6400"/>
    <m/>
    <n v="5760"/>
    <n v="11520"/>
    <n v="10"/>
    <n v="5"/>
    <n v="-3"/>
    <n v="14647.5"/>
    <m/>
    <m/>
    <m/>
    <n v="12663.333333333332"/>
    <n v="12800"/>
    <n v="12800"/>
  </r>
  <r>
    <n v="288"/>
    <s v="Cbs Doreomon Choco Bar"/>
    <s v="occasional use"/>
    <s v="no stock"/>
    <n v="460"/>
    <n v="34"/>
    <s v="FG0198"/>
    <s v="single"/>
    <s v="ENGLAND"/>
    <s v="CFC"/>
    <s v="PM0294"/>
    <s v="Packing Material"/>
    <n v="1"/>
    <n v="4"/>
    <n v="1"/>
    <n v="2"/>
    <n v="8"/>
    <m/>
    <n v="8"/>
    <s v="local"/>
    <s v="no.s"/>
    <s v="500 CBS"/>
    <n v="500"/>
    <s v="each bdl contains 10 nos"/>
    <n v="10"/>
    <n v="40"/>
    <n v="130"/>
    <m/>
    <m/>
    <m/>
    <m/>
    <n v="405"/>
    <n v="390"/>
    <n v="310"/>
    <m/>
    <n v="255"/>
    <m/>
    <n v="8670"/>
    <m/>
    <n v="0"/>
    <n v="1"/>
    <x v="2"/>
    <n v="460"/>
    <s v="no.s"/>
    <n v="0"/>
    <b v="0"/>
    <m/>
    <m/>
    <m/>
    <m/>
    <s v="Non Moving "/>
    <n v="1"/>
    <s v="non moved"/>
    <n v="15640"/>
    <m/>
    <m/>
    <m/>
    <m/>
    <m/>
    <m/>
    <m/>
    <m/>
    <n v="0"/>
    <n v="0"/>
    <m/>
    <m/>
    <m/>
    <m/>
    <m/>
    <m/>
    <m/>
    <m/>
    <m/>
    <m/>
  </r>
  <r>
    <n v="673"/>
    <s v="pink 96mm with handle for rose candy"/>
    <m/>
    <m/>
    <n v="9000"/>
    <n v="1.95"/>
    <s v="FG0144"/>
    <s v="single"/>
    <s v="CANDY"/>
    <s v="LAMINATE"/>
    <s v="PM0172"/>
    <s v="Packing Material"/>
    <n v="1"/>
    <n v="15"/>
    <n v="1"/>
    <n v="5"/>
    <n v="22"/>
    <n v="3"/>
    <n v="3"/>
    <s v="local"/>
    <s v="no.s"/>
    <s v="5000 NOS"/>
    <n v="5000"/>
    <s v="each bag contains 2000 nos caps"/>
    <n v="2000"/>
    <n v="0"/>
    <n v="0"/>
    <n v="12000"/>
    <n v="6000"/>
    <n v="4000"/>
    <n v="13500"/>
    <n v="0"/>
    <n v="0"/>
    <n v="4500"/>
    <n v="40000"/>
    <n v="4444.4444444444443"/>
    <n v="13500"/>
    <n v="8666.6666666666661"/>
    <n v="8.6666666666666656E-2"/>
    <n v="7.9289122745633013E-5"/>
    <n v="0.99502978935817687"/>
    <x v="0"/>
    <n v="9000"/>
    <s v="no.s"/>
    <n v="450"/>
    <b v="0"/>
    <n v="20"/>
    <m/>
    <m/>
    <m/>
    <m/>
    <n v="0"/>
    <s v="moved"/>
    <n v="17550"/>
    <m/>
    <m/>
    <m/>
    <s v="2 Bin"/>
    <n v="2"/>
    <n v="1350"/>
    <n v="2000"/>
    <m/>
    <n v="9750"/>
    <n v="19500"/>
    <n v="10"/>
    <n v="2"/>
    <n v="0"/>
    <m/>
    <m/>
    <m/>
    <m/>
    <n v="4500"/>
    <n v="3000"/>
    <n v="5000"/>
  </r>
  <r>
    <n v="44"/>
    <s v="Lactic acid"/>
    <m/>
    <m/>
    <n v="80"/>
    <n v="125"/>
    <s v="multiple"/>
    <s v="single"/>
    <s v="CANDY"/>
    <s v="RM"/>
    <s v="RM0067"/>
    <s v="Raw Material"/>
    <n v="1"/>
    <n v="7"/>
    <n v="5"/>
    <n v="3"/>
    <n v="16"/>
    <n v="10"/>
    <n v="10"/>
    <s v="local"/>
    <s v="Kgs"/>
    <s v="50KGS"/>
    <n v="50"/>
    <s v="1 can x 40 kgs"/>
    <n v="40"/>
    <n v="0"/>
    <n v="0"/>
    <n v="40"/>
    <n v="0"/>
    <n v="0"/>
    <n v="240"/>
    <n v="0"/>
    <n v="120"/>
    <n v="212.34000000000003"/>
    <n v="612.34"/>
    <n v="68.037777777777777"/>
    <n v="240"/>
    <n v="8504.7222222222226"/>
    <n v="8.5047222222222232E-2"/>
    <n v="7.780753433022584E-5"/>
    <n v="0.99510759689250705"/>
    <x v="0"/>
    <n v="80"/>
    <s v="kgs"/>
    <n v="8"/>
    <b v="0"/>
    <n v="10"/>
    <m/>
    <m/>
    <m/>
    <m/>
    <n v="0"/>
    <s v="moved"/>
    <n v="10000"/>
    <m/>
    <m/>
    <m/>
    <s v="2 Bin"/>
    <n v="2"/>
    <n v="80"/>
    <n v="80"/>
    <m/>
    <n v="11250"/>
    <n v="22500"/>
    <n v="10"/>
    <n v="1"/>
    <n v="1"/>
    <m/>
    <m/>
    <n v="90"/>
    <n v="11250"/>
    <n v="80"/>
    <n v="90"/>
    <n v="90"/>
  </r>
  <r>
    <n v="479"/>
    <s v="CB's Spots 1/-"/>
    <m/>
    <m/>
    <n v="370"/>
    <n v="39"/>
    <s v="FG0061"/>
    <s v="single"/>
    <s v="PANNING"/>
    <s v="CFC"/>
    <s v="PM0092"/>
    <s v="Packing Material"/>
    <n v="1"/>
    <n v="4"/>
    <n v="1"/>
    <n v="2"/>
    <n v="8"/>
    <n v="7"/>
    <n v="7"/>
    <s v="local"/>
    <s v="no.s"/>
    <s v="500 CBS"/>
    <n v="500"/>
    <s v="each bdl contains 10 nos"/>
    <n v="10"/>
    <n v="440"/>
    <n v="170"/>
    <n v="100"/>
    <n v="510"/>
    <n v="0"/>
    <n v="90"/>
    <n v="180"/>
    <n v="130"/>
    <n v="330"/>
    <n v="1950"/>
    <n v="216.66666666666666"/>
    <n v="510"/>
    <n v="8450"/>
    <n v="8.4500000000000006E-2"/>
    <n v="7.7306894676992195E-5"/>
    <n v="0.99518490378718405"/>
    <x v="0"/>
    <n v="370"/>
    <s v="no.s"/>
    <n v="17"/>
    <b v="0"/>
    <n v="21.764705882352942"/>
    <m/>
    <m/>
    <m/>
    <m/>
    <n v="0"/>
    <s v="moved"/>
    <n v="14430"/>
    <m/>
    <m/>
    <m/>
    <s v="2 Bin"/>
    <n v="2"/>
    <n v="119"/>
    <n v="120"/>
    <m/>
    <n v="19500"/>
    <n v="39000"/>
    <n v="7"/>
    <n v="1"/>
    <n v="1"/>
    <m/>
    <m/>
    <n v="500"/>
    <n v="19500"/>
    <n v="119"/>
    <n v="110"/>
    <n v="500"/>
  </r>
  <r>
    <n v="687"/>
    <s v="Free Stickers 2 Pieces"/>
    <m/>
    <m/>
    <n v="48390"/>
    <n v="0.15"/>
    <e v="#N/A"/>
    <s v="Multiple"/>
    <s v="MOULDING"/>
    <s v="STICKERS"/>
    <s v="PM0624"/>
    <s v="Packing Material"/>
    <n v="1"/>
    <n v="10"/>
    <n v="1"/>
    <n v="3"/>
    <n v="15"/>
    <n v="7"/>
    <n v="7"/>
    <s v="local"/>
    <s v="no.s"/>
    <s v="10000 NOS"/>
    <n v="10000"/>
    <n v="0"/>
    <n v="3000"/>
    <n v="108600"/>
    <n v="126800"/>
    <n v="16000"/>
    <n v="0"/>
    <n v="0"/>
    <n v="18000"/>
    <n v="144000"/>
    <n v="38000"/>
    <n v="55500"/>
    <n v="506900"/>
    <n v="56322.222222222219"/>
    <n v="144000"/>
    <n v="8448.3333333333321"/>
    <n v="8.4483333333333327E-2"/>
    <n v="7.729164676877187E-5"/>
    <n v="0.99526219543395278"/>
    <x v="0"/>
    <n v="48390"/>
    <s v="no.s"/>
    <n v="4800"/>
    <b v="0"/>
    <n v="10.081250000000001"/>
    <m/>
    <m/>
    <m/>
    <m/>
    <n v="0"/>
    <s v="moved"/>
    <n v="7258.5"/>
    <m/>
    <m/>
    <m/>
    <s v="2 Bin"/>
    <n v="2"/>
    <n v="33600"/>
    <n v="36000"/>
    <m/>
    <n v="7350"/>
    <n v="14700"/>
    <n v="10"/>
    <n v="1"/>
    <n v="1"/>
    <m/>
    <m/>
    <n v="49000"/>
    <n v="7350"/>
    <n v="48000"/>
    <n v="49000"/>
    <n v="49000"/>
  </r>
  <r>
    <n v="130"/>
    <s v="Badam Milk Flavour (IFF) - Almond Toffee"/>
    <m/>
    <m/>
    <n v="145"/>
    <n v="520.97500000000002"/>
    <s v="FG0169"/>
    <s v="single"/>
    <s v="TOFFEE"/>
    <s v="FLAVOUR"/>
    <s v="RM0024"/>
    <s v="Raw Material"/>
    <n v="1"/>
    <n v="20"/>
    <n v="5"/>
    <n v="5"/>
    <n v="31"/>
    <n v="30"/>
    <n v="30"/>
    <s v="Non Local"/>
    <s v="Kgs"/>
    <s v="25 KGS"/>
    <n v="25"/>
    <s v="each can contains 25 kgs"/>
    <n v="25"/>
    <n v="69.28"/>
    <n v="45"/>
    <n v="0"/>
    <n v="0"/>
    <n v="0"/>
    <n v="0"/>
    <n v="15"/>
    <n v="15"/>
    <n v="0"/>
    <n v="144.28"/>
    <n v="16.031111111111112"/>
    <n v="69.28"/>
    <n v="8351.8081111111114"/>
    <n v="8.3518081111111114E-2"/>
    <n v="7.6408562131137975E-5"/>
    <n v="0.99533860399608387"/>
    <x v="0"/>
    <n v="145"/>
    <s v="kgs"/>
    <n v="2.3093333333333335"/>
    <b v="0"/>
    <n v="62.788683602771357"/>
    <m/>
    <m/>
    <m/>
    <m/>
    <n v="0"/>
    <s v="moved"/>
    <n v="75541.375"/>
    <m/>
    <m/>
    <m/>
    <s v="2 Bin"/>
    <n v="2"/>
    <n v="69.28"/>
    <n v="75"/>
    <m/>
    <n v="39073.125"/>
    <n v="78146.25"/>
    <n v="30"/>
    <n v="2"/>
    <n v="0"/>
    <m/>
    <m/>
    <m/>
    <m/>
    <n v="69.28"/>
    <n v="75"/>
    <n v="75"/>
  </r>
  <r>
    <n v="834"/>
    <s v="FUNTOO COLA BERRY LABELS"/>
    <s v="obsolete"/>
    <m/>
    <n v="21000"/>
    <n v="0.65"/>
    <e v="#N/A"/>
    <s v="single"/>
    <s v="CANDY"/>
    <s v="STICKERS"/>
    <s v="PM057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n v="10000"/>
    <n v="15675"/>
    <m/>
    <m/>
    <m/>
    <m/>
    <n v="25675"/>
    <n v="12837.5"/>
    <n v="15675"/>
    <n v="8344.375"/>
    <n v="8.3443749999999997E-2"/>
    <n v="7.6340558493529802E-5"/>
    <n v="0.99541494455457735"/>
    <x v="2"/>
    <n v="21000"/>
    <s v="no.s"/>
    <n v="522.5"/>
    <b v="0"/>
    <n v="40.191387559808611"/>
    <m/>
    <n v="1"/>
    <m/>
    <s v="6-9 Months"/>
    <n v="1"/>
    <s v="non moved"/>
    <n v="13650"/>
    <m/>
    <m/>
    <m/>
    <m/>
    <m/>
    <m/>
    <m/>
    <m/>
    <n v="0"/>
    <n v="0"/>
    <m/>
    <m/>
    <m/>
    <m/>
    <m/>
    <m/>
    <m/>
    <m/>
    <m/>
    <m/>
  </r>
  <r>
    <n v="30"/>
    <s v="Coffee Powder (Kerala)"/>
    <s v="obsolete"/>
    <m/>
    <n v="200"/>
    <n v="340"/>
    <s v="FG0166"/>
    <s v="single"/>
    <s v="CANDY"/>
    <s v="FLAVOUR"/>
    <s v="RM0022"/>
    <s v="Raw Material"/>
    <n v="1"/>
    <n v="20"/>
    <n v="5"/>
    <n v="5"/>
    <n v="31"/>
    <n v="10"/>
    <n v="10"/>
    <s v="Non Local"/>
    <s v="Kgs"/>
    <s v="50 KGS"/>
    <n v="50"/>
    <e v="#N/A"/>
    <n v="40"/>
    <n v="100"/>
    <n v="80"/>
    <n v="0"/>
    <n v="0"/>
    <n v="0"/>
    <n v="40"/>
    <n v="0"/>
    <n v="0"/>
    <n v="0"/>
    <n v="220"/>
    <n v="24.444444444444443"/>
    <n v="100"/>
    <n v="8311.1111111111113"/>
    <n v="8.3111111111111108E-2"/>
    <n v="7.6036235658632692E-5"/>
    <n v="0.99549098079023601"/>
    <x v="2"/>
    <n v="200"/>
    <s v="kgs"/>
    <n v="3.3333333333333335"/>
    <b v="0"/>
    <n v="60"/>
    <m/>
    <n v="1"/>
    <m/>
    <s v="6-9 Months"/>
    <n v="1"/>
    <s v="non moved"/>
    <n v="68000"/>
    <m/>
    <m/>
    <m/>
    <m/>
    <m/>
    <m/>
    <m/>
    <m/>
    <n v="0"/>
    <n v="0"/>
    <m/>
    <m/>
    <m/>
    <m/>
    <m/>
    <m/>
    <m/>
    <m/>
    <m/>
    <m/>
  </r>
  <r>
    <n v="296"/>
    <s v="Cbs Brownz"/>
    <m/>
    <m/>
    <n v="300"/>
    <n v="34"/>
    <s v="FG0184"/>
    <s v="Multiple"/>
    <s v="MOULDING"/>
    <s v="CFC"/>
    <s v="PM0302"/>
    <s v="Packing Material"/>
    <n v="1"/>
    <n v="4"/>
    <n v="1"/>
    <n v="2"/>
    <n v="8"/>
    <n v="5"/>
    <n v="5"/>
    <s v="local"/>
    <s v="no.s"/>
    <s v="500 CBS"/>
    <n v="500"/>
    <s v="each bdl contains 10 nos"/>
    <n v="10"/>
    <n v="520"/>
    <n v="0"/>
    <n v="30"/>
    <n v="80"/>
    <n v="310"/>
    <n v="260"/>
    <n v="600"/>
    <n v="180"/>
    <n v="180"/>
    <n v="2160"/>
    <n v="240"/>
    <n v="600"/>
    <n v="8160"/>
    <n v="8.1600000000000006E-2"/>
    <n v="7.4653758646657558E-5"/>
    <n v="0.99556563454888269"/>
    <x v="0"/>
    <n v="300"/>
    <s v="no.s"/>
    <n v="20"/>
    <b v="0"/>
    <n v="15"/>
    <m/>
    <m/>
    <m/>
    <m/>
    <n v="0"/>
    <s v="moved"/>
    <n v="10200"/>
    <m/>
    <m/>
    <m/>
    <s v="2 Bin"/>
    <n v="2"/>
    <n v="100"/>
    <n v="100"/>
    <m/>
    <n v="17000"/>
    <n v="34000"/>
    <n v="5"/>
    <n v="1"/>
    <n v="1"/>
    <m/>
    <m/>
    <n v="500"/>
    <n v="17000"/>
    <n v="100"/>
    <n v="100"/>
    <n v="500"/>
  </r>
  <r>
    <n v="214"/>
    <s v="Jar Cbs Choco Frnd 2/-"/>
    <m/>
    <m/>
    <n v="500"/>
    <n v="34"/>
    <s v="FG0041"/>
    <s v="single"/>
    <s v="ENGLAND"/>
    <s v="CFC"/>
    <s v="PM0249"/>
    <s v="Packing Material"/>
    <n v="1"/>
    <n v="4"/>
    <n v="1"/>
    <n v="2"/>
    <n v="8"/>
    <n v="5"/>
    <n v="5"/>
    <s v="local"/>
    <s v="no.s"/>
    <s v="500 CBS"/>
    <n v="500"/>
    <s v="each bdl contains 10 nos"/>
    <n v="10"/>
    <n v="450"/>
    <n v="320"/>
    <n v="230"/>
    <n v="0"/>
    <n v="0"/>
    <n v="0"/>
    <n v="210"/>
    <n v="500"/>
    <n v="430"/>
    <n v="2140"/>
    <n v="237.77777777777777"/>
    <n v="500"/>
    <n v="8084.4444444444443"/>
    <n v="8.0844444444444441E-2"/>
    <n v="7.3962520140669977E-5"/>
    <n v="0.99563959706902339"/>
    <x v="0"/>
    <n v="500"/>
    <s v="no.s"/>
    <n v="16.666666666666668"/>
    <b v="0"/>
    <n v="29.999999999999996"/>
    <m/>
    <m/>
    <m/>
    <m/>
    <n v="0"/>
    <s v="moved"/>
    <n v="17000"/>
    <m/>
    <m/>
    <m/>
    <s v="2 Bin"/>
    <n v="2"/>
    <n v="83.333333333333343"/>
    <n v="90"/>
    <m/>
    <n v="17000"/>
    <n v="34000"/>
    <n v="5"/>
    <n v="1"/>
    <n v="1"/>
    <m/>
    <m/>
    <n v="500"/>
    <n v="17000"/>
    <n v="83.333333333333343"/>
    <n v="80"/>
    <n v="500"/>
  </r>
  <r>
    <n v="380"/>
    <s v="Labels Kefi Coffee Candy (20 PCS FREE)"/>
    <m/>
    <m/>
    <n v="30000"/>
    <n v="0.65"/>
    <s v="FG0131"/>
    <s v="single"/>
    <s v="CANDY"/>
    <s v="STICKERS"/>
    <s v="PM019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6140"/>
    <n v="26060"/>
    <n v="5000"/>
    <n v="21000"/>
    <n v="5000"/>
    <n v="4690"/>
    <n v="8000"/>
    <n v="12400"/>
    <n v="12800"/>
    <n v="111090"/>
    <n v="12343.333333333334"/>
    <n v="26060"/>
    <n v="8023.166666666667"/>
    <n v="8.0231666666666673E-2"/>
    <n v="7.340190538176977E-5"/>
    <n v="0.99571299897440513"/>
    <x v="0"/>
    <n v="30000"/>
    <s v="no.s"/>
    <n v="868.66666666666663"/>
    <b v="0"/>
    <n v="34.535686876438987"/>
    <m/>
    <m/>
    <m/>
    <m/>
    <n v="0"/>
    <s v="moved"/>
    <n v="19500"/>
    <m/>
    <m/>
    <m/>
    <s v="2 Bin"/>
    <n v="2"/>
    <n v="4343.333333333333"/>
    <n v="4400"/>
    <m/>
    <n v="6500"/>
    <n v="13000"/>
    <n v="10"/>
    <n v="3"/>
    <n v="-1"/>
    <n v="6500"/>
    <m/>
    <m/>
    <m/>
    <n v="8686.6666666666661"/>
    <n v="8600"/>
    <n v="10000"/>
  </r>
  <r>
    <n v="883"/>
    <s v="CHIPS DOUBLE CARTON"/>
    <m/>
    <m/>
    <n v="1013"/>
    <n v="26"/>
    <e v="#N/A"/>
    <s v="single"/>
    <s v="INDUSTRIAL"/>
    <s v="CFC"/>
    <s v="PM0484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255"/>
    <n v="150"/>
    <n v="360"/>
    <n v="350"/>
    <n v="420"/>
    <n v="1535"/>
    <n v="307"/>
    <n v="420"/>
    <n v="7982"/>
    <n v="7.9820000000000002E-2"/>
    <n v="7.3025282048728014E-5"/>
    <n v="0.99578602425645391"/>
    <x v="0"/>
    <n v="1013"/>
    <s v="no.s"/>
    <n v="14"/>
    <b v="0"/>
    <n v="72.357142857142861"/>
    <m/>
    <m/>
    <m/>
    <m/>
    <n v="0"/>
    <s v="moved"/>
    <n v="26338"/>
    <m/>
    <m/>
    <m/>
    <s v="2 Bin"/>
    <n v="2"/>
    <n v="70"/>
    <n v="70"/>
    <m/>
    <n v="13000"/>
    <n v="26000"/>
    <n v="5"/>
    <n v="3"/>
    <n v="-1"/>
    <n v="338"/>
    <m/>
    <m/>
    <m/>
    <n v="70"/>
    <n v="70"/>
    <n v="500"/>
  </r>
  <r>
    <n v="513"/>
    <s v="3D Jelly Orange Bubblegum Labels (5 units Free)"/>
    <m/>
    <m/>
    <n v="36000"/>
    <n v="0.82"/>
    <s v="FG0038"/>
    <s v="single"/>
    <s v="BUBBLE GUM"/>
    <s v="STICKERS"/>
    <s v="PM039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6000"/>
    <n v="20000"/>
    <n v="6000"/>
    <n v="12000"/>
    <n v="21200"/>
    <n v="16000"/>
    <n v="0"/>
    <n v="6400"/>
    <n v="87600"/>
    <n v="9733.3333333333339"/>
    <n v="21200"/>
    <n v="7981.333333333333"/>
    <n v="7.9813333333333333E-2"/>
    <n v="7.3019182885439892E-5"/>
    <n v="0.9958590434393394"/>
    <x v="0"/>
    <n v="36000"/>
    <s v="no.s"/>
    <n v="706.66666666666663"/>
    <b v="0"/>
    <n v="50.943396226415096"/>
    <m/>
    <m/>
    <m/>
    <m/>
    <n v="0"/>
    <s v="moved"/>
    <n v="29520"/>
    <m/>
    <m/>
    <m/>
    <s v="2 Bin"/>
    <n v="2"/>
    <n v="3533.333333333333"/>
    <n v="3600"/>
    <m/>
    <n v="8200"/>
    <n v="16400"/>
    <n v="10"/>
    <n v="4"/>
    <n v="-2"/>
    <n v="13120"/>
    <m/>
    <m/>
    <m/>
    <n v="7066.6666666666661"/>
    <n v="7000"/>
    <n v="10000"/>
  </r>
  <r>
    <n v="891"/>
    <s v="CBS PLAIN PASTE 15KG "/>
    <m/>
    <m/>
    <n v="1870"/>
    <n v="35"/>
    <s v="FG0101"/>
    <s v="single"/>
    <s v="INDUSTRIAL"/>
    <s v="CFC"/>
    <s v="PM0634"/>
    <s v="Packing Material"/>
    <n v="1"/>
    <n v="4"/>
    <n v="1"/>
    <n v="2"/>
    <n v="8"/>
    <n v="7"/>
    <n v="7"/>
    <s v="local"/>
    <s v="no.s"/>
    <s v="500 nos"/>
    <n v="500"/>
    <e v="#N/A"/>
    <n v="10"/>
    <m/>
    <m/>
    <m/>
    <m/>
    <n v="890"/>
    <n v="110"/>
    <n v="0"/>
    <n v="0"/>
    <n v="140"/>
    <n v="1140"/>
    <n v="228"/>
    <n v="890"/>
    <n v="7980"/>
    <n v="7.9799999999999996E-2"/>
    <n v="7.3006984558863635E-5"/>
    <n v="0.99593205042389821"/>
    <x v="0"/>
    <n v="1870"/>
    <s v="no.s"/>
    <n v="29.666666666666668"/>
    <b v="0"/>
    <n v="63.033707865168537"/>
    <m/>
    <m/>
    <m/>
    <m/>
    <n v="0"/>
    <s v="moved"/>
    <n v="65450"/>
    <m/>
    <m/>
    <m/>
    <s v="2 Bin"/>
    <n v="2"/>
    <n v="207.66666666666669"/>
    <n v="210"/>
    <m/>
    <n v="17500"/>
    <n v="35000"/>
    <n v="7"/>
    <n v="4"/>
    <n v="-2"/>
    <n v="30450"/>
    <m/>
    <m/>
    <m/>
    <n v="207.66666666666669"/>
    <n v="200"/>
    <n v="500"/>
  </r>
  <r>
    <n v="166"/>
    <s v="Blackish Brown Color"/>
    <m/>
    <m/>
    <n v="47.794499999999999"/>
    <n v="571.42999999999995"/>
    <s v="multiple"/>
    <s v="single"/>
    <s v="STICK"/>
    <s v="COLOUR"/>
    <s v="RM0051"/>
    <s v="Raw Material"/>
    <n v="1"/>
    <n v="10"/>
    <n v="1"/>
    <n v="4"/>
    <n v="16"/>
    <n v="15"/>
    <n v="15"/>
    <s v="local"/>
    <s v="Kgs"/>
    <s v="5 KGS"/>
    <n v="5"/>
    <s v="1 drum x 25 kgs"/>
    <n v="25"/>
    <n v="0"/>
    <n v="0"/>
    <n v="25"/>
    <n v="0"/>
    <n v="0"/>
    <n v="25"/>
    <n v="25"/>
    <n v="25"/>
    <n v="25"/>
    <n v="125"/>
    <n v="13.888888888888889"/>
    <n v="25"/>
    <n v="7936.5277777777774"/>
    <n v="7.9365277777777771E-2"/>
    <n v="7.2609268286117113E-5"/>
    <n v="0.99600465969218432"/>
    <x v="0"/>
    <n v="47.794499999999999"/>
    <s v="kgs"/>
    <n v="0.83333333333333337"/>
    <b v="0"/>
    <n v="57.353399999999993"/>
    <m/>
    <m/>
    <m/>
    <m/>
    <n v="0"/>
    <s v="moved"/>
    <n v="27311.211134999998"/>
    <m/>
    <m/>
    <m/>
    <s v="2 Bin"/>
    <n v="2"/>
    <n v="12.5"/>
    <n v="25"/>
    <m/>
    <n v="17142.899999999998"/>
    <n v="34285.799999999996"/>
    <n v="15"/>
    <n v="2"/>
    <n v="0"/>
    <m/>
    <m/>
    <m/>
    <m/>
    <n v="12.5"/>
    <n v="30"/>
    <n v="30"/>
  </r>
  <r>
    <n v="813"/>
    <s v="PLAIN 65MM ALUMINIUM FOILS"/>
    <m/>
    <m/>
    <n v="62000"/>
    <n v="0.15"/>
    <s v="multiple"/>
    <s v="single"/>
    <s v="STICK"/>
    <s v="FOILS"/>
    <s v="PM0469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116000"/>
    <n v="109000"/>
    <n v="0"/>
    <n v="91000"/>
    <n v="0"/>
    <n v="0"/>
    <n v="316000"/>
    <n v="52666.666666666664"/>
    <n v="116000"/>
    <n v="7899.9999999999991"/>
    <n v="7.8999999999999987E-2"/>
    <n v="7.2275084964288557E-5"/>
    <n v="0.99607693477714865"/>
    <x v="0"/>
    <n v="62000"/>
    <s v="no.s"/>
    <n v="3866.6666666666665"/>
    <b v="0"/>
    <n v="16.03448275862069"/>
    <m/>
    <m/>
    <m/>
    <m/>
    <n v="0"/>
    <s v="moved"/>
    <n v="9300"/>
    <m/>
    <m/>
    <m/>
    <s v="2 Bin"/>
    <n v="2"/>
    <n v="19333.333333333332"/>
    <n v="20000"/>
    <m/>
    <n v="7500"/>
    <n v="15000"/>
    <n v="10"/>
    <n v="2"/>
    <n v="0"/>
    <m/>
    <m/>
    <m/>
    <m/>
    <n v="38666.666666666664"/>
    <n v="38000"/>
    <n v="50000"/>
  </r>
  <r>
    <n v="334"/>
    <s v="Laminate Boom choco stick"/>
    <s v="obsolete"/>
    <m/>
    <n v="702"/>
    <n v="230"/>
    <e v="#N/A"/>
    <s v="single"/>
    <s v="STICK"/>
    <s v="LAMINATE"/>
    <s v="PM0032"/>
    <s v="Packing Material"/>
    <n v="1"/>
    <n v="15"/>
    <n v="1"/>
    <n v="5"/>
    <n v="22"/>
    <m/>
    <n v="22"/>
    <s v="both"/>
    <s v="Kgs"/>
    <s v="200 KGS"/>
    <n v="200"/>
    <e v="#N/A"/>
    <n v="20"/>
    <m/>
    <m/>
    <m/>
    <m/>
    <m/>
    <m/>
    <m/>
    <n v="34"/>
    <m/>
    <m/>
    <n v="34"/>
    <m/>
    <n v="7820"/>
    <m/>
    <n v="0"/>
    <n v="1"/>
    <x v="2"/>
    <n v="702"/>
    <s v="kgs"/>
    <n v="0"/>
    <b v="0"/>
    <m/>
    <m/>
    <m/>
    <m/>
    <s v="Non Moving "/>
    <n v="1"/>
    <s v="non moved"/>
    <n v="161460"/>
    <m/>
    <n v="3"/>
    <s v="4A"/>
    <m/>
    <m/>
    <m/>
    <m/>
    <m/>
    <n v="0"/>
    <n v="0"/>
    <m/>
    <m/>
    <m/>
    <m/>
    <m/>
    <m/>
    <m/>
    <m/>
    <m/>
    <m/>
  </r>
  <r>
    <n v="829"/>
    <s v="63MM BROWN CAPS FOR WAFFY"/>
    <m/>
    <m/>
    <n v="10000"/>
    <n v="0.6"/>
    <e v="#N/A"/>
    <s v="single"/>
    <s v="STICK"/>
    <s v="CFC"/>
    <s v="PM0519"/>
    <s v="Packing Material"/>
    <n v="1"/>
    <n v="4"/>
    <n v="1"/>
    <n v="2"/>
    <n v="8"/>
    <n v="2"/>
    <n v="2"/>
    <s v="local"/>
    <s v="no.s"/>
    <s v="5000 NOS"/>
    <n v="5000"/>
    <s v="each bag contains 2000 nos caps"/>
    <n v="2000"/>
    <m/>
    <m/>
    <m/>
    <m/>
    <n v="35000"/>
    <n v="0"/>
    <n v="20000"/>
    <n v="10000"/>
    <n v="0"/>
    <n v="65000"/>
    <n v="13000"/>
    <n v="35000"/>
    <n v="7800"/>
    <n v="7.8E-2"/>
    <n v="7.1360210471069726E-5"/>
    <n v="0.9961482949876197"/>
    <x v="0"/>
    <n v="10000"/>
    <s v="no.s"/>
    <n v="1166.6666666666667"/>
    <b v="0"/>
    <n v="8.5714285714285712"/>
    <m/>
    <m/>
    <m/>
    <m/>
    <n v="0"/>
    <s v="moved"/>
    <n v="6000"/>
    <m/>
    <m/>
    <m/>
    <s v="2 Bin"/>
    <n v="2"/>
    <n v="2333.3333333333335"/>
    <n v="4000"/>
    <m/>
    <n v="7800"/>
    <n v="15600"/>
    <n v="10"/>
    <n v="1"/>
    <n v="1"/>
    <m/>
    <m/>
    <n v="13000"/>
    <n v="7800"/>
    <n v="11666.666666666668"/>
    <n v="13000"/>
    <n v="13000"/>
  </r>
  <r>
    <n v="341"/>
    <s v="Stickers Funblaster (Kachha mango) candy"/>
    <s v="occasional use"/>
    <s v="no stock"/>
    <n v="21800"/>
    <n v="0.9"/>
    <s v="FG0145"/>
    <s v="single"/>
    <s v="CANDY"/>
    <s v="STICKERS"/>
    <s v="PM0174"/>
    <s v="Packing Material"/>
    <n v="1"/>
    <n v="10"/>
    <n v="1"/>
    <n v="3"/>
    <n v="15"/>
    <m/>
    <n v="15"/>
    <s v="local"/>
    <s v="no.s"/>
    <s v="10000 NOS"/>
    <n v="10000"/>
    <s v="each bdl contains 200 nos"/>
    <n v="200"/>
    <n v="10800"/>
    <m/>
    <m/>
    <m/>
    <m/>
    <n v="10000"/>
    <m/>
    <m/>
    <n v="5000"/>
    <m/>
    <n v="8600"/>
    <m/>
    <n v="7740"/>
    <m/>
    <n v="0"/>
    <n v="1"/>
    <x v="2"/>
    <n v="21800"/>
    <s v="no.s"/>
    <n v="0"/>
    <b v="0"/>
    <m/>
    <m/>
    <m/>
    <m/>
    <s v="Non Moving "/>
    <n v="1"/>
    <s v="slow moved"/>
    <n v="19620"/>
    <m/>
    <n v="5"/>
    <n v="2.5"/>
    <m/>
    <m/>
    <m/>
    <m/>
    <m/>
    <n v="0"/>
    <n v="0"/>
    <m/>
    <m/>
    <m/>
    <m/>
    <m/>
    <m/>
    <m/>
    <m/>
    <m/>
    <m/>
  </r>
  <r>
    <n v="176"/>
    <s v="Laminate Vanilla Mr Wafer 2/-"/>
    <m/>
    <m/>
    <n v="415"/>
    <n v="225"/>
    <s v="FG0023"/>
    <s v="single"/>
    <s v="WAFER"/>
    <s v="LAMINATE"/>
    <s v="PM036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5"/>
    <n v="299"/>
    <n v="0"/>
    <n v="304"/>
    <n v="33.777777777777779"/>
    <n v="299"/>
    <n v="7600"/>
    <n v="7.5999999999999998E-2"/>
    <n v="6.9530461484632036E-5"/>
    <n v="0.99621782544910431"/>
    <x v="0"/>
    <n v="415"/>
    <s v="kgs"/>
    <n v="9.9666666666666668"/>
    <b v="0"/>
    <n v="41.638795986622071"/>
    <m/>
    <m/>
    <m/>
    <m/>
    <n v="0"/>
    <s v="moved"/>
    <n v="93375"/>
    <m/>
    <m/>
    <m/>
    <s v="2 Bin"/>
    <n v="2"/>
    <n v="219.26666666666668"/>
    <n v="220"/>
    <m/>
    <n v="112500"/>
    <n v="225000"/>
    <n v="22"/>
    <n v="1"/>
    <n v="1"/>
    <m/>
    <m/>
    <n v="500"/>
    <n v="112500"/>
    <n v="219.26666666666668"/>
    <n v="200"/>
    <n v="500"/>
  </r>
  <r>
    <n v="178"/>
    <s v="Cbs Mr Wafer 2/-"/>
    <m/>
    <m/>
    <n v="420"/>
    <n v="52"/>
    <s v="multiple"/>
    <s v="single"/>
    <s v="WAFER"/>
    <s v="CFC"/>
    <s v="PM0369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0"/>
    <n v="0"/>
    <n v="250"/>
    <n v="750"/>
    <n v="300"/>
    <n v="1300"/>
    <n v="144.44444444444446"/>
    <n v="750"/>
    <n v="7511.1111111111113"/>
    <n v="7.5111111111111115E-2"/>
    <n v="6.8717239712881949E-5"/>
    <n v="0.99628654268881722"/>
    <x v="0"/>
    <n v="420"/>
    <s v="no.s"/>
    <n v="25"/>
    <b v="0"/>
    <n v="16.8"/>
    <m/>
    <m/>
    <m/>
    <m/>
    <n v="0"/>
    <s v="moved"/>
    <n v="21840"/>
    <m/>
    <m/>
    <m/>
    <s v="2 Bin"/>
    <n v="2"/>
    <n v="125"/>
    <n v="130"/>
    <m/>
    <n v="26000"/>
    <n v="52000"/>
    <n v="5"/>
    <n v="1"/>
    <n v="1"/>
    <m/>
    <m/>
    <n v="500"/>
    <n v="26000"/>
    <n v="125"/>
    <n v="120"/>
    <n v="500"/>
  </r>
  <r>
    <n v="999"/>
    <s v="WHITE COMPOUND NEW POUCHES"/>
    <m/>
    <m/>
    <n v="64948"/>
    <n v="1"/>
    <s v="multiple"/>
    <s v="single"/>
    <s v="INDUSTRIAL"/>
    <s v="POUCHES"/>
    <s v="PM0712"/>
    <s v="Packing Material"/>
    <n v="1"/>
    <n v="15"/>
    <n v="1"/>
    <n v="5"/>
    <n v="22"/>
    <n v="10"/>
    <n v="10"/>
    <s v="local"/>
    <s v="no.s"/>
    <s v="50000 NOS"/>
    <n v="50000"/>
    <s v="each bag contains 6000 pouches"/>
    <n v="6000"/>
    <m/>
    <m/>
    <m/>
    <n v="7000"/>
    <m/>
    <m/>
    <m/>
    <n v="0"/>
    <n v="15500"/>
    <n v="22500"/>
    <n v="7500"/>
    <n v="15500"/>
    <n v="7500"/>
    <n v="7.4999999999999997E-2"/>
    <n v="6.8615586991413192E-5"/>
    <n v="0.99635515827580867"/>
    <x v="0"/>
    <n v="64948"/>
    <s v="no.s"/>
    <n v="516.66666666666663"/>
    <b v="0"/>
    <n v="125.70580645161291"/>
    <m/>
    <m/>
    <m/>
    <m/>
    <n v="0"/>
    <s v="moved"/>
    <n v="64948"/>
    <m/>
    <m/>
    <m/>
    <s v="2 Bin"/>
    <n v="2"/>
    <n v="5166.6666666666661"/>
    <n v="6000"/>
    <m/>
    <n v="50000"/>
    <n v="100000"/>
    <n v="10"/>
    <n v="2"/>
    <n v="0"/>
    <m/>
    <m/>
    <m/>
    <m/>
    <n v="5166.6666666666661"/>
    <n v="2000"/>
    <n v="50000"/>
  </r>
  <r>
    <n v="209"/>
    <s v="Stickers White Beauty 2/-"/>
    <m/>
    <m/>
    <n v="30200"/>
    <n v="0.45"/>
    <s v="multiple"/>
    <s v="Multiple"/>
    <s v="MOULDING"/>
    <s v="STICKERS"/>
    <s v="PM0229"/>
    <s v="Packing Material"/>
    <n v="1"/>
    <n v="10"/>
    <n v="1"/>
    <n v="3"/>
    <n v="15"/>
    <n v="7"/>
    <n v="7"/>
    <s v="local"/>
    <s v="no.s"/>
    <s v="10000 NOS"/>
    <n v="10000"/>
    <n v="0"/>
    <n v="200"/>
    <n v="37300"/>
    <n v="45600"/>
    <n v="1500"/>
    <n v="0"/>
    <n v="0"/>
    <n v="11500"/>
    <n v="17500"/>
    <n v="8000"/>
    <n v="27500"/>
    <n v="148900"/>
    <n v="16544.444444444445"/>
    <n v="45600"/>
    <n v="7445.0000000000009"/>
    <n v="7.4450000000000002E-2"/>
    <n v="6.8112406020142842E-5"/>
    <n v="0.99642327068182879"/>
    <x v="0"/>
    <n v="30200"/>
    <s v="no.s"/>
    <n v="1520"/>
    <b v="0"/>
    <n v="19.868421052631579"/>
    <m/>
    <m/>
    <m/>
    <m/>
    <n v="0"/>
    <s v="moved"/>
    <n v="13590"/>
    <m/>
    <m/>
    <m/>
    <s v="2 Bin"/>
    <n v="2"/>
    <n v="10640"/>
    <n v="10800"/>
    <m/>
    <n v="6840"/>
    <n v="13680"/>
    <n v="10"/>
    <n v="2"/>
    <n v="0"/>
    <m/>
    <m/>
    <m/>
    <m/>
    <n v="15200"/>
    <n v="15200"/>
    <n v="15200"/>
  </r>
  <r>
    <n v="708"/>
    <s v="PEACE CHOCS LOVE LABELS"/>
    <s v="obsolete"/>
    <m/>
    <n v="10000"/>
    <n v="0.85"/>
    <e v="#N/A"/>
    <s v="Multiple"/>
    <s v="MOULDING"/>
    <s v="STICKERS"/>
    <s v="PM0578"/>
    <s v="Packing Material"/>
    <n v="1"/>
    <n v="10"/>
    <n v="1"/>
    <n v="3"/>
    <n v="15"/>
    <m/>
    <n v="15"/>
    <s v="local"/>
    <s v="no.s"/>
    <s v="5000 NOS"/>
    <n v="5000"/>
    <e v="#N/A"/>
    <n v="200"/>
    <m/>
    <n v="8700"/>
    <m/>
    <m/>
    <m/>
    <m/>
    <m/>
    <m/>
    <m/>
    <m/>
    <n v="8700"/>
    <m/>
    <n v="7395"/>
    <m/>
    <n v="0"/>
    <n v="1"/>
    <x v="2"/>
    <n v="10000"/>
    <s v="no.s"/>
    <n v="0"/>
    <b v="0"/>
    <m/>
    <m/>
    <m/>
    <m/>
    <s v="Non Moving "/>
    <n v="1"/>
    <s v="non moved"/>
    <n v="8500"/>
    <m/>
    <m/>
    <m/>
    <m/>
    <m/>
    <m/>
    <m/>
    <m/>
    <n v="0"/>
    <n v="0"/>
    <m/>
    <m/>
    <m/>
    <m/>
    <m/>
    <m/>
    <m/>
    <m/>
    <m/>
    <m/>
  </r>
  <r>
    <n v="412"/>
    <s v="Xtrem Labels (20 pcs Free)"/>
    <m/>
    <m/>
    <n v="22000"/>
    <n v="0.55000000000000004"/>
    <s v="FG0134"/>
    <s v="single"/>
    <s v="CANDY"/>
    <s v="STICKERS"/>
    <s v="PM018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0000"/>
    <n v="24600"/>
    <n v="20225"/>
    <n v="15000"/>
    <n v="21490"/>
    <n v="0"/>
    <n v="10000"/>
    <n v="10000"/>
    <n v="9000"/>
    <n v="120315"/>
    <n v="13368.333333333334"/>
    <n v="24600"/>
    <n v="7352.5833333333339"/>
    <n v="7.3525833333333346E-2"/>
    <n v="6.7266909509326416E-5"/>
    <n v="0.9964905375913381"/>
    <x v="0"/>
    <n v="22000"/>
    <s v="no.s"/>
    <n v="820"/>
    <b v="0"/>
    <n v="26.829268292682926"/>
    <m/>
    <m/>
    <m/>
    <m/>
    <n v="0"/>
    <s v="moved"/>
    <n v="12100.000000000002"/>
    <m/>
    <m/>
    <m/>
    <s v="2 Bin"/>
    <n v="2"/>
    <n v="4100"/>
    <n v="4200"/>
    <m/>
    <n v="5500"/>
    <n v="11000"/>
    <n v="10"/>
    <n v="3"/>
    <n v="-1"/>
    <n v="1100"/>
    <m/>
    <m/>
    <m/>
    <n v="8200"/>
    <n v="8200"/>
    <n v="10000"/>
  </r>
  <r>
    <n v="820"/>
    <s v="63MM RED CAPS FOR WAFFY STICK"/>
    <m/>
    <m/>
    <n v="0"/>
    <n v="0.6"/>
    <e v="#N/A"/>
    <s v="single"/>
    <s v="STICK"/>
    <s v="STICKERS"/>
    <s v="PM0520"/>
    <s v="Packing Material"/>
    <n v="1"/>
    <n v="10"/>
    <n v="1"/>
    <n v="3"/>
    <n v="15"/>
    <n v="2"/>
    <n v="2"/>
    <s v="local"/>
    <s v="no.s"/>
    <s v="5000 NOS"/>
    <n v="5000"/>
    <s v="each bag contains 2000 nos caps"/>
    <n v="2000"/>
    <m/>
    <m/>
    <m/>
    <n v="28000"/>
    <n v="2500"/>
    <n v="0"/>
    <n v="32500"/>
    <n v="10000"/>
    <n v="0"/>
    <n v="73000"/>
    <n v="12166.666666666666"/>
    <n v="32500"/>
    <n v="7299.9999999999991"/>
    <n v="7.2999999999999995E-2"/>
    <n v="6.6785838004975503E-5"/>
    <n v="0.99655732342934311"/>
    <x v="0"/>
    <n v="0"/>
    <s v="no.s"/>
    <n v="1083.3333333333333"/>
    <b v="0"/>
    <n v="0"/>
    <m/>
    <m/>
    <m/>
    <m/>
    <n v="0"/>
    <s v="moved"/>
    <n v="0"/>
    <m/>
    <m/>
    <m/>
    <s v="2 Bin"/>
    <n v="2"/>
    <n v="2166.6666666666665"/>
    <n v="4000"/>
    <m/>
    <n v="6600"/>
    <n v="13200"/>
    <n v="10"/>
    <n v="0"/>
    <n v="2"/>
    <m/>
    <m/>
    <n v="22000"/>
    <n v="13200"/>
    <n v="10833.333333333332"/>
    <n v="11000"/>
    <n v="11000"/>
  </r>
  <r>
    <n v="583"/>
    <s v="HYUNDAI LUXURY CHOCOLATE DISPLAY BOXES"/>
    <m/>
    <m/>
    <n v="1460"/>
    <n v="10"/>
    <e v="#N/A"/>
    <s v="single"/>
    <s v="ENGLAND"/>
    <s v="DISPLAY"/>
    <s v="PM0530"/>
    <s v="Packing Material"/>
    <n v="1"/>
    <n v="10"/>
    <n v="1"/>
    <n v="4"/>
    <n v="16"/>
    <n v="5"/>
    <n v="5"/>
    <s v="local"/>
    <s v="no.s"/>
    <s v="5000 nos"/>
    <n v="5000"/>
    <e v="#N/A"/>
    <n v="140"/>
    <m/>
    <m/>
    <m/>
    <m/>
    <n v="2120"/>
    <n v="0"/>
    <n v="0"/>
    <n v="560"/>
    <n v="840"/>
    <n v="3520"/>
    <n v="704"/>
    <n v="2120"/>
    <n v="7040"/>
    <n v="7.0400000000000004E-2"/>
    <n v="6.4407164322606515E-5"/>
    <n v="0.99662173059366577"/>
    <x v="0"/>
    <n v="1460"/>
    <s v="no.s"/>
    <n v="70.666666666666671"/>
    <b v="0"/>
    <n v="20.660377358490564"/>
    <m/>
    <m/>
    <m/>
    <m/>
    <n v="0"/>
    <s v="moved"/>
    <n v="14600"/>
    <m/>
    <m/>
    <m/>
    <s v="2 Bin"/>
    <n v="2"/>
    <n v="353.33333333333337"/>
    <n v="420"/>
    <m/>
    <n v="50000"/>
    <n v="100000"/>
    <n v="5"/>
    <n v="1"/>
    <n v="1"/>
    <m/>
    <m/>
    <n v="5000"/>
    <n v="50000"/>
    <n v="353.33333333333337"/>
    <n v="240"/>
    <n v="5000"/>
  </r>
  <r>
    <n v="754"/>
    <s v="Dark Chocolade Rs.2 / White Beauty Rs.2 EXPORT CBS"/>
    <s v="obsolete"/>
    <s v="no stock"/>
    <n v="90"/>
    <n v="33"/>
    <e v="#N/A"/>
    <s v="Multiple"/>
    <s v="MOULDING"/>
    <s v="CFC"/>
    <s v="PM0655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n v="210"/>
    <m/>
    <m/>
    <m/>
    <m/>
    <m/>
    <m/>
    <m/>
    <n v="210"/>
    <m/>
    <n v="6930"/>
    <m/>
    <n v="0"/>
    <n v="1"/>
    <x v="2"/>
    <n v="90"/>
    <s v="no.s"/>
    <n v="0"/>
    <b v="0"/>
    <m/>
    <m/>
    <m/>
    <m/>
    <s v="Non Moving "/>
    <n v="1"/>
    <s v="non moved"/>
    <n v="2970"/>
    <m/>
    <m/>
    <m/>
    <m/>
    <m/>
    <m/>
    <m/>
    <m/>
    <n v="0"/>
    <n v="0"/>
    <m/>
    <m/>
    <m/>
    <m/>
    <m/>
    <m/>
    <m/>
    <m/>
    <m/>
    <m/>
  </r>
  <r>
    <n v="643"/>
    <s v="DREAMZ 103MM Foils"/>
    <m/>
    <m/>
    <n v="86320"/>
    <n v="0.28000000000000003"/>
    <s v="multiple"/>
    <s v="single"/>
    <s v="STICK"/>
    <s v="FOILS"/>
    <s v="PM0456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2000"/>
    <n v="18000"/>
    <n v="100000"/>
    <n v="35000"/>
    <n v="30000"/>
    <n v="10000"/>
    <n v="0"/>
    <n v="5000"/>
    <n v="0"/>
    <n v="220000"/>
    <n v="24444.444444444445"/>
    <n v="100000"/>
    <n v="6844.4444444444453"/>
    <n v="6.8444444444444447E-2"/>
    <n v="6.2618076424756337E-5"/>
    <n v="0.99668434867009048"/>
    <x v="0"/>
    <n v="86320"/>
    <s v="no.s"/>
    <n v="3333.3333333333335"/>
    <b v="0"/>
    <n v="25.895999999999997"/>
    <m/>
    <m/>
    <m/>
    <m/>
    <n v="0"/>
    <s v="moved"/>
    <n v="24169.600000000002"/>
    <m/>
    <m/>
    <m/>
    <s v="2 Bin"/>
    <n v="2"/>
    <n v="10000"/>
    <n v="10000"/>
    <m/>
    <n v="14000.000000000002"/>
    <n v="28000.000000000004"/>
    <n v="5"/>
    <n v="2"/>
    <n v="0"/>
    <m/>
    <m/>
    <m/>
    <m/>
    <n v="16666.666666666668"/>
    <n v="16000"/>
    <n v="50000"/>
  </r>
  <r>
    <n v="280"/>
    <s v="Cbs Mikanos Rs. 5/-"/>
    <s v="obsolete"/>
    <s v="no stock"/>
    <n v="1430"/>
    <n v="35"/>
    <s v="FG0054"/>
    <s v="single"/>
    <s v="ENGLAND"/>
    <s v="CFC"/>
    <s v="PM0288"/>
    <s v="Packing Material"/>
    <n v="1"/>
    <n v="4"/>
    <n v="1"/>
    <n v="2"/>
    <n v="8"/>
    <m/>
    <n v="8"/>
    <s v="local"/>
    <s v="no.s"/>
    <s v="500 CBS"/>
    <n v="500"/>
    <e v="#N/A"/>
    <n v="10"/>
    <n v="100"/>
    <m/>
    <m/>
    <m/>
    <m/>
    <m/>
    <m/>
    <n v="290"/>
    <m/>
    <m/>
    <n v="195"/>
    <m/>
    <n v="6825"/>
    <m/>
    <n v="0"/>
    <n v="1"/>
    <x v="2"/>
    <n v="1430"/>
    <s v="no.s"/>
    <n v="0"/>
    <b v="0"/>
    <m/>
    <m/>
    <m/>
    <m/>
    <s v="Non Moving "/>
    <n v="1"/>
    <s v="non moved"/>
    <n v="50050"/>
    <m/>
    <n v="7.6"/>
    <n v="5"/>
    <m/>
    <m/>
    <m/>
    <m/>
    <m/>
    <n v="0"/>
    <n v="0"/>
    <m/>
    <m/>
    <m/>
    <m/>
    <m/>
    <m/>
    <m/>
    <m/>
    <m/>
    <m/>
  </r>
  <r>
    <n v="321"/>
    <s v="Mr.Wafer Darky Stick On Choco Labels"/>
    <m/>
    <m/>
    <n v="10600"/>
    <n v="0.45"/>
    <s v="FG0013"/>
    <s v="single"/>
    <s v="STICK"/>
    <s v="STICKERS"/>
    <s v="PM0562"/>
    <s v="Packing Material"/>
    <n v="1"/>
    <n v="10"/>
    <n v="1"/>
    <n v="3"/>
    <n v="15"/>
    <n v="5"/>
    <n v="5"/>
    <s v="local"/>
    <s v="no.s"/>
    <s v="10000 NOS"/>
    <n v="10000"/>
    <n v="0"/>
    <n v="200"/>
    <m/>
    <n v="8300"/>
    <n v="10930"/>
    <n v="3000"/>
    <n v="0"/>
    <n v="31680"/>
    <n v="14600"/>
    <n v="28490"/>
    <n v="20965"/>
    <n v="117965"/>
    <n v="14745.625"/>
    <n v="31680"/>
    <n v="6635.53125"/>
    <n v="6.6355312499999999E-2"/>
    <n v="6.0706782895815428E-5"/>
    <n v="0.99674505545298631"/>
    <x v="0"/>
    <n v="10600"/>
    <s v="no.s"/>
    <n v="1056"/>
    <b v="0"/>
    <n v="10.037878787878787"/>
    <m/>
    <m/>
    <m/>
    <m/>
    <n v="0"/>
    <s v="moved"/>
    <n v="4770"/>
    <m/>
    <m/>
    <m/>
    <s v="2 Bin"/>
    <n v="2"/>
    <n v="5280"/>
    <n v="5400"/>
    <m/>
    <n v="9540"/>
    <n v="19080"/>
    <n v="20"/>
    <n v="1"/>
    <n v="1"/>
    <m/>
    <m/>
    <n v="21200"/>
    <n v="9540"/>
    <n v="21120"/>
    <n v="21200"/>
    <n v="21200"/>
  </r>
  <r>
    <n v="644"/>
    <s v="DREAMZ 140MM Foils"/>
    <m/>
    <m/>
    <n v="161910"/>
    <n v="0.48"/>
    <s v="multiple"/>
    <s v="single"/>
    <s v="STICK"/>
    <s v="FOILS"/>
    <s v="PM0457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4000"/>
    <n v="3000"/>
    <n v="15000"/>
    <n v="9000"/>
    <n v="5000"/>
    <n v="35000"/>
    <n v="5000"/>
    <n v="0"/>
    <n v="46000"/>
    <n v="122000"/>
    <n v="13555.555555555555"/>
    <n v="46000"/>
    <n v="6506.6666666666661"/>
    <n v="6.5066666666666662E-2"/>
    <n v="5.952783369210602E-5"/>
    <n v="0.99680458328667843"/>
    <x v="0"/>
    <n v="161910"/>
    <s v="no.s"/>
    <n v="1533.3333333333333"/>
    <b v="0"/>
    <n v="105.59347826086957"/>
    <m/>
    <m/>
    <m/>
    <m/>
    <n v="0"/>
    <s v="moved"/>
    <n v="77716.800000000003"/>
    <m/>
    <m/>
    <m/>
    <s v="2 Bin"/>
    <n v="2"/>
    <n v="4600"/>
    <n v="5000"/>
    <m/>
    <n v="24000"/>
    <n v="48000"/>
    <n v="3"/>
    <n v="4"/>
    <n v="-2"/>
    <n v="29716.799999999999"/>
    <m/>
    <m/>
    <m/>
    <n v="4600"/>
    <n v="4000"/>
    <n v="50000"/>
  </r>
  <r>
    <n v="874"/>
    <s v="CBS SWISS 81"/>
    <m/>
    <m/>
    <n v="1520"/>
    <n v="30"/>
    <s v="multiple"/>
    <s v="single"/>
    <s v="INDUSTRIAL"/>
    <s v="CFC"/>
    <s v="PM0428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680"/>
    <n v="300"/>
    <n v="0"/>
    <n v="20"/>
    <n v="0"/>
    <n v="300"/>
    <n v="1300"/>
    <n v="216.66666666666666"/>
    <n v="680"/>
    <n v="6500"/>
    <n v="6.5000000000000002E-2"/>
    <n v="5.9466842059224767E-5"/>
    <n v="0.99686405012873769"/>
    <x v="0"/>
    <n v="1520"/>
    <s v="no.s"/>
    <n v="22.666666666666668"/>
    <b v="0"/>
    <n v="67.058823529411768"/>
    <m/>
    <m/>
    <m/>
    <m/>
    <n v="0"/>
    <s v="moved"/>
    <n v="45600"/>
    <m/>
    <m/>
    <m/>
    <s v="2 Bin"/>
    <n v="2"/>
    <n v="158.66666666666669"/>
    <n v="160"/>
    <m/>
    <n v="15000"/>
    <n v="30000"/>
    <n v="7"/>
    <n v="4"/>
    <n v="-2"/>
    <n v="15600"/>
    <m/>
    <m/>
    <m/>
    <n v="158.66666666666669"/>
    <n v="150"/>
    <n v="500"/>
  </r>
  <r>
    <n v="395"/>
    <s v="Funtoo  Strawberry Labels 15g (34 UNITS)"/>
    <m/>
    <m/>
    <n v="24000"/>
    <n v="0.45"/>
    <e v="#N/A"/>
    <s v="single"/>
    <s v="STICK"/>
    <s v="STICKERS"/>
    <s v="PM0565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n v="4400"/>
    <n v="5785"/>
    <n v="32480"/>
    <n v="42665"/>
    <n v="14221.666666666666"/>
    <n v="32480"/>
    <n v="6399.75"/>
    <n v="6.3997499999999999E-2"/>
    <n v="5.8549680379772878E-5"/>
    <n v="0.99692259980911746"/>
    <x v="0"/>
    <n v="24000"/>
    <s v="no.s"/>
    <n v="1082.6666666666667"/>
    <b v="0"/>
    <n v="22.167487684729064"/>
    <m/>
    <m/>
    <m/>
    <m/>
    <n v="0"/>
    <s v="moved"/>
    <n v="10800"/>
    <m/>
    <m/>
    <m/>
    <s v="2 Bin"/>
    <n v="2"/>
    <n v="5413.3333333333339"/>
    <n v="5600"/>
    <m/>
    <n v="9810"/>
    <n v="19620"/>
    <n v="20"/>
    <n v="2"/>
    <n v="0"/>
    <m/>
    <m/>
    <m/>
    <m/>
    <n v="21653.333333333336"/>
    <n v="21800"/>
    <n v="21800"/>
  </r>
  <r>
    <n v="815"/>
    <s v="63MM ROYAL BLUE CAPS FOR WAFFY STICK"/>
    <m/>
    <m/>
    <n v="22500"/>
    <n v="0.6"/>
    <s v="FG0241"/>
    <s v="single"/>
    <s v="STICK"/>
    <s v="CAPS"/>
    <s v="PM0518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15000"/>
    <n v="0"/>
    <n v="0"/>
    <n v="47500"/>
    <n v="0"/>
    <n v="0"/>
    <n v="62500"/>
    <n v="10416.666666666666"/>
    <n v="47500"/>
    <n v="6249.9999999999991"/>
    <n v="6.2499999999999993E-2"/>
    <n v="5.7179655826177655E-5"/>
    <n v="0.99697977946494365"/>
    <x v="0"/>
    <n v="22500"/>
    <s v="no.s"/>
    <n v="1583.3333333333333"/>
    <b v="0"/>
    <n v="14.210526315789474"/>
    <m/>
    <m/>
    <m/>
    <m/>
    <n v="0"/>
    <s v="moved"/>
    <n v="13500"/>
    <m/>
    <m/>
    <m/>
    <s v="2 Bin"/>
    <n v="2"/>
    <n v="3166.6666666666665"/>
    <n v="4000"/>
    <m/>
    <n v="10200"/>
    <n v="20400"/>
    <n v="10"/>
    <n v="2"/>
    <n v="0"/>
    <m/>
    <m/>
    <m/>
    <m/>
    <n v="15833.333333333332"/>
    <n v="17000"/>
    <n v="17000"/>
  </r>
  <r>
    <n v="971"/>
    <s v="ENGLAND COCONUT CANDY LABELS"/>
    <m/>
    <m/>
    <n v="29545"/>
    <n v="1.1000000000000001"/>
    <s v="FG0227"/>
    <s v="single"/>
    <s v="ENGLAND"/>
    <s v="STICKERS"/>
    <s v="PM067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n v="0"/>
    <n v="2100"/>
    <n v="14800"/>
    <n v="16900"/>
    <n v="5633.333333333333"/>
    <n v="14800"/>
    <n v="6196.666666666667"/>
    <n v="6.196666666666667E-2"/>
    <n v="5.6691722763127617E-5"/>
    <n v="0.99703647118770677"/>
    <x v="0"/>
    <n v="29545"/>
    <s v="no.s"/>
    <n v="493.33333333333331"/>
    <b v="0"/>
    <n v="59.888513513513516"/>
    <m/>
    <m/>
    <m/>
    <m/>
    <n v="0"/>
    <s v="moved"/>
    <n v="32499.500000000004"/>
    <m/>
    <m/>
    <m/>
    <s v="2 Bin"/>
    <n v="2"/>
    <n v="2466.6666666666665"/>
    <n v="2600"/>
    <m/>
    <n v="11000"/>
    <n v="22000"/>
    <n v="5"/>
    <n v="3"/>
    <n v="-1"/>
    <n v="10499.5"/>
    <m/>
    <m/>
    <m/>
    <n v="2466.6666666666665"/>
    <n v="2400"/>
    <n v="10000"/>
  </r>
  <r>
    <n v="546"/>
    <s v="Kachha Aam Pakka Aam Bubblegum Labels"/>
    <m/>
    <m/>
    <n v="0"/>
    <n v="1.5"/>
    <s v="FG0033"/>
    <s v="single"/>
    <s v="BUBBLE GUM"/>
    <s v="STICKERS"/>
    <s v="PM041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n v="8000"/>
    <n v="0"/>
    <n v="10000"/>
    <n v="0"/>
    <n v="8000"/>
    <n v="6750"/>
    <n v="0"/>
    <n v="0"/>
    <n v="32750"/>
    <n v="4093.75"/>
    <n v="10000"/>
    <n v="6140.625"/>
    <n v="6.1406250000000002E-2"/>
    <n v="5.6179011849219555E-5"/>
    <n v="0.99709265019955595"/>
    <x v="0"/>
    <n v="0"/>
    <s v="no.s"/>
    <n v="333.33333333333331"/>
    <b v="0"/>
    <n v="0"/>
    <m/>
    <m/>
    <m/>
    <m/>
    <n v="0"/>
    <s v="moved"/>
    <n v="0"/>
    <m/>
    <m/>
    <m/>
    <s v="2 Bin"/>
    <n v="2"/>
    <n v="1666.6666666666665"/>
    <n v="1800"/>
    <m/>
    <n v="15000"/>
    <n v="30000"/>
    <n v="5"/>
    <n v="0"/>
    <n v="2"/>
    <m/>
    <m/>
    <n v="20000"/>
    <n v="30000"/>
    <n v="1666.6666666666665"/>
    <n v="1600"/>
    <n v="10000"/>
  </r>
  <r>
    <n v="469"/>
    <s v="Milky Penguin Labels"/>
    <m/>
    <m/>
    <n v="18980"/>
    <n v="0.78"/>
    <s v="FG0055"/>
    <s v="Multiple"/>
    <s v="MOULDING"/>
    <s v="STICKERS"/>
    <s v="PM033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0"/>
    <n v="0"/>
    <n v="17300"/>
    <n v="14400"/>
    <n v="15600"/>
    <n v="23500"/>
    <n v="70800"/>
    <n v="7866.666666666667"/>
    <n v="23500"/>
    <n v="6136"/>
    <n v="6.1359999999999998E-2"/>
    <n v="5.6136698903908183E-5"/>
    <n v="0.99714878689845987"/>
    <x v="0"/>
    <n v="18980"/>
    <s v="no.s"/>
    <n v="783.33333333333337"/>
    <b v="0"/>
    <n v="24.229787234042551"/>
    <m/>
    <m/>
    <m/>
    <m/>
    <n v="0"/>
    <s v="moved"/>
    <n v="14804.4"/>
    <m/>
    <m/>
    <m/>
    <s v="2 Bin"/>
    <n v="2"/>
    <n v="3916.666666666667"/>
    <n v="4000"/>
    <m/>
    <n v="7800"/>
    <n v="15600"/>
    <n v="10"/>
    <n v="2"/>
    <n v="0"/>
    <m/>
    <m/>
    <m/>
    <m/>
    <n v="7833.3333333333339"/>
    <n v="7800"/>
    <n v="10000"/>
  </r>
  <r>
    <n v="648"/>
    <s v="FUNHOUSE 86MM Foils"/>
    <m/>
    <m/>
    <n v="74000"/>
    <n v="0.2"/>
    <s v="multiple"/>
    <s v="single"/>
    <s v="BUBBLE GUM"/>
    <s v="FOILS"/>
    <s v="PM0461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31500"/>
    <n v="25000"/>
    <n v="42000"/>
    <n v="35000"/>
    <n v="44000"/>
    <n v="10000"/>
    <n v="10000"/>
    <n v="52000"/>
    <n v="24000"/>
    <n v="273500"/>
    <n v="30388.888888888891"/>
    <n v="52000"/>
    <n v="6077.7777777777783"/>
    <n v="6.0777777777777785E-2"/>
    <n v="5.560403864341188E-5"/>
    <n v="0.99720439093710334"/>
    <x v="0"/>
    <n v="74000"/>
    <s v="no.s"/>
    <n v="1733.3333333333333"/>
    <b v="0"/>
    <n v="42.692307692307693"/>
    <m/>
    <m/>
    <m/>
    <m/>
    <n v="0"/>
    <s v="moved"/>
    <n v="14800"/>
    <m/>
    <m/>
    <m/>
    <s v="2 Bin"/>
    <n v="2"/>
    <n v="5200"/>
    <n v="6000"/>
    <m/>
    <n v="10000"/>
    <n v="20000"/>
    <n v="10"/>
    <n v="2"/>
    <n v="0"/>
    <m/>
    <m/>
    <m/>
    <m/>
    <n v="17333.333333333332"/>
    <n v="17000"/>
    <n v="50000"/>
  </r>
  <r>
    <n v="1033"/>
    <s v="HUNGRY BIRD CAPS 120MM RED"/>
    <m/>
    <m/>
    <n v="0"/>
    <n v="1.2"/>
    <e v="#N/A"/>
    <s v="single"/>
    <s v="BLISTER"/>
    <s v="CAPS"/>
    <s v="PM0744"/>
    <s v="Packing Material"/>
    <n v="1"/>
    <n v="7"/>
    <n v="1"/>
    <n v="2"/>
    <n v="11"/>
    <n v="2"/>
    <n v="2"/>
    <s v="local"/>
    <s v="no.s"/>
    <s v="5000 NOS"/>
    <n v="5000"/>
    <n v="0"/>
    <n v="1000"/>
    <m/>
    <m/>
    <m/>
    <m/>
    <m/>
    <m/>
    <m/>
    <n v="6000"/>
    <n v="4000"/>
    <n v="10000"/>
    <n v="5000"/>
    <n v="6000"/>
    <n v="6000"/>
    <n v="0.06"/>
    <n v="5.4892469593130558E-5"/>
    <n v="0.99725928340669645"/>
    <x v="0"/>
    <n v="0"/>
    <s v="no.s"/>
    <n v="200"/>
    <b v="0"/>
    <n v="0"/>
    <m/>
    <m/>
    <m/>
    <m/>
    <n v="0"/>
    <s v="moved"/>
    <n v="0"/>
    <m/>
    <m/>
    <m/>
    <s v="2 Bin"/>
    <n v="2"/>
    <n v="400"/>
    <n v="1000"/>
    <m/>
    <n v="6000"/>
    <n v="12000"/>
    <n v="10"/>
    <n v="0"/>
    <n v="2"/>
    <m/>
    <m/>
    <n v="10000"/>
    <n v="12000"/>
    <n v="2000"/>
    <n v="2000"/>
    <n v="5000"/>
  </r>
  <r>
    <n v="1051"/>
    <s v="63MM PINK CAPS FOR WAFFY"/>
    <m/>
    <m/>
    <n v="17500"/>
    <n v="0.6"/>
    <s v="FG0236"/>
    <s v="single"/>
    <s v="STICK"/>
    <s v="CAPS"/>
    <s v="PM0761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m/>
    <m/>
    <n v="10000"/>
    <n v="10000"/>
    <n v="10000"/>
    <n v="10000"/>
    <n v="6000"/>
    <n v="0.06"/>
    <n v="5.4892469593130558E-5"/>
    <n v="0.99731417587628957"/>
    <x v="0"/>
    <n v="17500"/>
    <s v="no.s"/>
    <n v="333.33333333333331"/>
    <b v="0"/>
    <n v="52.5"/>
    <m/>
    <m/>
    <m/>
    <m/>
    <n v="0"/>
    <s v="moved"/>
    <n v="10500"/>
    <m/>
    <m/>
    <m/>
    <s v="2 Bin"/>
    <n v="2"/>
    <n v="666.66666666666663"/>
    <n v="2000"/>
    <m/>
    <n v="4200"/>
    <n v="8400"/>
    <n v="20"/>
    <n v="3"/>
    <n v="-1"/>
    <n v="2100"/>
    <m/>
    <m/>
    <m/>
    <n v="6666.6666666666661"/>
    <n v="7000"/>
    <n v="7000"/>
  </r>
  <r>
    <n v="200"/>
    <s v="Dis Cbs White Beauty 2/-"/>
    <s v="occasional use"/>
    <s v="no stock"/>
    <n v="1740"/>
    <n v="33.5"/>
    <s v="FG0183"/>
    <s v="Multiple"/>
    <s v="MOULDING"/>
    <s v="CFC"/>
    <s v="PM0233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250"/>
    <m/>
    <n v="100"/>
    <m/>
    <m/>
    <n v="175"/>
    <m/>
    <n v="5862.5"/>
    <m/>
    <n v="0"/>
    <n v="1"/>
    <x v="2"/>
    <n v="1740"/>
    <s v="no.s"/>
    <n v="0"/>
    <b v="0"/>
    <m/>
    <m/>
    <m/>
    <m/>
    <s v="Non Moving "/>
    <n v="1"/>
    <s v="non moved"/>
    <n v="58290"/>
    <m/>
    <m/>
    <m/>
    <m/>
    <m/>
    <m/>
    <m/>
    <m/>
    <n v="0"/>
    <n v="0"/>
    <m/>
    <m/>
    <m/>
    <m/>
    <m/>
    <m/>
    <m/>
    <m/>
    <m/>
    <m/>
  </r>
  <r>
    <n v="445"/>
    <s v="Jar Cbs Villo cake"/>
    <s v="obsolete"/>
    <m/>
    <n v="0"/>
    <n v="56"/>
    <e v="#N/A"/>
    <s v="single"/>
    <s v="CAKE"/>
    <s v="CFC"/>
    <s v="PM0004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250"/>
    <n v="670"/>
    <n v="0"/>
    <n v="0"/>
    <n v="0"/>
    <n v="920"/>
    <n v="102.22222222222223"/>
    <n v="670"/>
    <n v="5724.4444444444453"/>
    <n v="5.7244444444444452E-2"/>
    <n v="5.2371482100705308E-5"/>
    <n v="0.99736654735839025"/>
    <x v="2"/>
    <n v="0"/>
    <s v="no.s"/>
    <n v="22.333333333333332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09"/>
    <s v="120MM RED WITH HANDLE FOR HUNGRY BIRDS"/>
    <m/>
    <m/>
    <n v="8714"/>
    <n v="4"/>
    <e v="#N/A"/>
    <s v="single"/>
    <s v="BLISTER"/>
    <s v="CAPS"/>
    <s v="PM0692"/>
    <s v="Packing Material"/>
    <n v="1"/>
    <n v="7"/>
    <n v="1"/>
    <n v="2"/>
    <n v="11"/>
    <n v="2"/>
    <n v="2"/>
    <s v="local"/>
    <s v="no.s"/>
    <s v="5000 NOS"/>
    <n v="5000"/>
    <n v="0"/>
    <n v="1000"/>
    <m/>
    <m/>
    <m/>
    <m/>
    <m/>
    <m/>
    <m/>
    <n v="1800"/>
    <n v="986"/>
    <n v="2786"/>
    <n v="1393"/>
    <n v="1800"/>
    <n v="5572"/>
    <n v="5.5719999999999999E-2"/>
    <n v="5.0976806762153909E-5"/>
    <n v="0.99741752416515239"/>
    <x v="0"/>
    <n v="8714"/>
    <s v="no.s"/>
    <n v="60"/>
    <b v="0"/>
    <n v="145.23333333333332"/>
    <m/>
    <m/>
    <m/>
    <m/>
    <n v="0"/>
    <s v="moved"/>
    <n v="34856"/>
    <m/>
    <m/>
    <m/>
    <s v="2 Bin"/>
    <n v="2"/>
    <n v="120"/>
    <n v="1000"/>
    <m/>
    <n v="20000"/>
    <n v="40000"/>
    <n v="5"/>
    <n v="2"/>
    <n v="0"/>
    <m/>
    <m/>
    <m/>
    <m/>
    <n v="300"/>
    <n v="0"/>
    <n v="5000"/>
  </r>
  <r>
    <n v="126"/>
    <s v="Rose Flavour (Garden) - Rose"/>
    <m/>
    <m/>
    <n v="31"/>
    <n v="400"/>
    <s v="multiple"/>
    <s v="single"/>
    <s v="candy"/>
    <s v="FLAVOUR"/>
    <s v="RM0066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50"/>
    <n v="0"/>
    <n v="0"/>
    <n v="25"/>
    <n v="0"/>
    <n v="0"/>
    <n v="50"/>
    <n v="125"/>
    <n v="13.888888888888889"/>
    <n v="50"/>
    <n v="5555.5555555555557"/>
    <n v="5.5555555555555559E-2"/>
    <n v="5.0826360734380143E-5"/>
    <n v="0.99751917688662117"/>
    <x v="0"/>
    <n v="31"/>
    <s v="kgs"/>
    <n v="1.6666666666666667"/>
    <b v="0"/>
    <n v="18.599999999999998"/>
    <m/>
    <m/>
    <m/>
    <m/>
    <n v="0"/>
    <s v="moved"/>
    <n v="12400"/>
    <m/>
    <m/>
    <m/>
    <s v="2 Bin"/>
    <n v="2"/>
    <n v="50"/>
    <n v="50"/>
    <m/>
    <n v="20000"/>
    <n v="40000"/>
    <n v="30"/>
    <n v="1"/>
    <n v="1"/>
    <m/>
    <m/>
    <n v="50"/>
    <n v="20000"/>
    <n v="50"/>
    <n v="50"/>
    <n v="50"/>
  </r>
  <r>
    <n v="153"/>
    <s v="Roasted Hazelnut Flavour"/>
    <m/>
    <m/>
    <n v="50"/>
    <n v="500"/>
    <s v="multiple"/>
    <s v="Multiple"/>
    <s v="MOULDING"/>
    <s v="FLAVOUR"/>
    <s v="RM010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0"/>
    <n v="0"/>
    <n v="0"/>
    <n v="0"/>
    <n v="25"/>
    <n v="25"/>
    <n v="25"/>
    <n v="0"/>
    <n v="100"/>
    <n v="11.111111111111111"/>
    <n v="25"/>
    <n v="5555.5555555555557"/>
    <n v="5.5555555555555559E-2"/>
    <n v="5.0826360734380143E-5"/>
    <n v="0.99746835052588678"/>
    <x v="0"/>
    <n v="50"/>
    <s v="kgs"/>
    <n v="0.83333333333333337"/>
    <b v="0"/>
    <n v="60"/>
    <m/>
    <m/>
    <m/>
    <m/>
    <n v="0"/>
    <s v="moved"/>
    <n v="25000"/>
    <m/>
    <m/>
    <m/>
    <s v="2 Bin"/>
    <n v="2"/>
    <n v="25"/>
    <n v="25"/>
    <m/>
    <n v="12500"/>
    <n v="25000"/>
    <n v="30"/>
    <n v="2"/>
    <n v="0"/>
    <m/>
    <m/>
    <m/>
    <m/>
    <n v="25"/>
    <n v="25"/>
    <n v="25"/>
  </r>
  <r>
    <n v="310"/>
    <s v="Jar Cbs Stick On choco"/>
    <s v="Slow moving"/>
    <m/>
    <n v="370"/>
    <n v="36.75"/>
    <e v="#N/A"/>
    <s v="single"/>
    <s v="STICK"/>
    <s v="SHRINK FILM"/>
    <s v="PM0009"/>
    <s v="Packing Material"/>
    <n v="1"/>
    <n v="10"/>
    <n v="1"/>
    <n v="3"/>
    <n v="15"/>
    <n v="5"/>
    <n v="5"/>
    <s v="local"/>
    <s v="no.s"/>
    <s v="500 CBS"/>
    <n v="500"/>
    <s v="each bdl contains 10 nos"/>
    <n v="10"/>
    <n v="70"/>
    <n v="10"/>
    <n v="0"/>
    <n v="0"/>
    <n v="1280"/>
    <n v="0"/>
    <n v="0"/>
    <n v="0"/>
    <n v="0"/>
    <n v="1360"/>
    <n v="151.11111111111111"/>
    <n v="1280"/>
    <n v="5553.333333333333"/>
    <n v="5.553333333333333E-2"/>
    <n v="5.0806030190086387E-5"/>
    <n v="0.9975699829168112"/>
    <x v="0"/>
    <n v="370"/>
    <s v="no.s"/>
    <n v="42.666666666666664"/>
    <b v="0"/>
    <n v="8.671875"/>
    <m/>
    <n v="1"/>
    <m/>
    <s v="6-9 Months"/>
    <n v="1"/>
    <s v="non moved"/>
    <n v="13597.5"/>
    <m/>
    <m/>
    <m/>
    <m/>
    <m/>
    <n v="213.33333333333331"/>
    <m/>
    <m/>
    <n v="0"/>
    <n v="0"/>
    <m/>
    <m/>
    <m/>
    <m/>
    <m/>
    <m/>
    <m/>
    <m/>
    <m/>
    <m/>
  </r>
  <r>
    <n v="117"/>
    <s v="Mango Flavour (IFF) M &amp;M"/>
    <s v="obsolete"/>
    <s v="no stock"/>
    <n v="75"/>
    <n v="700"/>
    <e v="#N/A"/>
    <s v="not used"/>
    <s v="not used"/>
    <s v="FLAVOUR"/>
    <s v="RM0171"/>
    <s v="Raw Material"/>
    <n v="1"/>
    <n v="20"/>
    <n v="5"/>
    <n v="5"/>
    <n v="31"/>
    <n v="30"/>
    <n v="30"/>
    <s v="Non Local"/>
    <s v="Kgs"/>
    <s v="25 KGS"/>
    <n v="25"/>
    <e v="#N/A"/>
    <n v="5"/>
    <n v="0"/>
    <n v="10"/>
    <n v="25"/>
    <n v="0"/>
    <n v="0"/>
    <n v="35"/>
    <n v="0"/>
    <n v="0"/>
    <n v="0"/>
    <n v="70"/>
    <n v="7.7777777777777777"/>
    <n v="35"/>
    <n v="5444.4444444444443"/>
    <n v="5.4444444444444441E-2"/>
    <n v="4.9809833519692541E-5"/>
    <n v="0.99761979275033086"/>
    <x v="2"/>
    <n v="75"/>
    <s v="kgs"/>
    <n v="1.1666666666666667"/>
    <b v="0"/>
    <n v="64.285714285714278"/>
    <m/>
    <n v="1"/>
    <m/>
    <s v="6-9 Months"/>
    <n v="1"/>
    <s v="non moved"/>
    <n v="52500"/>
    <m/>
    <m/>
    <m/>
    <m/>
    <m/>
    <m/>
    <m/>
    <m/>
    <n v="0"/>
    <n v="0"/>
    <m/>
    <m/>
    <m/>
    <m/>
    <m/>
    <m/>
    <m/>
    <m/>
    <m/>
    <m/>
  </r>
  <r>
    <n v="736"/>
    <s v="Aashirvad salt"/>
    <m/>
    <m/>
    <n v="1250"/>
    <n v="8"/>
    <s v="multiple"/>
    <s v="single"/>
    <s v="CANDY"/>
    <s v="RM"/>
    <s v="RM0120"/>
    <s v="Raw Material"/>
    <n v="1"/>
    <n v="3"/>
    <n v="1"/>
    <n v="2"/>
    <n v="7"/>
    <n v="3"/>
    <n v="3"/>
    <s v="local"/>
    <s v="Kgs"/>
    <s v="500 KGS"/>
    <n v="500"/>
    <s v="20 bags x 25 kgs"/>
    <n v="25"/>
    <m/>
    <n v="175"/>
    <n v="350"/>
    <n v="1250"/>
    <n v="1025"/>
    <n v="350"/>
    <n v="950"/>
    <n v="850"/>
    <n v="425"/>
    <n v="5375"/>
    <n v="671.875"/>
    <n v="1250"/>
    <n v="5375"/>
    <n v="5.3749999999999999E-2"/>
    <n v="4.9174504010512789E-5"/>
    <n v="0.9976689672543414"/>
    <x v="0"/>
    <n v="1250"/>
    <s v="kgs"/>
    <n v="41.666666666666664"/>
    <b v="0"/>
    <n v="30"/>
    <m/>
    <m/>
    <m/>
    <m/>
    <n v="0"/>
    <s v="moved"/>
    <n v="10000"/>
    <m/>
    <m/>
    <m/>
    <s v="2 Bin"/>
    <n v="2"/>
    <n v="125"/>
    <n v="125"/>
    <m/>
    <n v="6800"/>
    <n v="13600"/>
    <n v="20"/>
    <n v="2"/>
    <n v="0"/>
    <m/>
    <m/>
    <m/>
    <m/>
    <n v="833.33333333333326"/>
    <n v="850"/>
    <n v="850"/>
  </r>
  <r>
    <n v="40"/>
    <s v="Sodium Bi-Carbonate"/>
    <m/>
    <m/>
    <n v="550"/>
    <n v="32"/>
    <s v="multiple"/>
    <s v="Multiple"/>
    <s v="CAKE,CANDY"/>
    <s v="RM"/>
    <s v="RM0126"/>
    <s v="Raw Material"/>
    <n v="1"/>
    <n v="5"/>
    <n v="1"/>
    <n v="3"/>
    <n v="10"/>
    <n v="7"/>
    <n v="7"/>
    <s v="local"/>
    <s v="Kgs"/>
    <s v="50KGS"/>
    <n v="50"/>
    <s v="1 bag x 50 kgs"/>
    <n v="50"/>
    <n v="100"/>
    <n v="200"/>
    <n v="100"/>
    <n v="200"/>
    <n v="150"/>
    <n v="210"/>
    <n v="150"/>
    <n v="150"/>
    <n v="200"/>
    <n v="1460"/>
    <n v="162.22222222222223"/>
    <n v="210"/>
    <n v="5191.1111111111113"/>
    <n v="5.1911111111111116E-2"/>
    <n v="4.7492151470204806E-5"/>
    <n v="0.99771645940581155"/>
    <x v="0"/>
    <n v="550"/>
    <s v="kgs"/>
    <n v="7"/>
    <b v="0"/>
    <n v="78.571428571428569"/>
    <m/>
    <m/>
    <m/>
    <m/>
    <n v="0"/>
    <s v="moved"/>
    <n v="17600"/>
    <m/>
    <m/>
    <m/>
    <s v="2 Bin"/>
    <n v="2"/>
    <n v="49"/>
    <n v="50"/>
    <m/>
    <n v="4800"/>
    <n v="9600"/>
    <n v="20"/>
    <n v="4"/>
    <n v="-2"/>
    <n v="8000"/>
    <m/>
    <m/>
    <m/>
    <n v="140"/>
    <n v="150"/>
    <n v="150"/>
  </r>
  <r>
    <n v="764"/>
    <s v="PLAIN 106MM FOILS"/>
    <m/>
    <m/>
    <n v="87000"/>
    <n v="0.28000000000000003"/>
    <e v="#N/A"/>
    <s v="single"/>
    <s v="CANDY"/>
    <s v="FOILS"/>
    <s v="PM0464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n v="20000"/>
    <n v="10000"/>
    <n v="34500"/>
    <n v="25000"/>
    <n v="40000"/>
    <n v="0"/>
    <n v="0"/>
    <n v="129500"/>
    <n v="18500"/>
    <n v="40000"/>
    <n v="5180.0000000000009"/>
    <n v="5.1800000000000006E-2"/>
    <n v="4.7390498748736055E-5"/>
    <n v="0.99776384990456024"/>
    <x v="0"/>
    <n v="87000"/>
    <s v="no.s"/>
    <n v="1333.3333333333333"/>
    <b v="0"/>
    <n v="65.25"/>
    <m/>
    <m/>
    <m/>
    <m/>
    <n v="0"/>
    <s v="moved"/>
    <n v="24360.000000000004"/>
    <m/>
    <m/>
    <m/>
    <s v="2 Bin"/>
    <n v="2"/>
    <n v="6666.6666666666661"/>
    <n v="7000"/>
    <m/>
    <n v="14000.000000000002"/>
    <n v="28000.000000000004"/>
    <n v="5"/>
    <n v="2"/>
    <n v="0"/>
    <m/>
    <m/>
    <m/>
    <m/>
    <n v="6666.6666666666661"/>
    <n v="6000"/>
    <n v="50000"/>
  </r>
  <r>
    <n v="396"/>
    <s v="WAFFY ROLLS ORANGE LABELS"/>
    <s v="obsolete"/>
    <m/>
    <n v="0"/>
    <n v="0.55000000000000004"/>
    <e v="#N/A"/>
    <s v="single"/>
    <s v="STICK"/>
    <s v="STICKERS"/>
    <s v="PM0569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47000"/>
    <n v="0"/>
    <n v="0"/>
    <n v="0"/>
    <n v="0"/>
    <n v="47000"/>
    <n v="9400"/>
    <n v="47000"/>
    <n v="5170"/>
    <n v="5.1700000000000003E-2"/>
    <n v="4.7299011299414159E-5"/>
    <n v="0.99781114891585965"/>
    <x v="2"/>
    <n v="0"/>
    <s v="no.s"/>
    <n v="1566.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363"/>
    <s v="Labels Stick On Choco With Hazelnut Cream"/>
    <m/>
    <m/>
    <n v="31200"/>
    <n v="0.6"/>
    <s v="FG0015"/>
    <s v="single"/>
    <s v="STICK"/>
    <s v="STICKERS"/>
    <s v="PM0506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3325"/>
    <n v="11900"/>
    <n v="15360"/>
    <n v="11300"/>
    <n v="41885"/>
    <n v="8377"/>
    <n v="15360"/>
    <n v="5026.2"/>
    <n v="5.0262000000000001E-2"/>
    <n v="4.5983421778165464E-5"/>
    <n v="0.99785713233763784"/>
    <x v="0"/>
    <n v="31200"/>
    <s v="no.s"/>
    <n v="512"/>
    <b v="0"/>
    <n v="60.9375"/>
    <m/>
    <m/>
    <m/>
    <m/>
    <n v="0"/>
    <s v="moved"/>
    <n v="18720"/>
    <m/>
    <m/>
    <m/>
    <s v="2 Bin"/>
    <n v="2"/>
    <n v="2560"/>
    <n v="2600"/>
    <m/>
    <n v="6000"/>
    <n v="12000"/>
    <n v="10"/>
    <n v="4"/>
    <n v="-2"/>
    <n v="6720"/>
    <m/>
    <m/>
    <m/>
    <n v="5120"/>
    <n v="5000"/>
    <n v="10000"/>
  </r>
  <r>
    <n v="651"/>
    <s v="FUNHOUSE ALU FOILS 130MM"/>
    <m/>
    <m/>
    <n v="40000"/>
    <n v="0.45"/>
    <s v="FG0029"/>
    <s v="single"/>
    <s v="FUNTOO CHOCO COATED"/>
    <s v="FOILS"/>
    <s v="PM046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n v="18000"/>
    <n v="24000"/>
    <n v="0"/>
    <n v="20000"/>
    <n v="0"/>
    <n v="0"/>
    <n v="5000"/>
    <n v="22000"/>
    <n v="89000"/>
    <n v="11125"/>
    <n v="24000"/>
    <n v="5006.25"/>
    <n v="5.0062500000000003E-2"/>
    <n v="4.5800904316768308E-5"/>
    <n v="0.99790293324195456"/>
    <x v="0"/>
    <n v="40000"/>
    <s v="no.s"/>
    <n v="800"/>
    <b v="0"/>
    <n v="50"/>
    <m/>
    <m/>
    <m/>
    <m/>
    <n v="0"/>
    <s v="moved"/>
    <n v="18000"/>
    <m/>
    <m/>
    <m/>
    <s v="2 Bin"/>
    <n v="2"/>
    <n v="4000"/>
    <n v="4000"/>
    <m/>
    <n v="22500"/>
    <n v="45000"/>
    <n v="5"/>
    <n v="1"/>
    <n v="1"/>
    <m/>
    <m/>
    <n v="50000"/>
    <n v="22500"/>
    <n v="4000"/>
    <n v="4000"/>
    <n v="50000"/>
  </r>
  <r>
    <n v="844"/>
    <s v="CHOCOLATE DIARY LM 0404 FL 5529 KM (KERRY)"/>
    <m/>
    <m/>
    <n v="50"/>
    <n v="600"/>
    <e v="#N/A"/>
    <s v="Multiple"/>
    <s v="cream making"/>
    <s v="FLAVOUR"/>
    <s v="RM0188"/>
    <s v="Raw Material"/>
    <n v="1"/>
    <n v="20"/>
    <n v="5"/>
    <n v="5"/>
    <n v="31"/>
    <n v="20"/>
    <n v="20"/>
    <s v="Non Local"/>
    <s v="Kgs"/>
    <s v="25 kgs"/>
    <n v="25"/>
    <e v="#N/A"/>
    <n v="25"/>
    <m/>
    <m/>
    <m/>
    <n v="20"/>
    <n v="20"/>
    <n v="0"/>
    <n v="10"/>
    <n v="0"/>
    <n v="0"/>
    <n v="50"/>
    <n v="8.3333333333333339"/>
    <n v="20"/>
    <n v="5000"/>
    <n v="0.05"/>
    <n v="4.5743724660942126E-5"/>
    <n v="0.99799442069127642"/>
    <x v="0"/>
    <n v="50"/>
    <s v="kgs"/>
    <n v="0.66666666666666663"/>
    <b v="0"/>
    <n v="75"/>
    <m/>
    <m/>
    <m/>
    <m/>
    <n v="0"/>
    <s v="moved"/>
    <n v="30000"/>
    <m/>
    <m/>
    <m/>
    <s v="2 Bin"/>
    <n v="2"/>
    <n v="13.333333333333332"/>
    <n v="25"/>
    <m/>
    <n v="15000"/>
    <n v="30000"/>
    <n v="20"/>
    <n v="2"/>
    <n v="0"/>
    <m/>
    <m/>
    <m/>
    <m/>
    <n v="13.333333333333332"/>
    <n v="0"/>
    <n v="25"/>
  </r>
  <r>
    <n v="633"/>
    <s v="AUSOME 86MM Foils"/>
    <m/>
    <m/>
    <n v="192000"/>
    <n v="0.2"/>
    <s v="FG0134"/>
    <s v="single"/>
    <s v="BUBBLE GUM"/>
    <s v="FOILS"/>
    <s v="PM044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10000"/>
    <n v="10000"/>
    <n v="10000"/>
    <n v="43000"/>
    <n v="10000"/>
    <n v="0"/>
    <n v="80000"/>
    <n v="20000"/>
    <n v="42000"/>
    <n v="225000"/>
    <n v="25000"/>
    <n v="80000"/>
    <n v="5000"/>
    <n v="0.05"/>
    <n v="4.5743724660942126E-5"/>
    <n v="0.99794867696661549"/>
    <x v="0"/>
    <n v="192000"/>
    <s v="no.s"/>
    <n v="2666.6666666666665"/>
    <b v="0"/>
    <n v="72"/>
    <m/>
    <m/>
    <m/>
    <m/>
    <n v="0"/>
    <s v="moved"/>
    <n v="38400"/>
    <m/>
    <m/>
    <m/>
    <s v="2 Bin"/>
    <n v="2"/>
    <n v="13333.333333333332"/>
    <n v="14000"/>
    <m/>
    <n v="10000"/>
    <n v="20000"/>
    <n v="5"/>
    <n v="4"/>
    <n v="-2"/>
    <n v="18400"/>
    <m/>
    <m/>
    <m/>
    <n v="13333.333333333332"/>
    <n v="13000"/>
    <n v="50000"/>
  </r>
  <r>
    <n v="356"/>
    <s v="Pouch U &amp; Me (Orange &amp; lime) Candy"/>
    <s v="obsolete"/>
    <m/>
    <n v="125400"/>
    <n v="1"/>
    <s v="FG0124"/>
    <s v="single"/>
    <s v="CANDY"/>
    <s v="POUCHES"/>
    <s v="PM0156"/>
    <s v="Packing Material"/>
    <n v="1"/>
    <n v="15"/>
    <n v="1"/>
    <n v="5"/>
    <n v="22"/>
    <m/>
    <n v="22"/>
    <s v="local"/>
    <s v="Kgs"/>
    <s v="150 kgs"/>
    <n v="150"/>
    <s v="each bag contains 6000 pouches"/>
    <n v="6000"/>
    <m/>
    <m/>
    <n v="5000"/>
    <m/>
    <m/>
    <m/>
    <m/>
    <m/>
    <m/>
    <m/>
    <n v="5000"/>
    <m/>
    <n v="5000"/>
    <m/>
    <n v="0"/>
    <n v="1"/>
    <x v="2"/>
    <n v="125400"/>
    <s v="no.s"/>
    <n v="0"/>
    <b v="0"/>
    <m/>
    <m/>
    <m/>
    <m/>
    <s v="Non Moving "/>
    <n v="1"/>
    <s v="slow moved"/>
    <n v="125400"/>
    <m/>
    <n v="8"/>
    <n v="6.6"/>
    <m/>
    <m/>
    <m/>
    <m/>
    <m/>
    <n v="0"/>
    <n v="0"/>
    <m/>
    <m/>
    <m/>
    <m/>
    <m/>
    <m/>
    <m/>
    <m/>
    <m/>
    <m/>
  </r>
  <r>
    <n v="856"/>
    <s v="PREMIUM MILK SLAB POUCHES  MARCO MILK SLAB"/>
    <s v="obsolete"/>
    <m/>
    <n v="45000"/>
    <n v="1"/>
    <e v="#N/A"/>
    <s v="single"/>
    <s v="INDUSTRIAL"/>
    <s v="POUCHES"/>
    <s v="PM0380"/>
    <s v="Packing Material"/>
    <n v="1"/>
    <n v="15"/>
    <n v="1"/>
    <n v="5"/>
    <n v="22"/>
    <m/>
    <n v="22"/>
    <s v="local"/>
    <s v="Kgs"/>
    <s v="200 kgs"/>
    <n v="200"/>
    <e v="#N/A"/>
    <n v="7000"/>
    <m/>
    <m/>
    <m/>
    <m/>
    <m/>
    <n v="5000"/>
    <n v="5000"/>
    <m/>
    <m/>
    <m/>
    <n v="5000"/>
    <m/>
    <n v="5000"/>
    <m/>
    <n v="0"/>
    <n v="1"/>
    <x v="2"/>
    <n v="45000"/>
    <s v="no.s"/>
    <n v="0"/>
    <b v="0"/>
    <m/>
    <m/>
    <m/>
    <m/>
    <s v="Non Moving "/>
    <n v="1"/>
    <s v="non moved"/>
    <n v="45000"/>
    <m/>
    <m/>
    <m/>
    <m/>
    <m/>
    <m/>
    <m/>
    <m/>
    <n v="0"/>
    <n v="0"/>
    <m/>
    <m/>
    <m/>
    <m/>
    <m/>
    <m/>
    <m/>
    <m/>
    <m/>
    <m/>
  </r>
  <r>
    <n v="39"/>
    <s v="Ammonium Bi-Carbonate"/>
    <m/>
    <m/>
    <n v="225"/>
    <n v="24"/>
    <s v="multiple"/>
    <s v="Multiple"/>
    <s v="CAKE,CANDY"/>
    <s v="RM"/>
    <s v="RM0124"/>
    <s v="Raw Material"/>
    <n v="1"/>
    <n v="5"/>
    <n v="1"/>
    <n v="3"/>
    <n v="10"/>
    <n v="7"/>
    <n v="7"/>
    <s v="local"/>
    <s v="Kgs"/>
    <s v="50KGS"/>
    <n v="50"/>
    <s v="2 bags x 25 kgs"/>
    <n v="25"/>
    <n v="275"/>
    <n v="325"/>
    <n v="150"/>
    <n v="0"/>
    <n v="0"/>
    <n v="0"/>
    <n v="350"/>
    <n v="425"/>
    <n v="300"/>
    <n v="1825"/>
    <n v="202.77777777777777"/>
    <n v="425"/>
    <n v="4866.6666666666661"/>
    <n v="4.8666666666666664E-2"/>
    <n v="4.4523892003317002E-5"/>
    <n v="0.99803894458327969"/>
    <x v="0"/>
    <n v="225"/>
    <s v="kgs"/>
    <n v="14.166666666666666"/>
    <b v="0"/>
    <n v="15.882352941176471"/>
    <m/>
    <m/>
    <m/>
    <m/>
    <n v="0"/>
    <s v="moved"/>
    <n v="5400"/>
    <m/>
    <m/>
    <m/>
    <s v="2 Bin"/>
    <n v="2"/>
    <n v="99.166666666666657"/>
    <n v="100"/>
    <m/>
    <n v="7200"/>
    <n v="14400"/>
    <n v="20"/>
    <n v="1"/>
    <n v="1"/>
    <m/>
    <m/>
    <n v="300"/>
    <n v="7200"/>
    <n v="283.33333333333331"/>
    <n v="300"/>
    <n v="300"/>
  </r>
  <r>
    <n v="347"/>
    <s v="Stickers Funtoo Choco stick 13g(34 UNITS)"/>
    <m/>
    <m/>
    <n v="70000"/>
    <n v="0.45"/>
    <s v="FG0181"/>
    <s v="single"/>
    <s v="STICK"/>
    <s v="STICKERS"/>
    <s v="PM0028"/>
    <s v="Packing Material"/>
    <n v="1"/>
    <n v="10"/>
    <n v="1"/>
    <n v="3"/>
    <n v="15"/>
    <n v="5"/>
    <n v="5"/>
    <s v="local"/>
    <s v="no.s"/>
    <s v="10000 NOS"/>
    <n v="10000"/>
    <n v="0"/>
    <n v="200"/>
    <m/>
    <n v="50460"/>
    <n v="0"/>
    <n v="15500"/>
    <n v="0"/>
    <n v="4500"/>
    <n v="0"/>
    <n v="0"/>
    <n v="16000"/>
    <n v="86460"/>
    <n v="10807.5"/>
    <n v="50460"/>
    <n v="4863.375"/>
    <n v="4.8633750000000003E-2"/>
    <n v="4.4493777384581887E-5"/>
    <n v="0.99808343836066427"/>
    <x v="0"/>
    <n v="70000"/>
    <s v="no.s"/>
    <n v="1682"/>
    <b v="0"/>
    <n v="41.617122473246134"/>
    <m/>
    <m/>
    <m/>
    <m/>
    <n v="0"/>
    <s v="moved"/>
    <n v="31500"/>
    <m/>
    <m/>
    <m/>
    <s v="2 Bin"/>
    <n v="2"/>
    <n v="8410"/>
    <n v="8600"/>
    <m/>
    <n v="7650"/>
    <n v="15300"/>
    <n v="10"/>
    <n v="5"/>
    <n v="-3"/>
    <n v="16200"/>
    <m/>
    <m/>
    <m/>
    <n v="16820"/>
    <n v="17000"/>
    <n v="17000"/>
  </r>
  <r>
    <n v="166"/>
    <s v="Chocolate Brown K1 Color"/>
    <m/>
    <m/>
    <n v="50"/>
    <n v="575"/>
    <s v="multiple"/>
    <s v="single"/>
    <s v="STICK"/>
    <s v="COLOUR"/>
    <s v="RM0087"/>
    <s v="Raw Material"/>
    <n v="1"/>
    <n v="10"/>
    <n v="1"/>
    <n v="4"/>
    <n v="16"/>
    <n v="15"/>
    <n v="15"/>
    <s v="local"/>
    <s v="Kgs"/>
    <s v="5 KGS"/>
    <n v="5"/>
    <s v="1 drum x 25 kgs "/>
    <n v="25"/>
    <n v="0"/>
    <n v="0"/>
    <n v="50"/>
    <n v="0"/>
    <n v="0"/>
    <n v="0"/>
    <n v="0"/>
    <n v="25"/>
    <n v="0"/>
    <n v="75"/>
    <n v="8.3333333333333339"/>
    <n v="50"/>
    <n v="4791.666666666667"/>
    <n v="4.791666666666667E-2"/>
    <n v="4.3837736133402879E-5"/>
    <n v="0.99812727609679763"/>
    <x v="0"/>
    <n v="50"/>
    <s v="kgs"/>
    <n v="1.6666666666666667"/>
    <b v="0"/>
    <n v="30"/>
    <m/>
    <m/>
    <m/>
    <m/>
    <n v="0"/>
    <s v="moved"/>
    <n v="28750"/>
    <m/>
    <m/>
    <m/>
    <s v="2 Bin"/>
    <n v="2"/>
    <n v="25"/>
    <n v="25"/>
    <m/>
    <n v="17250"/>
    <n v="34500"/>
    <n v="15"/>
    <n v="2"/>
    <n v="0"/>
    <m/>
    <m/>
    <m/>
    <m/>
    <n v="25"/>
    <n v="30"/>
    <n v="30"/>
  </r>
  <r>
    <n v="462"/>
    <s v="Labels Funto Coffee Candy Mini 10 PCS FREE"/>
    <m/>
    <m/>
    <n v="5650"/>
    <n v="0.45"/>
    <s v="FG0202"/>
    <s v="single"/>
    <s v="CANDY"/>
    <s v="STICKERS"/>
    <s v="PM0671"/>
    <s v="Packing Material"/>
    <n v="1"/>
    <n v="10"/>
    <n v="1"/>
    <n v="3"/>
    <n v="15"/>
    <n v="5"/>
    <n v="5"/>
    <s v="local"/>
    <s v="Kgs"/>
    <s v="10000 NOS"/>
    <n v="10000"/>
    <s v="each bdl contains 200 nos"/>
    <n v="200"/>
    <m/>
    <m/>
    <m/>
    <m/>
    <m/>
    <m/>
    <n v="7800"/>
    <n v="23800"/>
    <n v="0"/>
    <n v="31600"/>
    <n v="10533.333333333334"/>
    <n v="23800"/>
    <n v="4740"/>
    <n v="4.7399999999999998E-2"/>
    <n v="4.3365050978573138E-5"/>
    <n v="0.99817064114777621"/>
    <x v="0"/>
    <n v="5650"/>
    <s v="no.s"/>
    <n v="793.33333333333337"/>
    <b v="0"/>
    <n v="7.1218487394957979"/>
    <m/>
    <m/>
    <m/>
    <m/>
    <n v="0"/>
    <s v="moved"/>
    <n v="2542.5"/>
    <m/>
    <m/>
    <m/>
    <s v="2 Bin"/>
    <n v="2"/>
    <n v="3966.666666666667"/>
    <n v="4000"/>
    <m/>
    <n v="7200"/>
    <n v="14400"/>
    <n v="20"/>
    <n v="1"/>
    <n v="1"/>
    <m/>
    <m/>
    <n v="16000"/>
    <n v="7200"/>
    <n v="15866.666666666668"/>
    <n v="16000"/>
    <n v="16000"/>
  </r>
  <r>
    <n v="753"/>
    <s v="ENGLAND/ EUROCOIN EXPORT CBS"/>
    <s v="obsolete"/>
    <s v="no stock"/>
    <n v="120"/>
    <n v="34.5"/>
    <e v="#N/A"/>
    <s v="single"/>
    <s v="ENGLAND"/>
    <s v="CFC"/>
    <s v="PM0656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n v="135"/>
    <m/>
    <m/>
    <m/>
    <m/>
    <m/>
    <m/>
    <m/>
    <n v="135"/>
    <m/>
    <n v="4657.5"/>
    <m/>
    <n v="0"/>
    <n v="1"/>
    <x v="2"/>
    <n v="120"/>
    <s v="no.s"/>
    <n v="0"/>
    <b v="0"/>
    <m/>
    <m/>
    <m/>
    <m/>
    <s v="Non Moving "/>
    <n v="1"/>
    <s v="non moved"/>
    <n v="4140"/>
    <m/>
    <m/>
    <m/>
    <m/>
    <m/>
    <m/>
    <m/>
    <m/>
    <n v="0"/>
    <n v="0"/>
    <m/>
    <m/>
    <m/>
    <m/>
    <m/>
    <m/>
    <m/>
    <m/>
    <m/>
    <m/>
  </r>
  <r>
    <n v="694"/>
    <s v="Spots 1/- caps"/>
    <m/>
    <m/>
    <n v="4000"/>
    <n v="1.2"/>
    <s v="FG0061"/>
    <s v="single"/>
    <s v="PANNING"/>
    <s v="CAPS"/>
    <s v="PM009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000"/>
    <n v="0"/>
    <n v="4000"/>
    <n v="8000"/>
    <n v="0"/>
    <n v="2000"/>
    <n v="2000"/>
    <n v="4000"/>
    <n v="8000"/>
    <n v="34000"/>
    <n v="3777.7777777777778"/>
    <n v="8000"/>
    <n v="4533.333333333333"/>
    <n v="4.533333333333333E-2"/>
    <n v="4.1474310359254196E-5"/>
    <n v="0.99821211545813548"/>
    <x v="0"/>
    <n v="4000"/>
    <s v="no.s"/>
    <n v="266.66666666666669"/>
    <b v="0"/>
    <n v="14.999999999999998"/>
    <m/>
    <m/>
    <m/>
    <m/>
    <n v="0"/>
    <s v="moved"/>
    <n v="4800"/>
    <m/>
    <m/>
    <m/>
    <s v="2 Bin"/>
    <n v="2"/>
    <n v="800"/>
    <n v="2000"/>
    <m/>
    <n v="6000"/>
    <n v="12000"/>
    <n v="10"/>
    <n v="1"/>
    <n v="1"/>
    <m/>
    <m/>
    <n v="5000"/>
    <n v="6000"/>
    <n v="2666.666666666667"/>
    <n v="1000"/>
    <n v="5000"/>
  </r>
  <r>
    <n v="109"/>
    <s v="Lemon Flavour (Symrise) - O&amp;L"/>
    <m/>
    <m/>
    <n v="15"/>
    <n v="801.5"/>
    <s v="multiple"/>
    <s v="single"/>
    <s v="candy"/>
    <s v="FLAVOUR"/>
    <s v="RM0055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0"/>
    <n v="25"/>
    <n v="0"/>
    <n v="0"/>
    <n v="25"/>
    <n v="0"/>
    <n v="0"/>
    <n v="50"/>
    <n v="5.5555555555555554"/>
    <n v="25"/>
    <n v="4452.7777777777774"/>
    <n v="4.452777777777777E-2"/>
    <n v="4.073732812860568E-5"/>
    <n v="0.99825285278626408"/>
    <x v="0"/>
    <n v="15"/>
    <s v="kgs"/>
    <n v="0.83333333333333337"/>
    <b v="0"/>
    <n v="18"/>
    <m/>
    <m/>
    <m/>
    <m/>
    <n v="0"/>
    <s v="moved"/>
    <n v="12022.5"/>
    <m/>
    <m/>
    <m/>
    <s v="2 Bin"/>
    <n v="2"/>
    <n v="25"/>
    <n v="25"/>
    <m/>
    <n v="20037.5"/>
    <n v="40075"/>
    <n v="30"/>
    <n v="1"/>
    <n v="1"/>
    <m/>
    <m/>
    <n v="25"/>
    <n v="20037.5"/>
    <n v="25"/>
    <n v="25"/>
    <n v="25"/>
  </r>
  <r>
    <n v="854"/>
    <s v="PREMIUM BITTER SLAB CBS  MARCO BITTER SLAB"/>
    <s v="obsolete"/>
    <s v="no stock"/>
    <n v="250"/>
    <n v="14.5"/>
    <e v="#N/A"/>
    <s v="single"/>
    <s v="INDUSTRIAL"/>
    <s v="CFC"/>
    <s v="PM0631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n v="700"/>
    <n v="280"/>
    <n v="90"/>
    <n v="150"/>
    <m/>
    <n v="305"/>
    <m/>
    <n v="4422.5"/>
    <m/>
    <n v="0"/>
    <n v="1"/>
    <x v="2"/>
    <n v="250"/>
    <s v="no.s"/>
    <n v="0"/>
    <b v="0"/>
    <m/>
    <m/>
    <m/>
    <m/>
    <s v="Non Moving "/>
    <n v="1"/>
    <s v="non moved"/>
    <n v="3625"/>
    <m/>
    <m/>
    <m/>
    <m/>
    <m/>
    <m/>
    <m/>
    <m/>
    <n v="0"/>
    <n v="0"/>
    <m/>
    <m/>
    <m/>
    <m/>
    <m/>
    <m/>
    <m/>
    <m/>
    <m/>
    <m/>
  </r>
  <r>
    <n v="89"/>
    <s v="Caustic Soda"/>
    <m/>
    <m/>
    <n v="150"/>
    <n v="48"/>
    <e v="#N/A"/>
    <s v="single"/>
    <s v="CANDY"/>
    <s v="RM"/>
    <s v="RM0202"/>
    <s v="Raw Material"/>
    <n v="1"/>
    <n v="5"/>
    <n v="1"/>
    <n v="3"/>
    <n v="10"/>
    <n v="4"/>
    <n v="4"/>
    <s v="local"/>
    <s v="Kgs"/>
    <s v="50 KGS"/>
    <n v="50"/>
    <s v="1 bag x 50 kgs"/>
    <n v="50"/>
    <n v="50"/>
    <n v="100"/>
    <n v="50"/>
    <n v="50"/>
    <n v="100"/>
    <n v="100"/>
    <n v="150"/>
    <n v="50"/>
    <n v="150"/>
    <n v="800"/>
    <n v="88.888888888888886"/>
    <n v="150"/>
    <n v="4266.6666666666661"/>
    <n v="4.2666666666666658E-2"/>
    <n v="3.9034645044003941E-5"/>
    <n v="0.99829188743130803"/>
    <x v="0"/>
    <n v="150"/>
    <s v="kgs"/>
    <n v="5"/>
    <b v="0"/>
    <n v="30"/>
    <m/>
    <m/>
    <m/>
    <m/>
    <n v="0"/>
    <s v="moved"/>
    <n v="7200"/>
    <m/>
    <m/>
    <m/>
    <s v="2 Bin"/>
    <n v="2"/>
    <n v="20"/>
    <n v="50"/>
    <m/>
    <n v="4800"/>
    <n v="9600"/>
    <n v="20"/>
    <n v="2"/>
    <n v="0"/>
    <m/>
    <m/>
    <m/>
    <m/>
    <n v="100"/>
    <n v="100"/>
    <n v="100"/>
  </r>
  <r>
    <n v="581"/>
    <s v="CHOCO SURPRISE CH"/>
    <m/>
    <m/>
    <n v="8500"/>
    <n v="0.56999999999999995"/>
    <s v="FG0242"/>
    <s v="single"/>
    <s v="STICK"/>
    <s v="STICKERS"/>
    <s v="PM0051"/>
    <s v="Packing Material"/>
    <n v="1"/>
    <n v="10"/>
    <n v="1"/>
    <n v="3"/>
    <n v="15"/>
    <n v="7"/>
    <n v="7"/>
    <s v="local"/>
    <s v="no.s"/>
    <s v="10000 NOS"/>
    <n v="10000"/>
    <n v="0"/>
    <n v="200"/>
    <n v="42366"/>
    <n v="4000"/>
    <n v="5000"/>
    <n v="0"/>
    <n v="0"/>
    <n v="0"/>
    <n v="0"/>
    <n v="15500"/>
    <n v="0"/>
    <n v="66866"/>
    <n v="7429.5555555555557"/>
    <n v="42366"/>
    <n v="4234.8466666666664"/>
    <n v="4.2348466666666661E-2"/>
    <n v="3.8743531980261713E-5"/>
    <n v="0.99833063096328833"/>
    <x v="0"/>
    <n v="8500"/>
    <s v="no.s"/>
    <n v="1412.2"/>
    <b v="0"/>
    <n v="6.0189774819430673"/>
    <m/>
    <m/>
    <m/>
    <m/>
    <n v="0"/>
    <s v="moved"/>
    <n v="4845"/>
    <m/>
    <m/>
    <m/>
    <s v="2 Bin"/>
    <n v="2"/>
    <n v="9885.4"/>
    <n v="10000"/>
    <m/>
    <n v="8093.9999999999991"/>
    <n v="16187.999999999998"/>
    <n v="10"/>
    <n v="1"/>
    <n v="1"/>
    <m/>
    <m/>
    <n v="14200"/>
    <n v="8093.9999999999991"/>
    <n v="14122"/>
    <n v="14200"/>
    <n v="14200"/>
  </r>
  <r>
    <n v="592"/>
    <s v="PIK N PIK LARGE SB"/>
    <m/>
    <m/>
    <n v="71000"/>
    <n v="0.6"/>
    <e v="#N/A"/>
    <s v="single"/>
    <s v="STICK"/>
    <s v="STICKERS"/>
    <s v="PM0046"/>
    <s v="Packing Material"/>
    <n v="1"/>
    <n v="10"/>
    <n v="1"/>
    <n v="3"/>
    <n v="15"/>
    <n v="7"/>
    <n v="7"/>
    <s v="local"/>
    <s v="no.s"/>
    <s v="10000 NOS"/>
    <n v="10000"/>
    <n v="0"/>
    <n v="200"/>
    <n v="25000"/>
    <n v="32000"/>
    <n v="0"/>
    <n v="0"/>
    <n v="0"/>
    <n v="0"/>
    <n v="0"/>
    <n v="3000"/>
    <n v="3000"/>
    <n v="63000"/>
    <n v="7000"/>
    <n v="32000"/>
    <n v="4200"/>
    <n v="4.2000000000000003E-2"/>
    <n v="3.842472871519139E-5"/>
    <n v="0.99836905569200352"/>
    <x v="0"/>
    <n v="71000"/>
    <s v="no.s"/>
    <n v="1066.6666666666667"/>
    <b v="0"/>
    <n v="66.5625"/>
    <m/>
    <m/>
    <m/>
    <m/>
    <n v="0"/>
    <s v="moved"/>
    <n v="42600"/>
    <m/>
    <m/>
    <m/>
    <s v="2 Bin"/>
    <n v="2"/>
    <n v="7466.666666666667"/>
    <n v="7600"/>
    <m/>
    <n v="6480"/>
    <n v="12960"/>
    <n v="10"/>
    <n v="7"/>
    <n v="-5"/>
    <n v="29640"/>
    <m/>
    <m/>
    <m/>
    <n v="10666.666666666668"/>
    <n v="10800"/>
    <n v="10800"/>
  </r>
  <r>
    <n v="92"/>
    <s v="Talcum Powder"/>
    <m/>
    <m/>
    <n v="700"/>
    <n v="15"/>
    <e v="#N/A"/>
    <s v="single"/>
    <s v="CANDY"/>
    <s v="RM"/>
    <s v="RM0204"/>
    <s v="Raw Material"/>
    <n v="1"/>
    <n v="5"/>
    <n v="1"/>
    <n v="3"/>
    <n v="10"/>
    <n v="7"/>
    <n v="7"/>
    <s v="local"/>
    <s v="Kgs"/>
    <s v="100 KGS"/>
    <n v="100"/>
    <s v="2 bags x 50 kgs"/>
    <n v="50"/>
    <n v="100"/>
    <n v="200"/>
    <n v="200"/>
    <n v="300"/>
    <n v="400"/>
    <n v="300"/>
    <n v="350"/>
    <n v="300"/>
    <n v="350"/>
    <n v="2500"/>
    <n v="277.77777777777777"/>
    <n v="400"/>
    <n v="4166.666666666667"/>
    <n v="4.1666666666666671E-2"/>
    <n v="3.811977055078511E-5"/>
    <n v="0.99840717546255431"/>
    <x v="0"/>
    <n v="700"/>
    <s v="kgs"/>
    <n v="13.333333333333334"/>
    <b v="0"/>
    <n v="52.5"/>
    <m/>
    <m/>
    <m/>
    <m/>
    <n v="0"/>
    <s v="moved"/>
    <n v="10500"/>
    <m/>
    <m/>
    <m/>
    <s v="2 Bin"/>
    <n v="2"/>
    <n v="93.333333333333343"/>
    <n v="100"/>
    <m/>
    <n v="4500"/>
    <n v="9000"/>
    <n v="20"/>
    <n v="3"/>
    <n v="-1"/>
    <n v="1500"/>
    <m/>
    <m/>
    <m/>
    <n v="266.66666666666669"/>
    <n v="300"/>
    <n v="300"/>
  </r>
  <r>
    <n v="968"/>
    <s v="4 lter jars&amp;caps"/>
    <m/>
    <m/>
    <n v="220"/>
    <n v="155"/>
    <e v="#N/A"/>
    <s v="single"/>
    <s v="INDUSTRIAL"/>
    <s v="JARS"/>
    <s v="PM0695"/>
    <s v="Packing Material"/>
    <n v="1"/>
    <n v="2"/>
    <n v="1"/>
    <n v="2"/>
    <n v="6"/>
    <n v="2"/>
    <n v="2"/>
    <s v="Non Local"/>
    <s v="no.s"/>
    <s v="5000 NOS"/>
    <n v="5000"/>
    <n v="0"/>
    <n v="30"/>
    <m/>
    <m/>
    <m/>
    <m/>
    <m/>
    <m/>
    <n v="0"/>
    <n v="80"/>
    <n v="0"/>
    <n v="80"/>
    <n v="26.666666666666668"/>
    <n v="80"/>
    <n v="4133.3333333333339"/>
    <n v="4.133333333333334E-2"/>
    <n v="3.7814812386378831E-5"/>
    <n v="0.99844499027494071"/>
    <x v="0"/>
    <n v="220"/>
    <s v="no.s"/>
    <n v="2.6666666666666665"/>
    <b v="0"/>
    <n v="82.5"/>
    <m/>
    <m/>
    <m/>
    <m/>
    <n v="0"/>
    <s v="moved"/>
    <n v="34100"/>
    <m/>
    <m/>
    <m/>
    <s v="N-bin"/>
    <n v="2"/>
    <n v="5.333333333333333"/>
    <n v="5000"/>
    <n v="5010"/>
    <n v="776550"/>
    <n v="1553100"/>
    <n v="2"/>
    <n v="1"/>
    <n v="1"/>
    <m/>
    <m/>
    <m/>
    <m/>
    <n v="5.333333333333333"/>
    <n v="-10"/>
    <n v="5000"/>
  </r>
  <r>
    <n v="43"/>
    <s v="Purasal S-25 (Sodium Lactate)"/>
    <m/>
    <m/>
    <n v="160"/>
    <n v="135"/>
    <s v="multiple"/>
    <s v="single"/>
    <s v="CANDY"/>
    <s v="RM"/>
    <s v="RM0065"/>
    <s v="Raw Material"/>
    <n v="1"/>
    <n v="7"/>
    <n v="5"/>
    <n v="3"/>
    <n v="16"/>
    <n v="10"/>
    <n v="10"/>
    <s v="local"/>
    <s v="Kgs"/>
    <s v="50KGS"/>
    <n v="50"/>
    <s v="1 can x 40 kgs"/>
    <n v="40"/>
    <n v="0"/>
    <n v="0"/>
    <n v="20"/>
    <n v="0"/>
    <n v="0"/>
    <n v="80"/>
    <n v="0"/>
    <n v="40"/>
    <n v="126.78"/>
    <n v="266.77999999999997"/>
    <n v="29.64222222222222"/>
    <n v="126.78"/>
    <n v="4001.7"/>
    <n v="4.0016999999999997E-2"/>
    <n v="3.6610532595138419E-5"/>
    <n v="0.9984816008075359"/>
    <x v="0"/>
    <n v="160"/>
    <s v="kgs"/>
    <n v="4.226"/>
    <b v="0"/>
    <n v="37.860861334595363"/>
    <m/>
    <m/>
    <m/>
    <m/>
    <n v="0"/>
    <s v="moved"/>
    <n v="21600"/>
    <m/>
    <m/>
    <m/>
    <s v="2 Bin"/>
    <n v="2"/>
    <n v="42.26"/>
    <n v="80"/>
    <m/>
    <n v="6750"/>
    <n v="13500"/>
    <n v="10"/>
    <n v="4"/>
    <n v="-2"/>
    <n v="8100"/>
    <m/>
    <m/>
    <m/>
    <n v="42.26"/>
    <n v="10"/>
    <n v="50"/>
  </r>
  <r>
    <n v="112"/>
    <s v="Vanilla (Robin) - Wafer &amp; Cake"/>
    <s v="obsolete"/>
    <s v="no stock"/>
    <n v="35"/>
    <n v="600"/>
    <s v="multiple"/>
    <s v="Multiple"/>
    <s v="wafer, cake"/>
    <s v="FLAVOUR"/>
    <s v="RM0129"/>
    <s v="Raw Material"/>
    <n v="1"/>
    <n v="20"/>
    <n v="5"/>
    <n v="5"/>
    <n v="31"/>
    <n v="30"/>
    <n v="30"/>
    <s v="Non Local"/>
    <s v="Kgs"/>
    <s v="25 KGS"/>
    <n v="25"/>
    <e v="#N/A"/>
    <n v="5"/>
    <n v="0"/>
    <n v="5"/>
    <n v="20"/>
    <n v="35"/>
    <n v="0"/>
    <n v="0"/>
    <n v="0"/>
    <n v="0"/>
    <n v="0"/>
    <n v="60"/>
    <n v="6.666666666666667"/>
    <n v="35"/>
    <n v="4000"/>
    <n v="0.04"/>
    <n v="3.6594979728753701E-5"/>
    <n v="0.99851819578726464"/>
    <x v="2"/>
    <n v="35"/>
    <s v="kgs"/>
    <n v="1.1666666666666667"/>
    <b v="0"/>
    <n v="29.999999999999996"/>
    <m/>
    <n v="1"/>
    <m/>
    <s v="6-9 Months"/>
    <n v="1"/>
    <s v="non moved"/>
    <n v="21000"/>
    <m/>
    <m/>
    <m/>
    <m/>
    <m/>
    <m/>
    <m/>
    <m/>
    <n v="0"/>
    <n v="0"/>
    <m/>
    <m/>
    <m/>
    <m/>
    <m/>
    <m/>
    <m/>
    <m/>
    <m/>
    <m/>
  </r>
  <r>
    <n v="636"/>
    <s v="KEFI PRINTED ALU FOILS "/>
    <m/>
    <m/>
    <n v="50000"/>
    <n v="0.28999999999999998"/>
    <s v="FG0131"/>
    <s v="single"/>
    <s v="CANDY"/>
    <s v="FOILS"/>
    <s v="PM0467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25000"/>
    <n v="46000"/>
    <n v="0"/>
    <n v="29000"/>
    <n v="5000"/>
    <n v="0"/>
    <n v="0"/>
    <n v="9000"/>
    <n v="10000"/>
    <n v="124000"/>
    <n v="13777.777777777777"/>
    <n v="46000"/>
    <n v="3995.5555555555552"/>
    <n v="3.995555555555555E-2"/>
    <n v="3.6554318640166196E-5"/>
    <n v="0.99855475010590478"/>
    <x v="0"/>
    <n v="50000"/>
    <s v="no.s"/>
    <n v="1533.3333333333333"/>
    <b v="0"/>
    <n v="32.608695652173914"/>
    <m/>
    <m/>
    <m/>
    <m/>
    <n v="0"/>
    <s v="moved"/>
    <n v="14499.999999999998"/>
    <m/>
    <m/>
    <m/>
    <s v="2 Bin"/>
    <n v="2"/>
    <n v="7666.6666666666661"/>
    <n v="8000"/>
    <m/>
    <n v="14499.999999999998"/>
    <n v="28999.999999999996"/>
    <n v="5"/>
    <n v="1"/>
    <n v="1"/>
    <m/>
    <m/>
    <n v="50000"/>
    <n v="14499.999999999998"/>
    <n v="7666.6666666666661"/>
    <n v="7000"/>
    <n v="50000"/>
  </r>
  <r>
    <n v="390"/>
    <s v="WAFFY ROLLS STRAWBERRY LABELS"/>
    <m/>
    <m/>
    <n v="33000"/>
    <n v="0.55000000000000004"/>
    <e v="#N/A"/>
    <s v="single"/>
    <s v="STICK"/>
    <s v="STICKERS"/>
    <s v="PM0566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3000"/>
    <n v="0"/>
    <n v="32880"/>
    <n v="0"/>
    <n v="0"/>
    <n v="35880"/>
    <n v="7176"/>
    <n v="32880"/>
    <n v="3946.8"/>
    <n v="3.9468000000000003E-2"/>
    <n v="3.6108266498361282E-5"/>
    <n v="0.99859085837240313"/>
    <x v="0"/>
    <n v="33000"/>
    <s v="no.s"/>
    <n v="1096"/>
    <b v="0"/>
    <n v="30.10948905109489"/>
    <m/>
    <m/>
    <m/>
    <m/>
    <n v="0"/>
    <s v="moved"/>
    <n v="18150"/>
    <m/>
    <m/>
    <m/>
    <s v="2 Bin"/>
    <n v="2"/>
    <n v="5480"/>
    <n v="5500"/>
    <m/>
    <n v="6050.0000000000009"/>
    <n v="12100.000000000002"/>
    <n v="10"/>
    <n v="3"/>
    <n v="-1"/>
    <n v="6050.0000000000009"/>
    <m/>
    <m/>
    <m/>
    <n v="10960"/>
    <n v="11000"/>
    <n v="11000"/>
  </r>
  <r>
    <n v="858"/>
    <s v="PREMIUM MILK SLAB CBS  MARCO MILK SLAB"/>
    <s v="obsolete"/>
    <s v="no stock"/>
    <n v="770"/>
    <n v="15.5"/>
    <e v="#N/A"/>
    <s v="single"/>
    <s v="INDUSTRIAL"/>
    <s v="CFC"/>
    <s v="PM0415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n v="490"/>
    <m/>
    <n v="10"/>
    <m/>
    <m/>
    <n v="250"/>
    <m/>
    <n v="3875"/>
    <m/>
    <n v="0"/>
    <n v="1"/>
    <x v="2"/>
    <n v="770"/>
    <s v="no.s"/>
    <n v="0"/>
    <b v="0"/>
    <m/>
    <m/>
    <m/>
    <m/>
    <s v="Non Moving "/>
    <n v="1"/>
    <s v="non moved"/>
    <n v="11935"/>
    <m/>
    <m/>
    <m/>
    <m/>
    <m/>
    <m/>
    <m/>
    <m/>
    <n v="0"/>
    <n v="0"/>
    <m/>
    <m/>
    <m/>
    <m/>
    <m/>
    <m/>
    <m/>
    <m/>
    <m/>
    <m/>
  </r>
  <r>
    <n v="495"/>
    <s v="CB's Spots 10/-"/>
    <s v="obsolete"/>
    <s v="no stock"/>
    <n v="0"/>
    <n v="37"/>
    <s v="FG0063"/>
    <s v="single"/>
    <s v="PANNING"/>
    <s v="CFC"/>
    <s v="PM0108"/>
    <s v="Packing Material"/>
    <n v="1"/>
    <n v="4"/>
    <n v="1"/>
    <n v="2"/>
    <n v="8"/>
    <m/>
    <n v="8"/>
    <s v="local"/>
    <s v="no.s"/>
    <s v="500 CBS"/>
    <n v="500"/>
    <e v="#N/A"/>
    <n v="10"/>
    <n v="150"/>
    <m/>
    <n v="188"/>
    <m/>
    <n v="100"/>
    <n v="60"/>
    <n v="10"/>
    <n v="100"/>
    <m/>
    <m/>
    <n v="101.33333333333333"/>
    <m/>
    <n v="3749.333333333333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13"/>
    <s v="Disp Cbs Choco Frnd 2/-"/>
    <m/>
    <m/>
    <n v="439"/>
    <n v="34"/>
    <s v="FG0042"/>
    <s v="single"/>
    <s v="ENGLAND"/>
    <s v="CFC"/>
    <s v="PM0248"/>
    <s v="Packing Material"/>
    <n v="1"/>
    <n v="4"/>
    <n v="1"/>
    <n v="2"/>
    <n v="8"/>
    <n v="5"/>
    <n v="5"/>
    <s v="local"/>
    <s v="no.s"/>
    <s v="500 CBS"/>
    <n v="500"/>
    <s v="each bdl contains 10 nos"/>
    <n v="10"/>
    <n v="325"/>
    <n v="350"/>
    <n v="100"/>
    <n v="0"/>
    <n v="0"/>
    <n v="100"/>
    <n v="110"/>
    <n v="0"/>
    <n v="0"/>
    <n v="985"/>
    <n v="109.44444444444444"/>
    <n v="350"/>
    <n v="3721.1111111111109"/>
    <n v="3.7211111111111111E-2"/>
    <n v="3.4043496419887814E-5"/>
    <n v="0.99862490186882302"/>
    <x v="0"/>
    <n v="439"/>
    <s v="no.s"/>
    <n v="11.666666666666666"/>
    <b v="0"/>
    <n v="37.628571428571433"/>
    <m/>
    <m/>
    <m/>
    <m/>
    <n v="0"/>
    <s v="moved"/>
    <n v="14926"/>
    <m/>
    <m/>
    <m/>
    <s v="2 Bin"/>
    <n v="2"/>
    <n v="58.333333333333329"/>
    <n v="60"/>
    <m/>
    <n v="17000"/>
    <n v="34000"/>
    <n v="5"/>
    <n v="1"/>
    <n v="1"/>
    <m/>
    <m/>
    <n v="500"/>
    <n v="17000"/>
    <n v="58.333333333333329"/>
    <n v="50"/>
    <n v="500"/>
  </r>
  <r>
    <n v="392"/>
    <s v="WAFFY ROLLS VANILLA LABELS"/>
    <m/>
    <m/>
    <n v="33400"/>
    <n v="0.55000000000000004"/>
    <e v="#N/A"/>
    <s v="single"/>
    <s v="STICK"/>
    <s v="STICKERS"/>
    <s v="PM0567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1560"/>
    <n v="0"/>
    <n v="32200"/>
    <n v="0"/>
    <n v="0"/>
    <n v="33760"/>
    <n v="6752"/>
    <n v="32200"/>
    <n v="3713.6000000000004"/>
    <n v="3.7136000000000002E-2"/>
    <n v="3.3974779180174941E-5"/>
    <n v="0.99865887664800324"/>
    <x v="0"/>
    <n v="33400"/>
    <s v="no.s"/>
    <n v="1073.3333333333333"/>
    <b v="0"/>
    <n v="31.118012422360252"/>
    <m/>
    <m/>
    <m/>
    <m/>
    <n v="0"/>
    <s v="moved"/>
    <n v="18370"/>
    <m/>
    <m/>
    <m/>
    <s v="2 Bin"/>
    <n v="2"/>
    <n v="5366.6666666666661"/>
    <n v="5500"/>
    <m/>
    <n v="6050.0000000000009"/>
    <n v="12100.000000000002"/>
    <n v="10"/>
    <n v="4"/>
    <n v="-2"/>
    <n v="6270.0000000000009"/>
    <m/>
    <m/>
    <m/>
    <n v="10733.333333333332"/>
    <n v="11000"/>
    <n v="11000"/>
  </r>
  <r>
    <n v="41"/>
    <s v="Sodium  Meta Bi-Sulphate (S.M.S.)"/>
    <m/>
    <m/>
    <n v="150"/>
    <n v="55"/>
    <s v="multiple"/>
    <s v="Multiple"/>
    <s v="CAKE,CANDY"/>
    <s v="RM"/>
    <s v="RM0085"/>
    <s v="Raw Material"/>
    <n v="1"/>
    <n v="7"/>
    <n v="5"/>
    <n v="3"/>
    <n v="16"/>
    <n v="7"/>
    <n v="7"/>
    <s v="local"/>
    <s v="Kgs"/>
    <s v="50KGS"/>
    <n v="50"/>
    <s v="1 bag x 50 kgs"/>
    <n v="50"/>
    <n v="50"/>
    <n v="50"/>
    <n v="50"/>
    <n v="50"/>
    <n v="55"/>
    <n v="0"/>
    <n v="50"/>
    <n v="100"/>
    <n v="200"/>
    <n v="605"/>
    <n v="67.222222222222229"/>
    <n v="200"/>
    <n v="3697.2222222222226"/>
    <n v="3.6972222222222226E-2"/>
    <n v="3.3824943068729988E-5"/>
    <n v="0.99869270159107193"/>
    <x v="0"/>
    <n v="150"/>
    <s v="kgs"/>
    <n v="6.666666666666667"/>
    <b v="0"/>
    <n v="22.5"/>
    <m/>
    <m/>
    <m/>
    <m/>
    <n v="0"/>
    <s v="moved"/>
    <n v="8250"/>
    <m/>
    <m/>
    <m/>
    <s v="2 Bin"/>
    <n v="2"/>
    <n v="46.666666666666671"/>
    <n v="50"/>
    <m/>
    <n v="5500"/>
    <n v="11000"/>
    <n v="10"/>
    <n v="2"/>
    <n v="0"/>
    <m/>
    <m/>
    <m/>
    <m/>
    <n v="66.666666666666671"/>
    <n v="100"/>
    <n v="100"/>
  </r>
  <r>
    <n v="363"/>
    <s v="Stickers U &amp; Me (Mango &amp; milk) Candy"/>
    <m/>
    <m/>
    <n v="35400"/>
    <n v="0.78"/>
    <s v="FG0130"/>
    <s v="single"/>
    <s v="CANDY"/>
    <s v="STICKERS"/>
    <s v="PM0160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4000"/>
    <n v="0"/>
    <n v="24600"/>
    <n v="0"/>
    <n v="0"/>
    <n v="8000"/>
    <n v="5670"/>
    <n v="0"/>
    <n v="0"/>
    <n v="42270"/>
    <n v="4696.666666666667"/>
    <n v="24600"/>
    <n v="3663.4000000000005"/>
    <n v="3.6634000000000007E-2"/>
    <n v="3.3515512184579085E-5"/>
    <n v="0.99872621710325649"/>
    <x v="0"/>
    <n v="35400"/>
    <s v="no.s"/>
    <n v="820"/>
    <b v="0"/>
    <n v="43.170731707317074"/>
    <m/>
    <m/>
    <m/>
    <m/>
    <n v="0"/>
    <s v="moved"/>
    <n v="27612"/>
    <m/>
    <m/>
    <m/>
    <s v="2 Bin"/>
    <n v="2"/>
    <n v="5740"/>
    <n v="5800"/>
    <m/>
    <n v="7800"/>
    <n v="15600"/>
    <n v="10"/>
    <n v="4"/>
    <n v="-2"/>
    <n v="12012"/>
    <m/>
    <m/>
    <m/>
    <n v="8200"/>
    <n v="8200"/>
    <n v="10000"/>
  </r>
  <r>
    <n v="331"/>
    <s v="Stickers Funtoo Choco stick 15g (34 UNITS)"/>
    <m/>
    <m/>
    <n v="42535"/>
    <n v="0.45"/>
    <s v="FG0156"/>
    <s v="single"/>
    <s v="STICK"/>
    <s v="STICKERS"/>
    <s v="PM0030"/>
    <s v="Packing Material"/>
    <n v="1"/>
    <n v="10"/>
    <n v="1"/>
    <n v="3"/>
    <n v="15"/>
    <n v="5"/>
    <n v="5"/>
    <s v="local"/>
    <s v="no.s"/>
    <s v="10000 NOS"/>
    <n v="10000"/>
    <n v="0"/>
    <n v="200"/>
    <m/>
    <n v="13000"/>
    <n v="100"/>
    <n v="9900"/>
    <n v="0"/>
    <n v="4000"/>
    <n v="0"/>
    <n v="20000"/>
    <n v="17600"/>
    <n v="64600"/>
    <n v="8075"/>
    <n v="20000"/>
    <n v="3633.75"/>
    <n v="3.6337500000000002E-2"/>
    <n v="3.3244251897339693E-5"/>
    <n v="0.99875946135515381"/>
    <x v="0"/>
    <n v="42535"/>
    <s v="no.s"/>
    <n v="666.66666666666663"/>
    <b v="0"/>
    <n v="63.802500000000002"/>
    <m/>
    <m/>
    <m/>
    <m/>
    <n v="0"/>
    <s v="moved"/>
    <n v="19140.75"/>
    <m/>
    <m/>
    <m/>
    <s v="2 Bin"/>
    <n v="2"/>
    <n v="3333.333333333333"/>
    <n v="3400"/>
    <m/>
    <n v="6030"/>
    <n v="12060"/>
    <n v="20"/>
    <n v="4"/>
    <n v="-2"/>
    <n v="7080.75"/>
    <m/>
    <m/>
    <m/>
    <n v="13333.333333333332"/>
    <n v="13400"/>
    <n v="13400"/>
  </r>
  <r>
    <n v="165"/>
    <s v="Pea Green Color"/>
    <m/>
    <m/>
    <n v="21.5"/>
    <n v="710"/>
    <s v="multiple"/>
    <s v="Multiple"/>
    <s v="CANDY,BUBBLE GUM, LOLLY POP"/>
    <s v="COLOUR"/>
    <s v="RM0068"/>
    <s v="Raw Material"/>
    <n v="1"/>
    <n v="10"/>
    <n v="1"/>
    <n v="4"/>
    <n v="16"/>
    <n v="15"/>
    <n v="15"/>
    <s v="local"/>
    <s v="Kgs"/>
    <s v="5 KGS"/>
    <n v="5"/>
    <s v="10 cans x .500 gms"/>
    <n v="0.5"/>
    <n v="2"/>
    <n v="4"/>
    <n v="4.5"/>
    <n v="5.5"/>
    <n v="6.5"/>
    <n v="6.5"/>
    <n v="2.5"/>
    <n v="8.5"/>
    <n v="5.5"/>
    <n v="45.5"/>
    <n v="5.0555555555555554"/>
    <n v="8.5"/>
    <n v="3589.4444444444443"/>
    <n v="3.5894444444444444E-2"/>
    <n v="3.2838911670483009E-5"/>
    <n v="0.99879230026682431"/>
    <x v="0"/>
    <n v="21.5"/>
    <s v="kgs"/>
    <n v="0.28333333333333333"/>
    <b v="0"/>
    <n v="75.882352941176478"/>
    <m/>
    <m/>
    <m/>
    <m/>
    <n v="0"/>
    <s v="moved"/>
    <n v="15265"/>
    <m/>
    <m/>
    <m/>
    <s v="2 Bin"/>
    <n v="2"/>
    <n v="4.25"/>
    <n v="4.5"/>
    <m/>
    <n v="4260"/>
    <n v="8520"/>
    <n v="20"/>
    <n v="4"/>
    <n v="-2"/>
    <n v="6745"/>
    <m/>
    <m/>
    <m/>
    <n v="5.6666666666666661"/>
    <n v="6"/>
    <n v="6"/>
  </r>
  <r>
    <n v="129"/>
    <s v="Cardamom M-9484 Flavour (SKFF) - Pista Toffee"/>
    <m/>
    <m/>
    <n v="50"/>
    <n v="643.49"/>
    <s v="multiple"/>
    <s v="single"/>
    <s v="TOFFEE"/>
    <s v="FLAVOUR"/>
    <s v="RM014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0"/>
    <n v="0"/>
    <n v="0"/>
    <n v="0"/>
    <n v="0"/>
    <n v="25"/>
    <n v="0"/>
    <n v="0"/>
    <n v="50"/>
    <n v="5.5555555555555554"/>
    <n v="25"/>
    <n v="3574.9444444444443"/>
    <n v="3.5749444444444445E-2"/>
    <n v="3.2706254868966279E-5"/>
    <n v="0.99882500652169326"/>
    <x v="0"/>
    <n v="50"/>
    <s v="kgs"/>
    <n v="0.83333333333333337"/>
    <b v="0"/>
    <n v="60"/>
    <m/>
    <m/>
    <m/>
    <m/>
    <n v="0"/>
    <s v="moved"/>
    <n v="32174.5"/>
    <m/>
    <m/>
    <m/>
    <s v="2 Bin"/>
    <n v="2"/>
    <n v="25"/>
    <n v="25"/>
    <m/>
    <n v="16087.25"/>
    <n v="32174.5"/>
    <n v="30"/>
    <n v="2"/>
    <n v="0"/>
    <m/>
    <m/>
    <m/>
    <m/>
    <n v="25"/>
    <n v="25"/>
    <n v="25"/>
  </r>
  <r>
    <n v="387"/>
    <s v="Stickers Mr.Wafer Choco Stick 13G"/>
    <m/>
    <m/>
    <n v="2000"/>
    <n v="0.45"/>
    <e v="#N/A"/>
    <s v="single"/>
    <s v="STICK"/>
    <s v="STICKERS"/>
    <s v="PM0013"/>
    <s v="Packing Material"/>
    <n v="1"/>
    <n v="10"/>
    <n v="1"/>
    <n v="3"/>
    <n v="15"/>
    <n v="7"/>
    <n v="7"/>
    <s v="local"/>
    <s v="no.s"/>
    <s v="10000 NOS"/>
    <n v="10000"/>
    <n v="0"/>
    <n v="200"/>
    <m/>
    <m/>
    <m/>
    <m/>
    <m/>
    <m/>
    <m/>
    <n v="15500"/>
    <n v="0"/>
    <n v="15500"/>
    <n v="7750"/>
    <n v="15500"/>
    <n v="3487.5"/>
    <n v="3.4875000000000003E-2"/>
    <n v="3.1906247951007134E-5"/>
    <n v="0.99885691276964428"/>
    <x v="0"/>
    <n v="2000"/>
    <s v="no.s"/>
    <n v="516.66666666666663"/>
    <b v="0"/>
    <n v="3.870967741935484"/>
    <m/>
    <m/>
    <m/>
    <m/>
    <n v="0"/>
    <s v="moved"/>
    <n v="900"/>
    <m/>
    <m/>
    <m/>
    <s v="2 Bin"/>
    <n v="2"/>
    <n v="3616.6666666666665"/>
    <n v="3800"/>
    <m/>
    <n v="4680"/>
    <n v="9360"/>
    <n v="20"/>
    <n v="1"/>
    <n v="1"/>
    <m/>
    <m/>
    <n v="10400"/>
    <n v="4680"/>
    <n v="10333.333333333332"/>
    <n v="10400"/>
    <n v="10400"/>
  </r>
  <r>
    <n v="583"/>
    <s v="YOYO LARGE CH"/>
    <m/>
    <m/>
    <n v="69500"/>
    <n v="0.45"/>
    <s v="FG0005"/>
    <s v="single"/>
    <s v="STICK"/>
    <s v="CFC"/>
    <s v="PM0037"/>
    <s v="Packing Material"/>
    <n v="1"/>
    <n v="4"/>
    <n v="1"/>
    <n v="2"/>
    <n v="8"/>
    <n v="7"/>
    <n v="7"/>
    <s v="local"/>
    <s v="no.s"/>
    <s v="10000 NOS"/>
    <n v="10000"/>
    <n v="0"/>
    <n v="200"/>
    <n v="42400"/>
    <n v="7000"/>
    <n v="3000"/>
    <n v="0"/>
    <n v="0"/>
    <n v="4000"/>
    <n v="11000"/>
    <n v="0"/>
    <n v="0"/>
    <n v="67400"/>
    <n v="7488.8888888888887"/>
    <n v="42400"/>
    <n v="3370"/>
    <n v="3.3700000000000001E-2"/>
    <n v="3.0831270421474998E-5"/>
    <n v="0.99888774404006575"/>
    <x v="0"/>
    <n v="69500"/>
    <s v="no.s"/>
    <n v="1413.3333333333333"/>
    <b v="0"/>
    <n v="49.174528301886795"/>
    <m/>
    <m/>
    <m/>
    <m/>
    <n v="0"/>
    <s v="moved"/>
    <n v="31275"/>
    <m/>
    <m/>
    <m/>
    <s v="2 Bin"/>
    <n v="2"/>
    <n v="9893.3333333333321"/>
    <n v="10000"/>
    <m/>
    <n v="6390"/>
    <n v="12780"/>
    <n v="10"/>
    <n v="5"/>
    <n v="-3"/>
    <n v="18495"/>
    <m/>
    <m/>
    <m/>
    <n v="14133.333333333332"/>
    <n v="14200"/>
    <n v="14200"/>
  </r>
  <r>
    <n v="127"/>
    <s v="Butter Flavour 1437 (CEC) - Toffees"/>
    <m/>
    <m/>
    <n v="60"/>
    <n v="600"/>
    <s v="multiple"/>
    <s v="single"/>
    <s v="candy"/>
    <s v="FLAVOUR"/>
    <s v="RM0026"/>
    <s v="Raw Material"/>
    <n v="1"/>
    <n v="20"/>
    <n v="5"/>
    <n v="5"/>
    <n v="31"/>
    <n v="30"/>
    <n v="30"/>
    <s v="Non Local"/>
    <s v="Kgs"/>
    <s v="25 kgs"/>
    <n v="25"/>
    <e v="#N/A"/>
    <n v="5"/>
    <n v="5"/>
    <n v="15"/>
    <n v="0"/>
    <n v="0"/>
    <n v="0"/>
    <n v="15"/>
    <n v="5"/>
    <n v="10"/>
    <n v="0"/>
    <n v="50"/>
    <n v="5.5555555555555554"/>
    <n v="15"/>
    <n v="3333.333333333333"/>
    <n v="3.3333333333333333E-2"/>
    <n v="3.0495816440628082E-5"/>
    <n v="0.99891823985650641"/>
    <x v="0"/>
    <n v="60"/>
    <s v="kgs"/>
    <n v="0.5"/>
    <b v="0"/>
    <n v="120"/>
    <m/>
    <m/>
    <m/>
    <m/>
    <n v="0"/>
    <s v="moved"/>
    <n v="36000"/>
    <m/>
    <m/>
    <m/>
    <s v="2 Bin"/>
    <n v="2"/>
    <n v="15"/>
    <n v="15"/>
    <m/>
    <n v="15000"/>
    <n v="30000"/>
    <n v="30"/>
    <n v="3"/>
    <n v="-1"/>
    <n v="6000"/>
    <m/>
    <m/>
    <m/>
    <n v="15"/>
    <n v="15"/>
    <n v="25"/>
  </r>
  <r>
    <n v="710"/>
    <s v=" MY HEART LAMINATE"/>
    <s v="obsolete"/>
    <s v="no stock"/>
    <n v="1014.13"/>
    <n v="195"/>
    <e v="#N/A"/>
    <s v="single"/>
    <s v="blister"/>
    <s v="LAMINATE"/>
    <s v="PM0625"/>
    <s v="Packing Material"/>
    <n v="1"/>
    <n v="15"/>
    <n v="1"/>
    <n v="5"/>
    <n v="22"/>
    <m/>
    <n v="22"/>
    <s v="local"/>
    <s v="Kgs"/>
    <s v="500 KGS"/>
    <n v="500"/>
    <s v="each bdl average 20 kgs"/>
    <n v="20"/>
    <m/>
    <n v="14"/>
    <m/>
    <m/>
    <n v="20"/>
    <m/>
    <m/>
    <m/>
    <m/>
    <m/>
    <n v="17"/>
    <m/>
    <n v="3315"/>
    <m/>
    <n v="0"/>
    <n v="1"/>
    <x v="2"/>
    <n v="1014.13"/>
    <s v="kgs"/>
    <n v="0"/>
    <b v="0"/>
    <m/>
    <m/>
    <m/>
    <m/>
    <s v="Non Moving "/>
    <n v="1"/>
    <s v="non moved"/>
    <n v="197755.35"/>
    <m/>
    <n v="3"/>
    <n v="4"/>
    <m/>
    <m/>
    <m/>
    <m/>
    <m/>
    <n v="0"/>
    <n v="0"/>
    <m/>
    <m/>
    <m/>
    <m/>
    <m/>
    <m/>
    <m/>
    <m/>
    <m/>
    <m/>
  </r>
  <r>
    <n v="379"/>
    <s v="Labels Kefi Coffee Candy (SILVER COIN)"/>
    <s v="obsolete"/>
    <m/>
    <n v="59200"/>
    <n v="0.65"/>
    <e v="#N/A"/>
    <s v="single"/>
    <s v="CANDY"/>
    <s v="STICKERS"/>
    <s v="PM0198"/>
    <s v="Packing Material"/>
    <n v="1"/>
    <n v="10"/>
    <n v="1"/>
    <n v="3"/>
    <n v="15"/>
    <n v="7"/>
    <n v="7"/>
    <s v="local"/>
    <s v="no.s"/>
    <s v="CLOSED"/>
    <s v="cLOSED"/>
    <s v="each bdl contains 200 nos"/>
    <n v="200"/>
    <n v="20470"/>
    <n v="25270"/>
    <n v="0"/>
    <n v="0"/>
    <n v="0"/>
    <n v="0"/>
    <n v="0"/>
    <n v="0"/>
    <n v="0"/>
    <n v="45740"/>
    <n v="5082.2222222222226"/>
    <n v="25270"/>
    <n v="3303.4444444444448"/>
    <n v="3.303444444444445E-2"/>
    <n v="3.0222370619877124E-5"/>
    <n v="0.9989484622271263"/>
    <x v="2"/>
    <n v="59200"/>
    <s v="no.s"/>
    <n v="842.33333333333337"/>
    <b v="0"/>
    <n v="70.280965571824296"/>
    <m/>
    <n v="1"/>
    <m/>
    <s v="6-9 Months"/>
    <n v="1"/>
    <s v="non moved"/>
    <n v="38480"/>
    <m/>
    <m/>
    <m/>
    <m/>
    <m/>
    <m/>
    <m/>
    <m/>
    <n v="0"/>
    <n v="0"/>
    <m/>
    <m/>
    <m/>
    <m/>
    <m/>
    <m/>
    <m/>
    <m/>
    <m/>
    <m/>
  </r>
  <r>
    <n v="720"/>
    <s v="PEACE CHOCS ALUMINIUM FOILS 86MM"/>
    <s v="obsolete"/>
    <m/>
    <n v="2000"/>
    <n v="0.2"/>
    <e v="#N/A"/>
    <s v="Multiple"/>
    <s v="MOULDING"/>
    <s v="FOILS"/>
    <s v="PM0468"/>
    <s v="Packing Material"/>
    <n v="1"/>
    <n v="7"/>
    <n v="4"/>
    <n v="3"/>
    <n v="15"/>
    <m/>
    <n v="15"/>
    <s v="Non Local"/>
    <s v="no.s"/>
    <s v="50000 NOS"/>
    <n v="50000"/>
    <s v="each bdl contains 1000 nos"/>
    <n v="1000"/>
    <m/>
    <n v="23000"/>
    <m/>
    <m/>
    <m/>
    <m/>
    <m/>
    <n v="10000"/>
    <m/>
    <m/>
    <n v="16500"/>
    <m/>
    <n v="3300"/>
    <m/>
    <n v="0"/>
    <n v="1"/>
    <x v="2"/>
    <n v="2000"/>
    <s v="no.s"/>
    <n v="0"/>
    <b v="0"/>
    <m/>
    <m/>
    <m/>
    <m/>
    <s v="Non Moving "/>
    <n v="1"/>
    <s v="non moved"/>
    <n v="400"/>
    <m/>
    <m/>
    <m/>
    <m/>
    <m/>
    <m/>
    <m/>
    <m/>
    <n v="0"/>
    <n v="0"/>
    <m/>
    <m/>
    <m/>
    <m/>
    <m/>
    <m/>
    <m/>
    <m/>
    <m/>
    <m/>
  </r>
  <r>
    <n v="844"/>
    <s v="CBS WITH THERMACOAL  MARCO BITTER SLAB"/>
    <s v="obsolete"/>
    <s v="no stock"/>
    <n v="560"/>
    <n v="15"/>
    <e v="#N/A"/>
    <s v="single"/>
    <s v="INDUSTRIAL"/>
    <s v="CFC"/>
    <s v="PM0628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435"/>
    <n v="20"/>
    <m/>
    <m/>
    <n v="200"/>
    <m/>
    <n v="218.33333333333334"/>
    <m/>
    <n v="3275"/>
    <m/>
    <n v="0"/>
    <n v="1"/>
    <x v="2"/>
    <n v="560"/>
    <s v="no.s"/>
    <n v="0"/>
    <b v="0"/>
    <m/>
    <m/>
    <m/>
    <m/>
    <s v="Non Moving "/>
    <n v="1"/>
    <s v="non moved"/>
    <n v="8400"/>
    <m/>
    <m/>
    <m/>
    <m/>
    <m/>
    <m/>
    <m/>
    <m/>
    <n v="0"/>
    <n v="0"/>
    <m/>
    <m/>
    <m/>
    <m/>
    <m/>
    <m/>
    <m/>
    <m/>
    <m/>
    <m/>
  </r>
  <r>
    <n v="814"/>
    <s v="63MM IVORY CAPS FOR WAFFY"/>
    <s v="obsolete"/>
    <s v="no stock"/>
    <n v="26000"/>
    <n v="0.6"/>
    <e v="#N/A"/>
    <s v="single"/>
    <s v="STICK"/>
    <s v="CAPS"/>
    <s v="PM0517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32500"/>
    <n v="0"/>
    <n v="0"/>
    <n v="0"/>
    <n v="0"/>
    <n v="0"/>
    <n v="32500"/>
    <n v="5416.666666666667"/>
    <n v="32500"/>
    <n v="3250"/>
    <n v="3.2500000000000001E-2"/>
    <n v="2.9733421029612383E-5"/>
    <n v="0.99897819564815593"/>
    <x v="2"/>
    <n v="26000"/>
    <s v="no.s"/>
    <n v="1083.3333333333333"/>
    <b v="0"/>
    <n v="24"/>
    <m/>
    <n v="1"/>
    <m/>
    <s v="6-9 Months"/>
    <n v="1"/>
    <s v="non moved"/>
    <n v="15600"/>
    <m/>
    <m/>
    <m/>
    <m/>
    <m/>
    <m/>
    <m/>
    <m/>
    <n v="0"/>
    <n v="0"/>
    <m/>
    <m/>
    <m/>
    <m/>
    <m/>
    <m/>
    <m/>
    <m/>
    <m/>
    <m/>
  </r>
  <r>
    <n v="346"/>
    <s v="Stickers Funtoo Choco stick 16g(30+2 UNITS)"/>
    <m/>
    <m/>
    <n v="17200"/>
    <n v="0.45"/>
    <e v="#N/A"/>
    <s v="single"/>
    <s v="STICK"/>
    <s v="STICKERS"/>
    <s v="PM0027"/>
    <s v="Packing Material"/>
    <n v="1"/>
    <n v="10"/>
    <n v="1"/>
    <n v="3"/>
    <n v="15"/>
    <m/>
    <n v="15"/>
    <s v="local"/>
    <s v="no.s"/>
    <s v="10000 NOS"/>
    <n v="10000"/>
    <n v="0"/>
    <n v="200"/>
    <n v="5000"/>
    <n v="9000"/>
    <m/>
    <m/>
    <m/>
    <m/>
    <m/>
    <m/>
    <m/>
    <m/>
    <n v="7000"/>
    <m/>
    <n v="3150"/>
    <m/>
    <n v="0"/>
    <n v="1"/>
    <x v="0"/>
    <n v="17200"/>
    <s v="no.s"/>
    <n v="0"/>
    <b v="0"/>
    <m/>
    <m/>
    <m/>
    <m/>
    <m/>
    <n v="4"/>
    <s v="moved"/>
    <n v="7740"/>
    <m/>
    <m/>
    <m/>
    <s v="2 Bin"/>
    <n v="2"/>
    <n v="0"/>
    <n v="0"/>
    <m/>
    <n v="4500"/>
    <n v="9000"/>
    <n v="20"/>
    <n v="2"/>
    <n v="0"/>
    <m/>
    <m/>
    <m/>
    <m/>
    <n v="0"/>
    <n v="0"/>
    <n v="10000"/>
  </r>
  <r>
    <n v="114"/>
    <s v="IF 2022 Yogurt Flavour (Sensient) - S&amp;M"/>
    <m/>
    <m/>
    <n v="15"/>
    <n v="800"/>
    <e v="#N/A"/>
    <s v="not used"/>
    <s v="not used"/>
    <s v="FLAVOUR"/>
    <s v="RM0168"/>
    <s v="Packing Material"/>
    <n v="1"/>
    <n v="15"/>
    <n v="1"/>
    <n v="5"/>
    <n v="22"/>
    <n v="30"/>
    <n v="22"/>
    <s v="Non Local"/>
    <s v="Kgs"/>
    <s v="25 kgs"/>
    <n v="25"/>
    <e v="#N/A"/>
    <n v="25"/>
    <n v="25"/>
    <n v="0"/>
    <n v="0"/>
    <n v="0"/>
    <n v="0"/>
    <n v="0"/>
    <n v="10"/>
    <n v="0"/>
    <n v="0"/>
    <n v="35"/>
    <n v="3.8888888888888888"/>
    <n v="25"/>
    <n v="3111.1111111111109"/>
    <n v="3.111111111111111E-2"/>
    <n v="2.8462762011252877E-5"/>
    <n v="0.99900665841016723"/>
    <x v="0"/>
    <n v="15"/>
    <s v="kgs"/>
    <n v="0.83333333333333337"/>
    <b v="0"/>
    <n v="18"/>
    <m/>
    <m/>
    <m/>
    <m/>
    <n v="0"/>
    <s v="moved"/>
    <n v="12000"/>
    <m/>
    <m/>
    <m/>
    <s v="2 Bin"/>
    <n v="2"/>
    <n v="18.333333333333336"/>
    <n v="25"/>
    <m/>
    <n v="20000"/>
    <n v="40000"/>
    <n v="22"/>
    <n v="1"/>
    <n v="1"/>
    <m/>
    <m/>
    <n v="25"/>
    <n v="20000"/>
    <n v="18.333333333333336"/>
    <n v="0"/>
    <n v="25"/>
  </r>
  <r>
    <n v="642"/>
    <s v="DREAMZ 96MM Foils"/>
    <m/>
    <m/>
    <n v="92000"/>
    <n v="0.25"/>
    <e v="#N/A"/>
    <s v="single"/>
    <s v="STICK"/>
    <s v="FOILS"/>
    <s v="PM0455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2000"/>
    <n v="0"/>
    <n v="16000"/>
    <n v="5000"/>
    <n v="0"/>
    <n v="28000"/>
    <n v="17000"/>
    <n v="0"/>
    <n v="32000"/>
    <n v="110000"/>
    <n v="12222.222222222223"/>
    <n v="32000"/>
    <n v="3055.5555555555557"/>
    <n v="3.0555555555555558E-2"/>
    <n v="2.795449840390908E-5"/>
    <n v="0.99906300451367736"/>
    <x v="0"/>
    <n v="92000"/>
    <s v="no.s"/>
    <n v="1066.6666666666667"/>
    <b v="0"/>
    <n v="86.25"/>
    <m/>
    <m/>
    <m/>
    <m/>
    <n v="0"/>
    <s v="moved"/>
    <n v="23000"/>
    <m/>
    <m/>
    <m/>
    <s v="2 Bin"/>
    <n v="2"/>
    <n v="3200"/>
    <n v="4000"/>
    <m/>
    <n v="12500"/>
    <n v="25000"/>
    <n v="5"/>
    <n v="2"/>
    <n v="0"/>
    <m/>
    <m/>
    <m/>
    <m/>
    <n v="5333.3333333333339"/>
    <n v="5000"/>
    <n v="50000"/>
  </r>
  <r>
    <n v="950"/>
    <s v="HUNGRY BIRD PET FOIL PLABLLE LAMINATE"/>
    <m/>
    <m/>
    <n v="22.54"/>
    <n v="300"/>
    <e v="#N/A"/>
    <s v="single"/>
    <s v="BLISTER"/>
    <s v="FOILS"/>
    <s v="PM0678"/>
    <s v="Packing Material"/>
    <n v="1"/>
    <n v="7"/>
    <n v="4"/>
    <n v="3"/>
    <n v="15"/>
    <n v="25"/>
    <n v="15"/>
    <s v="local"/>
    <s v="Kgs"/>
    <s v="500 KGS"/>
    <n v="500"/>
    <s v="each roll contains 15 kgs"/>
    <n v="15"/>
    <m/>
    <m/>
    <m/>
    <m/>
    <m/>
    <m/>
    <n v="30"/>
    <n v="0"/>
    <n v="0"/>
    <n v="30"/>
    <n v="10"/>
    <n v="30"/>
    <n v="3000"/>
    <n v="0.03"/>
    <n v="2.7446234796565279E-5"/>
    <n v="0.99911789698327047"/>
    <x v="0"/>
    <n v="22.54"/>
    <s v="kgs"/>
    <n v="1"/>
    <b v="0"/>
    <n v="22.54"/>
    <m/>
    <m/>
    <m/>
    <m/>
    <n v="0"/>
    <s v="moved"/>
    <n v="6762"/>
    <m/>
    <m/>
    <m/>
    <s v="N-bin"/>
    <n v="2"/>
    <n v="15"/>
    <n v="500"/>
    <n v="510"/>
    <n v="153000"/>
    <n v="306000"/>
    <n v="15"/>
    <n v="1"/>
    <n v="1"/>
    <m/>
    <m/>
    <m/>
    <m/>
    <n v="15"/>
    <n v="5"/>
    <n v="500"/>
  </r>
  <r>
    <n v="871"/>
    <s v="CBS SWISS 41"/>
    <m/>
    <m/>
    <n v="280"/>
    <n v="30"/>
    <s v="multiple"/>
    <s v="single"/>
    <s v="INDUSTRIAL"/>
    <s v="CFC"/>
    <s v="PM0426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60"/>
    <n v="0"/>
    <n v="190"/>
    <n v="0"/>
    <n v="50"/>
    <n v="300"/>
    <n v="600"/>
    <n v="100"/>
    <n v="300"/>
    <n v="3000"/>
    <n v="0.03"/>
    <n v="2.7446234796565279E-5"/>
    <n v="0.99909045074847391"/>
    <x v="0"/>
    <n v="280"/>
    <s v="no.s"/>
    <n v="10"/>
    <b v="0"/>
    <n v="28"/>
    <m/>
    <m/>
    <m/>
    <m/>
    <n v="0"/>
    <s v="moved"/>
    <n v="8400"/>
    <m/>
    <m/>
    <m/>
    <s v="2 Bin"/>
    <n v="2"/>
    <n v="70"/>
    <n v="70"/>
    <m/>
    <n v="15000"/>
    <n v="30000"/>
    <n v="7"/>
    <n v="1"/>
    <n v="1"/>
    <m/>
    <m/>
    <n v="500"/>
    <n v="15000"/>
    <n v="70"/>
    <n v="70"/>
    <n v="500"/>
  </r>
  <r>
    <n v="64"/>
    <s v="ADVANTRA PHC9255 (GUM) (mikanos)"/>
    <m/>
    <m/>
    <n v="300"/>
    <n v="430"/>
    <e v="#N/A"/>
    <s v="Multiple"/>
    <s v="MOULDING"/>
    <s v="RM"/>
    <s v="PM0555"/>
    <s v="Raw Material"/>
    <n v="1"/>
    <n v="12"/>
    <n v="7"/>
    <n v="4"/>
    <n v="24"/>
    <n v="5"/>
    <n v="5"/>
    <s v="local"/>
    <s v="no.s"/>
    <s v="25 kgs"/>
    <n v="25"/>
    <e v="#N/A"/>
    <n v="30"/>
    <n v="30"/>
    <n v="0"/>
    <n v="0"/>
    <n v="0"/>
    <n v="0"/>
    <n v="0"/>
    <n v="0"/>
    <n v="30"/>
    <n v="0"/>
    <n v="60"/>
    <n v="6.666666666666667"/>
    <n v="30"/>
    <n v="2866.666666666667"/>
    <n v="2.866666666666667E-2"/>
    <n v="2.6226402138940158E-5"/>
    <n v="0.99914412338540937"/>
    <x v="0"/>
    <n v="300"/>
    <s v="kgs"/>
    <n v="1"/>
    <b v="0"/>
    <n v="300"/>
    <m/>
    <m/>
    <m/>
    <m/>
    <n v="0"/>
    <s v="moved"/>
    <n v="129000"/>
    <m/>
    <m/>
    <m/>
    <s v="2 Bin"/>
    <n v="2"/>
    <n v="5"/>
    <n v="30"/>
    <m/>
    <n v="10750"/>
    <n v="21500"/>
    <n v="5"/>
    <n v="12"/>
    <n v="-10"/>
    <n v="107500"/>
    <m/>
    <m/>
    <m/>
    <n v="5"/>
    <n v="-5"/>
    <n v="25"/>
  </r>
  <r>
    <n v="981"/>
    <s v="PLAIN 125 MM ALUMINIUM FOIL"/>
    <m/>
    <m/>
    <n v="12000"/>
    <n v="0.45"/>
    <e v="#N/A"/>
    <s v="single"/>
    <s v="BLISTER"/>
    <s v="FOILS"/>
    <s v="PM0689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m/>
    <m/>
    <m/>
    <n v="4000"/>
    <n v="6000"/>
    <n v="9000"/>
    <n v="19000"/>
    <n v="6333.333333333333"/>
    <n v="9000"/>
    <n v="2850"/>
    <n v="2.8500000000000001E-2"/>
    <n v="2.6073923056737012E-5"/>
    <n v="0.99917019730846612"/>
    <x v="0"/>
    <n v="12000"/>
    <s v="no.s"/>
    <n v="300"/>
    <b v="0"/>
    <n v="40"/>
    <m/>
    <m/>
    <m/>
    <m/>
    <n v="0"/>
    <s v="moved"/>
    <n v="5400"/>
    <m/>
    <m/>
    <m/>
    <s v="2 Bin"/>
    <n v="2"/>
    <n v="1500"/>
    <n v="2000"/>
    <m/>
    <n v="22500"/>
    <n v="45000"/>
    <n v="5"/>
    <n v="1"/>
    <n v="1"/>
    <m/>
    <m/>
    <n v="50000"/>
    <n v="22500"/>
    <n v="1500"/>
    <n v="1000"/>
    <n v="50000"/>
  </r>
  <r>
    <n v="615"/>
    <s v="TUBEZ"/>
    <m/>
    <m/>
    <n v="40000"/>
    <n v="0.53"/>
    <s v="FG0010"/>
    <s v="single"/>
    <s v="STICK"/>
    <s v="PM"/>
    <s v="PM0069"/>
    <s v="Raw Material"/>
    <n v="1"/>
    <n v="7"/>
    <n v="1"/>
    <n v="3"/>
    <n v="12"/>
    <n v="7"/>
    <n v="7"/>
    <s v="local"/>
    <s v="no.s"/>
    <s v="10000 NOS"/>
    <n v="10000"/>
    <n v="0"/>
    <n v="200"/>
    <n v="4210"/>
    <n v="20"/>
    <n v="100"/>
    <n v="0"/>
    <n v="0"/>
    <n v="4500"/>
    <n v="19520"/>
    <n v="19000"/>
    <n v="0"/>
    <n v="47350"/>
    <n v="5261.1111111111113"/>
    <n v="19520"/>
    <n v="2788.3888888888891"/>
    <n v="2.7883888888888892E-2"/>
    <n v="2.5510258716192741E-5"/>
    <n v="0.99919570756718235"/>
    <x v="0"/>
    <n v="40000"/>
    <s v="no.s"/>
    <n v="650.66666666666663"/>
    <b v="0"/>
    <n v="61.47540983606558"/>
    <m/>
    <m/>
    <m/>
    <m/>
    <n v="0"/>
    <s v="moved"/>
    <n v="21200"/>
    <m/>
    <m/>
    <m/>
    <s v="2 Bin"/>
    <n v="2"/>
    <n v="4554.6666666666661"/>
    <n v="4600"/>
    <m/>
    <n v="5300"/>
    <n v="10600"/>
    <n v="10"/>
    <n v="4"/>
    <n v="-2"/>
    <n v="10600"/>
    <m/>
    <m/>
    <m/>
    <n v="6506.6666666666661"/>
    <n v="6400"/>
    <n v="10000"/>
  </r>
  <r>
    <n v="124"/>
    <s v="Cashew Butter M-2778 (SKFF) - Kaju Butter Toffee"/>
    <s v="Slow moving"/>
    <m/>
    <n v="50"/>
    <n v="500"/>
    <s v="FG0136"/>
    <s v="single"/>
    <s v="TOFFEE"/>
    <s v="FLAVOUR"/>
    <s v="RM0040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25"/>
    <n v="0"/>
    <n v="25"/>
    <n v="0"/>
    <n v="0"/>
    <n v="0"/>
    <n v="0"/>
    <n v="0"/>
    <n v="50"/>
    <n v="5.5555555555555554"/>
    <n v="25"/>
    <n v="2777.7777777777778"/>
    <n v="2.777777777777778E-2"/>
    <n v="2.5413180367190071E-5"/>
    <n v="0.99922112074754954"/>
    <x v="0"/>
    <n v="50"/>
    <s v="kgs"/>
    <n v="0.83333333333333337"/>
    <b v="0"/>
    <n v="60"/>
    <m/>
    <n v="1"/>
    <m/>
    <s v="6-9 Months"/>
    <n v="1"/>
    <s v="moved"/>
    <n v="25000"/>
    <m/>
    <m/>
    <m/>
    <m/>
    <m/>
    <n v="25"/>
    <m/>
    <m/>
    <n v="0"/>
    <n v="0"/>
    <m/>
    <m/>
    <m/>
    <m/>
    <m/>
    <m/>
    <m/>
    <m/>
    <m/>
    <m/>
  </r>
  <r>
    <n v="83"/>
    <s v="White Dextrose"/>
    <m/>
    <m/>
    <n v="50"/>
    <n v="100"/>
    <e v="#N/A"/>
    <s v="single"/>
    <s v="SPOTS"/>
    <s v="RM"/>
    <s v="RM0152"/>
    <s v="Raw Material"/>
    <n v="1"/>
    <n v="7"/>
    <n v="5"/>
    <n v="3"/>
    <n v="16"/>
    <n v="10"/>
    <n v="10"/>
    <s v="Non Local"/>
    <s v="Kgs"/>
    <s v="50 KGS"/>
    <n v="50"/>
    <s v="1 bag x 50 kgs"/>
    <n v="50"/>
    <n v="50"/>
    <n v="0"/>
    <n v="50"/>
    <n v="0"/>
    <n v="50"/>
    <n v="0"/>
    <n v="50"/>
    <n v="50"/>
    <n v="0"/>
    <n v="250"/>
    <n v="27.777777777777779"/>
    <n v="50"/>
    <n v="2777.7777777777778"/>
    <n v="2.777777777777778E-2"/>
    <n v="2.5413180367190071E-5"/>
    <n v="0.99924653392791674"/>
    <x v="0"/>
    <n v="50"/>
    <s v="kgs"/>
    <n v="1.6666666666666667"/>
    <b v="0"/>
    <n v="30"/>
    <m/>
    <m/>
    <m/>
    <m/>
    <n v="0"/>
    <s v="moved"/>
    <n v="5000"/>
    <m/>
    <m/>
    <m/>
    <s v="2 Bin"/>
    <n v="2"/>
    <n v="16.666666666666668"/>
    <n v="50"/>
    <m/>
    <n v="5000"/>
    <n v="10000"/>
    <n v="10"/>
    <n v="1"/>
    <n v="1"/>
    <m/>
    <m/>
    <n v="50"/>
    <n v="5000"/>
    <n v="16.666666666666668"/>
    <n v="0"/>
    <n v="50"/>
  </r>
  <r>
    <n v="976"/>
    <s v="HUNGRY BIRD FRONT STICKERS "/>
    <m/>
    <m/>
    <n v="36430"/>
    <n v="0.42"/>
    <e v="#N/A"/>
    <s v="single"/>
    <s v="BLISTER"/>
    <s v="STICKERS"/>
    <s v="PM0681"/>
    <s v="Packing Material"/>
    <n v="1"/>
    <n v="10"/>
    <n v="1"/>
    <n v="3"/>
    <n v="15"/>
    <m/>
    <n v="15"/>
    <s v="local"/>
    <s v="no.s"/>
    <s v="10000 NOS"/>
    <n v="10000"/>
    <n v="0"/>
    <n v="200"/>
    <m/>
    <m/>
    <m/>
    <m/>
    <m/>
    <m/>
    <n v="6200"/>
    <m/>
    <m/>
    <m/>
    <n v="6200"/>
    <m/>
    <n v="2604"/>
    <m/>
    <n v="0"/>
    <n v="1"/>
    <x v="0"/>
    <n v="36430"/>
    <s v="no.s"/>
    <n v="0"/>
    <b v="0"/>
    <m/>
    <m/>
    <m/>
    <m/>
    <m/>
    <n v="4"/>
    <s v="moved"/>
    <n v="15300.599999999999"/>
    <m/>
    <m/>
    <m/>
    <s v="2 Bin"/>
    <n v="2"/>
    <n v="0"/>
    <n v="0"/>
    <m/>
    <n v="4200"/>
    <n v="8400"/>
    <n v="20"/>
    <n v="4"/>
    <n v="-2"/>
    <n v="6900.5999999999995"/>
    <m/>
    <m/>
    <m/>
    <n v="0"/>
    <n v="0"/>
    <n v="10000"/>
  </r>
  <r>
    <n v="1046"/>
    <s v="Coconut Flavour (SKFF)"/>
    <m/>
    <m/>
    <n v="0"/>
    <n v="500"/>
    <e v="#N/A"/>
    <s v="Multiple"/>
    <s v="candy, england"/>
    <s v="FLAVOUR"/>
    <s v="RM0237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m/>
    <m/>
    <m/>
    <m/>
    <m/>
    <m/>
    <n v="5"/>
    <n v="5"/>
    <n v="5"/>
    <n v="5"/>
    <n v="2500"/>
    <n v="2.5000000000000001E-2"/>
    <n v="2.2871862330471063E-5"/>
    <n v="0.99931719273460973"/>
    <x v="0"/>
    <n v="0"/>
    <s v="kgs"/>
    <n v="0.16666666666666666"/>
    <b v="0"/>
    <n v="0"/>
    <m/>
    <m/>
    <m/>
    <m/>
    <n v="0"/>
    <s v="moved"/>
    <n v="0"/>
    <m/>
    <m/>
    <m/>
    <s v="2 Bin"/>
    <n v="2"/>
    <n v="5"/>
    <n v="25"/>
    <m/>
    <n v="12500"/>
    <n v="25000"/>
    <n v="30"/>
    <n v="0"/>
    <n v="2"/>
    <m/>
    <m/>
    <n v="50"/>
    <n v="25000"/>
    <n v="5"/>
    <n v="0"/>
    <n v="25"/>
  </r>
  <r>
    <n v="762"/>
    <s v="FIRMENICH ROYAL MILK PASTE"/>
    <m/>
    <m/>
    <n v="60"/>
    <n v="500"/>
    <s v="multiple"/>
    <s v="single"/>
    <s v="INDUSTRIAL"/>
    <s v="FLAVOUR"/>
    <s v="RM0136"/>
    <s v="Raw Material"/>
    <n v="1"/>
    <n v="20"/>
    <n v="5"/>
    <n v="5"/>
    <n v="31"/>
    <e v="#N/A"/>
    <n v="31"/>
    <s v="Non Local"/>
    <s v="Kgs"/>
    <s v="25 KGS"/>
    <n v="25"/>
    <s v="5 cans x 5 kgs"/>
    <n v="5"/>
    <m/>
    <m/>
    <n v="0"/>
    <n v="5"/>
    <n v="5"/>
    <n v="20"/>
    <n v="0"/>
    <n v="5"/>
    <n v="0"/>
    <n v="35"/>
    <n v="5"/>
    <n v="20"/>
    <n v="2500"/>
    <n v="2.5000000000000001E-2"/>
    <n v="2.2871862330471063E-5"/>
    <n v="0.99929432087227921"/>
    <x v="0"/>
    <n v="60"/>
    <s v="kgs"/>
    <n v="0.66666666666666663"/>
    <b v="0"/>
    <n v="90"/>
    <m/>
    <m/>
    <m/>
    <m/>
    <n v="0"/>
    <s v="moved"/>
    <n v="30000"/>
    <m/>
    <m/>
    <m/>
    <s v="2 Bin"/>
    <n v="2"/>
    <n v="20.666666666666664"/>
    <n v="25"/>
    <m/>
    <n v="0"/>
    <n v="0"/>
    <n v="31"/>
    <e v="#DIV/0!"/>
    <e v="#DIV/0!"/>
    <m/>
    <m/>
    <m/>
    <m/>
    <m/>
    <m/>
    <m/>
  </r>
  <r>
    <n v="831"/>
    <s v="63MM ORANGE CAPS FOR WAFFY STICK"/>
    <s v="obsolete"/>
    <s v="no stock"/>
    <n v="0"/>
    <n v="0.6"/>
    <e v="#N/A"/>
    <s v="single"/>
    <s v="STICK"/>
    <s v="CAPS"/>
    <s v="PM0521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n v="20000"/>
    <n v="0"/>
    <n v="0"/>
    <n v="0"/>
    <n v="0"/>
    <n v="20000"/>
    <n v="4000"/>
    <n v="20000"/>
    <n v="2400"/>
    <n v="2.4E-2"/>
    <n v="2.1956987837252222E-5"/>
    <n v="0.99933914972244697"/>
    <x v="2"/>
    <n v="0"/>
    <s v="no.s"/>
    <n v="666.66666666666663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79"/>
    <s v="CHOCO MINI CH"/>
    <s v="obsolete"/>
    <m/>
    <n v="8700"/>
    <n v="0.3"/>
    <s v="FG0234"/>
    <s v="single"/>
    <s v="STICK"/>
    <s v="STICKERS"/>
    <s v="PM0049"/>
    <s v="Packing Material"/>
    <n v="1"/>
    <n v="10"/>
    <n v="1"/>
    <n v="3"/>
    <n v="15"/>
    <n v="7"/>
    <n v="7"/>
    <s v="local"/>
    <s v="no.s"/>
    <s v="10000 NOS"/>
    <n v="10000"/>
    <n v="0"/>
    <n v="200"/>
    <n v="46500"/>
    <n v="0"/>
    <n v="21000"/>
    <n v="0"/>
    <n v="0"/>
    <n v="3000"/>
    <n v="0"/>
    <n v="0"/>
    <n v="0"/>
    <n v="70500"/>
    <n v="7833.333333333333"/>
    <n v="46500"/>
    <n v="2350"/>
    <n v="2.35E-2"/>
    <n v="2.1499550590642799E-5"/>
    <n v="0.99936064927303758"/>
    <x v="2"/>
    <n v="8700"/>
    <s v="no.s"/>
    <n v="1550"/>
    <b v="0"/>
    <n v="5.612903225806452"/>
    <m/>
    <n v="1"/>
    <m/>
    <s v="6-9 Months"/>
    <n v="1"/>
    <s v="non moved"/>
    <n v="2610"/>
    <m/>
    <m/>
    <m/>
    <m/>
    <m/>
    <m/>
    <m/>
    <m/>
    <n v="0"/>
    <n v="0"/>
    <m/>
    <m/>
    <m/>
    <m/>
    <m/>
    <m/>
    <m/>
    <m/>
    <m/>
    <m/>
  </r>
  <r>
    <n v="355"/>
    <s v="Stickers U &amp; Me (Orange &amp; lime) Candy"/>
    <m/>
    <m/>
    <n v="22400"/>
    <n v="0.78"/>
    <s v="FG0128"/>
    <s v="single"/>
    <s v="CANDY"/>
    <s v="STICKERS"/>
    <s v="PM0155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0"/>
    <n v="0"/>
    <n v="6600"/>
    <n v="12000"/>
    <n v="0"/>
    <n v="0"/>
    <n v="8000"/>
    <n v="0"/>
    <n v="0"/>
    <n v="26600"/>
    <n v="2955.5555555555557"/>
    <n v="12000"/>
    <n v="2305.3333333333335"/>
    <n v="2.3053333333333335E-2"/>
    <n v="2.1090906650338386E-5"/>
    <n v="0.9994031787386457"/>
    <x v="0"/>
    <n v="22400"/>
    <s v="no.s"/>
    <n v="400"/>
    <b v="0"/>
    <n v="56"/>
    <m/>
    <m/>
    <m/>
    <m/>
    <n v="0"/>
    <s v="moved"/>
    <n v="17472"/>
    <m/>
    <m/>
    <m/>
    <s v="2 Bin"/>
    <n v="2"/>
    <n v="2800"/>
    <n v="2800"/>
    <m/>
    <n v="7800"/>
    <n v="15600"/>
    <n v="10"/>
    <n v="3"/>
    <n v="-1"/>
    <n v="1872"/>
    <m/>
    <m/>
    <m/>
    <n v="4000"/>
    <n v="4000"/>
    <n v="10000"/>
  </r>
  <r>
    <n v="978"/>
    <s v="CHAMP BALL LABELS"/>
    <m/>
    <m/>
    <n v="47600"/>
    <n v="0.26"/>
    <s v="FG0225"/>
    <s v="single"/>
    <s v="PANNING"/>
    <s v="STICKERS"/>
    <s v="PM0699"/>
    <s v="Packing Material"/>
    <n v="1"/>
    <n v="10"/>
    <n v="1"/>
    <n v="3"/>
    <n v="15"/>
    <n v="5"/>
    <n v="5"/>
    <s v="local"/>
    <s v="no.s"/>
    <s v="10000 NOS"/>
    <n v="10000"/>
    <n v="0"/>
    <n v="24"/>
    <m/>
    <m/>
    <m/>
    <m/>
    <m/>
    <m/>
    <n v="0"/>
    <n v="10000"/>
    <n v="16600"/>
    <n v="26600"/>
    <n v="8866.6666666666661"/>
    <n v="16600"/>
    <n v="2305.333333333333"/>
    <n v="2.3053333333333332E-2"/>
    <n v="2.1090906650338383E-5"/>
    <n v="0.99942426964529607"/>
    <x v="0"/>
    <n v="47600"/>
    <s v="no.s"/>
    <n v="553.33333333333337"/>
    <b v="0"/>
    <n v="86.024096385542165"/>
    <m/>
    <m/>
    <m/>
    <m/>
    <n v="0"/>
    <s v="moved"/>
    <n v="12376"/>
    <m/>
    <m/>
    <m/>
    <s v="2 Bin"/>
    <n v="2"/>
    <n v="2766.666666666667"/>
    <n v="2784"/>
    <m/>
    <n v="2880.8"/>
    <n v="5761.6"/>
    <n v="20"/>
    <n v="5"/>
    <n v="-3"/>
    <n v="6614.4000000000005"/>
    <m/>
    <m/>
    <m/>
    <n v="11066.666666666668"/>
    <n v="11080"/>
    <n v="11080"/>
  </r>
  <r>
    <n v="204"/>
    <s v="Cbs Swiss gold 2/-"/>
    <s v="obsolete"/>
    <s v="no stock"/>
    <n v="50"/>
    <n v="13.5"/>
    <e v="#N/A"/>
    <s v="single"/>
    <s v="ENGLAND"/>
    <s v="CFC"/>
    <s v="PM0237"/>
    <s v="Packing Material"/>
    <n v="1"/>
    <n v="4"/>
    <n v="1"/>
    <n v="2"/>
    <n v="8"/>
    <m/>
    <n v="8"/>
    <s v="local"/>
    <s v="no.s"/>
    <s v="500 CBS"/>
    <n v="500"/>
    <e v="#N/A"/>
    <n v="10"/>
    <m/>
    <m/>
    <n v="60"/>
    <m/>
    <n v="280"/>
    <m/>
    <m/>
    <m/>
    <m/>
    <m/>
    <n v="170"/>
    <m/>
    <n v="2295"/>
    <m/>
    <n v="0"/>
    <n v="1"/>
    <x v="2"/>
    <n v="50"/>
    <s v="no.s"/>
    <n v="0"/>
    <b v="0"/>
    <m/>
    <m/>
    <m/>
    <m/>
    <s v="Non Moving "/>
    <n v="1"/>
    <s v="non moved"/>
    <n v="675"/>
    <m/>
    <m/>
    <m/>
    <m/>
    <m/>
    <m/>
    <m/>
    <m/>
    <n v="0"/>
    <n v="0"/>
    <m/>
    <m/>
    <m/>
    <m/>
    <m/>
    <m/>
    <m/>
    <m/>
    <m/>
    <m/>
  </r>
  <r>
    <n v="688"/>
    <s v="FUNHOUSE ALU FOILS 115MM"/>
    <m/>
    <m/>
    <n v="114660"/>
    <n v="0.28999999999999998"/>
    <s v="multiple"/>
    <s v="single"/>
    <s v="STICK"/>
    <s v="FOILS"/>
    <s v="PM0465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6000"/>
    <n v="25000"/>
    <n v="0"/>
    <n v="0"/>
    <n v="0"/>
    <n v="23000"/>
    <n v="0"/>
    <n v="0"/>
    <n v="16600"/>
    <n v="70600"/>
    <n v="7844.4444444444443"/>
    <n v="25000"/>
    <n v="2274.8888888888887"/>
    <n v="2.2748888888888888E-2"/>
    <n v="2.0812378193513978E-5"/>
    <n v="0.99944508202348958"/>
    <x v="0"/>
    <n v="114660"/>
    <s v="no.s"/>
    <n v="833.33333333333337"/>
    <b v="0"/>
    <n v="137.59199999999998"/>
    <m/>
    <m/>
    <m/>
    <m/>
    <n v="0"/>
    <s v="moved"/>
    <n v="33251.399999999994"/>
    <m/>
    <m/>
    <m/>
    <s v="2 Bin"/>
    <n v="2"/>
    <n v="4166.666666666667"/>
    <n v="5000"/>
    <m/>
    <n v="14499.999999999998"/>
    <n v="28999.999999999996"/>
    <n v="5"/>
    <n v="3"/>
    <n v="-1"/>
    <n v="4251.3999999999996"/>
    <m/>
    <m/>
    <m/>
    <n v="4166.666666666667"/>
    <n v="4000"/>
    <n v="50000"/>
  </r>
  <r>
    <n v="587"/>
    <s v="CREAMY STIX MINI CH"/>
    <m/>
    <m/>
    <n v="35000"/>
    <n v="0.3"/>
    <s v="FG0173"/>
    <s v="single"/>
    <s v="STICK"/>
    <s v="STICKERS"/>
    <s v="PM0057"/>
    <s v="Packing Material"/>
    <n v="1"/>
    <n v="10"/>
    <n v="1"/>
    <n v="3"/>
    <n v="15"/>
    <n v="7"/>
    <n v="7"/>
    <s v="local"/>
    <s v="no.s"/>
    <s v="10000 NOS"/>
    <n v="10000"/>
    <n v="0"/>
    <n v="200"/>
    <n v="25000"/>
    <n v="11000"/>
    <n v="2000"/>
    <n v="0"/>
    <n v="15000"/>
    <n v="4000"/>
    <n v="11000"/>
    <n v="0"/>
    <n v="0"/>
    <n v="68000"/>
    <n v="7555.5555555555557"/>
    <n v="25000"/>
    <n v="2266.6666666666665"/>
    <n v="2.2666666666666665E-2"/>
    <n v="2.0737155179627098E-5"/>
    <n v="0.99946581917866917"/>
    <x v="0"/>
    <n v="35000"/>
    <s v="no.s"/>
    <n v="833.33333333333337"/>
    <b v="0"/>
    <n v="42"/>
    <m/>
    <m/>
    <m/>
    <m/>
    <n v="0"/>
    <s v="moved"/>
    <n v="10500"/>
    <m/>
    <m/>
    <m/>
    <s v="2 Bin"/>
    <n v="2"/>
    <n v="5833.3333333333339"/>
    <n v="6000"/>
    <m/>
    <n v="5040"/>
    <n v="10080"/>
    <n v="20"/>
    <n v="3"/>
    <n v="-1"/>
    <n v="420"/>
    <m/>
    <m/>
    <m/>
    <n v="16666.666666666668"/>
    <n v="16800"/>
    <n v="16800"/>
  </r>
  <r>
    <n v="203"/>
    <s v="Tomato Red Color"/>
    <m/>
    <m/>
    <n v="14"/>
    <n v="650"/>
    <s v="multiple"/>
    <s v="single"/>
    <s v="CAKE"/>
    <s v="COLOUR"/>
    <s v="RM0149"/>
    <s v="Raw Material"/>
    <n v="1"/>
    <n v="10"/>
    <n v="1"/>
    <n v="4"/>
    <n v="16"/>
    <n v="7"/>
    <n v="7"/>
    <s v="local"/>
    <s v="Kgs"/>
    <s v="5 KGS"/>
    <n v="5"/>
    <s v="10 cans x .500 gms"/>
    <n v="0.5"/>
    <m/>
    <m/>
    <m/>
    <n v="0.5"/>
    <n v="0"/>
    <n v="1.5"/>
    <n v="4.5"/>
    <n v="6.5"/>
    <n v="7"/>
    <n v="20"/>
    <n v="3.3333333333333335"/>
    <n v="7"/>
    <n v="2166.666666666667"/>
    <n v="2.1666666666666671E-2"/>
    <n v="1.982228068640826E-5"/>
    <n v="0.99948564145935559"/>
    <x v="0"/>
    <n v="14"/>
    <s v="kgs"/>
    <n v="0.23333333333333334"/>
    <b v="0"/>
    <n v="60"/>
    <m/>
    <m/>
    <m/>
    <m/>
    <n v="0"/>
    <s v="moved"/>
    <n v="9100"/>
    <m/>
    <m/>
    <m/>
    <s v="2 Bin"/>
    <n v="2"/>
    <n v="1.6333333333333333"/>
    <n v="2"/>
    <m/>
    <n v="3250"/>
    <n v="6500"/>
    <n v="20"/>
    <n v="3"/>
    <n v="-1"/>
    <n v="2600"/>
    <m/>
    <m/>
    <m/>
    <n v="4.666666666666667"/>
    <n v="4.5"/>
    <n v="5"/>
  </r>
  <r>
    <n v="116"/>
    <s v="Milk boiled Flavour (Fruity) - M &amp;M"/>
    <m/>
    <m/>
    <n v="30"/>
    <n v="1000"/>
    <e v="#N/A"/>
    <s v="not used"/>
    <s v="not used"/>
    <s v="FLAVOUR"/>
    <s v="RM0170"/>
    <s v="Raw Material"/>
    <n v="1"/>
    <n v="20"/>
    <n v="5"/>
    <n v="5"/>
    <n v="31"/>
    <n v="30"/>
    <n v="30"/>
    <s v="Non Local"/>
    <s v="Kgs"/>
    <s v="25 kgs"/>
    <n v="25"/>
    <e v="#N/A"/>
    <n v="5"/>
    <n v="4"/>
    <n v="0"/>
    <n v="8"/>
    <n v="0"/>
    <n v="0"/>
    <n v="0"/>
    <n v="0"/>
    <n v="6"/>
    <n v="0"/>
    <n v="18"/>
    <n v="2"/>
    <n v="8"/>
    <n v="2000"/>
    <n v="0.02"/>
    <n v="1.829748986437685E-5"/>
    <n v="0.99950393894921996"/>
    <x v="0"/>
    <n v="30"/>
    <s v="kgs"/>
    <n v="0.26666666666666666"/>
    <b v="0"/>
    <n v="112.5"/>
    <m/>
    <m/>
    <m/>
    <m/>
    <n v="0"/>
    <s v="moved"/>
    <n v="30000"/>
    <m/>
    <m/>
    <m/>
    <s v="2 Bin"/>
    <n v="2"/>
    <n v="8"/>
    <n v="10"/>
    <m/>
    <n v="25000"/>
    <n v="50000"/>
    <n v="30"/>
    <n v="2"/>
    <n v="0"/>
    <m/>
    <m/>
    <m/>
    <m/>
    <n v="8"/>
    <n v="5"/>
    <n v="25"/>
  </r>
  <r>
    <n v="345"/>
    <s v="Stickers Fun Blaster (Rose ) candy"/>
    <m/>
    <m/>
    <n v="7000"/>
    <n v="0.78"/>
    <s v="FG0144"/>
    <s v="single"/>
    <s v="CANDY"/>
    <s v="STICKERS"/>
    <s v="PM0167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0"/>
    <n v="0"/>
    <n v="14600"/>
    <n v="0"/>
    <n v="0"/>
    <n v="3800"/>
    <n v="0"/>
    <n v="0"/>
    <n v="4000"/>
    <n v="22400"/>
    <n v="2488.8888888888887"/>
    <n v="14600"/>
    <n v="1941.3333333333333"/>
    <n v="1.9413333333333331E-2"/>
    <n v="1.7760763495021796E-5"/>
    <n v="0.99952169971271498"/>
    <x v="0"/>
    <n v="7000"/>
    <s v="no.s"/>
    <n v="486.66666666666669"/>
    <b v="0"/>
    <n v="14.383561643835616"/>
    <m/>
    <m/>
    <m/>
    <m/>
    <n v="0"/>
    <s v="moved"/>
    <n v="5460"/>
    <m/>
    <m/>
    <m/>
    <s v="2 Bin"/>
    <n v="2"/>
    <n v="3406.666666666667"/>
    <n v="3600"/>
    <m/>
    <n v="7800"/>
    <n v="15600"/>
    <n v="10"/>
    <n v="1"/>
    <n v="1"/>
    <m/>
    <m/>
    <n v="10000"/>
    <n v="7800"/>
    <n v="4866.666666666667"/>
    <n v="4800"/>
    <n v="10000"/>
  </r>
  <r>
    <n v="720"/>
    <s v="PLAIN 103MM FOILS"/>
    <m/>
    <m/>
    <n v="0"/>
    <n v="0.25"/>
    <e v="#N/A"/>
    <s v="single"/>
    <s v="CANDY"/>
    <s v="FOILS"/>
    <s v="PM0463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0"/>
    <n v="9000"/>
    <n v="0"/>
    <n v="12000"/>
    <n v="19000"/>
    <n v="4000"/>
    <n v="44000"/>
    <n v="7333.333333333333"/>
    <n v="19000"/>
    <n v="1833.3333333333333"/>
    <n v="1.8333333333333333E-2"/>
    <n v="1.6772699042345447E-5"/>
    <n v="0.99953847241175731"/>
    <x v="0"/>
    <n v="0"/>
    <s v="no.s"/>
    <n v="633.33333333333337"/>
    <b v="0"/>
    <n v="0"/>
    <m/>
    <m/>
    <m/>
    <m/>
    <n v="0"/>
    <s v="moved"/>
    <n v="0"/>
    <m/>
    <m/>
    <m/>
    <s v="2 Bin"/>
    <n v="2"/>
    <n v="3166.666666666667"/>
    <n v="4000"/>
    <m/>
    <n v="12500"/>
    <n v="25000"/>
    <n v="5"/>
    <n v="0"/>
    <n v="2"/>
    <m/>
    <m/>
    <n v="100000"/>
    <n v="25000"/>
    <n v="3166.666666666667"/>
    <n v="3000"/>
    <n v="50000"/>
  </r>
  <r>
    <n v="580"/>
    <s v="YOYO MINI SB"/>
    <m/>
    <m/>
    <n v="44600"/>
    <n v="0.3"/>
    <s v="FG0002"/>
    <s v="single"/>
    <s v="STICK"/>
    <s v="STICKERS"/>
    <s v="PM0034"/>
    <s v="Packing Material"/>
    <n v="1"/>
    <n v="10"/>
    <n v="1"/>
    <n v="3"/>
    <n v="15"/>
    <n v="7"/>
    <n v="7"/>
    <s v="local"/>
    <s v="no.s"/>
    <s v="10000 NOS"/>
    <n v="10000"/>
    <n v="0"/>
    <n v="200"/>
    <n v="1600"/>
    <n v="0"/>
    <n v="3000"/>
    <n v="0"/>
    <n v="3000"/>
    <n v="2000"/>
    <n v="8500"/>
    <n v="4800"/>
    <n v="30500"/>
    <n v="53400"/>
    <n v="5933.333333333333"/>
    <n v="30500"/>
    <n v="1779.9999999999998"/>
    <n v="1.7799999999999996E-2"/>
    <n v="1.6284765979295395E-5"/>
    <n v="0.99955475717773656"/>
    <x v="0"/>
    <n v="44600"/>
    <s v="no.s"/>
    <n v="1016.6666666666666"/>
    <b v="0"/>
    <n v="43.868852459016395"/>
    <m/>
    <m/>
    <m/>
    <m/>
    <n v="0"/>
    <s v="moved"/>
    <n v="13380"/>
    <m/>
    <m/>
    <m/>
    <s v="2 Bin"/>
    <n v="2"/>
    <n v="7116.6666666666661"/>
    <n v="7200"/>
    <m/>
    <n v="6120"/>
    <n v="12240"/>
    <n v="20"/>
    <n v="3"/>
    <n v="-1"/>
    <n v="1140"/>
    <m/>
    <m/>
    <m/>
    <n v="20333.333333333332"/>
    <n v="20400"/>
    <n v="20400"/>
  </r>
  <r>
    <n v="582"/>
    <s v="YOYO SURPRISE SB"/>
    <m/>
    <m/>
    <n v="33500"/>
    <n v="0.56999999999999995"/>
    <s v="FG0008"/>
    <s v="single"/>
    <s v="STICK"/>
    <s v="STICKERS"/>
    <s v="PM003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14900"/>
    <n v="5000"/>
    <n v="0"/>
    <n v="7900"/>
    <n v="27800"/>
    <n v="3088.8888888888887"/>
    <n v="14900"/>
    <n v="1760.6666666666663"/>
    <n v="1.7606666666666663E-2"/>
    <n v="1.6107890243939751E-5"/>
    <n v="0.99957086506798054"/>
    <x v="0"/>
    <n v="33500"/>
    <s v="no.s"/>
    <n v="496.66666666666669"/>
    <b v="0"/>
    <n v="67.449664429530202"/>
    <m/>
    <m/>
    <m/>
    <m/>
    <n v="0"/>
    <s v="moved"/>
    <n v="19095"/>
    <m/>
    <m/>
    <m/>
    <s v="2 Bin"/>
    <n v="2"/>
    <n v="3476.666666666667"/>
    <n v="3600"/>
    <m/>
    <n v="5699.9999999999991"/>
    <n v="11399.999999999998"/>
    <n v="10"/>
    <n v="4"/>
    <n v="-2"/>
    <n v="7694.9999999999991"/>
    <m/>
    <m/>
    <m/>
    <n v="4966.666666666667"/>
    <n v="4800"/>
    <n v="10000"/>
  </r>
  <r>
    <n v="649"/>
    <s v="PLAIN 115MM (CANDY) Foils"/>
    <m/>
    <m/>
    <n v="73000"/>
    <n v="0.24"/>
    <e v="#N/A"/>
    <s v="single"/>
    <s v="CANDY"/>
    <s v="FOILS"/>
    <s v="PM0462"/>
    <s v="Packing Material"/>
    <n v="1"/>
    <n v="15"/>
    <n v="1"/>
    <n v="5"/>
    <n v="22"/>
    <n v="3"/>
    <n v="3"/>
    <s v="both"/>
    <s v="no.s"/>
    <s v="50000 NOS"/>
    <n v="50000"/>
    <s v="each bdl contains 1000 nos"/>
    <n v="1000"/>
    <n v="11000"/>
    <n v="14000"/>
    <n v="20000"/>
    <n v="5000"/>
    <n v="10000"/>
    <n v="0"/>
    <n v="0"/>
    <n v="6000"/>
    <n v="0"/>
    <n v="66000"/>
    <n v="7333.333333333333"/>
    <n v="20000"/>
    <n v="1759.9999999999998"/>
    <n v="1.7599999999999998E-2"/>
    <n v="1.6101791080651629E-5"/>
    <n v="0.99958696685906123"/>
    <x v="0"/>
    <n v="73000"/>
    <s v="no.s"/>
    <n v="666.66666666666663"/>
    <b v="0"/>
    <n v="109.5"/>
    <m/>
    <m/>
    <m/>
    <m/>
    <n v="0"/>
    <s v="moved"/>
    <n v="17520"/>
    <m/>
    <m/>
    <m/>
    <s v="2 Bin"/>
    <n v="2"/>
    <n v="2000"/>
    <n v="2000"/>
    <m/>
    <n v="12000"/>
    <n v="24000"/>
    <n v="5"/>
    <n v="2"/>
    <n v="0"/>
    <m/>
    <m/>
    <m/>
    <m/>
    <n v="3333.333333333333"/>
    <n v="3000"/>
    <n v="50000"/>
  </r>
  <r>
    <n v="1041"/>
    <s v="AUSOME COCONUT &amp; MILK TOFFES CBS  NEW"/>
    <m/>
    <m/>
    <n v="960"/>
    <n v="34.5"/>
    <e v="#N/A"/>
    <s v="single"/>
    <s v="CANDY"/>
    <s v="CFC"/>
    <s v="PM0752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0"/>
    <n v="100"/>
    <n v="100"/>
    <n v="50"/>
    <n v="100"/>
    <n v="1725"/>
    <n v="1.7250000000000001E-2"/>
    <n v="1.5781585008025035E-5"/>
    <n v="0.99960274844406927"/>
    <x v="0"/>
    <n v="960"/>
    <s v="no.s"/>
    <n v="3.3333333333333335"/>
    <b v="0"/>
    <n v="288"/>
    <m/>
    <m/>
    <m/>
    <m/>
    <n v="0"/>
    <s v="moved"/>
    <n v="33120"/>
    <m/>
    <m/>
    <m/>
    <s v="2 Bin"/>
    <n v="2"/>
    <n v="23.333333333333336"/>
    <n v="30"/>
    <m/>
    <n v="17250"/>
    <n v="34500"/>
    <n v="7"/>
    <n v="2"/>
    <n v="0"/>
    <m/>
    <m/>
    <m/>
    <m/>
    <n v="23.333333333333336"/>
    <n v="20"/>
    <n v="500"/>
  </r>
  <r>
    <n v="136"/>
    <s v="Dark Chocolate M-4344 (SKFF)"/>
    <m/>
    <m/>
    <n v="50"/>
    <n v="500"/>
    <e v="#N/A"/>
    <s v="Multiple"/>
    <s v="cream making"/>
    <s v="FLAVOUR"/>
    <s v="RM0175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30"/>
    <n v="0"/>
    <n v="0"/>
    <n v="30"/>
    <n v="3.3333333333333335"/>
    <n v="30"/>
    <n v="1666.6666666666667"/>
    <n v="1.6666666666666666E-2"/>
    <n v="1.5247908220314044E-5"/>
    <n v="0.99963324426050981"/>
    <x v="0"/>
    <n v="50"/>
    <s v="kgs"/>
    <n v="1"/>
    <b v="0"/>
    <n v="50"/>
    <m/>
    <m/>
    <m/>
    <m/>
    <n v="0"/>
    <s v="moved"/>
    <n v="25000"/>
    <m/>
    <m/>
    <m/>
    <s v="2 Bin"/>
    <n v="2"/>
    <n v="30"/>
    <n v="30"/>
    <m/>
    <n v="15000"/>
    <n v="30000"/>
    <n v="30"/>
    <n v="2"/>
    <n v="0"/>
    <m/>
    <m/>
    <m/>
    <m/>
    <n v="30"/>
    <n v="30"/>
    <n v="30"/>
  </r>
  <r>
    <n v="593"/>
    <s v="CREAMY STIX REGULAR CH"/>
    <m/>
    <m/>
    <n v="39000"/>
    <n v="0.6"/>
    <s v="FG0177"/>
    <s v="single"/>
    <s v="STICK"/>
    <s v="STICKERS"/>
    <s v="PM0063"/>
    <s v="Packing Material"/>
    <n v="1"/>
    <n v="10"/>
    <n v="1"/>
    <n v="3"/>
    <n v="15"/>
    <n v="7"/>
    <n v="7"/>
    <s v="local"/>
    <s v="no.s"/>
    <s v="10000 NOS"/>
    <n v="10000"/>
    <n v="0"/>
    <n v="200"/>
    <n v="15000"/>
    <n v="4000"/>
    <n v="3000"/>
    <n v="0"/>
    <n v="0"/>
    <n v="0"/>
    <n v="3000"/>
    <n v="0"/>
    <n v="0"/>
    <n v="25000"/>
    <n v="2777.7777777777778"/>
    <n v="15000"/>
    <n v="1666.6666666666667"/>
    <n v="1.6666666666666666E-2"/>
    <n v="1.5247908220314044E-5"/>
    <n v="0.99961799635228954"/>
    <x v="0"/>
    <n v="39000"/>
    <s v="no.s"/>
    <n v="500"/>
    <b v="0"/>
    <n v="78"/>
    <m/>
    <m/>
    <m/>
    <m/>
    <n v="0"/>
    <s v="moved"/>
    <n v="23400"/>
    <m/>
    <m/>
    <m/>
    <s v="2 Bin"/>
    <n v="2"/>
    <n v="3500"/>
    <n v="3600"/>
    <m/>
    <n v="6000"/>
    <n v="12000"/>
    <n v="10"/>
    <n v="4"/>
    <n v="-2"/>
    <n v="11400"/>
    <m/>
    <m/>
    <m/>
    <n v="5000"/>
    <n v="5000"/>
    <n v="10000"/>
  </r>
  <r>
    <n v="162"/>
    <s v="Strawberry PA8889 (Kerry)"/>
    <s v="obsolete"/>
    <s v="no stock"/>
    <n v="150"/>
    <n v="600"/>
    <e v="#N/A"/>
    <s v="single"/>
    <s v="cc stick "/>
    <s v="FLAVOUR"/>
    <s v="RM0187"/>
    <s v="Raw Material"/>
    <n v="1"/>
    <n v="20"/>
    <n v="5"/>
    <n v="5"/>
    <n v="31"/>
    <n v="20"/>
    <n v="20"/>
    <s v="Non Local"/>
    <s v="Kgs"/>
    <s v="25 KGS"/>
    <n v="25"/>
    <s v="5 cans x 5 kgs"/>
    <n v="5"/>
    <n v="0"/>
    <n v="25"/>
    <n v="0"/>
    <n v="0"/>
    <n v="0"/>
    <n v="0"/>
    <n v="0"/>
    <n v="0"/>
    <n v="0"/>
    <n v="25"/>
    <n v="2.7777777777777777"/>
    <n v="25"/>
    <n v="1666.6666666666665"/>
    <n v="1.6666666666666666E-2"/>
    <n v="1.5247908220314041E-5"/>
    <n v="0.99964849216873009"/>
    <x v="2"/>
    <n v="150"/>
    <s v="kgs"/>
    <n v="0.83333333333333337"/>
    <b v="0"/>
    <n v="180"/>
    <m/>
    <n v="1"/>
    <m/>
    <s v="6-9 Months"/>
    <n v="1"/>
    <s v="non moved"/>
    <n v="90000"/>
    <m/>
    <m/>
    <m/>
    <m/>
    <m/>
    <m/>
    <m/>
    <m/>
    <n v="0"/>
    <n v="0"/>
    <m/>
    <m/>
    <m/>
    <m/>
    <m/>
    <m/>
    <m/>
    <m/>
    <m/>
    <m/>
  </r>
  <r>
    <n v="722"/>
    <s v="XTREM LEMON WITH CHATPAT LABELS"/>
    <s v="occasional use"/>
    <m/>
    <n v="18430"/>
    <n v="0.55000000000000004"/>
    <s v="FG0133"/>
    <s v="single"/>
    <s v="CANDY"/>
    <s v="STICKERS"/>
    <s v="PM057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n v="0"/>
    <n v="0"/>
    <n v="15940"/>
    <n v="0"/>
    <n v="8165"/>
    <n v="0"/>
    <n v="0"/>
    <n v="0"/>
    <n v="24105"/>
    <n v="3013.125"/>
    <n v="15940"/>
    <n v="1657.2187500000002"/>
    <n v="1.6572187500000002E-2"/>
    <n v="1.516147164059014E-5"/>
    <n v="0.99966365364037069"/>
    <x v="0"/>
    <n v="18430"/>
    <s v="no.s"/>
    <n v="531.33333333333337"/>
    <b v="0"/>
    <n v="34.686323713927223"/>
    <m/>
    <n v="1"/>
    <m/>
    <s v="6-9 Months"/>
    <n v="1"/>
    <s v="slow moved"/>
    <n v="10136.5"/>
    <m/>
    <m/>
    <m/>
    <m/>
    <m/>
    <n v="2656.666666666667"/>
    <m/>
    <m/>
    <n v="0"/>
    <n v="0"/>
    <m/>
    <m/>
    <m/>
    <m/>
    <m/>
    <m/>
    <m/>
    <m/>
    <m/>
    <m/>
  </r>
  <r>
    <n v="590"/>
    <s v="PIK N PIK SURPRISE SB"/>
    <s v="obsolete"/>
    <m/>
    <n v="28500"/>
    <n v="0.3"/>
    <e v="#N/A"/>
    <s v="single"/>
    <s v="STICK"/>
    <s v="STICKERS"/>
    <s v="PM0044"/>
    <s v="Packing Material"/>
    <n v="1"/>
    <n v="10"/>
    <n v="1"/>
    <n v="3"/>
    <n v="15"/>
    <n v="7"/>
    <n v="7"/>
    <s v="local"/>
    <s v="no.s"/>
    <s v="10000 NOS"/>
    <n v="10000"/>
    <n v="0"/>
    <n v="200"/>
    <n v="4000"/>
    <n v="45000"/>
    <n v="0"/>
    <n v="0"/>
    <n v="0"/>
    <n v="0"/>
    <n v="0"/>
    <n v="0"/>
    <n v="0"/>
    <n v="49000"/>
    <n v="5444.4444444444443"/>
    <n v="45000"/>
    <n v="1633.3333333333333"/>
    <n v="1.6333333333333332E-2"/>
    <n v="2.8391605106224747E-5"/>
    <n v="0.99903505001527348"/>
    <x v="2"/>
    <n v="28500"/>
    <s v="no.s"/>
    <n v="1500"/>
    <b v="0"/>
    <n v="19"/>
    <m/>
    <n v="1"/>
    <m/>
    <s v="6-9 Months"/>
    <n v="1"/>
    <s v="non moved"/>
    <n v="8550"/>
    <m/>
    <m/>
    <m/>
    <m/>
    <m/>
    <m/>
    <m/>
    <m/>
    <n v="0"/>
    <n v="0"/>
    <m/>
    <m/>
    <m/>
    <m/>
    <m/>
    <m/>
    <m/>
    <m/>
    <m/>
    <m/>
  </r>
  <r>
    <n v="585"/>
    <s v="CHOCO REGULAR CH"/>
    <s v="obsolete"/>
    <m/>
    <n v="22000"/>
    <n v="0.6"/>
    <e v="#N/A"/>
    <s v="single"/>
    <s v="STICK"/>
    <s v="STICKERS"/>
    <s v="PM0055"/>
    <s v="Packing Material"/>
    <n v="1"/>
    <n v="10"/>
    <n v="1"/>
    <n v="3"/>
    <n v="15"/>
    <n v="7"/>
    <n v="7"/>
    <s v="local"/>
    <s v="no.s"/>
    <s v="10000 NOS"/>
    <n v="10000"/>
    <n v="0"/>
    <n v="200"/>
    <n v="10000"/>
    <n v="14000"/>
    <n v="0"/>
    <n v="0"/>
    <n v="0"/>
    <n v="0"/>
    <n v="0"/>
    <n v="0"/>
    <n v="0"/>
    <n v="24000"/>
    <n v="2666.6666666666665"/>
    <n v="14000"/>
    <n v="1599.9999999999998"/>
    <n v="1.5999999999999997E-2"/>
    <n v="1.4637991891501479E-5"/>
    <n v="0.99967829163226218"/>
    <x v="2"/>
    <n v="22000"/>
    <s v="no.s"/>
    <n v="466.66666666666669"/>
    <b v="0"/>
    <n v="47.142857142857139"/>
    <m/>
    <n v="1"/>
    <m/>
    <s v="6-9 Months"/>
    <n v="1"/>
    <s v="non moved"/>
    <n v="13200"/>
    <m/>
    <m/>
    <m/>
    <m/>
    <m/>
    <m/>
    <m/>
    <m/>
    <n v="0"/>
    <n v="0"/>
    <m/>
    <m/>
    <m/>
    <m/>
    <m/>
    <m/>
    <m/>
    <m/>
    <m/>
    <m/>
  </r>
  <r>
    <n v="171"/>
    <s v="Ponceau 4R Supra Color"/>
    <m/>
    <m/>
    <n v="6"/>
    <n v="700"/>
    <s v="multiple"/>
    <s v="Multiple"/>
    <s v="CANDY, LOLLY POP"/>
    <s v="COLOUR"/>
    <s v="RM0062"/>
    <s v="Raw Material"/>
    <n v="1"/>
    <n v="10"/>
    <n v="1"/>
    <n v="4"/>
    <n v="16"/>
    <n v="15"/>
    <n v="15"/>
    <s v="local"/>
    <s v="Kgs"/>
    <s v="5 KGS"/>
    <n v="5"/>
    <s v="10 cans x .500 gms"/>
    <n v="0.5"/>
    <n v="2"/>
    <n v="4"/>
    <n v="1.5"/>
    <n v="3"/>
    <n v="3"/>
    <n v="4"/>
    <n v="0"/>
    <n v="1.5"/>
    <n v="1"/>
    <n v="20"/>
    <n v="2.2222222222222223"/>
    <n v="4"/>
    <n v="1555.5555555555557"/>
    <n v="1.5555555555555557E-2"/>
    <n v="1.423138100562644E-5"/>
    <n v="0.99969252301326783"/>
    <x v="0"/>
    <n v="6"/>
    <s v="kgs"/>
    <n v="0.13333333333333333"/>
    <b v="0"/>
    <n v="45"/>
    <m/>
    <m/>
    <m/>
    <m/>
    <n v="0"/>
    <s v="moved"/>
    <n v="4200"/>
    <m/>
    <m/>
    <m/>
    <s v="2 Bin"/>
    <n v="2"/>
    <n v="2"/>
    <n v="2"/>
    <m/>
    <n v="3500"/>
    <n v="7000"/>
    <n v="20"/>
    <n v="2"/>
    <n v="0"/>
    <m/>
    <m/>
    <m/>
    <m/>
    <n v="2.6666666666666665"/>
    <n v="2.5"/>
    <n v="5"/>
  </r>
  <r>
    <n v="224"/>
    <s v="Stickers Choco Frnd 2/-"/>
    <m/>
    <m/>
    <n v="2140"/>
    <n v="0.45"/>
    <s v="FG0041"/>
    <s v="single"/>
    <s v="ENGLAND"/>
    <s v="STICKERS"/>
    <s v="PM0246"/>
    <s v="Packing Material"/>
    <n v="1"/>
    <n v="10"/>
    <n v="1"/>
    <n v="3"/>
    <n v="15"/>
    <n v="7"/>
    <n v="7"/>
    <s v="local"/>
    <s v="no.s"/>
    <s v="10000 NOS"/>
    <n v="10000"/>
    <n v="0"/>
    <n v="2000"/>
    <n v="12000"/>
    <n v="0"/>
    <n v="0"/>
    <n v="0"/>
    <n v="0"/>
    <n v="0"/>
    <n v="4500"/>
    <n v="8000"/>
    <n v="6500"/>
    <n v="31000"/>
    <n v="3444.4444444444443"/>
    <n v="12000"/>
    <n v="1550"/>
    <n v="1.55E-2"/>
    <n v="1.418055464489206E-5"/>
    <n v="0.9997209283414914"/>
    <x v="0"/>
    <n v="2140"/>
    <s v="no.s"/>
    <n v="400"/>
    <b v="0"/>
    <n v="5.35"/>
    <m/>
    <m/>
    <m/>
    <m/>
    <n v="0"/>
    <s v="moved"/>
    <n v="963"/>
    <m/>
    <m/>
    <m/>
    <s v="2 Bin"/>
    <n v="2"/>
    <n v="2800"/>
    <n v="4000"/>
    <m/>
    <n v="4500"/>
    <n v="9000"/>
    <n v="20"/>
    <n v="1"/>
    <n v="1"/>
    <m/>
    <m/>
    <n v="10000"/>
    <n v="4500"/>
    <n v="8000"/>
    <n v="8000"/>
    <n v="10000"/>
  </r>
  <r>
    <n v="386"/>
    <s v="Stickers Funtoo Choco stick Big Labels"/>
    <m/>
    <m/>
    <n v="15055"/>
    <n v="0.45"/>
    <s v="FG0158"/>
    <s v="single"/>
    <s v="STICK"/>
    <s v="STICKERS"/>
    <s v="PM0563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n v="4570"/>
    <n v="2130"/>
    <n v="3400"/>
    <n v="3000"/>
    <n v="13100"/>
    <n v="3275"/>
    <n v="4570"/>
    <n v="1473.75"/>
    <n v="1.4737500000000001E-2"/>
    <n v="1.3482962843812693E-5"/>
    <n v="0.99973441130433516"/>
    <x v="0"/>
    <n v="15055"/>
    <s v="no.s"/>
    <n v="152.33333333333334"/>
    <b v="0"/>
    <n v="98.829321663019684"/>
    <m/>
    <m/>
    <m/>
    <m/>
    <n v="0"/>
    <s v="moved"/>
    <n v="6774.75"/>
    <m/>
    <m/>
    <m/>
    <s v="2 Bin"/>
    <n v="2"/>
    <n v="761.66666666666674"/>
    <n v="800"/>
    <m/>
    <n v="4500"/>
    <n v="9000"/>
    <n v="20"/>
    <n v="2"/>
    <n v="0"/>
    <m/>
    <m/>
    <m/>
    <m/>
    <n v="3046.666666666667"/>
    <n v="3000"/>
    <n v="10000"/>
  </r>
  <r>
    <n v="589"/>
    <s v="PIK N PIK SURPRISE CH"/>
    <s v="obsolete"/>
    <m/>
    <n v="69200"/>
    <n v="0.3"/>
    <e v="#N/A"/>
    <s v="single"/>
    <s v="STICK"/>
    <s v="STICKERS"/>
    <s v="PM0043"/>
    <s v="Packing Material"/>
    <n v="1"/>
    <n v="10"/>
    <n v="1"/>
    <n v="3"/>
    <n v="15"/>
    <n v="7"/>
    <n v="7"/>
    <s v="local"/>
    <s v="no.s"/>
    <s v="10000 NOS"/>
    <n v="10000"/>
    <n v="0"/>
    <n v="200"/>
    <n v="0"/>
    <n v="43000"/>
    <n v="0"/>
    <n v="0"/>
    <n v="0"/>
    <n v="0"/>
    <n v="0"/>
    <n v="0"/>
    <n v="0"/>
    <n v="43000"/>
    <n v="4777.7777777777774"/>
    <n v="43000"/>
    <n v="1433.3333333333333"/>
    <n v="1.4333333333333333E-2"/>
    <n v="2.4915082031993145E-5"/>
    <n v="0.99927144900994869"/>
    <x v="2"/>
    <n v="69200"/>
    <s v="no.s"/>
    <n v="1433.3333333333333"/>
    <b v="0"/>
    <n v="48.279069767441861"/>
    <m/>
    <n v="1"/>
    <m/>
    <s v="6-9 Months"/>
    <n v="1"/>
    <s v="non moved"/>
    <n v="20760"/>
    <m/>
    <m/>
    <m/>
    <m/>
    <m/>
    <m/>
    <m/>
    <m/>
    <n v="0"/>
    <n v="0"/>
    <m/>
    <m/>
    <m/>
    <m/>
    <m/>
    <m/>
    <m/>
    <m/>
    <m/>
    <m/>
  </r>
  <r>
    <n v="180"/>
    <s v="Tetrazine color"/>
    <m/>
    <m/>
    <n v="33"/>
    <n v="523"/>
    <s v="multiple"/>
    <s v="Multiple"/>
    <s v="LOLLY POP,CANDY"/>
    <s v="COLOUR"/>
    <s v="RM0192"/>
    <s v="Raw Material"/>
    <n v="1"/>
    <n v="10"/>
    <n v="1"/>
    <n v="4"/>
    <n v="16"/>
    <n v="15"/>
    <n v="15"/>
    <s v="local"/>
    <s v="Kgs"/>
    <s v="5 KGS"/>
    <n v="5"/>
    <s v="10 cans x .500 gms"/>
    <n v="0.5"/>
    <n v="1"/>
    <n v="1"/>
    <n v="2"/>
    <n v="3"/>
    <n v="1"/>
    <n v="2.5"/>
    <n v="8.5"/>
    <n v="3.5"/>
    <n v="2"/>
    <n v="24.5"/>
    <n v="2.7222222222222223"/>
    <n v="8.5"/>
    <n v="1423.7222222222222"/>
    <n v="1.4237222222222222E-2"/>
    <n v="1.3025271465399599E-5"/>
    <n v="0.99974743657580056"/>
    <x v="0"/>
    <n v="33"/>
    <s v="kgs"/>
    <n v="0.28333333333333333"/>
    <b v="0"/>
    <n v="116.47058823529412"/>
    <m/>
    <m/>
    <m/>
    <m/>
    <n v="0"/>
    <s v="moved"/>
    <n v="17259"/>
    <m/>
    <m/>
    <m/>
    <s v="2 Bin"/>
    <n v="2"/>
    <n v="4.25"/>
    <n v="4.5"/>
    <m/>
    <n v="3138"/>
    <n v="6276"/>
    <n v="20"/>
    <n v="6"/>
    <n v="-4"/>
    <n v="10983"/>
    <m/>
    <m/>
    <m/>
    <n v="5.6666666666666661"/>
    <n v="6"/>
    <n v="6"/>
  </r>
  <r>
    <n v="583"/>
    <s v="CHOCO LARGE CH"/>
    <s v="obsolete"/>
    <m/>
    <n v="83000"/>
    <n v="0.45"/>
    <e v="#N/A"/>
    <s v="single"/>
    <s v="STICK"/>
    <s v="STICKERS"/>
    <s v="PM0053"/>
    <s v="Packing Material"/>
    <n v="1"/>
    <n v="10"/>
    <n v="1"/>
    <n v="3"/>
    <n v="15"/>
    <n v="7"/>
    <n v="7"/>
    <s v="local"/>
    <s v="no.s"/>
    <s v="10000 NOS"/>
    <n v="10000"/>
    <n v="0"/>
    <n v="200"/>
    <n v="25500"/>
    <n v="0"/>
    <n v="2000"/>
    <n v="0"/>
    <n v="0"/>
    <n v="0"/>
    <n v="0"/>
    <n v="0"/>
    <n v="0"/>
    <n v="27500"/>
    <n v="3055.5555555555557"/>
    <n v="25500"/>
    <n v="1375"/>
    <n v="1.375E-2"/>
    <n v="1.2579524281759085E-5"/>
    <n v="0.99976001610008236"/>
    <x v="2"/>
    <n v="83000"/>
    <s v="no.s"/>
    <n v="850"/>
    <b v="0"/>
    <n v="97.647058823529406"/>
    <m/>
    <n v="1"/>
    <m/>
    <s v="6-9 Months"/>
    <n v="1"/>
    <s v="non moved"/>
    <n v="37350"/>
    <m/>
    <m/>
    <m/>
    <m/>
    <m/>
    <m/>
    <m/>
    <m/>
    <n v="0"/>
    <n v="0"/>
    <m/>
    <m/>
    <m/>
    <m/>
    <m/>
    <m/>
    <m/>
    <m/>
    <m/>
    <m/>
  </r>
  <r>
    <n v="586"/>
    <s v="YOYO REGULAR SB"/>
    <s v="Slow moving"/>
    <m/>
    <n v="93000"/>
    <n v="0.6"/>
    <s v="multiple"/>
    <s v="single"/>
    <s v="STICK"/>
    <s v="STICKERS"/>
    <s v="PM0040"/>
    <s v="Packing Material"/>
    <n v="1"/>
    <n v="10"/>
    <n v="1"/>
    <n v="3"/>
    <n v="15"/>
    <n v="7"/>
    <n v="7"/>
    <s v="local"/>
    <s v="no.s"/>
    <s v="10000 NOS"/>
    <n v="10000"/>
    <n v="0"/>
    <n v="200"/>
    <n v="20400"/>
    <n v="0"/>
    <n v="0"/>
    <n v="0"/>
    <n v="0"/>
    <n v="0"/>
    <n v="0"/>
    <n v="0"/>
    <n v="0"/>
    <n v="20400"/>
    <n v="2266.6666666666665"/>
    <n v="20400"/>
    <n v="1359.9999999999998"/>
    <n v="1.3599999999999998E-2"/>
    <n v="1.2442293107776257E-5"/>
    <n v="0.99977245839319018"/>
    <x v="0"/>
    <n v="93000"/>
    <s v="no.s"/>
    <n v="680"/>
    <b v="0"/>
    <n v="136.76470588235293"/>
    <m/>
    <n v="1"/>
    <m/>
    <s v="6-9 Months"/>
    <n v="1"/>
    <s v="non moved"/>
    <n v="55800"/>
    <m/>
    <m/>
    <m/>
    <m/>
    <m/>
    <n v="4760"/>
    <m/>
    <m/>
    <n v="0"/>
    <n v="0"/>
    <m/>
    <m/>
    <m/>
    <m/>
    <m/>
    <m/>
    <m/>
    <m/>
    <m/>
    <m/>
  </r>
  <r>
    <n v="679"/>
    <s v="Choco Friend Mono Partitions"/>
    <m/>
    <m/>
    <n v="13000"/>
    <n v="0.4"/>
    <s v="FG0042"/>
    <s v="single"/>
    <s v="ENGLAND"/>
    <s v="PARTITIONS"/>
    <s v="PM0252"/>
    <s v="Packing Material"/>
    <n v="1"/>
    <n v="10"/>
    <n v="1"/>
    <n v="4"/>
    <n v="16"/>
    <n v="7"/>
    <n v="7"/>
    <s v="local"/>
    <s v="no.s"/>
    <s v="5000 NOS"/>
    <n v="5000"/>
    <n v="0"/>
    <n v="1000"/>
    <n v="4000"/>
    <n v="18000"/>
    <n v="2000"/>
    <n v="0"/>
    <n v="0"/>
    <n v="0"/>
    <n v="6000"/>
    <n v="0"/>
    <n v="0"/>
    <n v="30000"/>
    <n v="3333.3333333333335"/>
    <n v="18000"/>
    <n v="1333.3333333333335"/>
    <n v="1.3333333333333334E-2"/>
    <n v="1.2198326576251236E-5"/>
    <n v="0.99978465671976646"/>
    <x v="0"/>
    <n v="13000"/>
    <s v="no.s"/>
    <n v="600"/>
    <b v="0"/>
    <n v="21.666666666666668"/>
    <m/>
    <m/>
    <m/>
    <m/>
    <n v="0"/>
    <s v="moved"/>
    <n v="5200"/>
    <m/>
    <m/>
    <m/>
    <s v="2 Bin"/>
    <n v="2"/>
    <n v="4200"/>
    <n v="5000"/>
    <m/>
    <n v="4800"/>
    <n v="9600"/>
    <n v="20"/>
    <n v="2"/>
    <n v="0"/>
    <m/>
    <m/>
    <m/>
    <m/>
    <n v="12000"/>
    <n v="12000"/>
    <n v="12000"/>
  </r>
  <r>
    <n v="1013"/>
    <s v="110MM HAT CAPS RED"/>
    <m/>
    <m/>
    <n v="7356"/>
    <n v="4"/>
    <s v="FG0235"/>
    <s v="single"/>
    <s v="DUDES"/>
    <s v="CAPS"/>
    <s v="PM0721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n v="1000"/>
    <n v="0"/>
    <n v="0"/>
    <n v="1000"/>
    <n v="333.33333333333331"/>
    <n v="1000"/>
    <n v="1333.3333333333333"/>
    <n v="1.3333333333333332E-2"/>
    <n v="1.2198326576251233E-5"/>
    <n v="0.99979685504634275"/>
    <x v="0"/>
    <n v="7356"/>
    <s v="no.s"/>
    <n v="33.333333333333336"/>
    <b v="0"/>
    <n v="220.67999999999998"/>
    <m/>
    <m/>
    <m/>
    <m/>
    <n v="0"/>
    <s v="moved"/>
    <n v="29424"/>
    <m/>
    <m/>
    <m/>
    <s v="2 Bin"/>
    <n v="2"/>
    <n v="66.666666666666671"/>
    <n v="500"/>
    <m/>
    <n v="20000"/>
    <n v="40000"/>
    <n v="5"/>
    <n v="2"/>
    <n v="0"/>
    <m/>
    <m/>
    <m/>
    <m/>
    <n v="166.66666666666669"/>
    <n v="0"/>
    <n v="5000"/>
  </r>
  <r>
    <n v="964"/>
    <s v="HUNGRY BIRD POUCHES"/>
    <m/>
    <m/>
    <n v="30500"/>
    <n v="1"/>
    <e v="#N/A"/>
    <s v="single"/>
    <s v="BLISTER"/>
    <s v="POUCHES"/>
    <s v="PM0683"/>
    <s v="Packing Material"/>
    <n v="1"/>
    <n v="15"/>
    <n v="1"/>
    <n v="5"/>
    <n v="22"/>
    <m/>
    <n v="22"/>
    <s v="local"/>
    <s v="Kgs"/>
    <s v="10000 NOS"/>
    <n v="10000"/>
    <s v="each bdl contains 200 nos"/>
    <n v="200"/>
    <m/>
    <m/>
    <m/>
    <m/>
    <m/>
    <m/>
    <n v="1250"/>
    <m/>
    <m/>
    <m/>
    <n v="1250"/>
    <m/>
    <n v="1250"/>
    <m/>
    <n v="0"/>
    <n v="1"/>
    <x v="0"/>
    <n v="30500"/>
    <s v="no.s"/>
    <n v="0"/>
    <b v="0"/>
    <m/>
    <m/>
    <m/>
    <m/>
    <m/>
    <n v="4"/>
    <s v="moved"/>
    <n v="30500"/>
    <m/>
    <m/>
    <m/>
    <s v="2 Bin"/>
    <n v="2"/>
    <n v="0"/>
    <n v="0"/>
    <m/>
    <n v="10000"/>
    <n v="20000"/>
    <n v="22"/>
    <n v="4"/>
    <n v="-2"/>
    <n v="10500"/>
    <m/>
    <m/>
    <m/>
    <n v="0"/>
    <n v="0"/>
    <n v="10000"/>
  </r>
  <r>
    <n v="589"/>
    <s v="CREAMY STIX SURPRISE CH"/>
    <s v="obsolete"/>
    <m/>
    <n v="57000"/>
    <n v="0.3"/>
    <s v="FG0179"/>
    <s v="single"/>
    <s v="STICK"/>
    <s v="STICKERS"/>
    <s v="PM0059"/>
    <s v="Packing Material"/>
    <n v="1"/>
    <n v="10"/>
    <n v="1"/>
    <n v="3"/>
    <n v="15"/>
    <n v="7"/>
    <n v="7"/>
    <s v="local"/>
    <s v="no.s"/>
    <s v="10000 NOS"/>
    <n v="10000"/>
    <n v="0"/>
    <n v="200"/>
    <n v="35000"/>
    <n v="0"/>
    <n v="0"/>
    <n v="0"/>
    <n v="0"/>
    <n v="2000"/>
    <n v="0"/>
    <n v="0"/>
    <n v="0"/>
    <n v="37000"/>
    <n v="4111.1111111111113"/>
    <n v="35000"/>
    <n v="1233.3333333333333"/>
    <n v="1.2333333333333333E-2"/>
    <n v="2.1438558957761543E-5"/>
    <n v="0.99938208783199534"/>
    <x v="2"/>
    <n v="57000"/>
    <s v="no.s"/>
    <n v="1166.6666666666667"/>
    <b v="0"/>
    <n v="48.857142857142854"/>
    <m/>
    <n v="1"/>
    <m/>
    <s v="6-9 Months"/>
    <n v="1"/>
    <s v="non moved"/>
    <n v="17100"/>
    <m/>
    <m/>
    <m/>
    <m/>
    <m/>
    <m/>
    <m/>
    <m/>
    <n v="0"/>
    <n v="0"/>
    <m/>
    <m/>
    <m/>
    <m/>
    <m/>
    <m/>
    <m/>
    <m/>
    <m/>
    <m/>
  </r>
  <r>
    <n v="221"/>
    <s v="labels  2 shots"/>
    <m/>
    <m/>
    <n v="46200"/>
    <n v="0.25"/>
    <s v="FG0049"/>
    <s v="single"/>
    <s v="ENGLAND"/>
    <s v="STICKERS"/>
    <s v="PM025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6500"/>
    <n v="0"/>
    <n v="0"/>
    <n v="0"/>
    <n v="5500"/>
    <n v="0"/>
    <n v="10200"/>
    <n v="4100"/>
    <n v="16500"/>
    <n v="42800"/>
    <n v="4755.5555555555557"/>
    <n v="16500"/>
    <n v="1188.8888888888889"/>
    <n v="1.188888888888889E-2"/>
    <n v="1.0876841197157352E-5"/>
    <n v="0.99980773188753991"/>
    <x v="0"/>
    <n v="46200"/>
    <s v="no.s"/>
    <n v="550"/>
    <b v="0"/>
    <n v="84"/>
    <m/>
    <m/>
    <m/>
    <m/>
    <n v="0"/>
    <s v="moved"/>
    <n v="11550"/>
    <m/>
    <m/>
    <m/>
    <s v="2 Bin"/>
    <n v="2"/>
    <n v="2750"/>
    <n v="2800"/>
    <m/>
    <n v="2750"/>
    <n v="5500"/>
    <n v="20"/>
    <n v="5"/>
    <n v="-3"/>
    <n v="6050"/>
    <m/>
    <m/>
    <m/>
    <n v="11000"/>
    <n v="11000"/>
    <n v="11000"/>
  </r>
  <r>
    <n v="593"/>
    <s v="PIK N PIK REGULAR CH"/>
    <s v="occasional use"/>
    <m/>
    <n v="32300"/>
    <n v="0.45"/>
    <e v="#N/A"/>
    <s v="single"/>
    <s v="STICK"/>
    <s v="STICKERS"/>
    <s v="PM0047"/>
    <s v="Packing Material"/>
    <n v="1"/>
    <n v="10"/>
    <n v="1"/>
    <n v="3"/>
    <n v="15"/>
    <n v="7"/>
    <n v="7"/>
    <s v="local"/>
    <s v="no.s"/>
    <s v="10000 NOS"/>
    <n v="10000"/>
    <n v="0"/>
    <n v="200"/>
    <n v="17800"/>
    <n v="0"/>
    <n v="5000"/>
    <n v="0"/>
    <n v="0"/>
    <n v="0"/>
    <n v="0"/>
    <n v="0"/>
    <n v="0"/>
    <n v="22800"/>
    <n v="2533.3333333333335"/>
    <n v="17800"/>
    <n v="1140"/>
    <n v="1.14E-2"/>
    <n v="1.0429569222694805E-5"/>
    <n v="0.99981816145676261"/>
    <x v="0"/>
    <n v="32300"/>
    <s v="no.s"/>
    <n v="593.33333333333337"/>
    <b v="0"/>
    <n v="54.438202247191008"/>
    <m/>
    <n v="1"/>
    <m/>
    <s v="6-9 Months"/>
    <n v="1"/>
    <s v="non moved"/>
    <n v="14535"/>
    <m/>
    <m/>
    <m/>
    <m/>
    <m/>
    <n v="4153.3333333333339"/>
    <m/>
    <m/>
    <n v="0"/>
    <n v="0"/>
    <m/>
    <m/>
    <m/>
    <m/>
    <m/>
    <m/>
    <m/>
    <m/>
    <m/>
    <m/>
  </r>
  <r>
    <n v="591"/>
    <s v="CREAMY STIX LARGE CH"/>
    <s v="obsolete"/>
    <m/>
    <n v="48500"/>
    <n v="0.45"/>
    <s v="FG0175"/>
    <s v="single"/>
    <s v="STICK"/>
    <s v="STICKERS"/>
    <s v="PM0061"/>
    <s v="Packing Material"/>
    <n v="1"/>
    <n v="10"/>
    <n v="1"/>
    <n v="3"/>
    <n v="15"/>
    <n v="7"/>
    <n v="7"/>
    <s v="local"/>
    <s v="no.s"/>
    <s v="10000 NOS"/>
    <n v="10000"/>
    <n v="0"/>
    <n v="200"/>
    <n v="21000"/>
    <n v="0"/>
    <n v="0"/>
    <n v="0"/>
    <n v="0"/>
    <n v="1500"/>
    <n v="0"/>
    <n v="0"/>
    <n v="0"/>
    <n v="22500"/>
    <n v="2500"/>
    <n v="21000"/>
    <n v="1125"/>
    <n v="1.125E-2"/>
    <n v="1.0292338048711979E-5"/>
    <n v="0.99982845379481133"/>
    <x v="2"/>
    <n v="48500"/>
    <s v="no.s"/>
    <n v="700"/>
    <b v="0"/>
    <n v="69.285714285714292"/>
    <m/>
    <n v="1"/>
    <m/>
    <s v="6-9 Months"/>
    <n v="1"/>
    <s v="non moved"/>
    <n v="21825"/>
    <m/>
    <m/>
    <m/>
    <m/>
    <m/>
    <m/>
    <m/>
    <m/>
    <n v="0"/>
    <n v="0"/>
    <m/>
    <m/>
    <m/>
    <m/>
    <m/>
    <m/>
    <m/>
    <m/>
    <m/>
    <m/>
  </r>
  <r>
    <n v="380"/>
    <s v="Blue Ball Pens"/>
    <m/>
    <m/>
    <n v="9000"/>
    <n v="2.2999999999999998"/>
    <e v="#N/A"/>
    <s v="single"/>
    <s v="CANDY"/>
    <s v="Pen"/>
    <s v="PM0185"/>
    <s v="Packing Material"/>
    <n v="1"/>
    <n v="12"/>
    <n v="7"/>
    <n v="4"/>
    <n v="1"/>
    <n v="7"/>
    <n v="1"/>
    <s v="local"/>
    <s v="no.s"/>
    <s v="CLOSED"/>
    <s v="cLOSED"/>
    <n v="0"/>
    <n v="200"/>
    <n v="1995"/>
    <n v="0"/>
    <n v="0"/>
    <n v="0"/>
    <n v="0"/>
    <n v="0"/>
    <n v="0"/>
    <n v="2000"/>
    <n v="0"/>
    <n v="3995"/>
    <n v="443.88888888888891"/>
    <n v="2000"/>
    <n v="1020.9444444444445"/>
    <n v="1.0209444444444445E-2"/>
    <n v="9.3403603121570386E-6"/>
    <n v="0.99983779415512353"/>
    <x v="0"/>
    <n v="9000"/>
    <s v="no.s"/>
    <n v="66.666666666666671"/>
    <b v="0"/>
    <n v="135"/>
    <m/>
    <m/>
    <m/>
    <m/>
    <n v="0"/>
    <s v="moved"/>
    <n v="20700"/>
    <m/>
    <m/>
    <m/>
    <s v="Trial Purchase"/>
    <m/>
    <m/>
    <m/>
    <m/>
    <n v="0"/>
    <n v="0"/>
    <m/>
    <e v="#DIV/0!"/>
    <e v="#DIV/0!"/>
    <m/>
    <m/>
    <m/>
    <m/>
    <m/>
    <m/>
    <m/>
  </r>
  <r>
    <n v="174"/>
    <s v="Sunset Yellow Color"/>
    <m/>
    <m/>
    <n v="6.5"/>
    <n v="517"/>
    <s v="multiple"/>
    <s v="Multiple"/>
    <s v="LOLLY POP,CANDY"/>
    <s v="COLOUR"/>
    <s v="RM0053"/>
    <s v="Raw Material"/>
    <n v="1"/>
    <n v="10"/>
    <n v="1"/>
    <n v="4"/>
    <n v="16"/>
    <n v="15"/>
    <n v="15"/>
    <s v="local"/>
    <s v="Kgs"/>
    <s v="5 KGS"/>
    <n v="5"/>
    <s v="10 cans x .500 gms"/>
    <n v="0.5"/>
    <n v="1.5"/>
    <n v="2"/>
    <n v="3"/>
    <n v="2.5"/>
    <n v="2"/>
    <n v="2.5"/>
    <n v="0.5"/>
    <n v="1.5"/>
    <n v="2"/>
    <n v="17.5"/>
    <n v="1.9444444444444444"/>
    <n v="3"/>
    <n v="1005.2777777777777"/>
    <n v="1.0052777777777777E-2"/>
    <n v="9.197029974886087E-6"/>
    <n v="0.99984699118509845"/>
    <x v="0"/>
    <n v="6.5"/>
    <s v="kgs"/>
    <n v="0.1"/>
    <b v="0"/>
    <n v="65"/>
    <m/>
    <m/>
    <m/>
    <m/>
    <n v="0"/>
    <s v="moved"/>
    <n v="3360.5"/>
    <m/>
    <m/>
    <m/>
    <s v="2 Bin"/>
    <n v="2"/>
    <n v="1.5"/>
    <n v="1.5"/>
    <m/>
    <n v="2585"/>
    <n v="5170"/>
    <n v="20"/>
    <n v="2"/>
    <n v="0"/>
    <m/>
    <m/>
    <m/>
    <m/>
    <n v="2"/>
    <n v="2"/>
    <n v="5"/>
  </r>
  <r>
    <n v="639"/>
    <s v="PEPE 96MM Foils"/>
    <m/>
    <m/>
    <n v="263000"/>
    <n v="0.24"/>
    <e v="#N/A"/>
    <s v="single"/>
    <s v="STICK"/>
    <s v="FOILS"/>
    <s v="PM0452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15000"/>
    <n v="0"/>
    <n v="0"/>
    <n v="0"/>
    <n v="0"/>
    <n v="21000"/>
    <n v="0"/>
    <n v="0"/>
    <n v="36000"/>
    <n v="4000"/>
    <n v="21000"/>
    <n v="960"/>
    <n v="9.5999999999999992E-3"/>
    <n v="8.7827951349008893E-6"/>
    <n v="0.9998557739802334"/>
    <x v="0"/>
    <n v="263000"/>
    <s v="no.s"/>
    <n v="700"/>
    <b v="0"/>
    <n v="375.71428571428572"/>
    <m/>
    <m/>
    <m/>
    <m/>
    <n v="0"/>
    <s v="moved"/>
    <n v="63120"/>
    <m/>
    <m/>
    <m/>
    <s v="2 Bin"/>
    <n v="2"/>
    <n v="2100"/>
    <n v="3000"/>
    <m/>
    <n v="12000"/>
    <n v="24000"/>
    <n v="5"/>
    <n v="6"/>
    <n v="-4"/>
    <n v="39120"/>
    <m/>
    <m/>
    <m/>
    <n v="3500"/>
    <n v="3000"/>
    <n v="50000"/>
  </r>
  <r>
    <n v="584"/>
    <s v="CHOCO LARGE SB"/>
    <s v="obsolete"/>
    <m/>
    <n v="24000"/>
    <n v="0.45"/>
    <e v="#N/A"/>
    <s v="single"/>
    <s v="STICK"/>
    <s v="STICKERS"/>
    <s v="PM0054"/>
    <s v="Packing Material"/>
    <n v="1"/>
    <n v="10"/>
    <n v="1"/>
    <n v="3"/>
    <n v="15"/>
    <n v="7"/>
    <n v="7"/>
    <s v="local"/>
    <s v="no.s"/>
    <s v="10000 NOS"/>
    <n v="10000"/>
    <n v="0"/>
    <n v="200"/>
    <n v="19000"/>
    <n v="0"/>
    <n v="0"/>
    <n v="0"/>
    <n v="0"/>
    <n v="0"/>
    <n v="0"/>
    <n v="0"/>
    <n v="0"/>
    <n v="19000"/>
    <n v="2111.1111111111113"/>
    <n v="19000"/>
    <n v="950.00000000000011"/>
    <n v="9.5000000000000015E-3"/>
    <n v="8.6913076855790062E-6"/>
    <n v="0.99986446528791895"/>
    <x v="2"/>
    <n v="24000"/>
    <s v="no.s"/>
    <n v="633.33333333333337"/>
    <b v="0"/>
    <n v="37.89473684210526"/>
    <m/>
    <n v="1"/>
    <m/>
    <s v="6-9 Months"/>
    <n v="1"/>
    <s v="non moved"/>
    <n v="10800"/>
    <m/>
    <m/>
    <m/>
    <m/>
    <m/>
    <m/>
    <m/>
    <m/>
    <n v="0"/>
    <n v="0"/>
    <m/>
    <m/>
    <m/>
    <m/>
    <m/>
    <m/>
    <m/>
    <m/>
    <m/>
    <m/>
  </r>
  <r>
    <n v="410"/>
    <s v="Xtrem Labels (Pen Offer)"/>
    <m/>
    <m/>
    <n v="81000"/>
    <n v="0.55000000000000004"/>
    <e v="#N/A"/>
    <s v="single"/>
    <s v="CANDY"/>
    <s v="STICKERS"/>
    <s v="PM0178"/>
    <s v="Packing Material"/>
    <n v="1"/>
    <n v="10"/>
    <n v="1"/>
    <n v="3"/>
    <n v="15"/>
    <n v="5"/>
    <n v="5"/>
    <s v="local"/>
    <s v="no.s"/>
    <s v="CLOSED"/>
    <s v="cLOSED"/>
    <s v="each bdl contains 200 nos"/>
    <n v="200"/>
    <n v="10510"/>
    <n v="0"/>
    <n v="0"/>
    <n v="0"/>
    <n v="0"/>
    <n v="0"/>
    <n v="4900"/>
    <n v="0"/>
    <n v="0"/>
    <n v="15410"/>
    <n v="1712.2222222222222"/>
    <n v="10510"/>
    <n v="941.72222222222229"/>
    <n v="9.4172222222222227E-3"/>
    <n v="8.6155764080847788E-6"/>
    <n v="0.99987308086432702"/>
    <x v="0"/>
    <n v="81000"/>
    <s v="no.s"/>
    <n v="350.33333333333331"/>
    <b v="0"/>
    <n v="231.2083729781161"/>
    <m/>
    <m/>
    <m/>
    <m/>
    <n v="0"/>
    <s v="moved"/>
    <n v="44550"/>
    <m/>
    <m/>
    <m/>
    <s v="Trial Purchase"/>
    <m/>
    <m/>
    <m/>
    <m/>
    <n v="0"/>
    <n v="0"/>
    <m/>
    <e v="#DIV/0!"/>
    <e v="#DIV/0!"/>
    <m/>
    <m/>
    <m/>
    <m/>
    <m/>
    <m/>
    <m/>
  </r>
  <r>
    <n v="584"/>
    <s v="HYUNDAI LUXURY CHOCOLATE CBS"/>
    <m/>
    <m/>
    <n v="340"/>
    <n v="35.85"/>
    <e v="#N/A"/>
    <s v="single"/>
    <s v="ENGLAND"/>
    <s v="CFC"/>
    <s v="PM0554"/>
    <s v="Packing Material"/>
    <n v="1"/>
    <n v="4"/>
    <n v="1"/>
    <n v="2"/>
    <n v="8"/>
    <n v="7"/>
    <n v="7"/>
    <s v="local"/>
    <s v="no.s"/>
    <s v="500 nos"/>
    <n v="500"/>
    <e v="#N/A"/>
    <n v="10"/>
    <m/>
    <m/>
    <m/>
    <m/>
    <n v="50"/>
    <n v="0"/>
    <n v="0"/>
    <n v="30"/>
    <n v="50"/>
    <n v="130"/>
    <n v="26"/>
    <n v="50"/>
    <n v="932.1"/>
    <n v="9.3209999999999994E-3"/>
    <n v="8.5275451512928312E-6"/>
    <n v="0.99988160840947826"/>
    <x v="0"/>
    <n v="340"/>
    <s v="no.s"/>
    <n v="1.6666666666666667"/>
    <b v="0"/>
    <n v="204"/>
    <m/>
    <m/>
    <m/>
    <m/>
    <n v="0"/>
    <s v="moved"/>
    <n v="12189"/>
    <m/>
    <m/>
    <m/>
    <s v="2 Bin"/>
    <n v="2"/>
    <n v="11.666666666666668"/>
    <n v="20"/>
    <m/>
    <n v="17925"/>
    <n v="35850"/>
    <n v="7"/>
    <n v="1"/>
    <n v="1"/>
    <m/>
    <m/>
    <n v="500"/>
    <n v="17925"/>
    <n v="11.666666666666668"/>
    <n v="10"/>
    <n v="500"/>
  </r>
  <r>
    <n v="943"/>
    <s v="REF. PALM OIL (BOXES)"/>
    <s v="sample"/>
    <m/>
    <n v="60"/>
    <n v="65"/>
    <e v="#N/A"/>
    <s v="R&amp;D purpose"/>
    <s v="R&amp;D purpose"/>
    <s v="RM"/>
    <s v="RM0225"/>
    <s v="Packing Material"/>
    <n v="1"/>
    <n v="7"/>
    <n v="4"/>
    <n v="3"/>
    <n v="1"/>
    <n v="10"/>
    <n v="1"/>
    <s v="Non Local"/>
    <s v="Kgs"/>
    <s v="SAMPLE"/>
    <s v="sample"/>
    <e v="#N/A"/>
    <n v="15"/>
    <m/>
    <m/>
    <m/>
    <m/>
    <m/>
    <m/>
    <n v="40"/>
    <n v="0"/>
    <n v="0"/>
    <n v="40"/>
    <n v="13.333333333333334"/>
    <n v="40"/>
    <n v="866.66666666666674"/>
    <n v="8.666666666666668E-3"/>
    <n v="7.928912274563303E-6"/>
    <n v="0.99988953732175279"/>
    <x v="0"/>
    <n v="60"/>
    <s v="kgs"/>
    <n v="1.3333333333333333"/>
    <b v="0"/>
    <n v="45"/>
    <m/>
    <m/>
    <m/>
    <m/>
    <n v="0"/>
    <s v="moved"/>
    <n v="3900"/>
    <m/>
    <m/>
    <m/>
    <s v="Trial Purchase"/>
    <m/>
    <m/>
    <m/>
    <m/>
    <n v="0"/>
    <n v="0"/>
    <m/>
    <e v="#DIV/0!"/>
    <e v="#DIV/0!"/>
    <m/>
    <m/>
    <m/>
    <m/>
    <m/>
    <m/>
    <m/>
  </r>
  <r>
    <n v="982"/>
    <s v="CHAT MASALA FLAVOUR (SKFF)"/>
    <m/>
    <m/>
    <n v="0"/>
    <n v="500"/>
    <e v="#N/A"/>
    <s v="single"/>
    <s v="CANDY"/>
    <s v="FLAVOUR"/>
    <s v="RM0231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m/>
    <m/>
    <m/>
    <m/>
    <n v="5"/>
    <n v="0"/>
    <n v="0"/>
    <n v="5"/>
    <n v="1.6666666666666667"/>
    <n v="5"/>
    <n v="833.33333333333337"/>
    <n v="8.3333333333333332E-3"/>
    <n v="7.6239541101570221E-6"/>
    <n v="0.99989716127586292"/>
    <x v="0"/>
    <n v="0"/>
    <s v="kgs"/>
    <n v="0.16666666666666666"/>
    <b v="0"/>
    <n v="0"/>
    <m/>
    <m/>
    <m/>
    <m/>
    <n v="0"/>
    <s v="moved"/>
    <n v="0"/>
    <m/>
    <m/>
    <m/>
    <s v="2 Bin"/>
    <n v="2"/>
    <n v="5"/>
    <n v="25"/>
    <m/>
    <n v="12500"/>
    <n v="25000"/>
    <n v="30"/>
    <n v="0"/>
    <n v="2"/>
    <m/>
    <m/>
    <n v="50"/>
    <n v="25000"/>
    <n v="5"/>
    <n v="0"/>
    <n v="25"/>
  </r>
  <r>
    <n v="582"/>
    <s v="CHOCO SURPRISE SB"/>
    <s v="obsolete"/>
    <m/>
    <n v="77900"/>
    <n v="0.3"/>
    <e v="#N/A"/>
    <s v="single"/>
    <s v="STICK"/>
    <s v="STICKERS"/>
    <s v="PM0052"/>
    <s v="Packing Material"/>
    <n v="1"/>
    <n v="10"/>
    <n v="1"/>
    <n v="3"/>
    <n v="15"/>
    <n v="7"/>
    <n v="7"/>
    <s v="local"/>
    <s v="no.s"/>
    <s v="10000 NOS"/>
    <n v="10000"/>
    <n v="0"/>
    <n v="200"/>
    <n v="24550"/>
    <n v="0"/>
    <n v="0"/>
    <n v="0"/>
    <n v="0"/>
    <n v="0"/>
    <n v="0"/>
    <n v="0"/>
    <n v="0"/>
    <n v="24550"/>
    <n v="2727.7777777777778"/>
    <n v="24550"/>
    <n v="818.33333333333337"/>
    <n v="8.1833333333333341E-3"/>
    <n v="1.4224773578730969E-5"/>
    <n v="0.99970674778684654"/>
    <x v="2"/>
    <n v="77900"/>
    <s v="no.s"/>
    <n v="818.33333333333337"/>
    <b v="0"/>
    <n v="95.193482688391029"/>
    <m/>
    <n v="1"/>
    <m/>
    <s v="6-9 Months"/>
    <n v="1"/>
    <s v="non moved"/>
    <n v="23370"/>
    <m/>
    <m/>
    <m/>
    <m/>
    <m/>
    <m/>
    <m/>
    <m/>
    <n v="0"/>
    <n v="0"/>
    <m/>
    <m/>
    <m/>
    <m/>
    <m/>
    <m/>
    <m/>
    <m/>
    <m/>
    <m/>
  </r>
  <r>
    <n v="171"/>
    <s v="Black Colour Blend"/>
    <m/>
    <m/>
    <n v="47.5"/>
    <n v="575"/>
    <e v="#N/A"/>
    <s v="single"/>
    <s v="STICK"/>
    <s v="COLOUR"/>
    <s v="RM0156"/>
    <s v="Raw Material"/>
    <n v="1"/>
    <n v="10"/>
    <n v="1"/>
    <n v="4"/>
    <n v="16"/>
    <n v="7"/>
    <n v="7"/>
    <s v="local"/>
    <s v="Kgs"/>
    <s v="5 KGS"/>
    <n v="5"/>
    <n v="0"/>
    <n v="5"/>
    <n v="0"/>
    <n v="0"/>
    <n v="5"/>
    <n v="0"/>
    <n v="0"/>
    <n v="5"/>
    <n v="0"/>
    <n v="1"/>
    <n v="1.5"/>
    <n v="12.5"/>
    <n v="1.3888888888888888"/>
    <n v="5"/>
    <n v="798.61111111111109"/>
    <n v="7.9861111111111105E-3"/>
    <n v="7.3062893555671456E-6"/>
    <n v="0.99990446756521845"/>
    <x v="0"/>
    <n v="47.5"/>
    <s v="kgs"/>
    <n v="0.16666666666666666"/>
    <b v="0"/>
    <n v="285"/>
    <m/>
    <m/>
    <m/>
    <m/>
    <n v="0"/>
    <s v="moved"/>
    <n v="27312.5"/>
    <m/>
    <m/>
    <m/>
    <s v="2 Bin"/>
    <n v="2"/>
    <n v="1.1666666666666665"/>
    <n v="5"/>
    <m/>
    <n v="2875"/>
    <n v="5750"/>
    <n v="20"/>
    <n v="10"/>
    <n v="-8"/>
    <n v="21562.5"/>
    <m/>
    <m/>
    <m/>
    <n v="3.333333333333333"/>
    <n v="0"/>
    <n v="5"/>
  </r>
  <r>
    <n v="216"/>
    <s v="Stickers Swiss gold 2/-"/>
    <s v="obsolete"/>
    <s v="no stock"/>
    <n v="91500"/>
    <n v="0.45"/>
    <e v="#N/A"/>
    <s v="single"/>
    <s v="ENGLAND"/>
    <s v="STICKERS"/>
    <s v="PM0236"/>
    <s v="Packing Material"/>
    <n v="1"/>
    <n v="10"/>
    <n v="1"/>
    <n v="3"/>
    <n v="15"/>
    <m/>
    <n v="15"/>
    <s v="local"/>
    <s v="no.s"/>
    <s v="5000 NOS"/>
    <n v="5000"/>
    <e v="#N/A"/>
    <n v="200"/>
    <m/>
    <m/>
    <n v="1500"/>
    <m/>
    <n v="2000"/>
    <m/>
    <m/>
    <m/>
    <m/>
    <m/>
    <n v="1750"/>
    <m/>
    <n v="787.5"/>
    <m/>
    <n v="0"/>
    <n v="1"/>
    <x v="2"/>
    <n v="91500"/>
    <s v="no.s"/>
    <n v="0"/>
    <b v="0"/>
    <m/>
    <m/>
    <m/>
    <m/>
    <s v="Non Moving "/>
    <n v="1"/>
    <s v="non moved"/>
    <n v="41175"/>
    <m/>
    <n v="3"/>
    <n v="1"/>
    <m/>
    <m/>
    <m/>
    <m/>
    <m/>
    <n v="0"/>
    <n v="0"/>
    <m/>
    <m/>
    <m/>
    <m/>
    <m/>
    <m/>
    <m/>
    <m/>
    <m/>
    <m/>
  </r>
  <r>
    <n v="867"/>
    <s v="PREMIUM WHITE SLAB CBS MARCO WHITE SLAB"/>
    <s v="obsolete"/>
    <s v="no stock"/>
    <n v="290"/>
    <n v="15"/>
    <e v="#N/A"/>
    <s v="single"/>
    <s v="INDUSTRIAL"/>
    <s v="CFC"/>
    <s v="PM042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50"/>
    <m/>
    <m/>
    <m/>
    <m/>
    <m/>
    <n v="50"/>
    <m/>
    <n v="750"/>
    <m/>
    <n v="0"/>
    <n v="1"/>
    <x v="2"/>
    <n v="290"/>
    <s v="no.s"/>
    <n v="0"/>
    <b v="0"/>
    <m/>
    <m/>
    <m/>
    <m/>
    <s v="Non Moving "/>
    <n v="1"/>
    <s v="non moved"/>
    <n v="4350"/>
    <m/>
    <m/>
    <m/>
    <m/>
    <m/>
    <m/>
    <m/>
    <m/>
    <n v="0"/>
    <n v="0"/>
    <m/>
    <m/>
    <m/>
    <m/>
    <m/>
    <m/>
    <m/>
    <m/>
    <m/>
    <m/>
  </r>
  <r>
    <n v="636"/>
    <s v="AUSOME 145MM Foils"/>
    <s v="obsolete"/>
    <s v="no stock"/>
    <n v="186000"/>
    <n v="0.48"/>
    <e v="#N/A"/>
    <s v="single"/>
    <s v="STICK"/>
    <s v="FOILS"/>
    <s v="PM0449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0"/>
    <n v="5000"/>
    <n v="4000"/>
    <n v="5000"/>
    <n v="0"/>
    <n v="0"/>
    <n v="0"/>
    <n v="0"/>
    <n v="14000"/>
    <n v="1555.5555555555557"/>
    <n v="5000"/>
    <n v="746.66666666666674"/>
    <n v="7.4666666666666675E-3"/>
    <n v="6.8310628827006923E-6"/>
    <n v="0.99991129862810113"/>
    <x v="2"/>
    <n v="186000"/>
    <s v="no.s"/>
    <n v="166.66666666666666"/>
    <b v="0"/>
    <n v="1116"/>
    <m/>
    <n v="1"/>
    <m/>
    <s v="6-9 Months"/>
    <n v="1"/>
    <s v="non moved"/>
    <n v="89280"/>
    <m/>
    <m/>
    <m/>
    <m/>
    <m/>
    <m/>
    <m/>
    <m/>
    <n v="0"/>
    <n v="0"/>
    <m/>
    <m/>
    <m/>
    <m/>
    <m/>
    <m/>
    <m/>
    <m/>
    <m/>
    <m/>
  </r>
  <r>
    <n v="587"/>
    <s v="PIK N PIK MINI CH"/>
    <s v="obsolete"/>
    <m/>
    <n v="38000"/>
    <n v="0.3"/>
    <s v="FG0231"/>
    <s v="single"/>
    <s v="STICK"/>
    <s v="STICKERS"/>
    <s v="PM0041"/>
    <s v="Packing Material"/>
    <n v="1"/>
    <n v="10"/>
    <n v="1"/>
    <n v="3"/>
    <n v="15"/>
    <n v="7"/>
    <n v="7"/>
    <s v="local"/>
    <s v="no.s"/>
    <s v="10000 NOS"/>
    <n v="10000"/>
    <n v="0"/>
    <n v="200"/>
    <n v="20500"/>
    <n v="1000"/>
    <n v="0"/>
    <n v="0"/>
    <n v="0"/>
    <n v="0"/>
    <n v="0"/>
    <n v="0"/>
    <n v="0"/>
    <n v="21500"/>
    <n v="2388.8888888888887"/>
    <n v="20500"/>
    <n v="716.66666666666663"/>
    <n v="7.1666666666666667E-3"/>
    <n v="6.5566005347350379E-6"/>
    <n v="0.99991785522863585"/>
    <x v="2"/>
    <n v="38000"/>
    <s v="no.s"/>
    <n v="683.33333333333337"/>
    <b v="0"/>
    <n v="55.609756097560975"/>
    <m/>
    <n v="1"/>
    <m/>
    <s v="6-9 Months"/>
    <n v="1"/>
    <s v="non moved"/>
    <n v="11400"/>
    <m/>
    <m/>
    <m/>
    <m/>
    <m/>
    <m/>
    <m/>
    <m/>
    <n v="0"/>
    <n v="0"/>
    <m/>
    <m/>
    <m/>
    <m/>
    <m/>
    <m/>
    <m/>
    <m/>
    <m/>
    <m/>
  </r>
  <r>
    <n v="893"/>
    <s v="chocolate stick biscuits"/>
    <m/>
    <m/>
    <n v="161"/>
    <n v="55"/>
    <e v="#N/A"/>
    <s v="single"/>
    <s v="BLISTER"/>
    <s v="RM"/>
    <s v="RM0142"/>
    <s v="Raw Material"/>
    <n v="1"/>
    <n v="3"/>
    <n v="1"/>
    <n v="2"/>
    <n v="7"/>
    <n v="3"/>
    <n v="3"/>
    <s v="local"/>
    <s v="Kgs"/>
    <s v="500 KGS"/>
    <n v="500"/>
    <s v="25 cts x 20 kgs"/>
    <n v="20"/>
    <m/>
    <m/>
    <m/>
    <m/>
    <n v="0"/>
    <n v="0"/>
    <n v="64"/>
    <n v="0"/>
    <n v="0"/>
    <n v="64"/>
    <n v="12.8"/>
    <n v="64"/>
    <n v="704"/>
    <n v="7.0400000000000003E-3"/>
    <n v="6.4407164322606518E-6"/>
    <n v="0.99992429594506815"/>
    <x v="0"/>
    <n v="161"/>
    <s v="kgs"/>
    <n v="2.1333333333333333"/>
    <b v="0"/>
    <n v="75.46875"/>
    <m/>
    <m/>
    <m/>
    <m/>
    <n v="0"/>
    <s v="moved"/>
    <n v="8855"/>
    <m/>
    <m/>
    <m/>
    <s v="2 Bin"/>
    <n v="2"/>
    <n v="6.4"/>
    <n v="20"/>
    <m/>
    <n v="27500"/>
    <n v="55000"/>
    <n v="3"/>
    <n v="1"/>
    <n v="1"/>
    <m/>
    <m/>
    <n v="500"/>
    <n v="27500"/>
    <n v="6.4"/>
    <n v="0"/>
    <n v="500"/>
  </r>
  <r>
    <n v="855"/>
    <s v="PVC PLASTIC TRAYS FOR 12PK CHOCOLATE"/>
    <s v="sample"/>
    <m/>
    <n v="7370"/>
    <n v="5"/>
    <e v="#N/A"/>
    <s v="single"/>
    <s v="blister"/>
    <s v="TRAYS"/>
    <s v="PM0765"/>
    <s v="Packing Material"/>
    <n v="1"/>
    <n v="7"/>
    <n v="1"/>
    <n v="3"/>
    <n v="1"/>
    <n v="5"/>
    <n v="1"/>
    <s v="local"/>
    <s v="no.s"/>
    <s v="SAMPLE"/>
    <s v="sample"/>
    <n v="0"/>
    <n v="100"/>
    <m/>
    <m/>
    <m/>
    <n v="0"/>
    <n v="0"/>
    <n v="0"/>
    <n v="0"/>
    <n v="0"/>
    <n v="810"/>
    <n v="810"/>
    <n v="135"/>
    <n v="810"/>
    <n v="675"/>
    <n v="6.7499999999999999E-3"/>
    <n v="6.1754028292271871E-6"/>
    <n v="0.99993047134789736"/>
    <x v="0"/>
    <n v="7370"/>
    <s v="no.s"/>
    <n v="27"/>
    <b v="0"/>
    <n v="272.96296296296299"/>
    <m/>
    <m/>
    <m/>
    <m/>
    <n v="0"/>
    <s v="moved"/>
    <n v="36850"/>
    <m/>
    <m/>
    <m/>
    <s v="Trial Purchase"/>
    <m/>
    <m/>
    <m/>
    <m/>
    <n v="0"/>
    <n v="0"/>
    <m/>
    <e v="#DIV/0!"/>
    <e v="#DIV/0!"/>
    <m/>
    <m/>
    <m/>
    <m/>
    <m/>
    <m/>
    <m/>
  </r>
  <r>
    <n v="594"/>
    <s v="PIK N PIK REGULAR SB"/>
    <s v="obsolete"/>
    <m/>
    <n v="2500"/>
    <n v="0.45"/>
    <e v="#N/A"/>
    <s v="single"/>
    <s v="STICK"/>
    <s v="STICKERS"/>
    <s v="PM0048"/>
    <s v="Packing Material"/>
    <n v="1"/>
    <n v="10"/>
    <n v="1"/>
    <n v="3"/>
    <n v="15"/>
    <n v="7"/>
    <n v="7"/>
    <s v="local"/>
    <s v="no.s"/>
    <s v="10000 NOS"/>
    <n v="10000"/>
    <n v="0"/>
    <n v="200"/>
    <n v="13000"/>
    <n v="0"/>
    <n v="0"/>
    <n v="0"/>
    <n v="0"/>
    <n v="0"/>
    <n v="0"/>
    <n v="0"/>
    <n v="0"/>
    <n v="13000"/>
    <n v="1444.4444444444443"/>
    <n v="13000"/>
    <n v="650"/>
    <n v="6.4999999999999997E-3"/>
    <n v="5.9466842059224768E-6"/>
    <n v="0.99993641803210331"/>
    <x v="2"/>
    <n v="2500"/>
    <s v="no.s"/>
    <n v="433.33333333333331"/>
    <b v="0"/>
    <n v="5.7692307692307692"/>
    <m/>
    <n v="1"/>
    <m/>
    <s v="6-9 Months"/>
    <n v="1"/>
    <s v="non moved"/>
    <n v="1125"/>
    <m/>
    <m/>
    <m/>
    <m/>
    <m/>
    <m/>
    <m/>
    <m/>
    <n v="0"/>
    <n v="0"/>
    <m/>
    <m/>
    <m/>
    <m/>
    <m/>
    <m/>
    <m/>
    <m/>
    <m/>
    <m/>
  </r>
  <r>
    <n v="443"/>
    <s v="Jars Villo cake"/>
    <s v="obsolete"/>
    <m/>
    <n v="0"/>
    <n v="11"/>
    <e v="#N/A"/>
    <s v="single"/>
    <s v="CAKE"/>
    <s v="JARS"/>
    <s v="PM0002"/>
    <s v="Packing Material"/>
    <n v="1"/>
    <n v="2"/>
    <n v="1"/>
    <n v="2"/>
    <n v="6"/>
    <n v="5"/>
    <n v="5"/>
    <s v="local"/>
    <s v="no.s"/>
    <s v="5000 NOS"/>
    <n v="5000"/>
    <s v="-"/>
    <n v="24"/>
    <n v="0"/>
    <n v="0"/>
    <n v="0"/>
    <n v="0"/>
    <n v="0"/>
    <n v="520"/>
    <n v="0"/>
    <n v="0"/>
    <n v="0"/>
    <n v="520"/>
    <n v="57.777777777777779"/>
    <n v="520"/>
    <n v="635.55555555555554"/>
    <n v="6.3555555555555553E-3"/>
    <n v="5.8145356680130885E-6"/>
    <n v="0.99994223256777137"/>
    <x v="2"/>
    <n v="0"/>
    <s v="no.s"/>
    <n v="17.333333333333332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700"/>
    <s v="Printed Shrinkage Sleeve Doraemon Fun stick"/>
    <m/>
    <m/>
    <n v="58.690000000000026"/>
    <n v="1.4"/>
    <e v="#N/A"/>
    <s v="single"/>
    <s v="BLISTER"/>
    <s v="Sleeve"/>
    <s v="PM0309"/>
    <s v="Packing Material"/>
    <n v="1"/>
    <n v="10"/>
    <n v="1"/>
    <n v="3"/>
    <n v="15"/>
    <n v="10"/>
    <n v="10"/>
    <s v="Non Local"/>
    <s v="Kgs"/>
    <s v="100 KGS"/>
    <n v="100"/>
    <s v="each roll contains 8 kgs"/>
    <n v="8"/>
    <n v="0"/>
    <n v="35"/>
    <n v="326"/>
    <n v="151"/>
    <n v="749"/>
    <n v="510"/>
    <n v="890"/>
    <n v="778"/>
    <n v="232"/>
    <n v="3671"/>
    <n v="407.88888888888891"/>
    <n v="890"/>
    <n v="571.04444444444448"/>
    <n v="5.7104444444444451E-3"/>
    <n v="5.2243399671654661E-6"/>
    <n v="0.99994745690773856"/>
    <x v="0"/>
    <n v="58.690000000000026"/>
    <s v="kgs"/>
    <n v="29.666666666666668"/>
    <b v="0"/>
    <n v="1.9783146067415738"/>
    <m/>
    <m/>
    <m/>
    <m/>
    <n v="0"/>
    <s v="moved"/>
    <n v="82.166000000000025"/>
    <m/>
    <m/>
    <m/>
    <s v="2 Bin"/>
    <n v="2"/>
    <n v="296.66666666666669"/>
    <n v="304"/>
    <m/>
    <n v="834.4"/>
    <n v="1668.8"/>
    <n v="20"/>
    <n v="1"/>
    <n v="1"/>
    <m/>
    <m/>
    <n v="596"/>
    <n v="834.4"/>
    <n v="593.33333333333337"/>
    <n v="596"/>
    <n v="596"/>
  </r>
  <r>
    <n v="345"/>
    <s v="Stickers Funtoo Choco stick 13g(30+4 UNITS)"/>
    <s v="Slow moving"/>
    <m/>
    <n v="30400"/>
    <n v="0.45"/>
    <s v="FG0181"/>
    <s v="single"/>
    <s v="STICK"/>
    <s v="STICKERS"/>
    <s v="PM0026"/>
    <s v="Packing Material"/>
    <n v="1"/>
    <n v="10"/>
    <n v="1"/>
    <n v="3"/>
    <n v="15"/>
    <n v="5"/>
    <n v="5"/>
    <s v="local"/>
    <s v="no.s"/>
    <s v="10000 NOS"/>
    <n v="10000"/>
    <n v="0"/>
    <n v="200"/>
    <m/>
    <n v="3960"/>
    <n v="0"/>
    <n v="0"/>
    <n v="0"/>
    <n v="6000"/>
    <n v="0"/>
    <n v="0"/>
    <n v="0"/>
    <n v="9960"/>
    <n v="1245"/>
    <n v="6000"/>
    <n v="560.25"/>
    <n v="5.6024999999999998E-3"/>
    <n v="5.1255843482585654E-6"/>
    <n v="0.99995258249208685"/>
    <x v="0"/>
    <n v="30400"/>
    <s v="no.s"/>
    <n v="200"/>
    <b v="0"/>
    <n v="152"/>
    <m/>
    <n v="1"/>
    <m/>
    <s v="6-9 Months"/>
    <n v="1"/>
    <s v="non moved"/>
    <n v="13680"/>
    <m/>
    <m/>
    <m/>
    <m/>
    <m/>
    <n v="1000"/>
    <m/>
    <m/>
    <n v="0"/>
    <n v="0"/>
    <m/>
    <m/>
    <m/>
    <m/>
    <m/>
    <m/>
    <m/>
    <m/>
    <m/>
    <m/>
  </r>
  <r>
    <n v="34"/>
    <s v="BHA"/>
    <m/>
    <m/>
    <n v="5"/>
    <n v="500"/>
    <s v="multiple"/>
    <s v="single"/>
    <s v="CANDY"/>
    <s v="RM"/>
    <s v="RM0034"/>
    <s v="Raw Material"/>
    <n v="1"/>
    <n v="7"/>
    <n v="1"/>
    <n v="3"/>
    <n v="12"/>
    <n v="10"/>
    <n v="10"/>
    <s v="Non Local"/>
    <s v="Kgs"/>
    <s v="50KGS"/>
    <n v="50"/>
    <s v="10 drums x 5 kgs"/>
    <n v="5"/>
    <n v="0"/>
    <n v="0"/>
    <n v="0"/>
    <n v="0"/>
    <n v="0"/>
    <n v="5"/>
    <n v="0"/>
    <n v="0"/>
    <n v="5"/>
    <n v="10"/>
    <n v="1.1111111111111112"/>
    <n v="5"/>
    <n v="555.55555555555554"/>
    <n v="5.5555555555555558E-3"/>
    <n v="5.0826360734380144E-6"/>
    <n v="0.99996274776423377"/>
    <x v="0"/>
    <n v="5"/>
    <s v="kgs"/>
    <n v="0.16666666666666666"/>
    <b v="0"/>
    <n v="30"/>
    <m/>
    <m/>
    <m/>
    <m/>
    <n v="0"/>
    <s v="moved"/>
    <n v="2500"/>
    <m/>
    <m/>
    <m/>
    <s v="2 Bin"/>
    <n v="2"/>
    <n v="1.6666666666666665"/>
    <n v="5"/>
    <m/>
    <n v="25000"/>
    <n v="50000"/>
    <n v="10"/>
    <n v="1"/>
    <n v="1"/>
    <m/>
    <m/>
    <n v="50"/>
    <n v="25000"/>
    <n v="1.6666666666666665"/>
    <n v="0"/>
    <n v="50"/>
  </r>
  <r>
    <n v="551"/>
    <s v="PVC 245 MM"/>
    <s v="Slow moving"/>
    <m/>
    <n v="486.63999999999993"/>
    <n v="125"/>
    <e v="#N/A"/>
    <s v="single"/>
    <s v="BLISTER"/>
    <s v="PVC FILMS"/>
    <s v="PM0346"/>
    <s v="Packing Material"/>
    <n v="1"/>
    <n v="7"/>
    <n v="1"/>
    <n v="3"/>
    <n v="12"/>
    <n v="10"/>
    <n v="10"/>
    <s v="local"/>
    <s v="Kgs"/>
    <s v="200kgs"/>
    <n v="200"/>
    <s v="each cotton contains 20 kgs"/>
    <n v="20"/>
    <n v="0"/>
    <n v="40"/>
    <n v="0"/>
    <n v="0"/>
    <n v="0"/>
    <n v="0"/>
    <n v="0"/>
    <n v="0"/>
    <n v="0"/>
    <n v="40"/>
    <n v="4.4444444444444446"/>
    <n v="40"/>
    <n v="555.55555555555554"/>
    <n v="5.5555555555555558E-3"/>
    <n v="5.0826360734380144E-6"/>
    <n v="0.99995766512816031"/>
    <x v="0"/>
    <n v="486.63999999999993"/>
    <s v="kgs"/>
    <n v="1.3333333333333333"/>
    <b v="0"/>
    <n v="364.97999999999996"/>
    <m/>
    <n v="1"/>
    <m/>
    <s v="6-9 Months"/>
    <n v="1"/>
    <s v="moved"/>
    <n v="60829.999999999993"/>
    <m/>
    <m/>
    <m/>
    <m/>
    <m/>
    <n v="13.333333333333332"/>
    <m/>
    <m/>
    <n v="0"/>
    <n v="0"/>
    <m/>
    <m/>
    <m/>
    <m/>
    <m/>
    <m/>
    <m/>
    <m/>
    <m/>
    <m/>
  </r>
  <r>
    <n v="580"/>
    <s v="CHOCO MINI SB"/>
    <s v="Slow moving"/>
    <m/>
    <n v="34500"/>
    <n v="0.3"/>
    <e v="#N/A"/>
    <s v="single"/>
    <s v="STICK"/>
    <s v="STICKERS"/>
    <s v="PM0050"/>
    <s v="Packing Material"/>
    <n v="1"/>
    <n v="10"/>
    <n v="1"/>
    <n v="3"/>
    <n v="15"/>
    <n v="7"/>
    <n v="7"/>
    <s v="local"/>
    <s v="no.s"/>
    <s v="10000 NOS"/>
    <n v="10000"/>
    <n v="0"/>
    <n v="200"/>
    <n v="12000"/>
    <n v="0"/>
    <n v="3000"/>
    <n v="0"/>
    <n v="0"/>
    <n v="0"/>
    <n v="0"/>
    <n v="0"/>
    <n v="0"/>
    <n v="15000"/>
    <n v="1666.6666666666667"/>
    <n v="12000"/>
    <n v="500"/>
    <n v="5.0000000000000001E-3"/>
    <n v="4.5743724660942126E-6"/>
    <n v="0.99996732213669992"/>
    <x v="0"/>
    <n v="34500"/>
    <s v="no.s"/>
    <n v="400"/>
    <b v="0"/>
    <n v="86.25"/>
    <m/>
    <n v="1"/>
    <m/>
    <s v="6-9 Months"/>
    <n v="1"/>
    <s v="non moved"/>
    <n v="10350"/>
    <m/>
    <m/>
    <m/>
    <m/>
    <m/>
    <n v="2800"/>
    <m/>
    <m/>
    <n v="0"/>
    <n v="0"/>
    <m/>
    <m/>
    <m/>
    <m/>
    <m/>
    <m/>
    <m/>
    <m/>
    <m/>
    <m/>
  </r>
  <r>
    <n v="163"/>
    <s v="Apple Green Color"/>
    <s v="obsolete"/>
    <s v="no stock"/>
    <n v="1"/>
    <n v="1000"/>
    <e v="#N/A"/>
    <s v="single"/>
    <s v="lollypop"/>
    <s v="COLOUR"/>
    <s v="RM0154"/>
    <s v="Raw Material"/>
    <n v="1"/>
    <n v="10"/>
    <n v="1"/>
    <n v="4"/>
    <n v="16"/>
    <m/>
    <n v="16"/>
    <s v="local"/>
    <s v="Kgs"/>
    <s v="5 KGS"/>
    <n v="5"/>
    <s v="10 cans x .500 gms"/>
    <n v="0.5"/>
    <m/>
    <n v="0.5"/>
    <m/>
    <m/>
    <m/>
    <m/>
    <m/>
    <m/>
    <m/>
    <m/>
    <n v="0.5"/>
    <m/>
    <n v="500"/>
    <m/>
    <n v="0"/>
    <n v="1"/>
    <x v="2"/>
    <n v="1"/>
    <s v="kgs"/>
    <n v="0"/>
    <b v="0"/>
    <m/>
    <m/>
    <m/>
    <m/>
    <s v="Non Moving "/>
    <n v="1"/>
    <s v="non moved"/>
    <n v="1000"/>
    <m/>
    <m/>
    <m/>
    <m/>
    <m/>
    <m/>
    <m/>
    <m/>
    <n v="0"/>
    <n v="0"/>
    <m/>
    <m/>
    <m/>
    <m/>
    <m/>
    <m/>
    <m/>
    <m/>
    <m/>
    <m/>
  </r>
  <r>
    <n v="348"/>
    <s v="Fun Blaster Pouch cartons (common)"/>
    <s v="occasional use"/>
    <s v="no stock"/>
    <n v="2280"/>
    <n v="38.75"/>
    <s v="FG0238"/>
    <s v="single"/>
    <s v="CANDY"/>
    <s v="CFC"/>
    <s v="PM0170"/>
    <s v="Packing Material"/>
    <n v="1"/>
    <n v="4"/>
    <n v="1"/>
    <n v="2"/>
    <n v="8"/>
    <n v="5"/>
    <n v="5"/>
    <s v="local"/>
    <s v="no.s"/>
    <s v="500 CBS"/>
    <n v="500"/>
    <s v="each bdl contains 10 nos"/>
    <n v="10"/>
    <n v="110"/>
    <n v="0"/>
    <n v="0"/>
    <n v="0"/>
    <n v="0"/>
    <n v="0"/>
    <n v="0"/>
    <n v="0"/>
    <n v="0"/>
    <n v="110"/>
    <n v="12.222222222222221"/>
    <n v="110"/>
    <n v="473.61111111111109"/>
    <n v="4.7361111111111111E-3"/>
    <n v="4.3329472526059067E-6"/>
    <n v="0.99997165508395258"/>
    <x v="2"/>
    <n v="2280"/>
    <s v="no.s"/>
    <n v="3.6666666666666665"/>
    <b v="0"/>
    <n v="621.81818181818187"/>
    <m/>
    <n v="1"/>
    <m/>
    <s v="6-9 Months"/>
    <n v="1"/>
    <s v="slow moved"/>
    <n v="88350"/>
    <m/>
    <m/>
    <m/>
    <m/>
    <m/>
    <n v="18.333333333333332"/>
    <m/>
    <m/>
    <n v="0"/>
    <n v="0"/>
    <m/>
    <m/>
    <m/>
    <m/>
    <m/>
    <m/>
    <m/>
    <m/>
    <m/>
    <m/>
  </r>
  <r>
    <n v="95"/>
    <s v="Citric Acid Monohydrate"/>
    <s v="obsolete"/>
    <m/>
    <n v="0"/>
    <n v="77.86"/>
    <e v="#N/A"/>
    <s v="single"/>
    <s v="CANDY"/>
    <s v="RM"/>
    <s v="RM0101"/>
    <s v="Raw Material"/>
    <n v="1"/>
    <n v="7"/>
    <n v="1"/>
    <n v="3"/>
    <n v="12"/>
    <n v="5"/>
    <n v="5"/>
    <s v="local"/>
    <s v="Kgs"/>
    <s v="50 KGS"/>
    <n v="50"/>
    <s v="2 bags x 25 kgs"/>
    <n v="25"/>
    <n v="25"/>
    <n v="25"/>
    <n v="0"/>
    <n v="0"/>
    <n v="0"/>
    <n v="0"/>
    <n v="0"/>
    <n v="0"/>
    <n v="0"/>
    <n v="50"/>
    <n v="5.5555555555555554"/>
    <n v="25"/>
    <n v="432.55555555555554"/>
    <n v="4.3255555555555556E-3"/>
    <n v="3.9573404467788381E-6"/>
    <n v="0.99997561242439936"/>
    <x v="2"/>
    <n v="0"/>
    <s v="kgs"/>
    <n v="0.8333333333333333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67"/>
    <s v="COVERING LABELS CHIPS"/>
    <m/>
    <m/>
    <n v="13400"/>
    <n v="0.4"/>
    <e v="#N/A"/>
    <s v="single"/>
    <s v="INDUSTRIAL"/>
    <s v="STICKERS"/>
    <s v="PM0584"/>
    <s v="Packing Material"/>
    <n v="1"/>
    <n v="10"/>
    <n v="1"/>
    <n v="3"/>
    <n v="15"/>
    <n v="5"/>
    <n v="5"/>
    <s v="local"/>
    <s v="no.s"/>
    <s v="5000 nos"/>
    <n v="5000"/>
    <e v="#N/A"/>
    <n v="200"/>
    <m/>
    <m/>
    <m/>
    <m/>
    <n v="250"/>
    <n v="358"/>
    <m/>
    <n v="2400"/>
    <n v="600"/>
    <n v="3608"/>
    <n v="902"/>
    <n v="2400"/>
    <n v="360.8"/>
    <n v="3.6080000000000001E-3"/>
    <n v="3.3008671715335842E-6"/>
    <n v="0.99997891329157085"/>
    <x v="0"/>
    <n v="13400"/>
    <s v="no.s"/>
    <n v="80"/>
    <b v="0"/>
    <n v="167.5"/>
    <m/>
    <m/>
    <m/>
    <m/>
    <n v="0"/>
    <s v="moved"/>
    <n v="5360"/>
    <m/>
    <m/>
    <m/>
    <s v="2 Bin"/>
    <n v="2"/>
    <n v="400"/>
    <n v="400"/>
    <m/>
    <n v="2000"/>
    <n v="4000"/>
    <n v="20"/>
    <n v="3"/>
    <n v="-1"/>
    <n v="1360"/>
    <m/>
    <m/>
    <m/>
    <n v="1600"/>
    <n v="1600"/>
    <n v="5000"/>
  </r>
  <r>
    <n v="170"/>
    <s v="Carmoisine Color"/>
    <m/>
    <m/>
    <n v="11"/>
    <n v="700"/>
    <e v="#N/A"/>
    <s v="single"/>
    <s v="CANDY"/>
    <s v="COLOUR"/>
    <s v="RM0146"/>
    <s v="Raw Material"/>
    <n v="1"/>
    <n v="10"/>
    <n v="1"/>
    <n v="4"/>
    <n v="16"/>
    <n v="15"/>
    <n v="15"/>
    <s v="local"/>
    <s v="Kgs"/>
    <s v="5 KGS"/>
    <n v="5"/>
    <s v="10 cans x .500 gms"/>
    <n v="0.5"/>
    <n v="0"/>
    <n v="0.5"/>
    <n v="0.5"/>
    <n v="0.5"/>
    <n v="0.5"/>
    <n v="0"/>
    <n v="1.5"/>
    <n v="0.5"/>
    <n v="0"/>
    <n v="4"/>
    <n v="0.44444444444444442"/>
    <n v="1.5"/>
    <n v="311.11111111111109"/>
    <n v="3.1111111111111109E-3"/>
    <n v="2.8462762011252877E-6"/>
    <n v="0.99998175956777202"/>
    <x v="0"/>
    <n v="11"/>
    <s v="kgs"/>
    <n v="0.05"/>
    <b v="0"/>
    <n v="220"/>
    <m/>
    <m/>
    <m/>
    <m/>
    <n v="0"/>
    <s v="moved"/>
    <n v="7700"/>
    <m/>
    <m/>
    <m/>
    <s v="2 Bin"/>
    <n v="2"/>
    <n v="0.75"/>
    <n v="1"/>
    <m/>
    <n v="3500"/>
    <n v="7000"/>
    <n v="20"/>
    <n v="3"/>
    <n v="-1"/>
    <n v="700"/>
    <m/>
    <m/>
    <m/>
    <n v="1"/>
    <n v="1"/>
    <n v="5"/>
  </r>
  <r>
    <n v="815"/>
    <s v="BROWN 2INCH 65M"/>
    <m/>
    <m/>
    <n v="17.7"/>
    <n v="24"/>
    <s v="multiple"/>
    <s v="Multiple"/>
    <s v="ALL SECTIONS"/>
    <s v="PM"/>
    <s v="PM0592"/>
    <s v="Packing Material"/>
    <n v="1"/>
    <n v="10"/>
    <n v="3"/>
    <n v="2"/>
    <n v="1"/>
    <n v="3"/>
    <n v="1"/>
    <s v="both"/>
    <s v="no.s"/>
    <s v="10 BOXES"/>
    <n v="960"/>
    <n v="0"/>
    <n v="96"/>
    <n v="5"/>
    <n v="7"/>
    <n v="8"/>
    <n v="4"/>
    <n v="8"/>
    <n v="6"/>
    <n v="22"/>
    <n v="9"/>
    <n v="44"/>
    <n v="113"/>
    <n v="12.555555555555555"/>
    <n v="44"/>
    <n v="301.33333333333331"/>
    <n v="3.0133333333333331E-3"/>
    <n v="2.7568218062327788E-6"/>
    <n v="0.9999845163895783"/>
    <x v="0"/>
    <n v="17.7"/>
    <s v="no.s"/>
    <n v="1.4666666666666666"/>
    <b v="0"/>
    <n v="12.068181818181818"/>
    <m/>
    <m/>
    <m/>
    <m/>
    <n v="0"/>
    <s v="moved"/>
    <n v="424.79999999999995"/>
    <m/>
    <m/>
    <m/>
    <s v="2 Bin"/>
    <n v="2"/>
    <n v="1.4666666666666666"/>
    <n v="96"/>
    <m/>
    <n v="23040"/>
    <n v="46080"/>
    <n v="5"/>
    <n v="1"/>
    <n v="1"/>
    <m/>
    <m/>
    <n v="960"/>
    <n v="23040"/>
    <n v="7.333333333333333"/>
    <n v="0"/>
    <n v="960"/>
  </r>
  <r>
    <n v="1066"/>
    <s v="MILK COMPOUND LABELS M26"/>
    <m/>
    <m/>
    <n v="3995"/>
    <n v="0.4"/>
    <s v="FG0071"/>
    <s v="single"/>
    <s v="INDUSTRIAL"/>
    <s v="STICKERS"/>
    <s v="PM0641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n v="240"/>
    <n v="2.3999999999999998E-3"/>
    <n v="2.1956987837252223E-6"/>
    <n v="0.99998671208836198"/>
    <x v="0"/>
    <n v="3995"/>
    <s v="no.s"/>
    <n v="20"/>
    <b v="0"/>
    <n v="199.75"/>
    <m/>
    <m/>
    <m/>
    <m/>
    <n v="0"/>
    <s v="moved"/>
    <n v="1598"/>
    <m/>
    <m/>
    <m/>
    <s v="2 Bin"/>
    <n v="2"/>
    <n v="100"/>
    <n v="400"/>
    <m/>
    <n v="2000"/>
    <n v="4000"/>
    <n v="20"/>
    <n v="1"/>
    <n v="1"/>
    <m/>
    <m/>
    <n v="5000"/>
    <n v="2000"/>
    <n v="400"/>
    <n v="200"/>
    <n v="5000"/>
  </r>
  <r>
    <n v="942"/>
    <s v="VANASPATI BOXES (K-55)"/>
    <s v="sample"/>
    <m/>
    <n v="0"/>
    <n v="65"/>
    <e v="#N/A"/>
    <s v="Multiple"/>
    <s v="cream making"/>
    <s v="RM"/>
    <s v="RM0224"/>
    <s v="Packing Material"/>
    <n v="1"/>
    <n v="7"/>
    <n v="3"/>
    <n v="2"/>
    <n v="1"/>
    <n v="10"/>
    <n v="1"/>
    <s v="Non Local"/>
    <s v="Kgs"/>
    <s v="SAMPLE"/>
    <s v="sample"/>
    <e v="#N/A"/>
    <n v="15"/>
    <m/>
    <m/>
    <m/>
    <m/>
    <m/>
    <m/>
    <n v="10"/>
    <n v="0"/>
    <n v="0"/>
    <n v="10"/>
    <n v="3.3333333333333335"/>
    <n v="10"/>
    <n v="216.66666666666669"/>
    <n v="2.166666666666667E-3"/>
    <n v="1.9822280686408258E-6"/>
    <n v="0.99998869431643067"/>
    <x v="0"/>
    <n v="0"/>
    <s v="kgs"/>
    <n v="0.33333333333333331"/>
    <b v="0"/>
    <n v="0"/>
    <m/>
    <m/>
    <m/>
    <m/>
    <n v="0"/>
    <s v="moved"/>
    <n v="0"/>
    <m/>
    <m/>
    <m/>
    <s v="Trial Purchase"/>
    <m/>
    <m/>
    <m/>
    <m/>
    <n v="0"/>
    <n v="0"/>
    <m/>
    <e v="#DIV/0!"/>
    <e v="#DIV/0!"/>
    <m/>
    <m/>
    <m/>
    <m/>
    <m/>
    <m/>
    <m/>
  </r>
  <r>
    <n v="992"/>
    <s v="5 KG PLAIN CBS"/>
    <m/>
    <m/>
    <n v="215"/>
    <n v="20"/>
    <e v="#N/A"/>
    <s v="single"/>
    <s v="INDUSTRIAL"/>
    <s v="CFC"/>
    <s v="PM0706"/>
    <s v="Packing Material"/>
    <n v="1"/>
    <n v="4"/>
    <n v="1"/>
    <n v="2"/>
    <n v="8"/>
    <n v="7"/>
    <n v="7"/>
    <s v="local"/>
    <s v="no.s"/>
    <s v="500 nos"/>
    <n v="500"/>
    <n v="0"/>
    <n v="10"/>
    <m/>
    <m/>
    <m/>
    <m/>
    <m/>
    <m/>
    <m/>
    <n v="20"/>
    <n v="0"/>
    <n v="20"/>
    <n v="10"/>
    <n v="20"/>
    <n v="200"/>
    <n v="2E-3"/>
    <n v="1.8297489864376851E-6"/>
    <n v="0.99999052406541711"/>
    <x v="0"/>
    <n v="215"/>
    <s v="no.s"/>
    <n v="0.66666666666666663"/>
    <b v="0"/>
    <n v="322.5"/>
    <m/>
    <m/>
    <m/>
    <m/>
    <n v="0"/>
    <s v="moved"/>
    <n v="4300"/>
    <m/>
    <m/>
    <m/>
    <s v="2 Bin"/>
    <n v="2"/>
    <n v="4.6666666666666661"/>
    <n v="10"/>
    <m/>
    <n v="10000"/>
    <n v="20000"/>
    <n v="7"/>
    <n v="1"/>
    <n v="1"/>
    <m/>
    <m/>
    <n v="500"/>
    <n v="10000"/>
    <n v="4.6666666666666661"/>
    <n v="0"/>
    <n v="500"/>
  </r>
  <r>
    <n v="167"/>
    <s v="Brilliant Blue Color"/>
    <m/>
    <m/>
    <n v="6"/>
    <n v="500"/>
    <s v="multiple"/>
    <s v="single"/>
    <s v="STICK"/>
    <s v="COLOUR"/>
    <s v="RM0145"/>
    <s v="Raw Material"/>
    <n v="1"/>
    <n v="10"/>
    <n v="1"/>
    <n v="4"/>
    <n v="16"/>
    <n v="15"/>
    <n v="15"/>
    <s v="local"/>
    <s v="Kgs"/>
    <s v="5 KGS"/>
    <n v="5"/>
    <s v="10 cans x .500 gms"/>
    <n v="0.5"/>
    <n v="0.5"/>
    <n v="0.5"/>
    <n v="0.5"/>
    <n v="0"/>
    <n v="1"/>
    <n v="0"/>
    <n v="0.5"/>
    <n v="0.5"/>
    <n v="0"/>
    <n v="3.5"/>
    <n v="0.3888888888888889"/>
    <n v="1"/>
    <n v="194.44444444444446"/>
    <n v="1.9444444444444446E-3"/>
    <n v="1.7789226257033051E-6"/>
    <n v="0.99999230298804276"/>
    <x v="0"/>
    <n v="6"/>
    <s v="kgs"/>
    <n v="3.3333333333333333E-2"/>
    <b v="0"/>
    <n v="180"/>
    <m/>
    <m/>
    <m/>
    <m/>
    <n v="0"/>
    <s v="moved"/>
    <n v="3000"/>
    <m/>
    <m/>
    <m/>
    <s v="2 Bin"/>
    <n v="2"/>
    <n v="0.5"/>
    <n v="0.5"/>
    <m/>
    <n v="2500"/>
    <n v="5000"/>
    <n v="20"/>
    <n v="2"/>
    <n v="0"/>
    <m/>
    <m/>
    <m/>
    <m/>
    <n v="0.66666666666666663"/>
    <n v="0.5"/>
    <n v="5"/>
  </r>
  <r>
    <n v="625"/>
    <s v="PIK N PIK LARGE"/>
    <s v="obsolete"/>
    <s v="no stock"/>
    <n v="1135"/>
    <n v="40"/>
    <s v="FG0243"/>
    <s v="single"/>
    <s v="STICK"/>
    <s v="CFC"/>
    <s v="PM0078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20"/>
    <n v="15"/>
    <n v="0"/>
    <n v="0"/>
    <n v="0"/>
    <n v="35"/>
    <n v="3.8888888888888888"/>
    <n v="20"/>
    <n v="155.55555555555554"/>
    <n v="1.5555555555555555E-3"/>
    <n v="1.4231381005626439E-6"/>
    <n v="0.99999372612614335"/>
    <x v="2"/>
    <n v="1135"/>
    <s v="no.s"/>
    <n v="0.66666666666666663"/>
    <b v="0"/>
    <n v="1702.5"/>
    <m/>
    <n v="1"/>
    <m/>
    <s v="6-9 Months"/>
    <n v="1"/>
    <s v="non moved"/>
    <n v="45400"/>
    <m/>
    <m/>
    <m/>
    <m/>
    <m/>
    <m/>
    <m/>
    <m/>
    <n v="0"/>
    <n v="0"/>
    <m/>
    <m/>
    <m/>
    <m/>
    <m/>
    <m/>
    <m/>
    <m/>
    <m/>
    <m/>
  </r>
  <r>
    <n v="751"/>
    <s v="Chips Labels"/>
    <m/>
    <m/>
    <n v="14950"/>
    <n v="0.4"/>
    <s v="multiple"/>
    <s v="single"/>
    <s v="INDUSTRIAL"/>
    <s v="STICKERS"/>
    <s v="PM0580"/>
    <s v="Packing Material"/>
    <n v="1"/>
    <n v="10"/>
    <n v="1"/>
    <n v="3"/>
    <n v="15"/>
    <n v="5"/>
    <n v="5"/>
    <s v="local"/>
    <s v="no.s"/>
    <s v="5000 nos"/>
    <n v="5000"/>
    <e v="#N/A"/>
    <n v="200"/>
    <m/>
    <m/>
    <n v="0"/>
    <n v="500"/>
    <n v="0"/>
    <n v="0"/>
    <n v="500"/>
    <n v="300"/>
    <n v="1350"/>
    <n v="2650"/>
    <n v="378.57142857142856"/>
    <n v="1350"/>
    <n v="151.42857142857142"/>
    <n v="1.5142857142857141E-3"/>
    <n v="1.3853813754456757E-6"/>
    <n v="0.99999511150751874"/>
    <x v="0"/>
    <n v="14950"/>
    <s v="no.s"/>
    <n v="45"/>
    <b v="0"/>
    <n v="332.22222222222223"/>
    <m/>
    <m/>
    <m/>
    <m/>
    <n v="0"/>
    <s v="moved"/>
    <n v="5980"/>
    <m/>
    <m/>
    <m/>
    <s v="2 Bin"/>
    <n v="2"/>
    <n v="225"/>
    <n v="400"/>
    <m/>
    <n v="2000"/>
    <n v="4000"/>
    <n v="20"/>
    <n v="3"/>
    <n v="-1"/>
    <n v="1980"/>
    <m/>
    <m/>
    <m/>
    <n v="900"/>
    <n v="800"/>
    <n v="5000"/>
  </r>
  <r>
    <n v="591"/>
    <s v="PIK N PIK LARGE CH"/>
    <s v="obsolete"/>
    <m/>
    <n v="57800"/>
    <n v="0.6"/>
    <s v="FG0243"/>
    <s v="single"/>
    <s v="STICK"/>
    <s v="STICKERS"/>
    <s v="PM0045"/>
    <s v="Packing Material"/>
    <n v="1"/>
    <n v="10"/>
    <n v="1"/>
    <n v="3"/>
    <n v="15"/>
    <n v="7"/>
    <n v="7"/>
    <s v="local"/>
    <s v="no.s"/>
    <s v="10000 NOS"/>
    <n v="10000"/>
    <n v="0"/>
    <n v="200"/>
    <n v="2000"/>
    <n v="0"/>
    <n v="0"/>
    <n v="0"/>
    <n v="0"/>
    <n v="0"/>
    <n v="0"/>
    <n v="0"/>
    <n v="0"/>
    <n v="2000"/>
    <n v="222.22222222222223"/>
    <n v="2000"/>
    <n v="133.33333333333334"/>
    <n v="1.3333333333333335E-3"/>
    <n v="1.2198326576251236E-6"/>
    <n v="0.9999963313401764"/>
    <x v="2"/>
    <n v="57800"/>
    <s v="no.s"/>
    <n v="66.666666666666671"/>
    <b v="0"/>
    <n v="866.99999999999989"/>
    <m/>
    <n v="1"/>
    <m/>
    <s v="6-9 Months"/>
    <n v="1"/>
    <s v="non moved"/>
    <n v="34680"/>
    <m/>
    <m/>
    <m/>
    <m/>
    <m/>
    <m/>
    <m/>
    <m/>
    <n v="0"/>
    <n v="0"/>
    <m/>
    <m/>
    <m/>
    <m/>
    <m/>
    <m/>
    <m/>
    <m/>
    <m/>
    <m/>
  </r>
  <r>
    <n v="642"/>
    <s v="BROWN 2INCH 650M"/>
    <m/>
    <m/>
    <n v="25.75"/>
    <n v="24"/>
    <s v="multiple"/>
    <s v="Multiple"/>
    <s v="STICK,CANDY"/>
    <s v="PM"/>
    <s v="PM0593"/>
    <s v="Packing Material"/>
    <n v="1"/>
    <n v="10"/>
    <n v="3"/>
    <n v="2"/>
    <n v="1"/>
    <n v="3"/>
    <n v="1"/>
    <s v="both"/>
    <s v="no.s"/>
    <s v="10 BOXES"/>
    <n v="60"/>
    <n v="0"/>
    <n v="6"/>
    <n v="8"/>
    <n v="13"/>
    <n v="9"/>
    <n v="4"/>
    <n v="0"/>
    <n v="1"/>
    <n v="1"/>
    <n v="13"/>
    <n v="0"/>
    <n v="49"/>
    <n v="5.4444444444444446"/>
    <n v="13"/>
    <n v="130.66666666666669"/>
    <n v="1.3066666666666669E-3"/>
    <n v="1.1954360044726211E-6"/>
    <n v="0.99999752677618092"/>
    <x v="0"/>
    <n v="25.75"/>
    <s v="no.s"/>
    <n v="0.43333333333333335"/>
    <b v="0"/>
    <n v="59.42307692307692"/>
    <m/>
    <m/>
    <m/>
    <m/>
    <n v="0"/>
    <s v="moved"/>
    <n v="618"/>
    <m/>
    <m/>
    <m/>
    <s v="2 Bin"/>
    <n v="2"/>
    <n v="0.43333333333333335"/>
    <n v="6"/>
    <m/>
    <n v="1440"/>
    <n v="2880"/>
    <n v="20"/>
    <n v="1"/>
    <n v="1"/>
    <m/>
    <m/>
    <n v="60"/>
    <n v="1440"/>
    <n v="8.6666666666666679"/>
    <n v="6"/>
    <n v="60"/>
  </r>
  <r>
    <n v="977"/>
    <s v="HUNGRY BIRD TEXT STICKERS"/>
    <m/>
    <m/>
    <n v="41830"/>
    <n v="0.16"/>
    <e v="#N/A"/>
    <s v="single"/>
    <s v="BLISTER"/>
    <s v="STICKERS"/>
    <s v="PM0682"/>
    <s v="Packing Material"/>
    <n v="1"/>
    <n v="10"/>
    <n v="1"/>
    <n v="3"/>
    <n v="15"/>
    <m/>
    <n v="15"/>
    <s v="local"/>
    <s v="no.s"/>
    <s v="10000 NOS"/>
    <n v="10000"/>
    <n v="0"/>
    <n v="100"/>
    <m/>
    <m/>
    <m/>
    <m/>
    <m/>
    <m/>
    <n v="800"/>
    <m/>
    <m/>
    <m/>
    <n v="800"/>
    <m/>
    <n v="128"/>
    <m/>
    <n v="0"/>
    <n v="1"/>
    <x v="0"/>
    <n v="41830"/>
    <s v="no.s"/>
    <n v="0"/>
    <b v="0"/>
    <m/>
    <m/>
    <m/>
    <m/>
    <m/>
    <n v="4"/>
    <s v="moved"/>
    <n v="6692.8"/>
    <m/>
    <m/>
    <m/>
    <s v="2 Bin"/>
    <n v="2"/>
    <n v="0"/>
    <n v="0"/>
    <m/>
    <n v="1600"/>
    <n v="3200"/>
    <n v="20"/>
    <n v="5"/>
    <n v="-3"/>
    <n v="3492.8"/>
    <m/>
    <m/>
    <m/>
    <n v="0"/>
    <n v="0"/>
    <n v="10000"/>
  </r>
  <r>
    <n v="1023"/>
    <s v="BELVIE CREMO  EXPORT COVERS"/>
    <s v="obsolete"/>
    <s v="no stock"/>
    <n v="50.5"/>
    <n v="0.4"/>
    <s v="multiple"/>
    <s v="single"/>
    <s v="WAFER"/>
    <s v="PM"/>
    <s v="PM0737"/>
    <s v="Packing Material"/>
    <n v="1"/>
    <n v="3"/>
    <n v="1"/>
    <n v="1"/>
    <n v="1"/>
    <m/>
    <n v="1"/>
    <s v="local"/>
    <s v="Kgs"/>
    <s v="250 KGS"/>
    <n v="250"/>
    <n v="0"/>
    <n v="30"/>
    <m/>
    <m/>
    <m/>
    <m/>
    <m/>
    <m/>
    <m/>
    <m/>
    <n v="212"/>
    <m/>
    <n v="212"/>
    <m/>
    <n v="84.800000000000011"/>
    <m/>
    <n v="0"/>
    <n v="1"/>
    <x v="2"/>
    <n v="50.5"/>
    <s v="no.s"/>
    <n v="0"/>
    <b v="0"/>
    <m/>
    <m/>
    <m/>
    <m/>
    <s v="Non Moving "/>
    <n v="1"/>
    <s v="non moved"/>
    <n v="20.200000000000003"/>
    <m/>
    <m/>
    <m/>
    <m/>
    <m/>
    <m/>
    <m/>
    <m/>
    <n v="0"/>
    <n v="0"/>
    <m/>
    <m/>
    <m/>
    <m/>
    <m/>
    <m/>
    <m/>
    <m/>
    <m/>
    <m/>
  </r>
  <r>
    <n v="888"/>
    <s v="LABELS - NIRVANA"/>
    <s v="obsolete"/>
    <m/>
    <n v="0"/>
    <n v="1"/>
    <e v="#N/A"/>
    <s v="single"/>
    <s v="INDUSTRIAL"/>
    <s v="STICKERS"/>
    <s v="PM0585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400"/>
    <n v="0"/>
    <n v="0"/>
    <n v="0"/>
    <n v="0"/>
    <n v="400"/>
    <n v="80"/>
    <n v="400"/>
    <n v="80"/>
    <n v="8.0000000000000004E-4"/>
    <n v="7.3189959457507411E-7"/>
    <n v="0.99999825867577552"/>
    <x v="2"/>
    <n v="0"/>
    <s v="no.s"/>
    <n v="13.333333333333334"/>
    <b v="0"/>
    <n v="0"/>
    <m/>
    <m/>
    <n v="1"/>
    <s v="3-6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31"/>
    <s v="PVC 225 MM (White)"/>
    <m/>
    <m/>
    <n v="0"/>
    <n v="0.95"/>
    <e v="#N/A"/>
    <s v="single"/>
    <s v="BLISTER"/>
    <s v="PVC FILMS"/>
    <s v="PM0742"/>
    <s v="Packing Material"/>
    <n v="1"/>
    <n v="7"/>
    <n v="1"/>
    <n v="3"/>
    <n v="12"/>
    <n v="10"/>
    <n v="10"/>
    <s v="local"/>
    <s v="Kgs"/>
    <s v="500 KGS"/>
    <n v="500"/>
    <s v="each cotton contains 20 kgs"/>
    <n v="20"/>
    <m/>
    <m/>
    <m/>
    <m/>
    <m/>
    <m/>
    <m/>
    <n v="0"/>
    <n v="164.13"/>
    <n v="164.13"/>
    <n v="82.064999999999998"/>
    <n v="164.13"/>
    <n v="77.961749999999995"/>
    <n v="7.7961749999999998E-4"/>
    <n v="7.13252165217041E-7"/>
    <n v="0.99999897192794074"/>
    <x v="0"/>
    <n v="0"/>
    <s v="kgs"/>
    <n v="5.4710000000000001"/>
    <b v="0"/>
    <n v="0"/>
    <m/>
    <m/>
    <m/>
    <m/>
    <n v="0"/>
    <s v="moved"/>
    <n v="0"/>
    <m/>
    <m/>
    <m/>
    <s v="2 Bin"/>
    <n v="2"/>
    <n v="54.71"/>
    <n v="60"/>
    <m/>
    <n v="475"/>
    <n v="950"/>
    <n v="20"/>
    <n v="0"/>
    <n v="2"/>
    <m/>
    <m/>
    <n v="1000"/>
    <n v="950"/>
    <n v="109.42"/>
    <n v="100"/>
    <n v="500"/>
  </r>
  <r>
    <n v="659"/>
    <s v="PLAIN 2INCH"/>
    <m/>
    <m/>
    <n v="29"/>
    <n v="19.5"/>
    <e v="#N/A"/>
    <s v="Multiple"/>
    <s v="ALL SECTIONS"/>
    <s v="PM"/>
    <s v="PM0595"/>
    <s v="Packing Material"/>
    <n v="1"/>
    <n v="10"/>
    <n v="3"/>
    <n v="2"/>
    <n v="1"/>
    <n v="3"/>
    <n v="1"/>
    <s v="both"/>
    <s v="no.s"/>
    <s v="10 BOXES"/>
    <n v="960"/>
    <n v="0"/>
    <n v="96"/>
    <n v="2"/>
    <n v="8"/>
    <n v="3"/>
    <n v="3"/>
    <n v="0"/>
    <n v="1"/>
    <n v="2"/>
    <n v="0"/>
    <n v="2"/>
    <n v="21"/>
    <n v="2.3333333333333335"/>
    <n v="8"/>
    <n v="45.5"/>
    <n v="4.55E-4"/>
    <n v="4.1626789441457339E-7"/>
    <n v="0.99999938819583511"/>
    <x v="0"/>
    <n v="29"/>
    <s v="no.s"/>
    <n v="0.26666666666666666"/>
    <b v="0"/>
    <n v="108.75"/>
    <m/>
    <m/>
    <m/>
    <m/>
    <n v="0"/>
    <s v="moved"/>
    <n v="565.5"/>
    <m/>
    <m/>
    <m/>
    <s v="2 Bin"/>
    <n v="2"/>
    <n v="0.26666666666666666"/>
    <n v="96"/>
    <m/>
    <n v="18720"/>
    <n v="37440"/>
    <n v="5"/>
    <n v="1"/>
    <n v="1"/>
    <m/>
    <m/>
    <n v="960"/>
    <n v="18720"/>
    <n v="1.3333333333333333"/>
    <n v="0"/>
    <n v="960"/>
  </r>
  <r>
    <n v="661"/>
    <s v="PLAIN 1/2INCH"/>
    <m/>
    <m/>
    <n v="1"/>
    <n v="11"/>
    <e v="#N/A"/>
    <s v="single"/>
    <s v="CANDY"/>
    <s v="PM"/>
    <s v="PM0597"/>
    <s v="Packing Material"/>
    <n v="1"/>
    <n v="10"/>
    <n v="3"/>
    <n v="2"/>
    <n v="1"/>
    <n v="3"/>
    <n v="1"/>
    <s v="both"/>
    <s v="no.s"/>
    <s v="10 BOXES"/>
    <n v="2880"/>
    <n v="0"/>
    <n v="288"/>
    <n v="2"/>
    <n v="2"/>
    <n v="1"/>
    <n v="5"/>
    <n v="4"/>
    <n v="0"/>
    <n v="1"/>
    <n v="0"/>
    <n v="0"/>
    <n v="15"/>
    <n v="1.6666666666666667"/>
    <n v="5"/>
    <n v="18.333333333333336"/>
    <n v="1.8333333333333336E-4"/>
    <n v="1.677269904234545E-7"/>
    <n v="0.99999955592282552"/>
    <x v="0"/>
    <n v="1"/>
    <s v="no.s"/>
    <n v="0.16666666666666666"/>
    <b v="0"/>
    <n v="6"/>
    <m/>
    <m/>
    <m/>
    <m/>
    <n v="0"/>
    <s v="moved"/>
    <n v="11"/>
    <m/>
    <m/>
    <m/>
    <s v="2 Bin"/>
    <n v="2"/>
    <n v="0.16666666666666666"/>
    <n v="288"/>
    <m/>
    <n v="31680"/>
    <n v="63360"/>
    <n v="1"/>
    <n v="1"/>
    <n v="1"/>
    <m/>
    <m/>
    <n v="2880"/>
    <n v="31680"/>
    <n v="0.16666666666666666"/>
    <n v="0"/>
    <n v="2880"/>
  </r>
  <r>
    <n v="795"/>
    <s v="WHITE 2INCH 650M"/>
    <m/>
    <m/>
    <n v="26"/>
    <n v="12"/>
    <e v="#N/A"/>
    <s v="single"/>
    <s v="STICK"/>
    <s v="PM"/>
    <s v="PM0594"/>
    <s v="Packing Material"/>
    <n v="1"/>
    <n v="10"/>
    <n v="3"/>
    <n v="2"/>
    <n v="1"/>
    <n v="5"/>
    <n v="1"/>
    <s v="both"/>
    <s v="no.s"/>
    <s v="10 BOXES"/>
    <n v="60"/>
    <n v="0"/>
    <n v="6"/>
    <m/>
    <m/>
    <n v="0"/>
    <n v="1"/>
    <n v="2"/>
    <n v="0"/>
    <n v="7"/>
    <n v="0"/>
    <n v="0"/>
    <n v="10"/>
    <n v="1.4285714285714286"/>
    <n v="7"/>
    <n v="17.142857142857142"/>
    <n v="1.7142857142857143E-4"/>
    <n v="1.5683562740894445E-7"/>
    <n v="0.9999997127584529"/>
    <x v="0"/>
    <n v="26"/>
    <s v="no.s"/>
    <n v="0.23333333333333334"/>
    <b v="0"/>
    <n v="111.42857142857143"/>
    <m/>
    <m/>
    <m/>
    <m/>
    <n v="0"/>
    <s v="moved"/>
    <n v="312"/>
    <m/>
    <m/>
    <m/>
    <s v="2 Bin"/>
    <n v="2"/>
    <n v="0.23333333333333334"/>
    <n v="6"/>
    <m/>
    <n v="720"/>
    <n v="1440"/>
    <n v="20"/>
    <n v="1"/>
    <n v="1"/>
    <m/>
    <m/>
    <n v="60"/>
    <n v="720"/>
    <n v="4.666666666666667"/>
    <n v="0"/>
    <n v="60"/>
  </r>
  <r>
    <n v="655"/>
    <s v="PEPE 1/2INCH"/>
    <m/>
    <m/>
    <n v="23"/>
    <n v="11"/>
    <s v="FG0140"/>
    <s v="single"/>
    <s v="CANDY"/>
    <s v="PM"/>
    <s v="PM0473"/>
    <s v="Packing Material"/>
    <n v="1"/>
    <n v="10"/>
    <n v="3"/>
    <n v="2"/>
    <n v="1"/>
    <n v="3"/>
    <n v="1"/>
    <s v="both"/>
    <s v="no.s"/>
    <s v="10 BOXES"/>
    <n v="2880"/>
    <n v="0"/>
    <n v="288"/>
    <n v="3"/>
    <n v="2"/>
    <n v="0"/>
    <n v="0"/>
    <n v="0"/>
    <n v="3"/>
    <n v="2"/>
    <n v="1"/>
    <n v="3"/>
    <n v="14"/>
    <n v="1.5555555555555556"/>
    <n v="3"/>
    <n v="17.111111111111111"/>
    <n v="1.7111111111111111E-4"/>
    <n v="1.5654519106189083E-7"/>
    <n v="0.99999986930364393"/>
    <x v="0"/>
    <n v="23"/>
    <s v="no.s"/>
    <n v="0.1"/>
    <b v="0"/>
    <n v="230"/>
    <m/>
    <m/>
    <m/>
    <m/>
    <n v="0"/>
    <s v="moved"/>
    <n v="253"/>
    <m/>
    <m/>
    <m/>
    <s v="2 Bin"/>
    <n v="2"/>
    <n v="0.1"/>
    <n v="288"/>
    <m/>
    <n v="31680"/>
    <n v="63360"/>
    <n v="1"/>
    <n v="1"/>
    <n v="1"/>
    <m/>
    <m/>
    <n v="2880"/>
    <n v="31680"/>
    <n v="0.1"/>
    <n v="0"/>
    <n v="2880"/>
  </r>
  <r>
    <n v="885"/>
    <s v="MARCO TAPES"/>
    <m/>
    <m/>
    <n v="26"/>
    <n v="25"/>
    <e v="#N/A"/>
    <s v="single"/>
    <s v="INDUSTRIAL"/>
    <s v="PM"/>
    <s v="PM0429"/>
    <s v="Packing Material"/>
    <n v="1"/>
    <n v="10"/>
    <n v="3"/>
    <n v="2"/>
    <n v="1"/>
    <n v="5"/>
    <n v="1"/>
    <s v="local"/>
    <s v="no.s"/>
    <s v="10 boxES"/>
    <n v="720"/>
    <e v="#N/A"/>
    <n v="72"/>
    <m/>
    <m/>
    <n v="1"/>
    <n v="1"/>
    <n v="0"/>
    <n v="1"/>
    <n v="0"/>
    <n v="1"/>
    <n v="0"/>
    <n v="4"/>
    <n v="0.5714285714285714"/>
    <n v="1"/>
    <n v="14.285714285714285"/>
    <n v="1.4285714285714284E-4"/>
    <n v="1.3069635617412037E-7"/>
    <n v="1"/>
    <x v="0"/>
    <n v="26"/>
    <s v="no.s"/>
    <n v="3.3333333333333333E-2"/>
    <b v="0"/>
    <n v="780"/>
    <m/>
    <m/>
    <m/>
    <m/>
    <n v="0"/>
    <s v="moved"/>
    <n v="650"/>
    <m/>
    <m/>
    <m/>
    <s v="2 Bin"/>
    <n v="2"/>
    <n v="3.3333333333333333E-2"/>
    <n v="72"/>
    <m/>
    <n v="18000"/>
    <n v="36000"/>
    <n v="5"/>
    <n v="1"/>
    <n v="1"/>
    <m/>
    <m/>
    <n v="720"/>
    <n v="18000"/>
    <n v="0.16666666666666666"/>
    <n v="0"/>
    <n v="720"/>
  </r>
  <r>
    <n v="586"/>
    <s v="CHOCO REGULAR SB"/>
    <s v="obsolete"/>
    <m/>
    <n v="70000"/>
    <n v="0.3"/>
    <e v="#N/A"/>
    <s v="single"/>
    <s v="STICK"/>
    <s v="STICKERS"/>
    <s v="PM005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0000"/>
    <s v="no.s"/>
    <n v="0"/>
    <b v="0"/>
    <m/>
    <n v="1"/>
    <m/>
    <m/>
    <s v="&gt;9 months"/>
    <n v="1"/>
    <s v="non moved"/>
    <n v="21000"/>
    <m/>
    <m/>
    <m/>
    <m/>
    <m/>
    <m/>
    <m/>
    <m/>
    <n v="0"/>
    <n v="0"/>
    <m/>
    <m/>
    <m/>
    <m/>
    <m/>
    <m/>
    <m/>
    <m/>
    <m/>
    <m/>
  </r>
  <r>
    <n v="515"/>
    <s v="3D Jelly Cola Bubblegum Laminate"/>
    <s v="obsolete"/>
    <m/>
    <n v="700"/>
    <n v="195"/>
    <e v="#N/A"/>
    <s v="single"/>
    <s v="BUBBLE GUM"/>
    <s v="LAMINATE"/>
    <s v="PM0401"/>
    <s v="Packing Material"/>
    <n v="1"/>
    <n v="15"/>
    <n v="1"/>
    <n v="5"/>
    <n v="22"/>
    <n v="25"/>
    <n v="22"/>
    <s v="local"/>
    <s v="Kgs"/>
    <s v="200 KGS"/>
    <n v="200"/>
    <e v="#N/A"/>
    <n v="25"/>
    <n v="0"/>
    <n v="0"/>
    <n v="0"/>
    <n v="0"/>
    <n v="0"/>
    <n v="0"/>
    <n v="0"/>
    <n v="0"/>
    <n v="0"/>
    <n v="0"/>
    <n v="0"/>
    <n v="0"/>
    <n v="0"/>
    <m/>
    <n v="0"/>
    <n v="1"/>
    <x v="2"/>
    <n v="700"/>
    <s v="kgs"/>
    <n v="0"/>
    <b v="0"/>
    <m/>
    <n v="1"/>
    <m/>
    <m/>
    <s v="&gt;9 months"/>
    <n v="1"/>
    <s v="non moved"/>
    <n v="136500"/>
    <m/>
    <m/>
    <m/>
    <m/>
    <m/>
    <m/>
    <m/>
    <m/>
    <n v="0"/>
    <n v="0"/>
    <m/>
    <m/>
    <m/>
    <m/>
    <m/>
    <m/>
    <m/>
    <m/>
    <m/>
    <m/>
  </r>
  <r>
    <n v="991"/>
    <s v="KOFFEE FUN CHOCO LAMINATE"/>
    <s v="obsolete"/>
    <m/>
    <n v="607.5"/>
    <n v="195"/>
    <e v="#N/A"/>
    <s v="single"/>
    <s v="CANDY"/>
    <s v="LAMINATE"/>
    <s v="PM07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2"/>
    <n v="607.5"/>
    <s v="kgs"/>
    <n v="0"/>
    <b v="0"/>
    <m/>
    <n v="1"/>
    <m/>
    <m/>
    <s v="&gt;9 months"/>
    <n v="1"/>
    <s v="not launched"/>
    <n v="118462.5"/>
    <m/>
    <m/>
    <m/>
    <m/>
    <m/>
    <m/>
    <m/>
    <m/>
    <n v="0"/>
    <n v="0"/>
    <m/>
    <m/>
    <m/>
    <m/>
    <m/>
    <m/>
    <m/>
    <m/>
    <m/>
    <m/>
  </r>
  <r>
    <n v="426"/>
    <s v="Pouch Funblaster (Rose) candy"/>
    <s v="obsolete"/>
    <m/>
    <n v="95000"/>
    <n v="1"/>
    <s v="FG0238"/>
    <s v="single"/>
    <s v="CANDY"/>
    <s v="POUCHES"/>
    <s v="PM0168"/>
    <s v="Packing Material"/>
    <n v="1"/>
    <n v="15"/>
    <n v="1"/>
    <n v="5"/>
    <n v="22"/>
    <n v="15"/>
    <n v="15"/>
    <s v="local"/>
    <s v="no.s"/>
    <s v="25000 NOS"/>
    <n v="25000"/>
    <s v="each bag contains 5000 no"/>
    <n v="5000"/>
    <m/>
    <m/>
    <m/>
    <m/>
    <m/>
    <n v="0"/>
    <n v="0"/>
    <n v="0"/>
    <n v="0"/>
    <n v="0"/>
    <n v="0"/>
    <n v="0"/>
    <n v="0"/>
    <m/>
    <n v="0"/>
    <n v="1"/>
    <x v="2"/>
    <n v="95000"/>
    <s v="no.s"/>
    <n v="0"/>
    <b v="0"/>
    <m/>
    <n v="1"/>
    <m/>
    <m/>
    <s v="&gt;9 months"/>
    <n v="1"/>
    <s v="slow moved"/>
    <n v="95000"/>
    <m/>
    <m/>
    <m/>
    <m/>
    <m/>
    <m/>
    <m/>
    <m/>
    <n v="0"/>
    <n v="0"/>
    <m/>
    <m/>
    <m/>
    <m/>
    <m/>
    <m/>
    <m/>
    <m/>
    <m/>
    <m/>
  </r>
  <r>
    <n v="613"/>
    <s v="ROLL O STICK CH"/>
    <s v="obsolete"/>
    <m/>
    <n v="93500"/>
    <n v="0.45"/>
    <e v="#N/A"/>
    <s v="single"/>
    <s v="STICK"/>
    <s v="STICKERS"/>
    <s v="PM0067"/>
    <s v="Packing Material"/>
    <n v="1"/>
    <n v="7"/>
    <n v="1"/>
    <n v="2"/>
    <n v="11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93500"/>
    <s v="no.s"/>
    <n v="0"/>
    <b v="0"/>
    <m/>
    <n v="1"/>
    <m/>
    <m/>
    <s v="&gt;9 months"/>
    <n v="1"/>
    <s v="non moved"/>
    <n v="42075"/>
    <m/>
    <m/>
    <m/>
    <m/>
    <m/>
    <m/>
    <m/>
    <m/>
    <n v="0"/>
    <n v="0"/>
    <m/>
    <m/>
    <m/>
    <m/>
    <m/>
    <m/>
    <m/>
    <m/>
    <m/>
    <m/>
  </r>
  <r>
    <n v="1060"/>
    <s v="EUROCOIN LAMINATE"/>
    <s v="obsolete"/>
    <s v="no stock"/>
    <n v="150"/>
    <n v="300"/>
    <e v="#N/A"/>
    <s v="Multiple"/>
    <s v="MOULDING"/>
    <s v="LAMINATE"/>
    <s v="PM0767"/>
    <s v="Packing Material"/>
    <n v="1"/>
    <n v="15"/>
    <n v="1"/>
    <n v="5"/>
    <n v="22"/>
    <n v="25"/>
    <n v="22"/>
    <s v="local"/>
    <s v="Kgs"/>
    <s v="200 KGS"/>
    <n v="200"/>
    <e v="#N/A"/>
    <n v="9"/>
    <m/>
    <m/>
    <m/>
    <m/>
    <m/>
    <m/>
    <m/>
    <m/>
    <n v="0"/>
    <n v="0"/>
    <n v="0"/>
    <n v="0"/>
    <n v="0"/>
    <m/>
    <n v="0"/>
    <n v="1"/>
    <x v="2"/>
    <n v="150"/>
    <s v="kgs"/>
    <n v="0"/>
    <b v="0"/>
    <m/>
    <n v="1"/>
    <m/>
    <m/>
    <s v="&gt;9 months"/>
    <n v="1"/>
    <s v="non moved"/>
    <n v="45000"/>
    <m/>
    <m/>
    <m/>
    <m/>
    <m/>
    <m/>
    <m/>
    <m/>
    <n v="0"/>
    <n v="0"/>
    <m/>
    <m/>
    <m/>
    <m/>
    <m/>
    <m/>
    <m/>
    <m/>
    <m/>
    <m/>
  </r>
  <r>
    <n v="994"/>
    <s v="KOFFEE FUN CHOCO CBS"/>
    <s v="obsolete"/>
    <s v="no stock"/>
    <n v="1245"/>
    <n v="35"/>
    <e v="#N/A"/>
    <s v="single"/>
    <s v="CANDY"/>
    <s v="CFC"/>
    <s v="PM0708"/>
    <s v="Packing Material"/>
    <n v="1"/>
    <n v="4"/>
    <n v="1"/>
    <n v="2"/>
    <n v="8"/>
    <n v="7"/>
    <n v="7"/>
    <s v="local"/>
    <s v="no.s"/>
    <s v="500 nos"/>
    <n v="500"/>
    <s v="each bdl contains 10 nos"/>
    <n v="10"/>
    <m/>
    <m/>
    <m/>
    <m/>
    <m/>
    <m/>
    <m/>
    <n v="0"/>
    <n v="0"/>
    <n v="0"/>
    <n v="0"/>
    <n v="0"/>
    <n v="0"/>
    <m/>
    <n v="0"/>
    <n v="1"/>
    <x v="2"/>
    <n v="1245"/>
    <s v="no.s"/>
    <n v="0"/>
    <b v="0"/>
    <m/>
    <n v="1"/>
    <m/>
    <m/>
    <s v="&gt;9 months"/>
    <n v="1"/>
    <s v="not launched"/>
    <n v="43575"/>
    <m/>
    <m/>
    <m/>
    <m/>
    <m/>
    <m/>
    <m/>
    <m/>
    <n v="0"/>
    <n v="0"/>
    <m/>
    <m/>
    <m/>
    <m/>
    <m/>
    <m/>
    <m/>
    <m/>
    <m/>
    <m/>
  </r>
  <r>
    <n v="588"/>
    <s v="PIK N PIK MINI SB"/>
    <s v="obsolete"/>
    <m/>
    <n v="132000"/>
    <n v="0.3"/>
    <e v="#N/A"/>
    <s v="single"/>
    <s v="STICK"/>
    <s v="STICKERS"/>
    <s v="PM0042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132000"/>
    <s v="no.s"/>
    <n v="0"/>
    <b v="0"/>
    <m/>
    <n v="1"/>
    <m/>
    <m/>
    <s v="&gt;9 months"/>
    <n v="1"/>
    <s v="non moved"/>
    <n v="39600"/>
    <m/>
    <m/>
    <m/>
    <m/>
    <m/>
    <m/>
    <m/>
    <m/>
    <n v="0"/>
    <n v="0"/>
    <m/>
    <m/>
    <m/>
    <m/>
    <m/>
    <m/>
    <m/>
    <m/>
    <m/>
    <m/>
  </r>
  <r>
    <n v="612"/>
    <s v="TWISTIX SB"/>
    <s v="obsolete"/>
    <m/>
    <n v="74000"/>
    <n v="0.3"/>
    <e v="#N/A"/>
    <s v="single"/>
    <s v="STICK"/>
    <s v="STICKERS"/>
    <s v="PM006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4000"/>
    <s v="no.s"/>
    <n v="0"/>
    <b v="0"/>
    <m/>
    <n v="1"/>
    <m/>
    <m/>
    <s v="&gt;9 months"/>
    <n v="1"/>
    <s v="non moved"/>
    <n v="22200"/>
    <m/>
    <m/>
    <m/>
    <m/>
    <m/>
    <m/>
    <m/>
    <m/>
    <n v="0"/>
    <n v="0"/>
    <m/>
    <m/>
    <m/>
    <m/>
    <m/>
    <m/>
    <m/>
    <m/>
    <m/>
    <m/>
  </r>
  <r>
    <n v="1002"/>
    <s v="DUDES JARS"/>
    <s v="Slow moving"/>
    <m/>
    <n v="16200"/>
    <n v="10.375249999999999"/>
    <s v="FG0235"/>
    <s v="single"/>
    <s v="ENGLAND"/>
    <s v="STICKERS"/>
    <s v="PM0716"/>
    <s v="Packing Material"/>
    <n v="1"/>
    <n v="10"/>
    <n v="1"/>
    <n v="3"/>
    <n v="15"/>
    <n v="2"/>
    <n v="2"/>
    <s v="local"/>
    <s v="no.s"/>
    <s v="5000 NOS"/>
    <n v="5000"/>
    <s v="each pkt contains 24 nos"/>
    <n v="24"/>
    <m/>
    <m/>
    <m/>
    <m/>
    <m/>
    <m/>
    <m/>
    <n v="0"/>
    <n v="0"/>
    <n v="0"/>
    <n v="0"/>
    <n v="0"/>
    <n v="0"/>
    <m/>
    <n v="0"/>
    <n v="1"/>
    <x v="0"/>
    <n v="16200"/>
    <s v="no.s"/>
    <n v="0"/>
    <b v="0"/>
    <m/>
    <n v="1"/>
    <m/>
    <m/>
    <s v="&gt;9 months"/>
    <n v="1"/>
    <s v="moved"/>
    <n v="168079.05"/>
    <m/>
    <m/>
    <m/>
    <m/>
    <m/>
    <m/>
    <m/>
    <m/>
    <n v="0"/>
    <n v="0"/>
    <m/>
    <m/>
    <m/>
    <m/>
    <m/>
    <m/>
    <m/>
    <m/>
    <m/>
    <m/>
  </r>
  <r>
    <n v="584"/>
    <s v="YOYO LARGE SB"/>
    <s v="obsolete"/>
    <m/>
    <n v="75000"/>
    <n v="0.3"/>
    <s v="FG0006"/>
    <s v="single"/>
    <s v="STICK"/>
    <s v="STICKERS"/>
    <s v="PM003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5000"/>
    <s v="no.s"/>
    <n v="0"/>
    <b v="0"/>
    <m/>
    <n v="1"/>
    <m/>
    <m/>
    <s v="&gt;9 months"/>
    <n v="1"/>
    <s v="non moved"/>
    <n v="22500"/>
    <m/>
    <m/>
    <m/>
    <m/>
    <m/>
    <m/>
    <m/>
    <m/>
    <n v="0"/>
    <n v="0"/>
    <m/>
    <m/>
    <m/>
    <m/>
    <m/>
    <m/>
    <m/>
    <m/>
    <m/>
    <m/>
  </r>
  <r>
    <n v="420"/>
    <s v="Kaju Butter canster sheets"/>
    <s v="occasional use"/>
    <s v="no stock"/>
    <n v="20000"/>
    <n v="4.3499999999999996"/>
    <s v="FG0136"/>
    <s v="single"/>
    <s v="CANDY"/>
    <s v="CANSTERS"/>
    <s v="PM0141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0"/>
    <n v="0"/>
    <n v="0"/>
    <n v="0"/>
    <n v="0"/>
    <n v="0"/>
    <n v="0"/>
    <n v="0"/>
    <n v="0"/>
    <n v="0"/>
    <n v="0"/>
    <n v="0"/>
    <n v="0"/>
    <m/>
    <n v="0"/>
    <n v="1"/>
    <x v="2"/>
    <n v="20000"/>
    <s v="no.s"/>
    <n v="0"/>
    <b v="0"/>
    <m/>
    <n v="1"/>
    <m/>
    <m/>
    <s v="&gt;9 months"/>
    <n v="1"/>
    <s v="slow moved"/>
    <n v="87000"/>
    <m/>
    <m/>
    <m/>
    <m/>
    <m/>
    <m/>
    <m/>
    <m/>
    <n v="0"/>
    <n v="0"/>
    <m/>
    <m/>
    <m/>
    <m/>
    <m/>
    <m/>
    <m/>
    <m/>
    <m/>
    <m/>
  </r>
  <r>
    <n v="422"/>
    <s v="PVC Blister Trays (24pcs) (new) Doraemon Fun stick"/>
    <s v="Slow moving"/>
    <m/>
    <n v="16470"/>
    <n v="5"/>
    <e v="#N/A"/>
    <s v="single"/>
    <s v="BLISTER"/>
    <s v="TRAYS"/>
    <s v="PM0604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m/>
    <m/>
    <m/>
    <m/>
    <m/>
    <n v="0"/>
    <n v="0"/>
    <n v="0"/>
    <n v="0"/>
    <n v="0"/>
    <n v="0"/>
    <n v="0"/>
    <m/>
    <n v="0"/>
    <n v="1"/>
    <x v="0"/>
    <n v="16470"/>
    <s v="no.s"/>
    <n v="0"/>
    <b v="0"/>
    <m/>
    <n v="1"/>
    <m/>
    <m/>
    <s v="&gt;9 months"/>
    <n v="1"/>
    <s v="moved"/>
    <n v="82350"/>
    <m/>
    <m/>
    <m/>
    <m/>
    <m/>
    <m/>
    <m/>
    <m/>
    <n v="0"/>
    <n v="0"/>
    <m/>
    <m/>
    <m/>
    <m/>
    <m/>
    <m/>
    <m/>
    <m/>
    <m/>
    <m/>
  </r>
  <r>
    <n v="975"/>
    <s v="FUNTOO (SINGLE COLOUR) LAMINATE"/>
    <s v="Slow moving"/>
    <m/>
    <n v="573.45000000000005"/>
    <n v="130"/>
    <e v="#N/A"/>
    <s v="single"/>
    <s v="CANDY"/>
    <s v="LAMINATE"/>
    <s v="PM069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n v="0"/>
    <n v="0"/>
    <n v="0"/>
    <n v="0"/>
    <n v="0"/>
    <n v="0"/>
    <n v="0"/>
    <m/>
    <n v="0"/>
    <n v="1"/>
    <x v="0"/>
    <n v="573.45000000000005"/>
    <s v="kgs"/>
    <n v="0"/>
    <b v="0"/>
    <m/>
    <n v="1"/>
    <m/>
    <m/>
    <s v="&gt;9 months"/>
    <n v="1"/>
    <s v="moved"/>
    <n v="74548.5"/>
    <m/>
    <m/>
    <m/>
    <m/>
    <m/>
    <m/>
    <m/>
    <m/>
    <n v="0"/>
    <n v="0"/>
    <m/>
    <m/>
    <m/>
    <m/>
    <m/>
    <m/>
    <m/>
    <m/>
    <m/>
    <m/>
  </r>
  <r>
    <n v="1012"/>
    <s v="110MM HAT CAPS YELLOW"/>
    <s v="Slow moving"/>
    <m/>
    <n v="16400"/>
    <n v="4"/>
    <s v="FG0235"/>
    <s v="single"/>
    <s v="DUDES"/>
    <s v="CAPS"/>
    <s v="PM0726"/>
    <s v="Raw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0"/>
    <n v="0"/>
    <n v="0"/>
    <n v="0"/>
    <n v="0"/>
    <n v="0"/>
    <m/>
    <n v="0"/>
    <n v="1"/>
    <x v="0"/>
    <n v="16400"/>
    <s v="no.s"/>
    <n v="0"/>
    <b v="0"/>
    <m/>
    <n v="1"/>
    <m/>
    <m/>
    <s v="&gt;9 months"/>
    <n v="1"/>
    <s v="moved"/>
    <n v="65600"/>
    <m/>
    <m/>
    <m/>
    <m/>
    <m/>
    <m/>
    <m/>
    <m/>
    <n v="0"/>
    <n v="0"/>
    <m/>
    <m/>
    <m/>
    <m/>
    <m/>
    <m/>
    <m/>
    <m/>
    <m/>
    <m/>
  </r>
  <r>
    <n v="1078"/>
    <s v="PEPE TWINZ BALLS CBS "/>
    <s v="Slow moving"/>
    <m/>
    <n v="1667"/>
    <n v="38"/>
    <s v="FG0236"/>
    <s v="single"/>
    <s v="ENGLAND"/>
    <s v="CFC"/>
    <s v="PM0773"/>
    <s v="Packing Material"/>
    <n v="1"/>
    <n v="4"/>
    <n v="1"/>
    <n v="2"/>
    <n v="8"/>
    <n v="7"/>
    <n v="7"/>
    <s v="local"/>
    <s v="no.s"/>
    <s v="500 nos"/>
    <n v="500"/>
    <s v="each bdl contains 10 nos"/>
    <n v="10"/>
    <m/>
    <m/>
    <m/>
    <m/>
    <m/>
    <m/>
    <m/>
    <m/>
    <n v="0"/>
    <n v="0"/>
    <n v="0"/>
    <n v="0"/>
    <n v="0"/>
    <m/>
    <n v="0"/>
    <n v="1"/>
    <x v="0"/>
    <n v="1667"/>
    <s v="no.s"/>
    <n v="0"/>
    <b v="0"/>
    <m/>
    <n v="1"/>
    <m/>
    <m/>
    <s v="&gt;9 months"/>
    <n v="1"/>
    <s v="moved"/>
    <n v="63346"/>
    <m/>
    <m/>
    <m/>
    <m/>
    <m/>
    <m/>
    <m/>
    <m/>
    <n v="0"/>
    <n v="0"/>
    <m/>
    <m/>
    <m/>
    <m/>
    <m/>
    <m/>
    <m/>
    <m/>
    <m/>
    <m/>
  </r>
  <r>
    <n v="1080"/>
    <s v="Coffee Flavour(575141A FERMINCH) GLOBAL "/>
    <s v="obsolete"/>
    <s v="no stock"/>
    <n v="20"/>
    <n v="2700"/>
    <e v="#N/A"/>
    <s v="single"/>
    <s v="CANDY"/>
    <s v="FLAVOUR"/>
    <s v="RM0241"/>
    <s v="Raw Material"/>
    <n v="1"/>
    <n v="20"/>
    <n v="5"/>
    <n v="5"/>
    <n v="31"/>
    <n v="30"/>
    <n v="30"/>
    <s v="Non Local"/>
    <s v="Kgs"/>
    <s v="25 KGS"/>
    <n v="25"/>
    <e v="#N/A"/>
    <n v="5"/>
    <m/>
    <m/>
    <m/>
    <m/>
    <m/>
    <m/>
    <m/>
    <m/>
    <n v="0"/>
    <n v="0"/>
    <n v="0"/>
    <n v="0"/>
    <n v="0"/>
    <m/>
    <n v="0"/>
    <n v="1"/>
    <x v="2"/>
    <n v="20"/>
    <s v="kgs"/>
    <n v="0"/>
    <b v="0"/>
    <m/>
    <n v="1"/>
    <m/>
    <m/>
    <s v="&gt;9 months"/>
    <n v="1"/>
    <s v="moved"/>
    <n v="54000"/>
    <m/>
    <m/>
    <m/>
    <m/>
    <m/>
    <m/>
    <m/>
    <m/>
    <n v="0"/>
    <n v="0"/>
    <m/>
    <m/>
    <m/>
    <m/>
    <m/>
    <m/>
    <m/>
    <m/>
    <m/>
    <m/>
  </r>
  <r>
    <n v="1079"/>
    <s v="FUNTOO JOYSTICK CBS NEW "/>
    <s v="Slow moving"/>
    <m/>
    <n v="995"/>
    <n v="50"/>
    <s v="FG0232"/>
    <s v="single"/>
    <s v="STICK"/>
    <s v="CFC"/>
    <s v="PM077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m/>
    <n v="0"/>
    <n v="0"/>
    <n v="0"/>
    <n v="0"/>
    <n v="0"/>
    <m/>
    <n v="0"/>
    <n v="1"/>
    <x v="0"/>
    <n v="995"/>
    <s v="no.s"/>
    <n v="0"/>
    <b v="0"/>
    <m/>
    <n v="1"/>
    <m/>
    <m/>
    <s v="&gt;9 months"/>
    <n v="1"/>
    <s v="moved"/>
    <n v="49750"/>
    <m/>
    <m/>
    <m/>
    <m/>
    <m/>
    <m/>
    <m/>
    <m/>
    <n v="0"/>
    <n v="0"/>
    <m/>
    <m/>
    <m/>
    <m/>
    <m/>
    <m/>
    <m/>
    <m/>
    <m/>
    <m/>
  </r>
  <r>
    <n v="54"/>
    <s v="Nutrilac"/>
    <s v="obsolete"/>
    <s v="no stock"/>
    <n v="100"/>
    <n v="800"/>
    <e v="#N/A"/>
    <s v="single"/>
    <s v="CAKE"/>
    <s v="RM"/>
    <s v="RM0163"/>
    <s v="Raw Material"/>
    <n v="1"/>
    <n v="10"/>
    <n v="4"/>
    <n v="2"/>
    <n v="1"/>
    <n v="5"/>
    <n v="1"/>
    <s v="Non Local"/>
    <s v="Kgs"/>
    <s v="25 KGS"/>
    <n v="25"/>
    <e v="#N/A"/>
    <n v="20"/>
    <n v="0"/>
    <n v="0"/>
    <n v="0"/>
    <n v="0"/>
    <n v="0"/>
    <n v="0"/>
    <n v="0"/>
    <n v="0"/>
    <n v="0"/>
    <n v="0"/>
    <n v="0"/>
    <n v="0"/>
    <n v="0"/>
    <m/>
    <n v="0"/>
    <n v="1"/>
    <x v="2"/>
    <n v="100"/>
    <s v="kgs"/>
    <n v="0"/>
    <b v="0"/>
    <m/>
    <n v="1"/>
    <m/>
    <m/>
    <s v="&gt;9 months"/>
    <n v="1"/>
    <s v="non moved"/>
    <n v="80000"/>
    <m/>
    <m/>
    <m/>
    <m/>
    <m/>
    <m/>
    <m/>
    <m/>
    <n v="0"/>
    <n v="0"/>
    <m/>
    <m/>
    <m/>
    <m/>
    <m/>
    <m/>
    <m/>
    <m/>
    <m/>
    <m/>
  </r>
  <r>
    <n v="611"/>
    <s v="TWISTIX CH"/>
    <s v="obsolete"/>
    <m/>
    <n v="51900"/>
    <n v="0.3"/>
    <e v="#N/A"/>
    <s v="single"/>
    <s v="STICK"/>
    <s v="STICKERS"/>
    <s v="PM0065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51900"/>
    <s v="no.s"/>
    <n v="0"/>
    <b v="0"/>
    <m/>
    <n v="1"/>
    <m/>
    <m/>
    <s v="&gt;9 months"/>
    <n v="1"/>
    <s v="non moved"/>
    <n v="15570"/>
    <m/>
    <m/>
    <m/>
    <m/>
    <m/>
    <m/>
    <m/>
    <m/>
    <n v="0"/>
    <n v="0"/>
    <m/>
    <m/>
    <m/>
    <m/>
    <m/>
    <m/>
    <m/>
    <m/>
    <m/>
    <m/>
  </r>
  <r>
    <n v="1024"/>
    <s v="DOROMEN LOVE HEARTS LAMINATE"/>
    <s v="Slow moving"/>
    <m/>
    <n v="199.27"/>
    <n v="195"/>
    <s v="FG0244"/>
    <s v="Multiple"/>
    <s v="MOULDING"/>
    <s v="LAMINATE"/>
    <s v="PM0738"/>
    <s v="Packing Material"/>
    <n v="1"/>
    <n v="15"/>
    <n v="1"/>
    <n v="5"/>
    <n v="22"/>
    <n v="25"/>
    <n v="22"/>
    <s v="local"/>
    <s v="Kgs"/>
    <s v="500 KGS"/>
    <n v="500"/>
    <s v="each roll contains 7 kgs"/>
    <n v="7"/>
    <m/>
    <m/>
    <m/>
    <m/>
    <m/>
    <m/>
    <m/>
    <n v="0"/>
    <n v="0"/>
    <n v="0"/>
    <n v="0"/>
    <n v="0"/>
    <n v="0"/>
    <m/>
    <n v="0"/>
    <n v="1"/>
    <x v="0"/>
    <n v="199.27"/>
    <s v="kgs"/>
    <n v="0"/>
    <b v="0"/>
    <m/>
    <n v="1"/>
    <m/>
    <m/>
    <s v="&gt;9 months"/>
    <n v="1"/>
    <s v="moved"/>
    <n v="38857.65"/>
    <m/>
    <m/>
    <m/>
    <m/>
    <m/>
    <m/>
    <m/>
    <m/>
    <n v="0"/>
    <n v="0"/>
    <m/>
    <m/>
    <m/>
    <m/>
    <m/>
    <m/>
    <m/>
    <m/>
    <m/>
    <m/>
  </r>
  <r>
    <n v="1025"/>
    <s v="TWIN BALLS LAMINATE"/>
    <s v="Slow moving"/>
    <m/>
    <n v="182.7"/>
    <n v="195"/>
    <s v="FG0236"/>
    <s v="single"/>
    <s v="ENGLAND"/>
    <s v="LAMINATE"/>
    <s v="PM073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0"/>
    <n v="182.7"/>
    <s v="kgs"/>
    <n v="0"/>
    <b v="0"/>
    <m/>
    <n v="1"/>
    <m/>
    <m/>
    <s v="&gt;9 months"/>
    <n v="1"/>
    <s v="moved"/>
    <n v="35626.5"/>
    <m/>
    <m/>
    <m/>
    <m/>
    <m/>
    <m/>
    <m/>
    <m/>
    <n v="0"/>
    <n v="0"/>
    <m/>
    <m/>
    <m/>
    <m/>
    <m/>
    <m/>
    <m/>
    <m/>
    <m/>
    <m/>
  </r>
  <r>
    <n v="309"/>
    <s v="Stickers Stick On choco"/>
    <s v="Slow moving"/>
    <m/>
    <n v="31000"/>
    <n v="1.8682500000000002"/>
    <e v="#N/A"/>
    <s v="single"/>
    <s v="STICK"/>
    <s v="STICKERS"/>
    <s v="PM000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0"/>
    <n v="31000"/>
    <s v="no.s"/>
    <n v="0"/>
    <b v="0"/>
    <m/>
    <n v="1"/>
    <m/>
    <m/>
    <s v="&gt;9 months"/>
    <n v="1"/>
    <s v="non moved"/>
    <n v="57915.750000000007"/>
    <m/>
    <m/>
    <m/>
    <m/>
    <m/>
    <m/>
    <m/>
    <m/>
    <n v="0"/>
    <n v="0"/>
    <m/>
    <m/>
    <m/>
    <m/>
    <m/>
    <m/>
    <m/>
    <m/>
    <m/>
    <m/>
  </r>
  <r>
    <n v="1003"/>
    <s v="AUSOME DUDES CBS"/>
    <s v="Slow moving"/>
    <m/>
    <n v="498"/>
    <n v="44"/>
    <s v="FG0235"/>
    <s v="single"/>
    <s v="ENGLAND"/>
    <s v="CFC"/>
    <s v="PM0717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0"/>
    <n v="0"/>
    <n v="0"/>
    <n v="0"/>
    <n v="0"/>
    <n v="0"/>
    <m/>
    <n v="0"/>
    <n v="1"/>
    <x v="0"/>
    <n v="498"/>
    <s v="no.s"/>
    <n v="0"/>
    <b v="0"/>
    <m/>
    <n v="1"/>
    <m/>
    <m/>
    <s v="&gt;9 months"/>
    <n v="1"/>
    <s v="moved"/>
    <n v="21912"/>
    <m/>
    <m/>
    <m/>
    <m/>
    <m/>
    <m/>
    <m/>
    <m/>
    <n v="0"/>
    <n v="0"/>
    <m/>
    <m/>
    <m/>
    <m/>
    <m/>
    <m/>
    <m/>
    <m/>
    <m/>
    <m/>
  </r>
  <r>
    <n v="1038"/>
    <s v="DUDES MILK BALL YELLOW LABELS"/>
    <s v="Slow moving"/>
    <m/>
    <n v="17238"/>
    <n v="0.7"/>
    <s v="FG0235"/>
    <s v="single"/>
    <s v="ENGLAND"/>
    <s v="STICKERS"/>
    <s v="PM0749"/>
    <s v="Packing Material"/>
    <n v="1"/>
    <n v="10"/>
    <n v="1"/>
    <n v="3"/>
    <n v="15"/>
    <n v="5"/>
    <n v="5"/>
    <s v="local"/>
    <s v="no.s"/>
    <s v="10000 NOS"/>
    <n v="10000"/>
    <n v="0"/>
    <n v="600"/>
    <m/>
    <m/>
    <m/>
    <m/>
    <m/>
    <m/>
    <m/>
    <n v="0"/>
    <n v="0"/>
    <n v="0"/>
    <n v="0"/>
    <n v="0"/>
    <n v="0"/>
    <m/>
    <n v="0"/>
    <n v="1"/>
    <x v="0"/>
    <n v="17238"/>
    <s v="no.s"/>
    <n v="0"/>
    <b v="0"/>
    <m/>
    <n v="1"/>
    <m/>
    <m/>
    <s v="&gt;9 months"/>
    <n v="1"/>
    <s v="moved"/>
    <n v="12066.599999999999"/>
    <m/>
    <m/>
    <m/>
    <m/>
    <m/>
    <m/>
    <m/>
    <m/>
    <n v="0"/>
    <n v="0"/>
    <m/>
    <m/>
    <m/>
    <m/>
    <m/>
    <m/>
    <m/>
    <m/>
    <m/>
    <m/>
  </r>
  <r>
    <n v="453"/>
    <s v="Labels Funto Coffee Candy GLASS FREE"/>
    <s v="obsolete"/>
    <m/>
    <n v="33000"/>
    <n v="0.45"/>
    <e v="#N/A"/>
    <s v="single"/>
    <s v="CANDY"/>
    <s v="STICKERS"/>
    <s v="PM0192"/>
    <s v="Packing Material"/>
    <n v="1"/>
    <n v="10"/>
    <n v="1"/>
    <n v="3"/>
    <n v="15"/>
    <n v="7"/>
    <n v="7"/>
    <s v="local"/>
    <s v="no.s"/>
    <s v="CLOSED"/>
    <s v="CLOSED"/>
    <n v="0"/>
    <n v="200"/>
    <m/>
    <m/>
    <m/>
    <m/>
    <m/>
    <n v="0"/>
    <n v="0"/>
    <n v="0"/>
    <n v="0"/>
    <n v="0"/>
    <n v="0"/>
    <n v="0"/>
    <n v="0"/>
    <m/>
    <n v="0"/>
    <n v="1"/>
    <x v="2"/>
    <n v="33000"/>
    <s v="no.s"/>
    <n v="0"/>
    <b v="0"/>
    <m/>
    <n v="1"/>
    <m/>
    <m/>
    <s v="&gt;9 months"/>
    <n v="1"/>
    <s v="non moved"/>
    <n v="14850"/>
    <m/>
    <m/>
    <m/>
    <m/>
    <m/>
    <m/>
    <m/>
    <m/>
    <n v="0"/>
    <n v="0"/>
    <m/>
    <m/>
    <m/>
    <m/>
    <m/>
    <m/>
    <m/>
    <m/>
    <m/>
    <m/>
  </r>
  <r>
    <n v="1062"/>
    <s v="FUNTOO JOYSTICK BIG DISPLAYS"/>
    <s v="Slow moving"/>
    <m/>
    <n v="0"/>
    <n v="15"/>
    <s v="FG0232"/>
    <s v="single"/>
    <s v="STICK"/>
    <s v="DISPLAY"/>
    <s v="PM0756"/>
    <s v="Packing Material"/>
    <n v="1"/>
    <n v="10"/>
    <n v="1"/>
    <n v="4"/>
    <n v="16"/>
    <n v="10"/>
    <n v="10"/>
    <s v="local"/>
    <s v="no.s"/>
    <s v="5000 NOS"/>
    <n v="5000"/>
    <n v="0"/>
    <n v="80"/>
    <m/>
    <m/>
    <m/>
    <m/>
    <m/>
    <m/>
    <m/>
    <m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54"/>
    <s v="AUSOME WAFYTA 2/- VENNILA CBS STICKLINE"/>
    <s v="Slow moving"/>
    <m/>
    <n v="1600"/>
    <n v="28"/>
    <s v="FG0241"/>
    <s v="single"/>
    <s v="STICK"/>
    <s v="CFC"/>
    <s v="PM0757"/>
    <s v="Packing Material"/>
    <n v="1"/>
    <n v="4"/>
    <n v="1"/>
    <n v="2"/>
    <n v="8"/>
    <n v="5"/>
    <n v="5"/>
    <s v="local"/>
    <s v="no.s"/>
    <s v="500 CBS"/>
    <n v="500"/>
    <s v="each bdl contains 20 nos"/>
    <n v="20"/>
    <m/>
    <m/>
    <m/>
    <m/>
    <m/>
    <m/>
    <m/>
    <m/>
    <n v="0"/>
    <n v="0"/>
    <n v="0"/>
    <n v="0"/>
    <n v="0"/>
    <m/>
    <n v="0"/>
    <n v="1"/>
    <x v="0"/>
    <n v="1600"/>
    <s v="no.s"/>
    <n v="0"/>
    <b v="0"/>
    <m/>
    <n v="1"/>
    <m/>
    <m/>
    <s v="&gt;9 months"/>
    <n v="1"/>
    <s v="non moved"/>
    <n v="44800"/>
    <m/>
    <m/>
    <m/>
    <m/>
    <m/>
    <m/>
    <m/>
    <m/>
    <n v="0"/>
    <n v="0"/>
    <m/>
    <m/>
    <m/>
    <m/>
    <m/>
    <m/>
    <m/>
    <m/>
    <m/>
    <m/>
  </r>
  <r>
    <n v="989"/>
    <s v="FUNTOO JOYSTICK OUTERS (ORANGE)"/>
    <s v="Slow moving"/>
    <m/>
    <n v="0"/>
    <n v="2"/>
    <s v="FG0232"/>
    <s v="single"/>
    <s v="STICK"/>
    <s v="DISPLAY"/>
    <s v="PM0703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990"/>
    <s v="FUNTOO JOYSTICK OUTERS (PINK)"/>
    <s v="Slow moving"/>
    <m/>
    <n v="0"/>
    <n v="2"/>
    <s v="FG0232"/>
    <s v="single"/>
    <s v="STICK"/>
    <s v="DISPLAY"/>
    <s v="PM0704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843"/>
    <s v="SWEET PINEAPPLE FLAVOUR (SENSIENT)"/>
    <s v="obsolete"/>
    <s v="no stock"/>
    <n v="50"/>
    <n v="890.23749999999995"/>
    <e v="#N/A"/>
    <s v="single"/>
    <s v="lollypop"/>
    <s v="FLAVOUR"/>
    <s v="RM0104"/>
    <s v="Raw Material"/>
    <n v="1"/>
    <n v="20"/>
    <n v="5"/>
    <n v="5"/>
    <n v="31"/>
    <n v="30"/>
    <n v="30"/>
    <s v="Non Local"/>
    <s v="Kgs"/>
    <s v="25 KGS"/>
    <n v="25"/>
    <e v="#N/A"/>
    <n v="25"/>
    <m/>
    <m/>
    <m/>
    <n v="0"/>
    <n v="0"/>
    <n v="0"/>
    <n v="0"/>
    <n v="0"/>
    <n v="0"/>
    <n v="0"/>
    <n v="0"/>
    <n v="0"/>
    <n v="0"/>
    <m/>
    <n v="0"/>
    <n v="1"/>
    <x v="2"/>
    <n v="50"/>
    <s v="kgs"/>
    <n v="0"/>
    <b v="0"/>
    <m/>
    <n v="1"/>
    <m/>
    <m/>
    <s v="&gt;9 months"/>
    <n v="1"/>
    <s v="non moved"/>
    <n v="44511.875"/>
    <m/>
    <m/>
    <m/>
    <m/>
    <m/>
    <m/>
    <m/>
    <m/>
    <n v="0"/>
    <n v="0"/>
    <m/>
    <m/>
    <m/>
    <m/>
    <m/>
    <m/>
    <m/>
    <m/>
    <m/>
    <m/>
  </r>
  <r>
    <n v="988"/>
    <s v="FUNTOO JOYSTICK OUTERS (GREEN)"/>
    <s v="Slow moving"/>
    <m/>
    <n v="0"/>
    <n v="2"/>
    <s v="FG0232"/>
    <s v="single"/>
    <s v="STICK"/>
    <s v="DISPLAY"/>
    <s v="PM0702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37"/>
    <s v="DUDES MILK BALL RED LABELS"/>
    <s v="Slow moving"/>
    <m/>
    <n v="4578"/>
    <n v="0.7"/>
    <s v="FG0235"/>
    <s v="single"/>
    <s v="ENGLAND"/>
    <s v="STICKERS"/>
    <s v="PM074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0"/>
    <n v="4578"/>
    <s v="no.s"/>
    <n v="0"/>
    <b v="0"/>
    <m/>
    <n v="1"/>
    <m/>
    <m/>
    <s v="&gt;9 months"/>
    <n v="1"/>
    <s v="moved"/>
    <n v="3204.6"/>
    <m/>
    <m/>
    <m/>
    <m/>
    <m/>
    <m/>
    <m/>
    <m/>
    <n v="0"/>
    <n v="0"/>
    <m/>
    <m/>
    <m/>
    <m/>
    <m/>
    <m/>
    <m/>
    <m/>
    <m/>
    <m/>
  </r>
  <r>
    <n v="1001"/>
    <s v="DUDES SLEEVES"/>
    <s v="Slow moving"/>
    <m/>
    <n v="3196"/>
    <n v="0.95"/>
    <s v="FG0235"/>
    <s v="single"/>
    <s v="ENGLAND"/>
    <s v="STICKERS"/>
    <s v="PM0715"/>
    <s v="Packing Material"/>
    <n v="1"/>
    <n v="10"/>
    <n v="1"/>
    <n v="3"/>
    <n v="15"/>
    <n v="10"/>
    <n v="10"/>
    <s v="local"/>
    <s v="no.s"/>
    <s v="5000 NOS"/>
    <n v="5000"/>
    <s v="each bdl contains 200 nos"/>
    <n v="200"/>
    <m/>
    <m/>
    <m/>
    <m/>
    <m/>
    <m/>
    <m/>
    <n v="0"/>
    <n v="0"/>
    <n v="0"/>
    <n v="0"/>
    <n v="0"/>
    <n v="0"/>
    <m/>
    <n v="0"/>
    <n v="1"/>
    <x v="0"/>
    <n v="3196"/>
    <s v="no.s"/>
    <n v="0"/>
    <b v="0"/>
    <m/>
    <n v="1"/>
    <m/>
    <m/>
    <s v="&gt;9 months"/>
    <n v="1"/>
    <s v="moved"/>
    <n v="3036.2"/>
    <m/>
    <m/>
    <m/>
    <m/>
    <m/>
    <m/>
    <m/>
    <m/>
    <n v="0"/>
    <n v="0"/>
    <m/>
    <m/>
    <m/>
    <m/>
    <m/>
    <m/>
    <m/>
    <m/>
    <m/>
    <m/>
  </r>
  <r>
    <n v="1050"/>
    <s v="PEPE TWIN BALLS MILK&amp;CHOCO BALL LABELS ENGLAND"/>
    <s v="Slow moving"/>
    <m/>
    <n v="5100"/>
    <n v="0.45"/>
    <s v="FG0236"/>
    <s v="single"/>
    <s v="ENGLAND"/>
    <s v="STICKERS"/>
    <s v="PM0762"/>
    <s v="Packing Material"/>
    <n v="1"/>
    <n v="10"/>
    <n v="1"/>
    <n v="3"/>
    <n v="15"/>
    <n v="2"/>
    <n v="2"/>
    <s v="local"/>
    <s v="no.s"/>
    <s v="10000 NOS"/>
    <n v="10000"/>
    <s v="each pkt contains 2000 nos"/>
    <n v="2000"/>
    <m/>
    <m/>
    <m/>
    <m/>
    <m/>
    <m/>
    <m/>
    <m/>
    <n v="0"/>
    <n v="0"/>
    <n v="0"/>
    <n v="0"/>
    <n v="0"/>
    <m/>
    <n v="0"/>
    <n v="1"/>
    <x v="0"/>
    <n v="5100"/>
    <s v="no.s"/>
    <n v="0"/>
    <b v="0"/>
    <m/>
    <n v="1"/>
    <m/>
    <m/>
    <s v="&gt;9 months"/>
    <n v="1"/>
    <s v="moved"/>
    <n v="2295"/>
    <m/>
    <m/>
    <m/>
    <m/>
    <m/>
    <m/>
    <m/>
    <m/>
    <n v="0"/>
    <n v="0"/>
    <m/>
    <m/>
    <m/>
    <m/>
    <m/>
    <m/>
    <m/>
    <m/>
    <m/>
    <m/>
  </r>
  <r>
    <n v="993"/>
    <s v="KOFFEE FUN CHOCO LABELS"/>
    <s v="obsolete"/>
    <s v="no stock"/>
    <n v="18790"/>
    <n v="0.65"/>
    <e v="#N/A"/>
    <s v="single"/>
    <s v="CANDY"/>
    <s v="STICKERS"/>
    <s v="PM0707"/>
    <s v="Packing Material"/>
    <n v="1"/>
    <n v="10"/>
    <n v="1"/>
    <n v="3"/>
    <n v="15"/>
    <n v="5"/>
    <n v="5"/>
    <s v="local"/>
    <s v="no.s"/>
    <s v="10000 NOS"/>
    <n v="10000"/>
    <s v="each pkt contains 200 nos"/>
    <n v="200"/>
    <m/>
    <m/>
    <m/>
    <m/>
    <m/>
    <m/>
    <m/>
    <n v="0"/>
    <n v="0"/>
    <n v="0"/>
    <n v="0"/>
    <n v="0"/>
    <n v="0"/>
    <m/>
    <n v="0"/>
    <n v="1"/>
    <x v="2"/>
    <n v="18790"/>
    <s v="no.s"/>
    <n v="0"/>
    <b v="0"/>
    <m/>
    <n v="1"/>
    <m/>
    <m/>
    <s v="&gt;9 months"/>
    <n v="1"/>
    <s v="not launched"/>
    <n v="12213.5"/>
    <m/>
    <m/>
    <m/>
    <m/>
    <m/>
    <m/>
    <m/>
    <m/>
    <n v="0"/>
    <n v="0"/>
    <m/>
    <m/>
    <m/>
    <m/>
    <m/>
    <m/>
    <m/>
    <m/>
    <m/>
    <m/>
  </r>
  <r>
    <n v="889"/>
    <s v="LABELS - MARCO"/>
    <s v="obsolete"/>
    <s v="no stock"/>
    <n v="25500"/>
    <n v="0.4"/>
    <s v="multiple"/>
    <s v="single"/>
    <s v="INDUSTRIAL"/>
    <s v="STICKERS"/>
    <s v="PM0643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25500"/>
    <s v="no.s"/>
    <n v="0"/>
    <b v="0"/>
    <m/>
    <n v="1"/>
    <m/>
    <m/>
    <s v="&gt;9 months"/>
    <n v="1"/>
    <s v="moved"/>
    <n v="10200"/>
    <m/>
    <m/>
    <m/>
    <m/>
    <m/>
    <m/>
    <m/>
    <m/>
    <n v="0"/>
    <n v="0"/>
    <m/>
    <m/>
    <m/>
    <m/>
    <m/>
    <m/>
    <m/>
    <m/>
    <m/>
    <m/>
  </r>
  <r>
    <n v="715"/>
    <s v="GUAVA FLAVOUR"/>
    <s v="obsolete"/>
    <m/>
    <n v="0"/>
    <n v="500"/>
    <e v="#N/A"/>
    <s v="single"/>
    <s v="cc stick "/>
    <s v="FLAVOUR"/>
    <s v="RM0052"/>
    <s v="Raw Material"/>
    <n v="1"/>
    <n v="20"/>
    <n v="5"/>
    <n v="5"/>
    <n v="31"/>
    <e v="#N/A"/>
    <e v="#N/A"/>
    <s v="Non Local"/>
    <s v="Kgs"/>
    <s v="25 KGS"/>
    <n v="25"/>
    <s v="each can contains 25 kgs"/>
    <n v="25"/>
    <m/>
    <n v="0"/>
    <n v="0"/>
    <n v="0"/>
    <n v="0"/>
    <n v="0"/>
    <n v="0"/>
    <n v="0"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transfer material"/>
    <n v="0"/>
    <m/>
    <m/>
    <m/>
    <m/>
    <m/>
    <m/>
    <m/>
    <m/>
    <n v="0"/>
    <n v="0"/>
    <m/>
    <m/>
    <m/>
    <m/>
    <m/>
    <m/>
    <m/>
    <m/>
    <m/>
    <m/>
  </r>
  <r>
    <n v="159"/>
    <s v="Symega Milk Flavour"/>
    <s v="obsolete"/>
    <s v="no stock"/>
    <n v="65"/>
    <n v="450"/>
    <e v="#N/A"/>
    <s v="Multiple"/>
    <s v="cream making"/>
    <s v="FLAVOUR"/>
    <s v="RM0186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65"/>
    <s v="kgs"/>
    <n v="0"/>
    <b v="0"/>
    <m/>
    <n v="1"/>
    <m/>
    <m/>
    <s v="&gt;9 months"/>
    <n v="1"/>
    <s v="non moved"/>
    <n v="29250"/>
    <m/>
    <m/>
    <m/>
    <m/>
    <m/>
    <m/>
    <m/>
    <m/>
    <n v="0"/>
    <n v="0"/>
    <m/>
    <m/>
    <m/>
    <m/>
    <m/>
    <m/>
    <m/>
    <m/>
    <m/>
    <m/>
  </r>
  <r>
    <n v="859"/>
    <s v="DOUBLE CARTON  MARCO MILK SLAB"/>
    <s v="obsolete"/>
    <m/>
    <n v="0"/>
    <n v="18"/>
    <e v="#N/A"/>
    <s v="single"/>
    <s v="INDUSTRIAL"/>
    <s v="CFC"/>
    <s v="PM0652"/>
    <s v="Packing Material"/>
    <n v="1"/>
    <n v="4"/>
    <n v="1"/>
    <n v="2"/>
    <n v="8"/>
    <n v="5"/>
    <n v="5"/>
    <s v="local"/>
    <s v="no.s"/>
    <s v="500 CBS"/>
    <n v="500"/>
    <e v="#N/A"/>
    <n v="1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905"/>
    <s v="DOUBLE CARTON  MARCO WHITE SLAB"/>
    <s v="obsolete"/>
    <m/>
    <n v="0"/>
    <n v="14"/>
    <e v="#N/A"/>
    <s v="single"/>
    <s v="INDUSTRIAL"/>
    <s v="CFC"/>
    <s v="PM0654"/>
    <s v="Packing Material"/>
    <n v="1"/>
    <n v="4"/>
    <n v="1"/>
    <n v="2"/>
    <n v="8"/>
    <n v="5"/>
    <n v="5"/>
    <s v="local"/>
    <s v="no.s"/>
    <s v="500 CBS"/>
    <n v="500"/>
    <e v="#N/A"/>
    <n v="10"/>
    <m/>
    <m/>
    <m/>
    <m/>
    <m/>
    <m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81"/>
    <s v="PEPE PULPY LAMINATE "/>
    <s v="obsolete"/>
    <m/>
    <n v="0"/>
    <n v="195"/>
    <e v="#N/A"/>
    <s v="raj foods"/>
    <s v="raj foods"/>
    <s v="LAMINATE"/>
    <s v="PM0775"/>
    <s v="Packing Material"/>
    <n v="1"/>
    <n v="15"/>
    <n v="1"/>
    <n v="5"/>
    <n v="22"/>
    <n v="25"/>
    <n v="22"/>
    <s v="local"/>
    <s v="Kgs"/>
    <s v="200 KGS"/>
    <n v="200"/>
    <e v="#N/A"/>
    <n v="20"/>
    <m/>
    <m/>
    <m/>
    <m/>
    <m/>
    <m/>
    <m/>
    <m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transfer material"/>
    <n v="0"/>
    <m/>
    <m/>
    <m/>
    <m/>
    <m/>
    <m/>
    <m/>
    <m/>
    <n v="0"/>
    <n v="0"/>
    <m/>
    <m/>
    <m/>
    <m/>
    <m/>
    <m/>
    <m/>
    <m/>
    <m/>
    <m/>
  </r>
  <r>
    <n v="1055"/>
    <s v="MOCHA COFFEE CANDY LAMINATE "/>
    <s v="Slow moving"/>
    <m/>
    <n v="871.94"/>
    <n v="190"/>
    <e v="#N/A"/>
    <s v="single"/>
    <s v="CANDY"/>
    <s v="LAMINATE"/>
    <s v="PM0764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m/>
    <n v="0"/>
    <n v="0"/>
    <n v="0"/>
    <n v="0"/>
    <n v="0"/>
    <m/>
    <n v="0"/>
    <n v="1"/>
    <x v="0"/>
    <n v="871.94"/>
    <s v="kgs"/>
    <n v="0"/>
    <b v="0"/>
    <m/>
    <n v="1"/>
    <m/>
    <m/>
    <s v="&gt;9 months"/>
    <n v="1"/>
    <s v="not launched"/>
    <n v="165668.6"/>
    <m/>
    <m/>
    <m/>
    <m/>
    <m/>
    <m/>
    <m/>
    <m/>
    <n v="0"/>
    <n v="0"/>
    <m/>
    <m/>
    <m/>
    <m/>
    <m/>
    <m/>
    <m/>
    <m/>
    <m/>
    <m/>
  </r>
  <r>
    <n v="1029"/>
    <s v="BLUE CANSTER CAPS"/>
    <s v="Slow moving"/>
    <m/>
    <n v="42000"/>
    <n v="1.9"/>
    <e v="#N/A"/>
    <s v="single"/>
    <s v="CANDY"/>
    <s v="CAPS"/>
    <s v="PM0740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m/>
    <n v="0"/>
    <n v="0"/>
    <n v="0"/>
    <n v="0"/>
    <n v="0"/>
    <n v="0"/>
    <m/>
    <n v="0"/>
    <n v="1"/>
    <x v="0"/>
    <n v="42000"/>
    <s v="no.s"/>
    <n v="0"/>
    <b v="0"/>
    <m/>
    <n v="1"/>
    <m/>
    <m/>
    <s v="&gt;9 months"/>
    <n v="1"/>
    <s v="not launched"/>
    <n v="79800"/>
    <m/>
    <m/>
    <m/>
    <m/>
    <m/>
    <m/>
    <m/>
    <m/>
    <n v="0"/>
    <n v="0"/>
    <m/>
    <m/>
    <m/>
    <m/>
    <m/>
    <m/>
    <m/>
    <m/>
    <m/>
    <m/>
  </r>
  <r>
    <n v="1053"/>
    <s v="AUSOME WAFYTA 2/- STRAWBERRY CBS STICKLINE"/>
    <s v="Slow moving"/>
    <m/>
    <n v="820"/>
    <n v="28"/>
    <s v="FG0235"/>
    <s v="single"/>
    <s v="STICK"/>
    <s v="CFC"/>
    <s v="PM0758"/>
    <s v="Packing Material"/>
    <n v="1"/>
    <n v="4"/>
    <n v="1"/>
    <n v="2"/>
    <n v="8"/>
    <n v="5"/>
    <n v="5"/>
    <s v="local"/>
    <s v="no.s"/>
    <s v="500 CBS"/>
    <n v="500"/>
    <s v="each bdl contains 20 nos"/>
    <n v="20"/>
    <m/>
    <m/>
    <m/>
    <m/>
    <m/>
    <m/>
    <m/>
    <m/>
    <n v="0"/>
    <n v="0"/>
    <n v="0"/>
    <n v="0"/>
    <n v="0"/>
    <m/>
    <n v="0"/>
    <n v="1"/>
    <x v="0"/>
    <n v="820"/>
    <s v="no.s"/>
    <n v="0"/>
    <b v="0"/>
    <m/>
    <n v="1"/>
    <m/>
    <m/>
    <s v="&gt;9 months"/>
    <n v="1"/>
    <s v="non moved"/>
    <n v="22960"/>
    <m/>
    <m/>
    <m/>
    <m/>
    <m/>
    <m/>
    <m/>
    <m/>
    <n v="0"/>
    <n v="0"/>
    <m/>
    <m/>
    <m/>
    <m/>
    <m/>
    <m/>
    <m/>
    <m/>
    <m/>
    <m/>
  </r>
  <r>
    <n v="864"/>
    <s v="THERMACOAL SHEETS MARCO WHITE SLAB"/>
    <s v="obsolete"/>
    <s v="no stock"/>
    <n v="1250"/>
    <n v="16.5"/>
    <e v="#N/A"/>
    <s v="single"/>
    <s v="INDUSTRIAL"/>
    <s v="CFC"/>
    <s v="PM0601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m/>
    <m/>
    <n v="0"/>
    <n v="0"/>
    <n v="0"/>
    <n v="0"/>
    <n v="0"/>
    <n v="0"/>
    <m/>
    <n v="0"/>
    <n v="1"/>
    <x v="2"/>
    <n v="1250"/>
    <s v="no.s"/>
    <n v="0"/>
    <b v="0"/>
    <m/>
    <n v="1"/>
    <m/>
    <m/>
    <s v="&gt;9 months"/>
    <n v="1"/>
    <s v="non moved"/>
    <n v="20625"/>
    <m/>
    <m/>
    <m/>
    <m/>
    <m/>
    <m/>
    <m/>
    <m/>
    <n v="0"/>
    <n v="0"/>
    <m/>
    <m/>
    <m/>
    <m/>
    <m/>
    <m/>
    <m/>
    <m/>
    <m/>
    <m/>
  </r>
  <r>
    <n v="344"/>
    <s v="Stickers Funtoo Choco stick 13g(30 UNITS)"/>
    <s v="obsolete"/>
    <m/>
    <n v="15000"/>
    <n v="0.45"/>
    <e v="#N/A"/>
    <s v="single"/>
    <s v="STICK"/>
    <s v="STICKERS"/>
    <s v="PM0025"/>
    <s v="Packing Material"/>
    <n v="1"/>
    <n v="10"/>
    <n v="1"/>
    <n v="3"/>
    <n v="15"/>
    <n v="7"/>
    <n v="7"/>
    <s v="local"/>
    <s v="no.s"/>
    <s v="10000 NOS"/>
    <n v="10000"/>
    <n v="0"/>
    <n v="200"/>
    <m/>
    <m/>
    <n v="0"/>
    <n v="0"/>
    <n v="0"/>
    <n v="0"/>
    <n v="0"/>
    <n v="0"/>
    <n v="0"/>
    <n v="0"/>
    <n v="0"/>
    <n v="0"/>
    <n v="0"/>
    <m/>
    <n v="0"/>
    <n v="1"/>
    <x v="2"/>
    <n v="15000"/>
    <s v="no.s"/>
    <n v="0"/>
    <b v="0"/>
    <m/>
    <n v="1"/>
    <m/>
    <m/>
    <s v="&gt;9 months"/>
    <n v="1"/>
    <s v="non moved"/>
    <n v="6750"/>
    <m/>
    <m/>
    <m/>
    <m/>
    <m/>
    <m/>
    <m/>
    <m/>
    <n v="0"/>
    <n v="0"/>
    <m/>
    <m/>
    <m/>
    <m/>
    <m/>
    <m/>
    <m/>
    <m/>
    <m/>
    <m/>
  </r>
  <r>
    <n v="1036"/>
    <s v="Milky Penguin NEW Labels"/>
    <s v="obsolete"/>
    <s v="needed"/>
    <n v="15730"/>
    <n v="1.1000000000000001"/>
    <e v="#N/A"/>
    <s v="Multiple"/>
    <s v="MOULDING"/>
    <s v="STICKERS"/>
    <s v="PM0747"/>
    <s v="Packing Material"/>
    <n v="1"/>
    <n v="10"/>
    <n v="1"/>
    <n v="3"/>
    <n v="15"/>
    <n v="5"/>
    <n v="5"/>
    <s v="local"/>
    <s v="no.s"/>
    <s v="10000 NOS"/>
    <n v="10000"/>
    <s v="each pkt contains 200 nos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17303"/>
    <m/>
    <m/>
    <m/>
    <m/>
    <m/>
    <m/>
    <m/>
    <m/>
    <n v="0"/>
    <n v="0"/>
    <m/>
    <m/>
    <m/>
    <m/>
    <m/>
    <m/>
    <m/>
    <m/>
    <m/>
    <m/>
  </r>
  <r>
    <n v="918"/>
    <s v="CHIPS SWISS LABELS"/>
    <s v="obsolete"/>
    <s v="no stock"/>
    <n v="37200"/>
    <n v="0.4"/>
    <e v="#N/A"/>
    <s v="single"/>
    <s v="INDUSTRIAL"/>
    <s v="STICKERS"/>
    <s v="PM0583"/>
    <s v="Packing Material"/>
    <n v="1"/>
    <n v="10"/>
    <n v="1"/>
    <n v="3"/>
    <n v="15"/>
    <n v="5"/>
    <n v="5"/>
    <s v="local"/>
    <s v="Kgs"/>
    <s v="5000 NOS"/>
    <n v="5000"/>
    <e v="#N/A"/>
    <n v="200"/>
    <m/>
    <m/>
    <m/>
    <m/>
    <m/>
    <n v="0"/>
    <n v="0"/>
    <n v="0"/>
    <n v="0"/>
    <n v="0"/>
    <n v="0"/>
    <n v="0"/>
    <n v="0"/>
    <m/>
    <n v="0"/>
    <n v="1"/>
    <x v="2"/>
    <n v="37200"/>
    <s v="no.s"/>
    <n v="0"/>
    <b v="0"/>
    <m/>
    <n v="1"/>
    <m/>
    <m/>
    <s v="&gt;9 months"/>
    <n v="1"/>
    <s v="non moved"/>
    <n v="14880"/>
    <m/>
    <m/>
    <m/>
    <m/>
    <m/>
    <m/>
    <m/>
    <m/>
    <n v="0"/>
    <n v="0"/>
    <m/>
    <m/>
    <m/>
    <m/>
    <m/>
    <m/>
    <m/>
    <m/>
    <m/>
    <m/>
  </r>
  <r>
    <n v="131"/>
    <s v="Nat Butter Flavour 4370 Br (Kerry) - Powder"/>
    <s v="obsolete"/>
    <s v="no stock"/>
    <n v="22.68"/>
    <n v="600"/>
    <e v="#N/A"/>
    <s v="not used"/>
    <s v="not used"/>
    <s v="FLAVOUR"/>
    <s v="RM0159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0"/>
    <n v="0"/>
    <n v="0"/>
    <n v="0"/>
    <n v="0"/>
    <n v="0"/>
    <n v="0"/>
    <n v="0"/>
    <n v="0"/>
    <n v="0"/>
    <n v="0"/>
    <n v="0"/>
    <m/>
    <n v="0"/>
    <n v="1"/>
    <x v="2"/>
    <n v="22.68"/>
    <s v="kgs"/>
    <n v="0"/>
    <b v="0"/>
    <m/>
    <n v="1"/>
    <m/>
    <m/>
    <s v="&gt;9 months"/>
    <n v="1"/>
    <s v="non moved"/>
    <n v="13608"/>
    <m/>
    <m/>
    <m/>
    <m/>
    <m/>
    <m/>
    <m/>
    <m/>
    <n v="0"/>
    <n v="0"/>
    <m/>
    <m/>
    <m/>
    <m/>
    <m/>
    <m/>
    <m/>
    <m/>
    <m/>
    <m/>
  </r>
  <r>
    <n v="144"/>
    <s v="Vanilla PA0009 (Kerry)"/>
    <s v="obsolete"/>
    <s v="no stock"/>
    <n v="20"/>
    <n v="600"/>
    <e v="#N/A"/>
    <s v="Multiple"/>
    <s v="stick, wafer"/>
    <s v="FLAVOUR"/>
    <s v="RM0228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20"/>
    <s v="kgs"/>
    <n v="0"/>
    <b v="0"/>
    <m/>
    <n v="1"/>
    <m/>
    <m/>
    <s v="&gt;9 months"/>
    <n v="1"/>
    <s v="non moved"/>
    <n v="12000"/>
    <m/>
    <m/>
    <m/>
    <m/>
    <m/>
    <m/>
    <m/>
    <m/>
    <n v="0"/>
    <n v="0"/>
    <m/>
    <m/>
    <m/>
    <m/>
    <m/>
    <m/>
    <m/>
    <m/>
    <m/>
    <m/>
  </r>
  <r>
    <n v="853"/>
    <s v="96MM HANDLE VIOLET CAPS"/>
    <s v="obsolete"/>
    <s v="no stock"/>
    <n v="5600"/>
    <n v="1.95"/>
    <e v="#N/A"/>
    <s v="single"/>
    <s v="CANDY"/>
    <s v="CAPS"/>
    <s v="PM0522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0"/>
    <n v="0"/>
    <n v="0"/>
    <n v="0"/>
    <n v="0"/>
    <n v="0"/>
    <n v="0"/>
    <n v="0"/>
    <n v="0"/>
    <n v="0"/>
    <m/>
    <n v="0"/>
    <n v="1"/>
    <x v="2"/>
    <n v="5600"/>
    <s v="no.s"/>
    <n v="0"/>
    <b v="0"/>
    <m/>
    <n v="1"/>
    <m/>
    <m/>
    <s v="&gt;9 months"/>
    <n v="1"/>
    <s v="slow moved"/>
    <n v="10920"/>
    <m/>
    <m/>
    <m/>
    <m/>
    <m/>
    <m/>
    <m/>
    <m/>
    <n v="0"/>
    <n v="0"/>
    <m/>
    <m/>
    <m/>
    <m/>
    <m/>
    <m/>
    <m/>
    <m/>
    <m/>
    <m/>
  </r>
  <r>
    <n v="118"/>
    <s v="Strawberry PA2889 (Kerry)- S&amp;M"/>
    <s v="obsolete"/>
    <s v="no stock"/>
    <n v="15"/>
    <n v="700"/>
    <e v="#N/A"/>
    <s v="Multiple"/>
    <s v="stick, wafer"/>
    <s v="FLAVOUR"/>
    <s v="RM0167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15"/>
    <s v="kgs"/>
    <n v="0"/>
    <b v="0"/>
    <m/>
    <n v="1"/>
    <m/>
    <m/>
    <s v="&gt;9 months"/>
    <n v="1"/>
    <s v="non moved"/>
    <n v="10500"/>
    <m/>
    <m/>
    <m/>
    <m/>
    <m/>
    <m/>
    <m/>
    <m/>
    <n v="0"/>
    <n v="0"/>
    <m/>
    <m/>
    <m/>
    <m/>
    <m/>
    <m/>
    <m/>
    <m/>
    <m/>
    <m/>
  </r>
  <r>
    <n v="903"/>
    <s v="STRAWBERRY SUPREME AROMAX"/>
    <s v="obsolete"/>
    <s v="no stock"/>
    <n v="25"/>
    <n v="400"/>
    <e v="#N/A"/>
    <s v="not used"/>
    <s v="not used"/>
    <s v="sample"/>
    <s v="RM0189"/>
    <s v="Raw Material"/>
    <n v="1"/>
    <n v="15"/>
    <n v="7"/>
    <n v="4"/>
    <n v="1"/>
    <e v="#N/A"/>
    <e v="#N/A"/>
    <s v="Non Local"/>
    <s v="Kgs"/>
    <s v="25 kgs"/>
    <n v="25"/>
    <e v="#N/A"/>
    <n v="25"/>
    <m/>
    <m/>
    <m/>
    <m/>
    <m/>
    <n v="0"/>
    <n v="0"/>
    <n v="0"/>
    <n v="0"/>
    <n v="0"/>
    <n v="0"/>
    <n v="0"/>
    <n v="0"/>
    <m/>
    <n v="0"/>
    <n v="1"/>
    <x v="2"/>
    <n v="25"/>
    <s v="kgs"/>
    <n v="0"/>
    <b v="0"/>
    <m/>
    <n v="1"/>
    <m/>
    <m/>
    <s v="&gt;9 months"/>
    <n v="1"/>
    <s v="non moved"/>
    <n v="10000"/>
    <m/>
    <m/>
    <m/>
    <m/>
    <m/>
    <m/>
    <m/>
    <m/>
    <n v="0"/>
    <n v="0"/>
    <m/>
    <m/>
    <m/>
    <m/>
    <m/>
    <m/>
    <m/>
    <m/>
    <m/>
    <m/>
  </r>
  <r>
    <n v="140"/>
    <s v="Lemon Flavour CEC 4211 - O&amp;L"/>
    <s v="occasional use"/>
    <s v="no stock"/>
    <n v="10"/>
    <n v="800"/>
    <e v="#N/A"/>
    <s v="single"/>
    <s v="candy"/>
    <s v="FLAVOUR"/>
    <s v="RM0232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10"/>
    <s v="kgs"/>
    <n v="0"/>
    <b v="0"/>
    <m/>
    <n v="1"/>
    <m/>
    <m/>
    <s v="&gt;9 months"/>
    <n v="1"/>
    <s v="non moved"/>
    <n v="8000"/>
    <m/>
    <m/>
    <m/>
    <m/>
    <m/>
    <m/>
    <m/>
    <m/>
    <n v="0"/>
    <n v="0"/>
    <m/>
    <m/>
    <m/>
    <m/>
    <m/>
    <m/>
    <m/>
    <m/>
    <m/>
    <m/>
  </r>
  <r>
    <n v="135"/>
    <s v="Dark Choco Flavour PA9342 (Kerry)"/>
    <s v="Slow moving"/>
    <m/>
    <n v="15"/>
    <n v="500"/>
    <e v="#N/A"/>
    <s v="Multiple"/>
    <s v="cream making"/>
    <s v="FLAVOUR"/>
    <s v="RM0174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0"/>
    <n v="15"/>
    <s v="kgs"/>
    <n v="0"/>
    <b v="0"/>
    <m/>
    <n v="1"/>
    <m/>
    <m/>
    <s v="&gt;9 months"/>
    <n v="1"/>
    <s v="non moved"/>
    <n v="7500"/>
    <m/>
    <m/>
    <m/>
    <m/>
    <m/>
    <m/>
    <m/>
    <m/>
    <n v="0"/>
    <n v="0"/>
    <m/>
    <m/>
    <m/>
    <m/>
    <m/>
    <m/>
    <m/>
    <m/>
    <m/>
    <m/>
  </r>
  <r>
    <n v="914"/>
    <s v="CHIPS WHITE LABELS (NEW)"/>
    <s v="Slow moving"/>
    <m/>
    <n v="17800"/>
    <n v="0.4"/>
    <e v="#N/A"/>
    <s v="single"/>
    <s v="INDUSTRIAL"/>
    <s v="STICKERS"/>
    <s v="PM0582"/>
    <s v="Packing Material"/>
    <n v="1"/>
    <n v="10"/>
    <n v="1"/>
    <n v="3"/>
    <n v="15"/>
    <n v="5"/>
    <n v="5"/>
    <s v="local"/>
    <s v="no.s"/>
    <s v="5000 NOS"/>
    <n v="5000"/>
    <e v="#N/A"/>
    <n v="10"/>
    <m/>
    <m/>
    <m/>
    <m/>
    <m/>
    <n v="0"/>
    <n v="0"/>
    <n v="0"/>
    <n v="0"/>
    <n v="0"/>
    <n v="0"/>
    <n v="0"/>
    <n v="0"/>
    <m/>
    <n v="0"/>
    <n v="1"/>
    <x v="0"/>
    <n v="17800"/>
    <s v="no.s"/>
    <n v="0"/>
    <b v="0"/>
    <m/>
    <n v="1"/>
    <m/>
    <m/>
    <s v="&gt;9 months"/>
    <n v="1"/>
    <s v="non moved"/>
    <n v="7120"/>
    <m/>
    <m/>
    <m/>
    <m/>
    <m/>
    <m/>
    <m/>
    <m/>
    <n v="0"/>
    <n v="0"/>
    <m/>
    <m/>
    <m/>
    <m/>
    <m/>
    <m/>
    <m/>
    <m/>
    <m/>
    <m/>
  </r>
  <r>
    <n v="588"/>
    <s v="CREAMY STIX MINI SB"/>
    <s v="obsolete"/>
    <s v="no stock"/>
    <n v="17800"/>
    <n v="0.3"/>
    <s v="FG0174"/>
    <s v="single"/>
    <s v="STICK"/>
    <s v="STICKERS"/>
    <s v="PM005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17800"/>
    <s v="no.s"/>
    <n v="0"/>
    <b v="0"/>
    <m/>
    <n v="1"/>
    <m/>
    <m/>
    <s v="&gt;9 months"/>
    <n v="1"/>
    <s v="non moved"/>
    <n v="5340"/>
    <m/>
    <m/>
    <m/>
    <m/>
    <m/>
    <m/>
    <m/>
    <m/>
    <n v="0"/>
    <n v="0"/>
    <m/>
    <m/>
    <m/>
    <m/>
    <m/>
    <m/>
    <m/>
    <m/>
    <m/>
    <m/>
  </r>
  <r>
    <n v="913"/>
    <s v="CHIPS WHITE LABELS (OLD)"/>
    <s v="obsolete"/>
    <m/>
    <n v="15000"/>
    <n v="0.4"/>
    <e v="#N/A"/>
    <s v="single"/>
    <s v="INDUSTRIAL"/>
    <s v="STICKERS"/>
    <s v="PM0581"/>
    <s v="Packing Material"/>
    <n v="1"/>
    <n v="10"/>
    <n v="1"/>
    <n v="3"/>
    <n v="15"/>
    <n v="5"/>
    <n v="5"/>
    <s v="local"/>
    <s v="no.s"/>
    <s v="5000 NOS"/>
    <n v="5000"/>
    <e v="#N/A"/>
    <n v="10"/>
    <m/>
    <m/>
    <m/>
    <m/>
    <m/>
    <n v="0"/>
    <n v="0"/>
    <n v="0"/>
    <n v="0"/>
    <n v="0"/>
    <n v="0"/>
    <n v="0"/>
    <n v="0"/>
    <m/>
    <n v="0"/>
    <n v="1"/>
    <x v="2"/>
    <n v="15000"/>
    <s v="no.s"/>
    <n v="0"/>
    <b v="0"/>
    <m/>
    <n v="1"/>
    <m/>
    <m/>
    <s v="&gt;9 months"/>
    <n v="1"/>
    <s v="non moved"/>
    <n v="6000"/>
    <m/>
    <m/>
    <m/>
    <m/>
    <m/>
    <m/>
    <m/>
    <m/>
    <n v="0"/>
    <n v="0"/>
    <m/>
    <m/>
    <m/>
    <m/>
    <m/>
    <m/>
    <m/>
    <m/>
    <m/>
    <m/>
  </r>
  <r>
    <n v="1049"/>
    <s v="AUSOME WAFYTA 2/- VENNILA LABELS STICKLINE"/>
    <s v="Slow moving"/>
    <m/>
    <n v="9000"/>
    <n v="0.55000000000000004"/>
    <s v="FG0241"/>
    <s v="single"/>
    <s v="STICK"/>
    <s v="STICKERS"/>
    <s v="PM0759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9000"/>
    <s v="no.s"/>
    <n v="0"/>
    <b v="0"/>
    <m/>
    <n v="1"/>
    <m/>
    <m/>
    <s v="&gt;9 months"/>
    <n v="1"/>
    <s v="non moved"/>
    <n v="4950"/>
    <m/>
    <m/>
    <m/>
    <m/>
    <m/>
    <m/>
    <m/>
    <m/>
    <n v="0"/>
    <n v="0"/>
    <m/>
    <m/>
    <m/>
    <m/>
    <m/>
    <m/>
    <m/>
    <m/>
    <m/>
    <m/>
  </r>
  <r>
    <n v="890"/>
    <s v="LABELS - PRIDE"/>
    <s v="obsolete"/>
    <m/>
    <n v="12300"/>
    <n v="0.4"/>
    <e v="#N/A"/>
    <s v="single"/>
    <s v="INDUSTRIAL"/>
    <s v="STICKERS"/>
    <s v="PM0587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12300"/>
    <s v="no.s"/>
    <n v="0"/>
    <b v="0"/>
    <m/>
    <n v="1"/>
    <m/>
    <m/>
    <s v="&gt;9 months"/>
    <n v="1"/>
    <s v="non moved"/>
    <n v="4920"/>
    <m/>
    <m/>
    <m/>
    <m/>
    <m/>
    <m/>
    <m/>
    <m/>
    <n v="0"/>
    <n v="0"/>
    <m/>
    <m/>
    <m/>
    <m/>
    <m/>
    <m/>
    <m/>
    <m/>
    <m/>
    <m/>
  </r>
  <r>
    <n v="910"/>
    <s v="POUCHES (WHITE) SWISS 81"/>
    <s v="obsolete"/>
    <s v="no stock"/>
    <n v="4000"/>
    <n v="1"/>
    <s v="multiple"/>
    <s v="single"/>
    <s v="INDUSTRIAL"/>
    <s v="POUCHES"/>
    <s v="PM0427"/>
    <s v="Packing Material"/>
    <n v="1"/>
    <n v="15"/>
    <n v="1"/>
    <n v="5"/>
    <n v="22"/>
    <n v="10"/>
    <n v="10"/>
    <s v="local"/>
    <s v="Kgs"/>
    <s v="100 KGS"/>
    <n v="100"/>
    <n v="0"/>
    <n v="40"/>
    <m/>
    <m/>
    <m/>
    <m/>
    <m/>
    <m/>
    <n v="0"/>
    <n v="0"/>
    <n v="0"/>
    <n v="0"/>
    <n v="0"/>
    <n v="0"/>
    <n v="0"/>
    <m/>
    <n v="0"/>
    <n v="1"/>
    <x v="2"/>
    <n v="4000"/>
    <s v="no.s"/>
    <n v="0"/>
    <b v="0"/>
    <m/>
    <n v="1"/>
    <m/>
    <m/>
    <s v="&gt;9 months"/>
    <n v="1"/>
    <s v="non moved"/>
    <n v="4000"/>
    <m/>
    <m/>
    <m/>
    <m/>
    <m/>
    <m/>
    <m/>
    <m/>
    <n v="0"/>
    <n v="0"/>
    <m/>
    <m/>
    <m/>
    <m/>
    <m/>
    <m/>
    <m/>
    <m/>
    <m/>
    <m/>
  </r>
  <r>
    <n v="148"/>
    <s v="Vannila Maffin V4787 (Amar Orgonic)"/>
    <s v="obsolete"/>
    <s v="no stock"/>
    <n v="5"/>
    <n v="500"/>
    <e v="#N/A"/>
    <s v="Multiple"/>
    <s v="stick, wafer"/>
    <s v="FLAVOUR"/>
    <s v="RM0179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500"/>
    <m/>
    <m/>
    <m/>
    <m/>
    <m/>
    <m/>
    <m/>
    <m/>
    <n v="0"/>
    <n v="0"/>
    <m/>
    <m/>
    <m/>
    <m/>
    <m/>
    <m/>
    <m/>
    <m/>
    <m/>
    <m/>
  </r>
  <r>
    <n v="190"/>
    <s v="STRAWBERRY FIRMENICH SUPREME"/>
    <s v="obsolete"/>
    <s v="no stock"/>
    <n v="5"/>
    <n v="450"/>
    <e v="#N/A"/>
    <s v="single"/>
    <s v="WAFER"/>
    <s v="FLAVOUR"/>
    <s v="RM0108"/>
    <s v="Raw Material"/>
    <n v="1"/>
    <n v="20"/>
    <n v="5"/>
    <n v="5"/>
    <n v="31"/>
    <n v="20"/>
    <n v="20"/>
    <s v="Non Local"/>
    <s v="Kgs"/>
    <s v="25 KGS"/>
    <n v="25"/>
    <e v="#N/A"/>
    <n v="5"/>
    <m/>
    <m/>
    <m/>
    <m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250"/>
    <m/>
    <m/>
    <m/>
    <m/>
    <m/>
    <m/>
    <m/>
    <m/>
    <n v="0"/>
    <n v="0"/>
    <m/>
    <m/>
    <m/>
    <m/>
    <m/>
    <m/>
    <m/>
    <m/>
    <m/>
    <m/>
  </r>
  <r>
    <n v="146"/>
    <s v="Rose white (Robin) 4512"/>
    <s v="occasional use"/>
    <s v="no stock"/>
    <n v="5"/>
    <n v="400"/>
    <e v="#N/A"/>
    <s v="single"/>
    <s v="WAFER"/>
    <s v="FLAVOUR"/>
    <s v="RM0178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000"/>
    <m/>
    <m/>
    <m/>
    <m/>
    <m/>
    <m/>
    <m/>
    <m/>
    <n v="0"/>
    <n v="0"/>
    <m/>
    <m/>
    <m/>
    <m/>
    <m/>
    <m/>
    <m/>
    <m/>
    <m/>
    <m/>
  </r>
  <r>
    <n v="185"/>
    <s v="NECOL ORANGE"/>
    <s v="obsolete"/>
    <s v="no stock"/>
    <n v="1"/>
    <n v="1690"/>
    <e v="#N/A"/>
    <s v="single"/>
    <s v="CANDY"/>
    <s v="COLOUR"/>
    <s v="RM0093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1690"/>
    <m/>
    <m/>
    <m/>
    <m/>
    <m/>
    <m/>
    <m/>
    <m/>
    <n v="0"/>
    <n v="0"/>
    <m/>
    <m/>
    <m/>
    <m/>
    <m/>
    <m/>
    <m/>
    <m/>
    <m/>
    <m/>
  </r>
  <r>
    <n v="979"/>
    <s v="XTREM FREE OFFER COVERING LABELS"/>
    <s v="Slow moving"/>
    <m/>
    <n v="24700"/>
    <n v="0.06"/>
    <e v="#N/A"/>
    <s v="single"/>
    <s v="CANDY"/>
    <s v="STICKERS"/>
    <s v="PM0693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0"/>
    <n v="24700"/>
    <s v="no.s"/>
    <n v="0"/>
    <b v="0"/>
    <m/>
    <n v="1"/>
    <m/>
    <m/>
    <s v="&gt;9 months"/>
    <n v="1"/>
    <s v="non moved"/>
    <n v="1482"/>
    <m/>
    <m/>
    <m/>
    <m/>
    <m/>
    <m/>
    <m/>
    <m/>
    <n v="0"/>
    <n v="0"/>
    <m/>
    <m/>
    <m/>
    <m/>
    <m/>
    <m/>
    <m/>
    <m/>
    <m/>
    <m/>
  </r>
  <r>
    <n v="186"/>
    <s v="NECOL GREEN"/>
    <s v="obsolete"/>
    <s v="no stock"/>
    <n v="1"/>
    <n v="1460"/>
    <e v="#N/A"/>
    <s v="single"/>
    <s v="CANDY"/>
    <s v="COLOUR"/>
    <s v="RM0102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1460"/>
    <m/>
    <m/>
    <m/>
    <m/>
    <m/>
    <m/>
    <m/>
    <m/>
    <n v="0"/>
    <n v="0"/>
    <m/>
    <m/>
    <m/>
    <m/>
    <m/>
    <m/>
    <m/>
    <m/>
    <m/>
    <m/>
  </r>
  <r>
    <n v="1008"/>
    <s v="EYES AND NOSE RED STICKERS"/>
    <s v="obsolete"/>
    <s v="no stock"/>
    <n v="15730"/>
    <n v="0.06"/>
    <e v="#N/A"/>
    <s v="Multiple"/>
    <s v="MOULDING"/>
    <s v="STICKERS"/>
    <s v="PM0722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009"/>
    <s v="EYES AND NOSE BLUE STICKERS"/>
    <s v="obsolete"/>
    <s v="no stock"/>
    <n v="15730"/>
    <n v="0.06"/>
    <e v="#N/A"/>
    <s v="Multiple"/>
    <s v="MOULDING"/>
    <s v="STICKERS"/>
    <s v="PM0723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010"/>
    <s v="EYES AND NOSE BLACK STICKERS"/>
    <s v="obsolete"/>
    <s v="no stock"/>
    <n v="15730"/>
    <n v="0.06"/>
    <e v="#N/A"/>
    <s v="Multiple"/>
    <s v="MOULDING"/>
    <s v="STICKERS"/>
    <s v="PM0724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84"/>
    <s v="NECOL YELLOW"/>
    <s v="obsolete"/>
    <s v="no stock"/>
    <n v="1"/>
    <n v="920"/>
    <e v="#N/A"/>
    <s v="single"/>
    <s v="CANDY"/>
    <s v="COLOUR"/>
    <s v="RM0092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920"/>
    <m/>
    <m/>
    <m/>
    <m/>
    <m/>
    <m/>
    <m/>
    <m/>
    <n v="0"/>
    <n v="0"/>
    <m/>
    <m/>
    <m/>
    <m/>
    <m/>
    <m/>
    <m/>
    <m/>
    <m/>
    <m/>
  </r>
  <r>
    <n v="920"/>
    <s v="FUNTOO BLACK 1 INCH TAPES"/>
    <s v="Slow moving"/>
    <m/>
    <n v="9"/>
    <n v="25"/>
    <e v="#N/A"/>
    <s v="single"/>
    <s v="STICK"/>
    <s v="PM"/>
    <s v="PM0599"/>
    <s v="Packing Material"/>
    <n v="1"/>
    <n v="10"/>
    <n v="3"/>
    <n v="2"/>
    <n v="1"/>
    <n v="5"/>
    <n v="1"/>
    <s v="both"/>
    <s v="no.s"/>
    <s v="10 BOXES"/>
    <n v="1920"/>
    <n v="0"/>
    <n v="192"/>
    <m/>
    <m/>
    <m/>
    <m/>
    <m/>
    <n v="0"/>
    <n v="0"/>
    <n v="0"/>
    <n v="0"/>
    <n v="0"/>
    <n v="0"/>
    <n v="0"/>
    <n v="0"/>
    <m/>
    <n v="0"/>
    <n v="1"/>
    <x v="0"/>
    <n v="9"/>
    <s v="no.s"/>
    <n v="0"/>
    <b v="0"/>
    <m/>
    <n v="1"/>
    <m/>
    <m/>
    <s v="&gt;9 months"/>
    <n v="1"/>
    <s v="slow moved"/>
    <n v="225"/>
    <m/>
    <m/>
    <m/>
    <m/>
    <m/>
    <m/>
    <m/>
    <m/>
    <n v="0"/>
    <n v="0"/>
    <m/>
    <m/>
    <m/>
    <m/>
    <m/>
    <m/>
    <m/>
    <m/>
    <m/>
    <m/>
  </r>
  <r>
    <n v="838"/>
    <s v="WAFFY VANILLA LABELS"/>
    <s v="Slow moving"/>
    <m/>
    <n v="0"/>
    <n v="0.55000000000000004"/>
    <e v="#N/A"/>
    <s v="single"/>
    <s v="WAFER"/>
    <s v="STICKERS"/>
    <s v="PM0561"/>
    <s v="Packing Material"/>
    <n v="1"/>
    <n v="10"/>
    <n v="1"/>
    <n v="3"/>
    <n v="15"/>
    <n v="5"/>
    <n v="5"/>
    <s v="local"/>
    <s v="no.s"/>
    <s v="5000 NOS"/>
    <n v="5000"/>
    <e v="#N/A"/>
    <n v="200"/>
    <m/>
    <m/>
    <m/>
    <n v="0"/>
    <m/>
    <m/>
    <m/>
    <m/>
    <m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92"/>
    <s v="LAVIVA LABELS"/>
    <s v="obsolete"/>
    <m/>
    <n v="0"/>
    <n v="1"/>
    <e v="#N/A"/>
    <s v="single"/>
    <s v="INDUSTRIAL"/>
    <s v="STICKERS"/>
    <s v="PM058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248"/>
    <s v="Laminate Dark Chocolate Rs. 5 /- 15g"/>
    <s v="Slow moving"/>
    <m/>
    <n v="0"/>
    <n v="235"/>
    <e v="#N/A"/>
    <s v="Multiple"/>
    <s v="MOULDING"/>
    <s v="LAMINATE"/>
    <s v="PM026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0"/>
    <n v="0"/>
    <n v="0"/>
    <n v="0"/>
    <n v="0"/>
    <n v="0"/>
    <n v="0"/>
    <m/>
    <n v="0"/>
    <n v="1"/>
    <x v="0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364"/>
    <s v="Pouch U &amp; Me (Mango &amp; milk) Candy"/>
    <s v="occasional use"/>
    <m/>
    <n v="0"/>
    <n v="1"/>
    <s v="FG0126"/>
    <s v="single"/>
    <s v="CANDY"/>
    <s v="PM"/>
    <s v="PM0161"/>
    <s v="Packing Material"/>
    <n v="1"/>
    <n v="15"/>
    <n v="1"/>
    <n v="5"/>
    <n v="22"/>
    <e v="#N/A"/>
    <e v="#N/A"/>
    <s v="local"/>
    <s v="no.s"/>
    <s v="25000 NOS"/>
    <n v="25000"/>
    <s v="each bag contains 6000 pouches"/>
    <n v="6000"/>
    <n v="0"/>
    <n v="0"/>
    <n v="0"/>
    <n v="0"/>
    <n v="0"/>
    <n v="0"/>
    <n v="0"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05"/>
    <s v="MENTHOL CRYSTALS"/>
    <s v="obsolete"/>
    <m/>
    <n v="0"/>
    <n v="50"/>
    <e v="#N/A"/>
    <s v="not used"/>
    <s v="not used"/>
    <s v="sample"/>
    <s v="RM0191"/>
    <s v="Raw Material"/>
    <n v="1"/>
    <n v="3"/>
    <n v="1"/>
    <n v="1"/>
    <n v="1"/>
    <e v="#N/A"/>
    <e v="#N/A"/>
    <s v="Non Local"/>
    <s v="Kgs"/>
    <s v="SAMPLE"/>
    <s v="SAMPLE"/>
    <e v="#N/A"/>
    <n v="5"/>
    <m/>
    <m/>
    <m/>
    <m/>
    <m/>
    <n v="0"/>
    <n v="0"/>
    <n v="0"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634"/>
    <s v="AUSOME 96MM Foils"/>
    <s v="Slow moving"/>
    <m/>
    <n v="0"/>
    <n v="0.215"/>
    <s v="FG0013"/>
    <s v="single"/>
    <s v="BUBBLE GUM"/>
    <s v="FOILS"/>
    <s v="PM0447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0"/>
    <n v="0"/>
    <n v="0"/>
    <n v="0"/>
    <n v="0"/>
    <n v="0"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09"/>
    <s v="SILKY MILKY BOX STICKERS 30+2 PCS FREE"/>
    <s v="Slow moving"/>
    <m/>
    <n v="0"/>
    <n v="6.5"/>
    <e v="#N/A"/>
    <s v="Multiple"/>
    <s v="MOULDING"/>
    <s v="STICKERS"/>
    <s v="PM0472"/>
    <s v="Packing Material"/>
    <n v="1"/>
    <n v="10"/>
    <n v="1"/>
    <n v="3"/>
    <n v="15"/>
    <n v="5"/>
    <n v="5"/>
    <s v="local"/>
    <s v="no.s"/>
    <s v="5000 NOS"/>
    <n v="5000"/>
    <n v="0"/>
    <n v="3000"/>
    <m/>
    <m/>
    <m/>
    <n v="0"/>
    <m/>
    <m/>
    <m/>
    <m/>
    <m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48"/>
    <s v="AUSOME WAFYTA 2/- STRAWBERRY LABELS STICKLINE"/>
    <s v="Slow moving"/>
    <m/>
    <n v="0"/>
    <n v="0.55000000000000004"/>
    <e v="#N/A"/>
    <s v="single"/>
    <s v="STICK"/>
    <s v="STICKERS"/>
    <s v="PM0760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45"/>
    <s v="WAX BEES "/>
    <s v="obsolete"/>
    <m/>
    <n v="0"/>
    <n v="180"/>
    <e v="#N/A"/>
    <s v="Engineering"/>
    <s v="Engineering"/>
    <s v="RM"/>
    <s v="RM0236"/>
    <s v="Raw Material"/>
    <n v="1"/>
    <n v="3"/>
    <n v="1"/>
    <n v="1"/>
    <n v="1"/>
    <n v="10"/>
    <n v="1"/>
    <s v="Non Local"/>
    <s v="no.s"/>
    <s v="SAMPLE"/>
    <s v="SAMPLE"/>
    <e v="#N/A"/>
    <m/>
    <m/>
    <m/>
    <m/>
    <m/>
    <m/>
    <m/>
    <m/>
    <m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45"/>
    <s v="THERMACOAL SHEETS  MARCO BITTER SLAB"/>
    <s v="obsolete"/>
    <m/>
    <n v="0"/>
    <n v="5"/>
    <s v="multiple"/>
    <s v="single"/>
    <s v="INDUSTRIAL"/>
    <s v="CFC"/>
    <s v="PM0480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55"/>
    <s v="THERMACOAL SHEETS  MARCO MILK SLAB"/>
    <s v="obsolete"/>
    <m/>
    <n v="0"/>
    <n v="5"/>
    <e v="#N/A"/>
    <s v="single"/>
    <s v="INDUSTRIAL"/>
    <s v="CFC"/>
    <s v="PM0600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20"/>
    <s v="BEN 10 ULTRAPOP 5 PIECES FREE YELLOW COVERING STICKERS"/>
    <s v="obsolete"/>
    <m/>
    <n v="0"/>
    <n v="0.78"/>
    <e v="#N/A"/>
    <s v="single"/>
    <s v="CANDY"/>
    <s v="STICKERS"/>
    <s v="PM0733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19"/>
    <s v="BEN 10 ULTRAPOP 5 PIECES FREE RED COVERING STICKERS"/>
    <s v="obsolete"/>
    <m/>
    <n v="0"/>
    <n v="0.78"/>
    <e v="#N/A"/>
    <s v="single"/>
    <s v="CANDY"/>
    <s v="STICKERS"/>
    <s v="PM073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31"/>
    <s v="MINI CHOX LAMINATE"/>
    <s v="new product"/>
    <m/>
    <n v="316.85000000000002"/>
    <n v="240"/>
    <n v="0"/>
    <s v="single"/>
    <s v="BLISTER"/>
    <s v="LAMINATE"/>
    <s v="PM0735"/>
    <s v="Packing Material"/>
    <n v="1"/>
    <n v="15"/>
    <n v="1"/>
    <n v="5"/>
    <n v="22"/>
    <n v="25"/>
    <n v="22"/>
    <s v="local"/>
    <s v="Kgs"/>
    <s v="500 KGS"/>
    <n v="500"/>
    <s v="each roll average 30 kgs"/>
    <n v="30"/>
    <m/>
    <m/>
    <m/>
    <m/>
    <m/>
    <m/>
    <m/>
    <m/>
    <n v="0"/>
    <n v="0"/>
    <n v="0"/>
    <n v="0"/>
    <n v="0"/>
    <m/>
    <n v="0"/>
    <n v="1"/>
    <x v="0"/>
    <n v="316.85000000000002"/>
    <s v="kgs"/>
    <n v="0"/>
    <b v="0"/>
    <m/>
    <n v="1"/>
    <m/>
    <m/>
    <s v="&gt;9 months"/>
    <n v="1"/>
    <s v="not launched"/>
    <n v="76044"/>
    <m/>
    <m/>
    <m/>
    <m/>
    <m/>
    <m/>
    <m/>
    <m/>
    <n v="0"/>
    <n v="0"/>
    <m/>
    <m/>
    <m/>
    <m/>
    <m/>
    <m/>
    <m/>
    <m/>
    <m/>
    <m/>
  </r>
  <r>
    <n v="1042"/>
    <s v="DUDES LAMINATED FILM"/>
    <m/>
    <m/>
    <n v="998.91000000000008"/>
    <n v="213.87350000000001"/>
    <s v="FG0235"/>
    <s v="single"/>
    <s v="ENGLAND"/>
    <s v="LAMINATE"/>
    <s v="PM0753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0"/>
    <n v="998.91000000000008"/>
    <s v="kgs"/>
    <n v="0"/>
    <b v="0"/>
    <m/>
    <n v="1"/>
    <m/>
    <m/>
    <m/>
    <n v="4"/>
    <s v="moved"/>
    <n v="213640.37788500002"/>
    <m/>
    <m/>
    <m/>
    <m/>
    <m/>
    <m/>
    <m/>
    <m/>
    <n v="0"/>
    <n v="0"/>
    <m/>
    <e v="#DIV/0!"/>
    <e v="#DIV/0!"/>
    <m/>
    <m/>
    <m/>
    <m/>
    <m/>
    <m/>
    <m/>
  </r>
  <r>
    <n v="1032"/>
    <s v="PEPE MINI CHOX WITH BISCUIT STICKERS WITH FOUR COLOUR LABELS"/>
    <s v="new product"/>
    <m/>
    <n v="24640"/>
    <n v="0.7"/>
    <n v="0"/>
    <s v="single"/>
    <s v="BLISTER"/>
    <s v="STICKERS"/>
    <s v="PM0736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24640"/>
    <s v="no.s"/>
    <n v="0"/>
    <b v="0"/>
    <m/>
    <n v="1"/>
    <m/>
    <m/>
    <s v="&gt;9 months"/>
    <n v="1"/>
    <s v="non moved"/>
    <n v="17248"/>
    <m/>
    <m/>
    <m/>
    <m/>
    <m/>
    <m/>
    <m/>
    <m/>
    <n v="0"/>
    <n v="0"/>
    <m/>
    <m/>
    <m/>
    <m/>
    <m/>
    <m/>
    <m/>
    <m/>
    <m/>
    <m/>
  </r>
  <r>
    <n v="508"/>
    <s v="Soccer Cup Laminate"/>
    <m/>
    <m/>
    <n v="864.57999999999993"/>
    <n v="370"/>
    <s v="multiple"/>
    <s v="single"/>
    <s v="PANNING"/>
    <s v="LAMINATE"/>
    <s v="PM0119"/>
    <s v="Packing Material"/>
    <n v="1"/>
    <n v="15"/>
    <n v="1"/>
    <n v="5"/>
    <n v="22"/>
    <n v="25"/>
    <n v="22"/>
    <s v="local"/>
    <s v="Kgs"/>
    <s v="500 KGS"/>
    <n v="500"/>
    <s v="each roll contains 4 kgs"/>
    <n v="4"/>
    <n v="516"/>
    <n v="172.11"/>
    <n v="0"/>
    <n v="0"/>
    <n v="0"/>
    <n v="289"/>
    <n v="256"/>
    <n v="460"/>
    <n v="196"/>
    <n v="1889.1100000000001"/>
    <n v="209.90111111111113"/>
    <n v="516"/>
    <m/>
    <m/>
    <n v="0"/>
    <n v="1"/>
    <x v="0"/>
    <n v="864.57999999999993"/>
    <s v="kgs"/>
    <n v="17.2"/>
    <b v="0"/>
    <n v="50.266279069767442"/>
    <m/>
    <m/>
    <m/>
    <m/>
    <n v="0"/>
    <s v="moved"/>
    <m/>
    <m/>
    <m/>
    <m/>
    <s v="2 Bin"/>
    <n v="2"/>
    <n v="378.4"/>
    <n v="500"/>
    <n v="500"/>
    <n v="185000"/>
    <n v="370000"/>
    <n v="22"/>
    <n v="2"/>
    <n v="0"/>
    <m/>
    <m/>
    <m/>
    <m/>
    <n v="378.4"/>
    <n v="376"/>
    <n v="500"/>
  </r>
  <r>
    <n v="897"/>
    <s v="FUNTOO CHOCOSTICK JARS 5000ML WITH ORANGE CAPS"/>
    <m/>
    <m/>
    <n v="8532"/>
    <n v="30"/>
    <s v="FG0158"/>
    <s v="single"/>
    <s v="STICK"/>
    <s v="JARS"/>
    <s v="PM0508"/>
    <s v="Packing Material"/>
    <n v="1"/>
    <n v="2"/>
    <n v="1"/>
    <n v="2"/>
    <n v="6"/>
    <n v="2"/>
    <n v="2"/>
    <s v="Non Local"/>
    <s v="no.s"/>
    <s v="5000 NOS"/>
    <n v="5000"/>
    <s v="each cotton contains 54 nos"/>
    <n v="54"/>
    <m/>
    <m/>
    <m/>
    <m/>
    <n v="0"/>
    <n v="9348"/>
    <n v="0"/>
    <n v="1184"/>
    <n v="4918"/>
    <n v="15450"/>
    <n v="3090"/>
    <n v="9348"/>
    <m/>
    <m/>
    <n v="0"/>
    <n v="1"/>
    <x v="0"/>
    <n v="8532"/>
    <s v="no.s"/>
    <n v="311.60000000000002"/>
    <b v="0"/>
    <n v="27.381258023106543"/>
    <m/>
    <m/>
    <m/>
    <m/>
    <n v="0"/>
    <s v="moved"/>
    <m/>
    <m/>
    <m/>
    <m/>
    <s v="2 Bin"/>
    <n v="2"/>
    <n v="623.20000000000005"/>
    <n v="5000"/>
    <n v="5022"/>
    <n v="150660"/>
    <n v="301320"/>
    <n v="2"/>
    <n v="2"/>
    <n v="0"/>
    <m/>
    <m/>
    <m/>
    <m/>
    <n v="623.20000000000005"/>
    <n v="572"/>
    <n v="5000"/>
  </r>
  <r>
    <n v="220"/>
    <s v="Laminate 2 shots"/>
    <m/>
    <m/>
    <n v="0"/>
    <n v="200"/>
    <s v="FG0049"/>
    <s v="single"/>
    <s v="ENGLAND"/>
    <s v="LAMINATE"/>
    <s v="PM025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27"/>
    <n v="0"/>
    <n v="155"/>
    <n v="150"/>
    <n v="293.06"/>
    <n v="130"/>
    <n v="283"/>
    <n v="180"/>
    <n v="144"/>
    <n v="1462.06"/>
    <n v="162.45111111111112"/>
    <n v="293.06"/>
    <m/>
    <m/>
    <n v="0"/>
    <n v="1"/>
    <x v="0"/>
    <n v="0"/>
    <s v="kgs"/>
    <n v="9.7686666666666664"/>
    <b v="0"/>
    <n v="0"/>
    <m/>
    <m/>
    <m/>
    <m/>
    <n v="0"/>
    <s v="moved"/>
    <m/>
    <m/>
    <m/>
    <m/>
    <s v="2 Bin"/>
    <n v="2"/>
    <n v="214.91066666666666"/>
    <n v="220"/>
    <n v="500"/>
    <n v="100000"/>
    <n v="200000"/>
    <n v="22"/>
    <n v="0"/>
    <n v="2"/>
    <m/>
    <m/>
    <n v="1000"/>
    <n v="200000"/>
    <n v="214.91066666666666"/>
    <n v="200"/>
    <n v="500"/>
  </r>
  <r>
    <n v="486"/>
    <s v="Laminate Spots 5/-"/>
    <m/>
    <m/>
    <n v="290.97000000000003"/>
    <n v="200"/>
    <s v="FG0062"/>
    <s v="single"/>
    <s v="PANNING"/>
    <s v="LAMINATE"/>
    <s v="PM0100"/>
    <s v="Packing Material"/>
    <n v="1"/>
    <n v="15"/>
    <n v="1"/>
    <n v="5"/>
    <n v="22"/>
    <n v="25"/>
    <n v="22"/>
    <s v="local"/>
    <s v="Kgs"/>
    <s v="500 KGS"/>
    <n v="500"/>
    <s v="each roll contains 10 kgs"/>
    <n v="10"/>
    <n v="140"/>
    <n v="180"/>
    <n v="210"/>
    <n v="128"/>
    <n v="30"/>
    <n v="64"/>
    <n v="72"/>
    <n v="112"/>
    <n v="166.23000000000002"/>
    <n v="1102.23"/>
    <n v="122.47"/>
    <n v="210"/>
    <m/>
    <m/>
    <n v="0"/>
    <n v="1"/>
    <x v="0"/>
    <n v="290.97000000000003"/>
    <s v="kgs"/>
    <n v="7"/>
    <b v="0"/>
    <n v="41.567142857142862"/>
    <m/>
    <m/>
    <m/>
    <m/>
    <n v="0"/>
    <s v="moved"/>
    <m/>
    <m/>
    <m/>
    <m/>
    <s v="2 Bin"/>
    <n v="2"/>
    <n v="154"/>
    <n v="160"/>
    <n v="500"/>
    <n v="100000"/>
    <n v="200000"/>
    <n v="22"/>
    <n v="1"/>
    <n v="1"/>
    <m/>
    <m/>
    <n v="500"/>
    <n v="100000"/>
    <n v="154"/>
    <n v="150"/>
    <n v="500"/>
  </r>
  <r>
    <n v="476"/>
    <s v="Laminate Spots 1/-"/>
    <m/>
    <m/>
    <n v="0.5"/>
    <n v="200"/>
    <e v="#N/A"/>
    <s v="single"/>
    <s v="PANNING"/>
    <s v="LAMINATE"/>
    <s v="PM0089"/>
    <s v="Packing Material"/>
    <n v="1"/>
    <n v="15"/>
    <n v="1"/>
    <n v="5"/>
    <n v="22"/>
    <n v="25"/>
    <n v="22"/>
    <s v="local"/>
    <s v="Kgs"/>
    <s v="500 KGS"/>
    <n v="500"/>
    <s v="each roll contains 6 kgs"/>
    <n v="6"/>
    <n v="230"/>
    <n v="139"/>
    <n v="70"/>
    <n v="50"/>
    <n v="40"/>
    <n v="70"/>
    <n v="80"/>
    <n v="102"/>
    <n v="187.5"/>
    <n v="968.5"/>
    <n v="107.61111111111111"/>
    <n v="230"/>
    <m/>
    <m/>
    <n v="0"/>
    <n v="1"/>
    <x v="0"/>
    <n v="0.5"/>
    <s v="kgs"/>
    <n v="7.666666666666667"/>
    <b v="0"/>
    <n v="6.5217391304347824E-2"/>
    <m/>
    <m/>
    <m/>
    <m/>
    <n v="0"/>
    <s v="moved"/>
    <m/>
    <m/>
    <m/>
    <m/>
    <s v="2 Bin"/>
    <n v="2"/>
    <n v="168.66666666666669"/>
    <n v="174"/>
    <n v="500"/>
    <n v="100000"/>
    <n v="200000"/>
    <n v="22"/>
    <n v="1"/>
    <n v="1"/>
    <m/>
    <m/>
    <n v="500"/>
    <n v="100000"/>
    <n v="168.66666666666669"/>
    <n v="164"/>
    <n v="500"/>
  </r>
  <r>
    <n v="802"/>
    <s v="FRUIT N FRUITY"/>
    <m/>
    <m/>
    <n v="2385"/>
    <n v="65"/>
    <s v="multiple"/>
    <s v="single"/>
    <s v="CAKE"/>
    <s v="RM"/>
    <s v="RM0210"/>
    <s v="Raw Material"/>
    <n v="1"/>
    <n v="7"/>
    <n v="1"/>
    <n v="3"/>
    <n v="12"/>
    <n v="3"/>
    <n v="3"/>
    <s v="local"/>
    <s v="Kgs"/>
    <s v="1500 KGS"/>
    <n v="1500"/>
    <s v="100 cts x 15 kgs"/>
    <n v="15"/>
    <m/>
    <m/>
    <n v="15"/>
    <n v="105"/>
    <n v="1780"/>
    <n v="5265"/>
    <n v="6180"/>
    <n v="5280"/>
    <n v="5235"/>
    <n v="23860"/>
    <n v="3408.5714285714284"/>
    <n v="6180"/>
    <m/>
    <m/>
    <n v="0"/>
    <n v="1"/>
    <x v="0"/>
    <n v="2385"/>
    <s v="kgs"/>
    <n v="206"/>
    <b v="0"/>
    <n v="11.577669902912621"/>
    <m/>
    <m/>
    <m/>
    <m/>
    <n v="0"/>
    <s v="moved"/>
    <m/>
    <n v="1"/>
    <m/>
    <m/>
    <s v="2 Bin"/>
    <n v="2"/>
    <n v="618"/>
    <n v="630"/>
    <n v="1500"/>
    <n v="97500"/>
    <n v="195000"/>
    <n v="3"/>
    <n v="2"/>
    <n v="0"/>
    <m/>
    <m/>
    <m/>
    <m/>
    <n v="618"/>
    <n v="615"/>
    <n v="1500"/>
  </r>
  <r>
    <n v="842"/>
    <s v="COVERS  MARCO BITTER SLAB"/>
    <m/>
    <m/>
    <n v="0"/>
    <n v="190"/>
    <s v="FG0069"/>
    <s v="single"/>
    <s v="INDUSTRIAL"/>
    <s v="PM"/>
    <s v="PM0187"/>
    <s v="Packing Material"/>
    <n v="1"/>
    <n v="3"/>
    <n v="1"/>
    <n v="1"/>
    <n v="1"/>
    <n v="2"/>
    <n v="1"/>
    <s v="local"/>
    <s v="no.s"/>
    <s v="500 nos"/>
    <n v="500"/>
    <e v="#N/A"/>
    <n v="30"/>
    <m/>
    <m/>
    <m/>
    <m/>
    <n v="48000"/>
    <n v="40000"/>
    <n v="16000"/>
    <n v="69400"/>
    <m/>
    <n v="173400"/>
    <n v="43350"/>
    <n v="69400"/>
    <m/>
    <m/>
    <n v="0"/>
    <n v="1"/>
    <x v="0"/>
    <n v="0"/>
    <s v="no.s"/>
    <n v="2313.3333333333335"/>
    <b v="1"/>
    <n v="0"/>
    <m/>
    <m/>
    <m/>
    <m/>
    <n v="0"/>
    <s v="moved"/>
    <m/>
    <m/>
    <m/>
    <m/>
    <s v="2 Bin"/>
    <n v="6"/>
    <n v="2313.3333333333335"/>
    <n v="500"/>
    <n v="510"/>
    <n v="96900"/>
    <n v="581400"/>
    <n v="1"/>
    <n v="0"/>
    <n v="6"/>
    <m/>
    <m/>
    <n v="13980"/>
    <n v="2656200"/>
    <n v="2313.3333333333335"/>
    <n v="2330"/>
    <n v="2330"/>
  </r>
  <r>
    <n v="419"/>
    <s v="Coco masti canster sheets"/>
    <m/>
    <m/>
    <n v="0"/>
    <n v="4.3499999999999996"/>
    <s v="FG0137"/>
    <s v="single"/>
    <s v="CANDY"/>
    <s v="CANSTERS"/>
    <s v="PM0133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11000"/>
    <n v="3000"/>
    <n v="0"/>
    <n v="0"/>
    <n v="0"/>
    <n v="43000"/>
    <n v="0"/>
    <n v="10000"/>
    <m/>
    <n v="67000"/>
    <n v="8375"/>
    <n v="43000"/>
    <m/>
    <m/>
    <n v="0"/>
    <n v="1"/>
    <x v="0"/>
    <n v="0"/>
    <s v="no.s"/>
    <n v="1433.3333333333333"/>
    <b v="0"/>
    <n v="0"/>
    <m/>
    <m/>
    <m/>
    <m/>
    <n v="0"/>
    <s v="moved"/>
    <m/>
    <m/>
    <m/>
    <m/>
    <s v="2 Bin"/>
    <n v="2"/>
    <n v="7166.6666666666661"/>
    <n v="8000"/>
    <n v="10000"/>
    <n v="43500"/>
    <n v="87000"/>
    <n v="5"/>
    <n v="0"/>
    <n v="2"/>
    <m/>
    <m/>
    <n v="20000"/>
    <n v="87000"/>
    <n v="7166.6666666666661"/>
    <n v="7000"/>
    <n v="10000"/>
  </r>
  <r>
    <n v="962"/>
    <s v="HUNGRY BIRD JARS"/>
    <m/>
    <m/>
    <n v="0"/>
    <n v="8.5"/>
    <e v="#N/A"/>
    <s v="single"/>
    <s v="BLISTER"/>
    <s v="JARS"/>
    <s v="PM0669"/>
    <s v="Packing Material"/>
    <n v="1"/>
    <n v="2"/>
    <n v="1"/>
    <n v="2"/>
    <n v="6"/>
    <m/>
    <n v="6"/>
    <s v="local"/>
    <s v="no.s"/>
    <s v="5000 NOS"/>
    <n v="5000"/>
    <s v="each pkt contains 21 nos"/>
    <n v="21"/>
    <m/>
    <m/>
    <m/>
    <m/>
    <m/>
    <m/>
    <n v="1000"/>
    <n v="859"/>
    <m/>
    <m/>
    <n v="929.5"/>
    <m/>
    <m/>
    <m/>
    <n v="0"/>
    <n v="1"/>
    <x v="0"/>
    <n v="0"/>
    <s v="no.s"/>
    <n v="0"/>
    <b v="0"/>
    <m/>
    <m/>
    <m/>
    <m/>
    <m/>
    <n v="4"/>
    <s v="moved"/>
    <m/>
    <m/>
    <m/>
    <m/>
    <s v="2 Bin"/>
    <n v="2"/>
    <n v="0"/>
    <n v="0"/>
    <n v="5000"/>
    <n v="42500"/>
    <n v="85000"/>
    <n v="6"/>
    <n v="0"/>
    <n v="2"/>
    <m/>
    <m/>
    <n v="10000"/>
    <n v="85000"/>
    <n v="0"/>
    <n v="-19"/>
    <n v="5000"/>
  </r>
  <r>
    <n v="403"/>
    <s v="Cansters Almond Blast Toffee"/>
    <m/>
    <m/>
    <n v="0"/>
    <n v="4"/>
    <e v="#N/A"/>
    <s v="single"/>
    <s v="CANDY"/>
    <s v="CANSTERS"/>
    <s v="PM0125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2624"/>
    <n v="2968"/>
    <n v="0"/>
    <n v="0"/>
    <n v="0"/>
    <n v="0"/>
    <n v="1524"/>
    <n v="0"/>
    <n v="0"/>
    <n v="27116"/>
    <n v="3012.8888888888887"/>
    <n v="22624"/>
    <m/>
    <m/>
    <n v="0"/>
    <n v="1"/>
    <x v="0"/>
    <n v="0"/>
    <s v="no.s"/>
    <n v="754.13333333333333"/>
    <b v="0"/>
    <n v="0"/>
    <m/>
    <m/>
    <m/>
    <m/>
    <n v="0"/>
    <s v="moved"/>
    <m/>
    <m/>
    <m/>
    <m/>
    <s v="2 Bin"/>
    <n v="2"/>
    <n v="3770.6666666666665"/>
    <n v="3808"/>
    <n v="10000"/>
    <n v="40000"/>
    <n v="80000"/>
    <n v="5"/>
    <n v="0"/>
    <n v="2"/>
    <m/>
    <m/>
    <n v="20000"/>
    <n v="80000"/>
    <n v="3770.6666666666665"/>
    <n v="3728"/>
    <n v="10000"/>
  </r>
  <r>
    <n v="660"/>
    <s v="PLAIN 1INCH"/>
    <m/>
    <m/>
    <n v="15.8"/>
    <n v="15"/>
    <e v="#N/A"/>
    <s v="Multiple"/>
    <s v="ENGLAND,SOCCER CUP,CANDY, STICK"/>
    <s v="PM"/>
    <s v="PM0596"/>
    <s v="Packing Material"/>
    <n v="1"/>
    <n v="10"/>
    <n v="3"/>
    <n v="2"/>
    <n v="1"/>
    <n v="3"/>
    <n v="1"/>
    <s v="both"/>
    <s v="no.s"/>
    <s v="10 BOXES"/>
    <n v="2560"/>
    <n v="0"/>
    <n v="256"/>
    <n v="16"/>
    <n v="42"/>
    <n v="6"/>
    <n v="5"/>
    <n v="6"/>
    <n v="3"/>
    <n v="5"/>
    <n v="25"/>
    <n v="22"/>
    <n v="130"/>
    <n v="14.444444444444445"/>
    <n v="42"/>
    <m/>
    <m/>
    <n v="0"/>
    <n v="1"/>
    <x v="0"/>
    <n v="15.8"/>
    <s v="no.s"/>
    <n v="1.4"/>
    <b v="0"/>
    <n v="11.285714285714286"/>
    <m/>
    <m/>
    <m/>
    <m/>
    <n v="0"/>
    <s v="moved"/>
    <m/>
    <m/>
    <m/>
    <m/>
    <s v="2 Bin"/>
    <n v="2"/>
    <n v="1.4"/>
    <n v="256"/>
    <n v="2560"/>
    <n v="38400"/>
    <n v="76800"/>
    <n v="1"/>
    <n v="1"/>
    <n v="1"/>
    <m/>
    <m/>
    <n v="2560"/>
    <n v="38400"/>
    <n v="1.4"/>
    <n v="0"/>
    <n v="2560"/>
  </r>
  <r>
    <n v="503"/>
    <s v="Mikky Bottoms"/>
    <m/>
    <m/>
    <n v="97900"/>
    <n v="2"/>
    <s v="FG0064"/>
    <s v="single"/>
    <s v="PANNING"/>
    <s v="PM"/>
    <s v="PM0115"/>
    <s v="Packing Material"/>
    <n v="1"/>
    <n v="15"/>
    <n v="1"/>
    <n v="5"/>
    <n v="22"/>
    <n v="2"/>
    <n v="2"/>
    <s v="local"/>
    <s v="no.s"/>
    <s v="15000 NOS"/>
    <n v="15000"/>
    <s v="each bag contains 1500 nos  "/>
    <n v="1500"/>
    <n v="188616"/>
    <n v="228000"/>
    <n v="172500"/>
    <n v="117000"/>
    <n v="126500"/>
    <n v="134500"/>
    <n v="207000"/>
    <n v="193500"/>
    <n v="147600"/>
    <n v="1515216"/>
    <n v="168357.33333333334"/>
    <n v="228000"/>
    <m/>
    <m/>
    <n v="0"/>
    <n v="1"/>
    <x v="0"/>
    <n v="97900"/>
    <s v="no.s"/>
    <n v="7600"/>
    <b v="0"/>
    <n v="12.881578947368421"/>
    <m/>
    <m/>
    <m/>
    <m/>
    <n v="0"/>
    <s v="moved"/>
    <m/>
    <n v="1"/>
    <m/>
    <m/>
    <s v="2 Bin"/>
    <n v="2"/>
    <n v="15200"/>
    <n v="16500"/>
    <n v="16500"/>
    <n v="33000"/>
    <n v="66000"/>
    <n v="2"/>
    <n v="6"/>
    <n v="-4"/>
    <n v="129800"/>
    <m/>
    <m/>
    <m/>
    <n v="15200"/>
    <n v="16500"/>
    <n v="16500"/>
  </r>
  <r>
    <n v="1061"/>
    <s v="MARCO SLABS COMMON CBS NEW"/>
    <m/>
    <m/>
    <n v="1760"/>
    <n v="26"/>
    <s v="multiple"/>
    <s v="single"/>
    <s v="INDUSTRIAL"/>
    <s v="CFC"/>
    <s v="PM0763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m/>
    <m/>
    <m/>
    <m/>
    <m/>
    <m/>
    <n v="3900"/>
    <n v="3900"/>
    <n v="3900"/>
    <n v="3900"/>
    <m/>
    <m/>
    <n v="0"/>
    <n v="1"/>
    <x v="0"/>
    <n v="1760"/>
    <s v="no.s"/>
    <n v="130"/>
    <b v="0"/>
    <n v="13.538461538461538"/>
    <m/>
    <m/>
    <m/>
    <m/>
    <n v="0"/>
    <s v="moved"/>
    <m/>
    <m/>
    <m/>
    <m/>
    <s v="2 Bin"/>
    <n v="2"/>
    <n v="910"/>
    <n v="910"/>
    <n v="1000"/>
    <n v="26000"/>
    <n v="52000"/>
    <n v="7"/>
    <n v="2"/>
    <n v="0"/>
    <m/>
    <m/>
    <m/>
    <m/>
    <n v="910"/>
    <n v="910"/>
    <n v="1000"/>
  </r>
  <r>
    <n v="841"/>
    <s v="PLAIN 120 MM ALUMINIUM FOIL"/>
    <m/>
    <m/>
    <n v="0"/>
    <n v="0.4"/>
    <e v="#N/A"/>
    <s v="single"/>
    <s v="WAFER"/>
    <s v="FOILS"/>
    <s v="PM0470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0"/>
    <n v="5000"/>
    <n v="0"/>
    <n v="5000"/>
    <n v="5000"/>
    <n v="0"/>
    <n v="15000"/>
    <n v="2500"/>
    <n v="5000"/>
    <m/>
    <m/>
    <n v="0"/>
    <n v="1"/>
    <x v="0"/>
    <n v="0"/>
    <s v="no.s"/>
    <n v="166.66666666666666"/>
    <b v="0"/>
    <n v="0"/>
    <m/>
    <m/>
    <m/>
    <m/>
    <n v="0"/>
    <s v="moved"/>
    <m/>
    <m/>
    <m/>
    <m/>
    <s v="2 Bin"/>
    <n v="2"/>
    <n v="833.33333333333326"/>
    <n v="1000"/>
    <n v="50000"/>
    <n v="20000"/>
    <n v="40000"/>
    <n v="5"/>
    <n v="0"/>
    <n v="2"/>
    <m/>
    <m/>
    <n v="100000"/>
    <n v="40000"/>
    <n v="833.33333333333326"/>
    <n v="0"/>
    <n v="50000"/>
  </r>
  <r>
    <n v="582"/>
    <s v="HYUNDAI LUXURY CHOCOLATE LAMINATE"/>
    <m/>
    <m/>
    <n v="18"/>
    <n v="200"/>
    <e v="#N/A"/>
    <s v="single"/>
    <s v="ENGLAND"/>
    <s v="LAMINATE"/>
    <s v="PM0616"/>
    <s v="Packing Material"/>
    <n v="1"/>
    <n v="15"/>
    <n v="1"/>
    <n v="5"/>
    <n v="22"/>
    <n v="25"/>
    <n v="22"/>
    <s v="local"/>
    <s v="Kgs"/>
    <s v="100 kgs"/>
    <n v="100"/>
    <e v="#N/A"/>
    <n v="20"/>
    <m/>
    <m/>
    <m/>
    <m/>
    <n v="61"/>
    <n v="0"/>
    <n v="0"/>
    <n v="0"/>
    <n v="6"/>
    <n v="67"/>
    <n v="13.4"/>
    <n v="61"/>
    <m/>
    <m/>
    <n v="0"/>
    <n v="1"/>
    <x v="0"/>
    <n v="18"/>
    <s v="kgs"/>
    <n v="2.0333333333333332"/>
    <b v="0"/>
    <n v="8.8524590163934427"/>
    <m/>
    <m/>
    <m/>
    <m/>
    <n v="0"/>
    <s v="moved"/>
    <m/>
    <m/>
    <m/>
    <m/>
    <s v="2 Bin"/>
    <n v="2"/>
    <n v="44.733333333333334"/>
    <n v="60"/>
    <n v="100"/>
    <n v="20000"/>
    <n v="40000"/>
    <n v="22"/>
    <n v="1"/>
    <n v="1"/>
    <m/>
    <m/>
    <n v="100"/>
    <n v="20000"/>
    <n v="44.733333333333334"/>
    <n v="40"/>
    <n v="100"/>
  </r>
  <r>
    <n v="646"/>
    <s v="FUNHOUSE  2INCH"/>
    <m/>
    <m/>
    <n v="23"/>
    <n v="25"/>
    <e v="#N/A"/>
    <s v="single"/>
    <s v="DOROMEN PRODUCT"/>
    <s v="PM"/>
    <s v="PM0598"/>
    <s v="Packing Material"/>
    <n v="1"/>
    <n v="10"/>
    <n v="3"/>
    <n v="2"/>
    <n v="1"/>
    <n v="3"/>
    <n v="1"/>
    <s v="both"/>
    <s v="no.s"/>
    <s v="10 BOXES"/>
    <n v="720"/>
    <n v="0"/>
    <n v="72"/>
    <n v="4"/>
    <n v="1"/>
    <n v="0"/>
    <n v="2"/>
    <n v="1"/>
    <n v="2"/>
    <n v="0"/>
    <n v="1"/>
    <n v="1"/>
    <n v="12"/>
    <n v="1.3333333333333333"/>
    <n v="4"/>
    <m/>
    <m/>
    <n v="0"/>
    <n v="1"/>
    <x v="0"/>
    <n v="23"/>
    <s v="no.s"/>
    <n v="0.13333333333333333"/>
    <b v="0"/>
    <n v="172.5"/>
    <m/>
    <m/>
    <m/>
    <m/>
    <n v="0"/>
    <s v="moved"/>
    <m/>
    <m/>
    <m/>
    <m/>
    <s v="2 Bin"/>
    <n v="2"/>
    <n v="0.13333333333333333"/>
    <n v="72"/>
    <n v="720"/>
    <n v="18000"/>
    <n v="36000"/>
    <n v="5"/>
    <n v="1"/>
    <n v="1"/>
    <m/>
    <m/>
    <n v="720"/>
    <n v="18000"/>
    <n v="0.66666666666666663"/>
    <n v="0"/>
    <n v="720"/>
  </r>
  <r>
    <n v="654"/>
    <s v="PEPE 2INCH"/>
    <m/>
    <m/>
    <n v="12"/>
    <n v="25"/>
    <e v="#N/A"/>
    <s v="Multiple"/>
    <s v="ALL PEPE PRODUCTS"/>
    <s v="PM"/>
    <s v="PM0590"/>
    <s v="Packing Material"/>
    <n v="1"/>
    <n v="10"/>
    <n v="3"/>
    <n v="2"/>
    <n v="1"/>
    <n v="3"/>
    <n v="1"/>
    <s v="both"/>
    <s v="no.s"/>
    <s v="10 BOXES"/>
    <n v="720"/>
    <n v="0"/>
    <n v="72"/>
    <n v="12"/>
    <n v="19"/>
    <n v="4"/>
    <n v="3"/>
    <n v="2"/>
    <n v="3"/>
    <n v="6"/>
    <n v="3"/>
    <n v="14"/>
    <n v="66"/>
    <n v="7.333333333333333"/>
    <n v="19"/>
    <m/>
    <m/>
    <n v="0"/>
    <n v="1"/>
    <x v="0"/>
    <n v="12"/>
    <s v="no.s"/>
    <n v="0.6333333333333333"/>
    <b v="0"/>
    <n v="18.947368421052634"/>
    <m/>
    <m/>
    <m/>
    <m/>
    <n v="0"/>
    <s v="moved"/>
    <m/>
    <m/>
    <m/>
    <m/>
    <s v="2 Bin"/>
    <n v="2"/>
    <n v="0.6333333333333333"/>
    <n v="72"/>
    <n v="720"/>
    <n v="18000"/>
    <n v="36000"/>
    <n v="5"/>
    <n v="1"/>
    <n v="1"/>
    <m/>
    <m/>
    <n v="720"/>
    <n v="18000"/>
    <n v="3.1666666666666665"/>
    <n v="0"/>
    <n v="720"/>
  </r>
  <r>
    <n v="918"/>
    <s v="CBS MARCO BITTER SLAB"/>
    <m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n v="2730"/>
    <n v="500"/>
    <m/>
    <n v="1615"/>
    <m/>
    <m/>
    <m/>
    <n v="0"/>
    <n v="1"/>
    <x v="0"/>
    <n v="0"/>
    <s v="no.s"/>
    <n v="0"/>
    <b v="0"/>
    <m/>
    <m/>
    <m/>
    <m/>
    <m/>
    <n v="4"/>
    <s v="moved"/>
    <m/>
    <m/>
    <m/>
    <m/>
    <s v="2 Bin"/>
    <n v="2"/>
    <n v="0"/>
    <n v="0"/>
    <n v="500"/>
    <n v="13000"/>
    <n v="26000"/>
    <n v="8"/>
    <n v="0"/>
    <n v="2"/>
    <m/>
    <m/>
    <n v="1000"/>
    <n v="26000"/>
    <n v="0"/>
    <n v="-10"/>
    <n v="500"/>
  </r>
  <r>
    <n v="677"/>
    <s v="Gold 2/- caps"/>
    <m/>
    <m/>
    <n v="30750"/>
    <n v="1.5"/>
    <s v="FG0040"/>
    <s v="Multiple"/>
    <s v="MOULDING"/>
    <s v="CAPS"/>
    <s v="PM0280"/>
    <s v="Packing Material"/>
    <n v="1"/>
    <n v="7"/>
    <n v="1"/>
    <n v="2"/>
    <n v="11"/>
    <n v="3"/>
    <n v="3"/>
    <s v="local"/>
    <s v="no.s"/>
    <s v="5000 nos"/>
    <n v="5000"/>
    <e v="#N/A"/>
    <n v="1500"/>
    <n v="72200"/>
    <n v="32700"/>
    <n v="7500"/>
    <n v="16700"/>
    <n v="12900"/>
    <n v="9500"/>
    <n v="58550"/>
    <n v="55300"/>
    <n v="45350"/>
    <n v="310700"/>
    <n v="34522.222222222219"/>
    <n v="72200"/>
    <m/>
    <m/>
    <n v="0"/>
    <n v="1"/>
    <x v="0"/>
    <n v="30750"/>
    <s v="no.s"/>
    <n v="2406.6666666666665"/>
    <b v="0"/>
    <n v="12.777008310249307"/>
    <m/>
    <m/>
    <m/>
    <m/>
    <n v="0"/>
    <s v="moved"/>
    <m/>
    <m/>
    <m/>
    <m/>
    <s v="2 Bin"/>
    <n v="2"/>
    <n v="7220"/>
    <n v="7500"/>
    <n v="7500"/>
    <n v="11250"/>
    <n v="22500"/>
    <n v="5"/>
    <n v="5"/>
    <n v="-3"/>
    <n v="8625"/>
    <m/>
    <m/>
    <m/>
    <n v="12033.333333333332"/>
    <n v="12500"/>
    <n v="12500"/>
  </r>
  <r>
    <n v="509"/>
    <s v="Soccer Cup Labels"/>
    <m/>
    <m/>
    <n v="0"/>
    <n v="0.6"/>
    <s v="FG0053"/>
    <s v="single"/>
    <s v="PANNING"/>
    <s v="STICKERS"/>
    <s v="PM0120"/>
    <s v="Packing Material"/>
    <n v="1"/>
    <n v="10"/>
    <n v="1"/>
    <n v="3"/>
    <n v="15"/>
    <n v="5"/>
    <n v="5"/>
    <s v="local"/>
    <s v="no.s"/>
    <s v="10000 NOS"/>
    <n v="10000"/>
    <n v="0"/>
    <n v="24"/>
    <n v="20780"/>
    <n v="10000"/>
    <n v="0"/>
    <n v="0"/>
    <n v="0"/>
    <n v="9116"/>
    <n v="10000"/>
    <n v="0"/>
    <n v="0"/>
    <n v="49896"/>
    <n v="5544"/>
    <n v="20780"/>
    <m/>
    <m/>
    <n v="0"/>
    <n v="1"/>
    <x v="0"/>
    <n v="0"/>
    <s v="no.s"/>
    <n v="692.66666666666663"/>
    <b v="0"/>
    <n v="0"/>
    <m/>
    <m/>
    <m/>
    <m/>
    <n v="0"/>
    <s v="moved"/>
    <m/>
    <m/>
    <m/>
    <m/>
    <s v="2 Bin"/>
    <n v="2"/>
    <n v="3463.333333333333"/>
    <n v="3480"/>
    <n v="10000"/>
    <n v="6000"/>
    <n v="12000"/>
    <n v="10"/>
    <n v="0"/>
    <n v="2"/>
    <m/>
    <m/>
    <n v="20000"/>
    <n v="12000"/>
    <n v="6926.6666666666661"/>
    <n v="6904"/>
    <n v="10000"/>
  </r>
  <r>
    <n v="477"/>
    <s v="Labels Spots 1/-"/>
    <m/>
    <m/>
    <n v="950"/>
    <n v="0.6"/>
    <s v="FG0061"/>
    <s v="single"/>
    <s v="PANNING"/>
    <s v="STICKERS"/>
    <s v="PM009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2500"/>
    <n v="3300"/>
    <n v="2200"/>
    <n v="0"/>
    <n v="800"/>
    <n v="1100"/>
    <n v="2800"/>
    <n v="7200"/>
    <n v="6400"/>
    <n v="36300"/>
    <n v="4033.3333333333335"/>
    <n v="12500"/>
    <m/>
    <m/>
    <n v="0"/>
    <n v="1"/>
    <x v="0"/>
    <n v="950"/>
    <s v="no.s"/>
    <n v="416.66666666666669"/>
    <b v="0"/>
    <n v="2.2799999999999998"/>
    <m/>
    <m/>
    <m/>
    <m/>
    <n v="0"/>
    <s v="moved"/>
    <m/>
    <m/>
    <m/>
    <m/>
    <s v="2 Bin"/>
    <n v="2"/>
    <n v="2083.3333333333335"/>
    <n v="2200"/>
    <n v="10000"/>
    <n v="6000"/>
    <n v="12000"/>
    <n v="10"/>
    <n v="1"/>
    <n v="1"/>
    <m/>
    <m/>
    <n v="10000"/>
    <n v="6000"/>
    <n v="4166.666666666667"/>
    <n v="4000"/>
    <n v="10000"/>
  </r>
  <r>
    <n v="260"/>
    <s v="Labels Export 2 shots"/>
    <m/>
    <m/>
    <n v="0"/>
    <n v="0.6"/>
    <e v="#N/A"/>
    <s v="single"/>
    <s v="ENGLAND"/>
    <s v="STICKERS"/>
    <s v="PM065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n v="8400"/>
    <n v="0"/>
    <n v="0"/>
    <n v="2500"/>
    <n v="6100"/>
    <n v="17000"/>
    <n v="3400"/>
    <n v="8400"/>
    <m/>
    <m/>
    <n v="0"/>
    <n v="1"/>
    <x v="0"/>
    <n v="0"/>
    <s v="no.s"/>
    <n v="280"/>
    <b v="0"/>
    <n v="0"/>
    <m/>
    <m/>
    <m/>
    <m/>
    <n v="0"/>
    <s v="moved"/>
    <m/>
    <m/>
    <m/>
    <m/>
    <s v="2 Bin"/>
    <n v="2"/>
    <n v="1400"/>
    <n v="1400"/>
    <n v="10000"/>
    <n v="6000"/>
    <n v="12000"/>
    <n v="10"/>
    <n v="0"/>
    <n v="2"/>
    <m/>
    <m/>
    <n v="20000"/>
    <n v="12000"/>
    <n v="2800"/>
    <n v="2800"/>
    <n v="10000"/>
  </r>
  <r>
    <n v="488"/>
    <s v="Danglar Spots 5/-"/>
    <m/>
    <m/>
    <n v="3800"/>
    <n v="1"/>
    <s v="FG0062"/>
    <s v="single"/>
    <s v="PANNING"/>
    <s v="PM"/>
    <s v="PM0102"/>
    <s v="Packing Material"/>
    <n v="1"/>
    <n v="7"/>
    <n v="1"/>
    <n v="3"/>
    <n v="1"/>
    <n v="7"/>
    <n v="1"/>
    <s v="local"/>
    <s v="no.s"/>
    <s v="5000 NOS"/>
    <n v="5000"/>
    <s v="each bdl contains 200 nos"/>
    <n v="200"/>
    <n v="9000"/>
    <n v="17100"/>
    <n v="9700"/>
    <n v="7900"/>
    <n v="3000"/>
    <n v="3400"/>
    <n v="4600"/>
    <n v="9500"/>
    <n v="10200"/>
    <n v="74400"/>
    <n v="8266.6666666666661"/>
    <n v="17100"/>
    <m/>
    <m/>
    <n v="0"/>
    <n v="1"/>
    <x v="0"/>
    <n v="3800"/>
    <s v="no.s"/>
    <n v="570"/>
    <b v="0"/>
    <n v="6.666666666666667"/>
    <m/>
    <m/>
    <m/>
    <m/>
    <n v="0"/>
    <s v="moved"/>
    <m/>
    <m/>
    <m/>
    <m/>
    <s v="2 Bin"/>
    <n v="2"/>
    <n v="570"/>
    <n v="600"/>
    <n v="5000"/>
    <n v="5000"/>
    <n v="10000"/>
    <n v="20"/>
    <n v="1"/>
    <n v="1"/>
    <m/>
    <m/>
    <n v="11400"/>
    <n v="11400"/>
    <n v="11400"/>
    <n v="11400"/>
    <n v="11400"/>
  </r>
  <r>
    <n v="650"/>
    <s v="Covers (Teddy Biskoot/Doraemon Choco Stick)"/>
    <m/>
    <m/>
    <n v="25152"/>
    <n v="0.3"/>
    <e v="#N/A"/>
    <s v="Multiple"/>
    <s v="COMMON"/>
    <s v="PM"/>
    <s v="PM0525"/>
    <s v="Packing Material"/>
    <n v="1"/>
    <n v="5"/>
    <n v="1"/>
    <n v="2"/>
    <n v="1"/>
    <n v="3"/>
    <n v="1"/>
    <s v="local"/>
    <s v="Kgs"/>
    <s v="500 KGS"/>
    <n v="500"/>
    <n v="0"/>
    <n v="30"/>
    <n v="90475"/>
    <n v="33000"/>
    <n v="6030"/>
    <n v="13000"/>
    <n v="17000"/>
    <n v="12000"/>
    <n v="48000"/>
    <n v="30000"/>
    <n v="31000"/>
    <n v="280505"/>
    <n v="31167.222222222223"/>
    <n v="90475"/>
    <m/>
    <m/>
    <n v="0"/>
    <n v="1"/>
    <x v="0"/>
    <n v="25152"/>
    <s v="no.s"/>
    <n v="3015.8333333333335"/>
    <b v="1"/>
    <n v="8.3399834208344839"/>
    <m/>
    <m/>
    <m/>
    <m/>
    <n v="0"/>
    <s v="moved"/>
    <m/>
    <m/>
    <m/>
    <m/>
    <s v="2 Bin"/>
    <n v="2"/>
    <n v="3015.8333333333335"/>
    <n v="3030"/>
    <n v="3030"/>
    <n v="909"/>
    <n v="1818"/>
    <n v="20"/>
    <n v="9"/>
    <n v="-7"/>
    <m/>
    <m/>
    <m/>
    <m/>
    <n v="60316.666666666672"/>
    <n v="60320"/>
    <n v="60320"/>
  </r>
  <r>
    <n v="1027"/>
    <s v="TEXTROIN PROGEL 800"/>
    <s v="sample"/>
    <m/>
    <n v="25"/>
    <n v="780"/>
    <e v="#N/A"/>
    <s v="single"/>
    <s v="CAKE"/>
    <s v="sample"/>
    <s v="RM0234"/>
    <s v="Raw Material"/>
    <n v="1"/>
    <n v="12"/>
    <n v="5"/>
    <n v="3"/>
    <n v="21"/>
    <n v="10"/>
    <n v="10"/>
    <s v="Non Local"/>
    <s v="Kgs"/>
    <s v="SAMPLE"/>
    <s v="sample"/>
    <e v="#N/A"/>
    <n v="20"/>
    <m/>
    <m/>
    <m/>
    <m/>
    <m/>
    <m/>
    <m/>
    <n v="0"/>
    <n v="0"/>
    <n v="0"/>
    <n v="0"/>
    <n v="0"/>
    <n v="0"/>
    <m/>
    <n v="0"/>
    <n v="1"/>
    <x v="1"/>
    <n v="25"/>
    <s v="kgs"/>
    <n v="0"/>
    <b v="0"/>
    <m/>
    <n v="1"/>
    <m/>
    <m/>
    <m/>
    <n v="3"/>
    <s v="trial purpose"/>
    <n v="19500"/>
    <m/>
    <m/>
    <m/>
    <s v="2 Bin"/>
    <m/>
    <m/>
    <m/>
    <m/>
    <n v="0"/>
    <n v="0"/>
    <n v="20"/>
    <m/>
    <m/>
    <m/>
    <m/>
    <m/>
    <m/>
    <m/>
    <m/>
    <m/>
  </r>
  <r>
    <n v="658"/>
    <s v="Laminate Spots 2/- "/>
    <s v="obsolete"/>
    <s v="no stock"/>
    <n v="420"/>
    <n v="200"/>
    <e v="#N/A"/>
    <s v="single"/>
    <s v="PANNING"/>
    <s v="LAMINATE"/>
    <s v="PM0095"/>
    <s v="Packing Material"/>
    <n v="1"/>
    <n v="15"/>
    <n v="1"/>
    <n v="5"/>
    <n v="22"/>
    <m/>
    <n v="22"/>
    <s v="local"/>
    <s v="Kgs"/>
    <s v="500 KGS"/>
    <n v="500"/>
    <s v="each roll contains 6 kgs"/>
    <n v="6"/>
    <m/>
    <n v="71"/>
    <m/>
    <m/>
    <m/>
    <m/>
    <m/>
    <m/>
    <m/>
    <m/>
    <n v="71"/>
    <m/>
    <m/>
    <m/>
    <n v="0"/>
    <n v="1"/>
    <x v="2"/>
    <n v="420"/>
    <s v="kgs"/>
    <n v="0"/>
    <b v="0"/>
    <m/>
    <m/>
    <m/>
    <m/>
    <s v="Non Moving "/>
    <n v="1"/>
    <s v="non moved"/>
    <n v="84000"/>
    <m/>
    <m/>
    <m/>
    <m/>
    <m/>
    <m/>
    <m/>
    <m/>
    <n v="0"/>
    <n v="0"/>
    <m/>
    <m/>
    <m/>
    <m/>
    <m/>
    <m/>
    <m/>
    <m/>
    <m/>
    <m/>
  </r>
  <r>
    <n v="1026"/>
    <s v="PALSGAARD SA 6610 EMULSIFIER"/>
    <m/>
    <m/>
    <n v="20"/>
    <n v="470"/>
    <e v="#N/A"/>
    <s v="not used"/>
    <s v="not used"/>
    <s v="RM"/>
    <s v="RM0233"/>
    <s v="Raw Material"/>
    <n v="1"/>
    <n v="12"/>
    <n v="5"/>
    <n v="3"/>
    <n v="21"/>
    <n v="10"/>
    <n v="10"/>
    <s v="Non Local"/>
    <s v="Kgs"/>
    <s v="25 kgs"/>
    <n v="25"/>
    <e v="#N/A"/>
    <n v="25"/>
    <m/>
    <m/>
    <m/>
    <m/>
    <m/>
    <m/>
    <m/>
    <n v="0"/>
    <n v="0"/>
    <n v="0"/>
    <n v="0"/>
    <n v="0"/>
    <n v="0"/>
    <m/>
    <n v="0"/>
    <n v="1"/>
    <x v="1"/>
    <n v="20"/>
    <s v="kgs"/>
    <n v="0"/>
    <b v="0"/>
    <m/>
    <n v="1"/>
    <m/>
    <m/>
    <m/>
    <n v="3"/>
    <s v="trial purpose"/>
    <n v="9400"/>
    <m/>
    <m/>
    <m/>
    <s v="2 Bin"/>
    <m/>
    <m/>
    <m/>
    <m/>
    <n v="0"/>
    <n v="0"/>
    <n v="20"/>
    <m/>
    <m/>
    <m/>
    <m/>
    <m/>
    <m/>
    <m/>
    <m/>
    <m/>
  </r>
  <r>
    <n v="569"/>
    <s v="Eurocoin Jars"/>
    <s v="obsolete"/>
    <s v="no stock"/>
    <n v="1680"/>
    <n v="5"/>
    <e v="#N/A"/>
    <s v="single"/>
    <s v="EURO COIN"/>
    <s v="jars"/>
    <s v="PM0536"/>
    <s v="Packing Material"/>
    <n v="1"/>
    <n v="2"/>
    <n v="1"/>
    <n v="2"/>
    <n v="6"/>
    <m/>
    <n v="6"/>
    <s v="local"/>
    <s v="no.s"/>
    <s v="5000 NOS"/>
    <n v="5000"/>
    <n v="0"/>
    <n v="150"/>
    <m/>
    <m/>
    <m/>
    <m/>
    <m/>
    <m/>
    <m/>
    <m/>
    <m/>
    <m/>
    <e v="#DIV/0!"/>
    <m/>
    <m/>
    <m/>
    <n v="0"/>
    <n v="1"/>
    <x v="2"/>
    <n v="1680"/>
    <s v="no.s"/>
    <n v="0"/>
    <b v="0"/>
    <m/>
    <m/>
    <n v="630"/>
    <m/>
    <s v="Non Moving "/>
    <n v="1"/>
    <s v="non moved"/>
    <n v="8400"/>
    <m/>
    <m/>
    <m/>
    <m/>
    <m/>
    <m/>
    <m/>
    <m/>
    <n v="0"/>
    <n v="0"/>
    <m/>
    <m/>
    <m/>
    <m/>
    <m/>
    <m/>
    <m/>
    <m/>
    <m/>
    <m/>
  </r>
  <r>
    <n v="659"/>
    <s v="Labels Spots 2/- "/>
    <s v="obsolete"/>
    <s v="no stock"/>
    <n v="10650"/>
    <n v="0.55000000000000004"/>
    <e v="#N/A"/>
    <s v="single"/>
    <s v="PANNING"/>
    <s v="STICKERS"/>
    <s v="PM0096"/>
    <s v="Packing Material"/>
    <n v="1"/>
    <n v="10"/>
    <n v="1"/>
    <n v="3"/>
    <n v="15"/>
    <m/>
    <n v="15"/>
    <s v="local"/>
    <s v="no.s"/>
    <s v="10000 NOS"/>
    <n v="10000"/>
    <n v="0"/>
    <n v="200"/>
    <m/>
    <n v="3000"/>
    <m/>
    <m/>
    <m/>
    <m/>
    <m/>
    <m/>
    <m/>
    <m/>
    <n v="3000"/>
    <m/>
    <m/>
    <m/>
    <n v="0"/>
    <n v="1"/>
    <x v="2"/>
    <n v="10650"/>
    <s v="no.s"/>
    <n v="0"/>
    <b v="0"/>
    <m/>
    <m/>
    <m/>
    <m/>
    <s v="Non Moving "/>
    <n v="1"/>
    <s v="non moved"/>
    <n v="5857.5000000000009"/>
    <m/>
    <m/>
    <m/>
    <m/>
    <m/>
    <m/>
    <m/>
    <m/>
    <n v="0"/>
    <n v="0"/>
    <m/>
    <m/>
    <m/>
    <m/>
    <m/>
    <m/>
    <m/>
    <m/>
    <m/>
    <m/>
  </r>
  <r>
    <n v="944"/>
    <s v="VANASPATI OIL TINS"/>
    <s v="sample"/>
    <m/>
    <n v="105"/>
    <n v="65"/>
    <e v="#N/A"/>
    <s v="R&amp;D purpose"/>
    <s v="R&amp;D purpose"/>
    <s v="RM"/>
    <s v="RM0226"/>
    <s v="Raw Material"/>
    <n v="1"/>
    <n v="7"/>
    <n v="5"/>
    <n v="3"/>
    <n v="16"/>
    <n v="10"/>
    <n v="10"/>
    <s v="Non Local"/>
    <s v="Kgs"/>
    <s v="SAMPLE"/>
    <s v="sample"/>
    <e v="#N/A"/>
    <n v="15"/>
    <m/>
    <m/>
    <m/>
    <m/>
    <m/>
    <m/>
    <n v="0"/>
    <n v="0"/>
    <n v="0"/>
    <n v="0"/>
    <n v="0"/>
    <n v="0"/>
    <n v="0"/>
    <m/>
    <n v="0"/>
    <n v="1"/>
    <x v="1"/>
    <n v="105"/>
    <s v="kgs"/>
    <n v="0"/>
    <b v="0"/>
    <m/>
    <n v="1"/>
    <m/>
    <m/>
    <m/>
    <n v="3"/>
    <s v="trial purpose"/>
    <n v="6825"/>
    <m/>
    <m/>
    <m/>
    <s v="2 Bin"/>
    <m/>
    <m/>
    <m/>
    <m/>
    <n v="0"/>
    <n v="0"/>
    <n v="20"/>
    <m/>
    <m/>
    <m/>
    <m/>
    <m/>
    <m/>
    <m/>
    <m/>
    <m/>
  </r>
  <r>
    <n v="525"/>
    <s v="Doraemon Strawberry Bubblegum Labels (Tattoo Free)"/>
    <s v="Slow moving"/>
    <m/>
    <n v="0"/>
    <n v="0.6"/>
    <e v="#N/A"/>
    <s v="single"/>
    <s v="BUBBLE GUM"/>
    <s v="STICKERS"/>
    <s v="PM042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3600"/>
    <n v="0"/>
    <n v="0"/>
    <n v="0"/>
    <n v="0"/>
    <n v="0"/>
    <n v="0"/>
    <n v="0"/>
    <n v="0"/>
    <n v="13600"/>
    <n v="1511.1111111111111"/>
    <n v="13600"/>
    <m/>
    <m/>
    <n v="0"/>
    <n v="1"/>
    <x v="0"/>
    <n v="0"/>
    <s v="no.s"/>
    <n v="453.33333333333331"/>
    <b v="0"/>
    <n v="0"/>
    <m/>
    <n v="1"/>
    <m/>
    <s v="6-9 Months"/>
    <n v="1"/>
    <s v="moved"/>
    <m/>
    <m/>
    <m/>
    <m/>
    <m/>
    <m/>
    <n v="2266.6666666666665"/>
    <m/>
    <m/>
    <n v="0"/>
    <n v="0"/>
    <m/>
    <m/>
    <m/>
    <m/>
    <m/>
    <m/>
    <m/>
    <m/>
    <m/>
    <m/>
  </r>
  <r>
    <n v="623"/>
    <s v="YOYO MINI"/>
    <m/>
    <m/>
    <n v="1620"/>
    <e v="#N/A"/>
    <s v="multiple"/>
    <s v="single"/>
    <s v="STICK"/>
    <s v="STICKERS"/>
    <s v="PM0076"/>
    <s v="Packing Material"/>
    <n v="1"/>
    <n v="10"/>
    <n v="1"/>
    <n v="3"/>
    <n v="15"/>
    <n v="5"/>
    <n v="5"/>
    <s v="local"/>
    <s v="no.s"/>
    <s v="500 CBS"/>
    <n v="500"/>
    <s v="each bdl contains 10 nos"/>
    <n v="10"/>
    <n v="1340"/>
    <n v="1330"/>
    <n v="2570"/>
    <n v="1400"/>
    <n v="1340"/>
    <n v="2680"/>
    <n v="2960"/>
    <n v="3480"/>
    <n v="4790"/>
    <n v="21890"/>
    <n v="2432.2222222222222"/>
    <n v="4790"/>
    <m/>
    <m/>
    <n v="0"/>
    <n v="1"/>
    <x v="0"/>
    <n v="1620"/>
    <s v="no.s"/>
    <n v="159.66666666666666"/>
    <b v="0"/>
    <n v="10.146137787056368"/>
    <m/>
    <m/>
    <m/>
    <m/>
    <n v="0"/>
    <s v="moved"/>
    <m/>
    <m/>
    <m/>
    <m/>
    <s v="2 Bin"/>
    <n v="2"/>
    <n v="798.33333333333326"/>
    <n v="800"/>
    <n v="800"/>
    <n v="0"/>
    <n v="0"/>
    <n v="20"/>
    <n v="3"/>
    <n v="-1"/>
    <m/>
    <m/>
    <m/>
    <m/>
    <m/>
    <m/>
    <m/>
  </r>
  <r>
    <n v="416"/>
    <s v="Disposable Glasses (30PCS) Doraemon Fun stick"/>
    <m/>
    <m/>
    <n v="0"/>
    <s v="0.35p"/>
    <e v="#N/A"/>
    <s v="single"/>
    <s v="BLISTER"/>
    <s v="PM"/>
    <s v="PM0645"/>
    <s v="Packing Material"/>
    <n v="1"/>
    <n v="5"/>
    <n v="1"/>
    <n v="2"/>
    <n v="1"/>
    <n v="7"/>
    <n v="1"/>
    <s v="local"/>
    <s v="no.s"/>
    <s v="1 LAKH"/>
    <n v="100000"/>
    <s v="each cotton contains 11000 nos"/>
    <n v="11000"/>
    <m/>
    <m/>
    <m/>
    <m/>
    <m/>
    <m/>
    <n v="1044000"/>
    <n v="0"/>
    <n v="0"/>
    <n v="1044000"/>
    <n v="348000"/>
    <n v="1044000"/>
    <m/>
    <m/>
    <n v="0"/>
    <n v="1"/>
    <x v="0"/>
    <n v="0"/>
    <s v="no.s"/>
    <n v="34800"/>
    <b v="0"/>
    <n v="0"/>
    <m/>
    <m/>
    <m/>
    <m/>
    <n v="0"/>
    <s v="moved"/>
    <m/>
    <m/>
    <m/>
    <m/>
    <s v="2 Bin"/>
    <n v="2"/>
    <n v="34800"/>
    <n v="44000"/>
    <n v="100000"/>
    <n v="0"/>
    <n v="0"/>
    <n v="20"/>
    <n v="0"/>
    <n v="2"/>
    <m/>
    <m/>
    <n v="0"/>
    <m/>
    <m/>
    <m/>
    <m/>
  </r>
  <r>
    <n v="750"/>
    <s v="Chips Covers"/>
    <m/>
    <m/>
    <n v="672.06"/>
    <s v="215 per kg"/>
    <s v="multiple"/>
    <s v="single"/>
    <s v="INDUSTRIAL"/>
    <s v="PM"/>
    <s v="PM0529"/>
    <s v="Packing Material"/>
    <n v="1"/>
    <n v="3"/>
    <n v="1"/>
    <n v="1"/>
    <n v="1"/>
    <n v="5"/>
    <n v="1"/>
    <s v="local"/>
    <s v="Kgs"/>
    <s v="200 kgs"/>
    <n v="200"/>
    <e v="#N/A"/>
    <n v="30"/>
    <m/>
    <m/>
    <n v="55"/>
    <n v="212.6"/>
    <n v="175"/>
    <n v="100"/>
    <n v="73.400000000000006"/>
    <n v="0"/>
    <n v="61.4"/>
    <n v="677.4"/>
    <n v="96.771428571428572"/>
    <n v="212.6"/>
    <m/>
    <m/>
    <n v="0"/>
    <n v="1"/>
    <x v="0"/>
    <n v="672.06"/>
    <s v="kgs"/>
    <n v="7.0866666666666669"/>
    <b v="0"/>
    <n v="94.834430856067726"/>
    <m/>
    <m/>
    <m/>
    <m/>
    <n v="0"/>
    <s v="moved"/>
    <m/>
    <m/>
    <m/>
    <m/>
    <s v="2 Bin"/>
    <n v="2"/>
    <n v="7.0866666666666669"/>
    <n v="30"/>
    <n v="200"/>
    <n v="0"/>
    <n v="0"/>
    <n v="20"/>
    <n v="4"/>
    <n v="-2"/>
    <m/>
    <m/>
    <m/>
    <m/>
    <m/>
    <m/>
    <m/>
  </r>
  <r>
    <n v="937"/>
    <s v="SPOONS (RED,BLUE &amp; GREEN)"/>
    <m/>
    <m/>
    <n v="517.77"/>
    <s v="145 per kg"/>
    <e v="#N/A"/>
    <s v="single"/>
    <s v="BLISTER"/>
    <s v="PM"/>
    <s v="PM0560"/>
    <s v="Raw Material"/>
    <n v="1"/>
    <n v="10"/>
    <n v="6"/>
    <n v="3"/>
    <n v="20"/>
    <n v="10"/>
    <n v="10"/>
    <s v="Non Local"/>
    <s v="Kgs"/>
    <s v="500 KGS"/>
    <n v="500"/>
    <n v="0"/>
    <n v="30"/>
    <m/>
    <m/>
    <m/>
    <m/>
    <m/>
    <m/>
    <n v="30"/>
    <n v="0"/>
    <n v="502.23"/>
    <n v="532.23"/>
    <n v="177.41"/>
    <n v="502.23"/>
    <m/>
    <m/>
    <n v="0"/>
    <n v="1"/>
    <x v="0"/>
    <n v="517.77"/>
    <s v="kgs"/>
    <n v="16.741"/>
    <b v="0"/>
    <n v="30.928259960575833"/>
    <m/>
    <m/>
    <m/>
    <m/>
    <n v="0"/>
    <s v="moved"/>
    <m/>
    <m/>
    <m/>
    <m/>
    <s v="2 Bin"/>
    <n v="2"/>
    <n v="167.41"/>
    <n v="180"/>
    <n v="500"/>
    <n v="0"/>
    <n v="0"/>
    <n v="20"/>
    <n v="2"/>
    <n v="0"/>
    <m/>
    <m/>
    <m/>
    <m/>
    <m/>
    <m/>
    <m/>
  </r>
  <r>
    <n v="877"/>
    <s v="1 KG COVER PLAIN PASTE 1KG "/>
    <m/>
    <m/>
    <n v="29200"/>
    <s v="125 per kg"/>
    <s v="multiple"/>
    <s v="single"/>
    <s v="INDUSTRIAL"/>
    <s v="PM"/>
    <s v="PM0528"/>
    <s v="Packing Material"/>
    <n v="1"/>
    <n v="10"/>
    <n v="1"/>
    <n v="3"/>
    <n v="1"/>
    <n v="5"/>
    <n v="1"/>
    <s v="local"/>
    <s v="Kgs"/>
    <s v="250 KGS"/>
    <n v="250"/>
    <s v="each bag contains 30 kgs"/>
    <n v="30"/>
    <m/>
    <m/>
    <m/>
    <m/>
    <n v="135"/>
    <n v="65"/>
    <n v="37"/>
    <n v="150"/>
    <n v="100"/>
    <n v="487"/>
    <n v="97.4"/>
    <n v="150"/>
    <m/>
    <m/>
    <n v="0"/>
    <n v="1"/>
    <x v="0"/>
    <n v="29200"/>
    <s v="no.s"/>
    <n v="5"/>
    <b v="0"/>
    <n v="5840"/>
    <m/>
    <m/>
    <m/>
    <m/>
    <n v="0"/>
    <s v="moved"/>
    <m/>
    <m/>
    <m/>
    <m/>
    <s v="2 Bin"/>
    <n v="2"/>
    <n v="5"/>
    <n v="30"/>
    <n v="250"/>
    <n v="0"/>
    <n v="0"/>
    <n v="20"/>
    <n v="117"/>
    <n v="-115"/>
    <m/>
    <m/>
    <m/>
    <m/>
    <m/>
    <m/>
    <m/>
  </r>
  <r>
    <n v="373"/>
    <s v="Doraemon Fun stick Labels (24 pcs)"/>
    <m/>
    <m/>
    <n v="16700"/>
    <s v="0.35p"/>
    <e v="#N/A"/>
    <s v="single"/>
    <s v="BLISTER"/>
    <s v="STICKERS"/>
    <s v="PM0570"/>
    <s v="Packing Material"/>
    <n v="1"/>
    <n v="10"/>
    <n v="1"/>
    <n v="3"/>
    <n v="15"/>
    <n v="5"/>
    <n v="5"/>
    <s v="local"/>
    <s v="Kgs"/>
    <s v="10000 NOS"/>
    <n v="10000"/>
    <s v="each bdl contains 400 nos"/>
    <n v="400"/>
    <m/>
    <n v="3000"/>
    <n v="3970"/>
    <n v="0"/>
    <n v="0"/>
    <n v="0"/>
    <n v="21260"/>
    <n v="2640"/>
    <n v="0"/>
    <n v="30870"/>
    <n v="3858.75"/>
    <n v="21260"/>
    <m/>
    <m/>
    <n v="0"/>
    <n v="1"/>
    <x v="0"/>
    <n v="16700"/>
    <s v="no.s"/>
    <n v="708.66666666666663"/>
    <b v="0"/>
    <n v="23.565380997177801"/>
    <m/>
    <m/>
    <m/>
    <m/>
    <n v="0"/>
    <s v="moved"/>
    <m/>
    <m/>
    <m/>
    <m/>
    <s v="2 Bin"/>
    <n v="2"/>
    <n v="3543.333333333333"/>
    <n v="3600"/>
    <n v="10000"/>
    <n v="0"/>
    <n v="0"/>
    <n v="20"/>
    <n v="2"/>
    <n v="0"/>
    <m/>
    <m/>
    <m/>
    <m/>
    <m/>
    <m/>
    <m/>
  </r>
  <r>
    <n v="1075"/>
    <s v="RBD OIL(OLIN) "/>
    <s v="sample"/>
    <m/>
    <n v="330"/>
    <s v="65 per kg"/>
    <e v="#N/A"/>
    <s v="Multiple"/>
    <s v="ALL SECTIONS"/>
    <s v="RM"/>
    <s v="RM0239"/>
    <s v="Raw Material"/>
    <n v="1"/>
    <n v="7"/>
    <n v="4"/>
    <n v="3"/>
    <n v="15"/>
    <n v="10"/>
    <n v="10"/>
    <s v="Non Local"/>
    <s v="Kgs"/>
    <s v="SAMPLE"/>
    <s v="sample"/>
    <e v="#N/A"/>
    <n v="15"/>
    <m/>
    <m/>
    <m/>
    <m/>
    <m/>
    <m/>
    <m/>
    <m/>
    <n v="135"/>
    <n v="135"/>
    <n v="135"/>
    <n v="135"/>
    <m/>
    <m/>
    <n v="0"/>
    <n v="1"/>
    <x v="0"/>
    <n v="330"/>
    <s v="kgs"/>
    <n v="4.5"/>
    <b v="0"/>
    <n v="73.333333333333329"/>
    <m/>
    <m/>
    <m/>
    <m/>
    <n v="0"/>
    <s v="moved"/>
    <m/>
    <m/>
    <m/>
    <m/>
    <s v="Trial Purchase"/>
    <m/>
    <m/>
    <m/>
    <m/>
    <n v="0"/>
    <n v="0"/>
    <m/>
    <e v="#DIV/0!"/>
    <e v="#DIV/0!"/>
    <m/>
    <m/>
    <m/>
    <m/>
    <m/>
    <m/>
    <m/>
  </r>
  <r>
    <n v="1064"/>
    <s v="DARK COMPOUND LABELS D11"/>
    <m/>
    <m/>
    <n v="3075"/>
    <s v="0.50p"/>
    <s v="FG0066"/>
    <s v="single"/>
    <s v="INDUSTRIAL"/>
    <s v="STICKERS"/>
    <s v="PM0647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1800"/>
    <n v="1800"/>
    <n v="1800"/>
    <n v="1800"/>
    <m/>
    <m/>
    <n v="0"/>
    <n v="1"/>
    <x v="0"/>
    <n v="3075"/>
    <s v="no.s"/>
    <n v="60"/>
    <b v="0"/>
    <n v="51.25"/>
    <m/>
    <m/>
    <m/>
    <m/>
    <n v="0"/>
    <s v="moved"/>
    <m/>
    <m/>
    <m/>
    <m/>
    <s v="2 Bin"/>
    <n v="2"/>
    <n v="300"/>
    <n v="400"/>
    <n v="5000"/>
    <n v="0"/>
    <n v="0"/>
    <n v="20"/>
    <n v="1"/>
    <n v="1"/>
    <m/>
    <m/>
    <n v="0"/>
    <e v="#VALUE!"/>
    <m/>
    <m/>
    <m/>
  </r>
  <r>
    <n v="1063"/>
    <s v="DARK COMPOUND LABELS D16"/>
    <m/>
    <m/>
    <n v="7925"/>
    <s v="0.50p"/>
    <s v="FG0070"/>
    <s v="single"/>
    <s v="INDUSTRIAL"/>
    <s v="STICKERS"/>
    <s v="PM0586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750"/>
    <n v="750"/>
    <n v="750"/>
    <n v="750"/>
    <m/>
    <m/>
    <n v="0"/>
    <n v="1"/>
    <x v="0"/>
    <n v="7925"/>
    <s v="no.s"/>
    <n v="25"/>
    <b v="0"/>
    <n v="317"/>
    <m/>
    <m/>
    <m/>
    <m/>
    <n v="0"/>
    <s v="moved"/>
    <m/>
    <m/>
    <m/>
    <m/>
    <s v="2 Bin"/>
    <n v="2"/>
    <n v="125"/>
    <n v="400"/>
    <n v="5000"/>
    <n v="0"/>
    <n v="0"/>
    <n v="20"/>
    <n v="2"/>
    <n v="0"/>
    <m/>
    <m/>
    <m/>
    <m/>
    <m/>
    <m/>
    <m/>
  </r>
  <r>
    <n v="1067"/>
    <s v="WHITE COMPOUND LABELS W28"/>
    <m/>
    <m/>
    <n v="2900"/>
    <s v="0.50p"/>
    <s v="FG0068"/>
    <s v="single"/>
    <s v="INDUSTRIAL"/>
    <s v="STICKERS"/>
    <s v="PM0239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m/>
    <m/>
    <n v="0"/>
    <n v="1"/>
    <x v="0"/>
    <n v="2900"/>
    <s v="no.s"/>
    <n v="20"/>
    <b v="0"/>
    <n v="145"/>
    <m/>
    <m/>
    <m/>
    <m/>
    <n v="0"/>
    <s v="moved"/>
    <m/>
    <m/>
    <m/>
    <m/>
    <s v="2 Bin"/>
    <n v="2"/>
    <n v="100"/>
    <n v="400"/>
    <n v="5000"/>
    <n v="0"/>
    <n v="0"/>
    <n v="20"/>
    <n v="1"/>
    <n v="1"/>
    <m/>
    <m/>
    <n v="0"/>
    <e v="#VALUE!"/>
    <m/>
    <m/>
    <m/>
  </r>
  <r>
    <n v="1068"/>
    <s v="MILK COMPOUND LABELS M18"/>
    <m/>
    <m/>
    <n v="1385"/>
    <s v="0.50p"/>
    <s v="FG0067"/>
    <s v="single"/>
    <s v="INDUSTRIAL"/>
    <s v="STICKERS"/>
    <s v="PM0212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m/>
    <m/>
    <n v="0"/>
    <n v="1"/>
    <x v="0"/>
    <n v="1385"/>
    <s v="no.s"/>
    <n v="20"/>
    <b v="0"/>
    <n v="69.25"/>
    <m/>
    <m/>
    <m/>
    <m/>
    <n v="0"/>
    <s v="moved"/>
    <m/>
    <m/>
    <m/>
    <m/>
    <s v="2 Bin"/>
    <n v="2"/>
    <n v="100"/>
    <n v="400"/>
    <n v="5000"/>
    <n v="0"/>
    <n v="0"/>
    <n v="20"/>
    <n v="1"/>
    <n v="1"/>
    <m/>
    <m/>
    <n v="0"/>
    <e v="#VALUE!"/>
    <m/>
    <m/>
    <m/>
  </r>
  <r>
    <n v="1069"/>
    <s v="DARK CHOCO CHIPS LABELS DC11"/>
    <m/>
    <m/>
    <n v="7910"/>
    <s v="0.40p"/>
    <s v="multiple"/>
    <s v="single"/>
    <s v="INDUSTRIAL"/>
    <s v="STICKERS"/>
    <s v="PM0768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500"/>
    <n v="500"/>
    <n v="500"/>
    <n v="500"/>
    <m/>
    <m/>
    <n v="0"/>
    <n v="1"/>
    <x v="0"/>
    <n v="7910"/>
    <s v="no.s"/>
    <n v="16.666666666666668"/>
    <b v="0"/>
    <n v="474.59999999999997"/>
    <m/>
    <m/>
    <m/>
    <m/>
    <n v="0"/>
    <s v="moved"/>
    <m/>
    <m/>
    <m/>
    <m/>
    <s v="2 Bin"/>
    <n v="2"/>
    <n v="83.333333333333343"/>
    <n v="400"/>
    <n v="5000"/>
    <n v="0"/>
    <n v="0"/>
    <n v="20"/>
    <n v="2"/>
    <n v="0"/>
    <m/>
    <m/>
    <m/>
    <m/>
    <m/>
    <m/>
    <m/>
  </r>
  <r>
    <n v="587"/>
    <s v="Laminate Export Spots 1/-"/>
    <s v="obsolete"/>
    <s v="no stock"/>
    <n v="89.29"/>
    <n v="0.3"/>
    <s v="FG0061"/>
    <s v="single"/>
    <s v="PANNING"/>
    <s v="LAMINATE"/>
    <s v="PM0617"/>
    <s v="Packing Material"/>
    <n v="1"/>
    <n v="15"/>
    <n v="1"/>
    <n v="5"/>
    <n v="22"/>
    <n v="25"/>
    <n v="22"/>
    <s v="local"/>
    <s v="Kgs"/>
    <s v="500 KGS"/>
    <n v="500"/>
    <s v="each roll contains 6 kgs"/>
    <n v="6"/>
    <m/>
    <m/>
    <m/>
    <n v="249"/>
    <n v="0"/>
    <n v="0"/>
    <n v="0"/>
    <n v="0"/>
    <n v="0"/>
    <n v="249"/>
    <n v="41.5"/>
    <n v="249"/>
    <m/>
    <m/>
    <n v="0"/>
    <n v="1"/>
    <x v="2"/>
    <n v="89.29"/>
    <s v="kgs"/>
    <n v="8.3000000000000007"/>
    <b v="0"/>
    <n v="10.757831325301204"/>
    <m/>
    <m/>
    <n v="1"/>
    <s v="3-6 Months"/>
    <n v="1"/>
    <s v="moved"/>
    <n v="26.787000000000003"/>
    <m/>
    <m/>
    <m/>
    <m/>
    <m/>
    <m/>
    <m/>
    <m/>
    <n v="0"/>
    <n v="0"/>
    <m/>
    <m/>
    <m/>
    <m/>
    <m/>
    <m/>
    <m/>
    <m/>
    <m/>
    <m/>
  </r>
  <r>
    <n v="390"/>
    <s v="Xtrem Glass Bowls Covers"/>
    <s v="Slow moving"/>
    <m/>
    <n v="0"/>
    <s v="110 per kg"/>
    <e v="#N/A"/>
    <s v="single"/>
    <s v="CANDY"/>
    <s v="PM"/>
    <s v="PM0532"/>
    <s v="Packing Material"/>
    <n v="1"/>
    <n v="3"/>
    <n v="1"/>
    <n v="1"/>
    <n v="1"/>
    <n v="5"/>
    <n v="1"/>
    <s v="local"/>
    <s v="Kgs"/>
    <s v="250 KGS"/>
    <n v="250"/>
    <s v="each bag contains 30 kgs"/>
    <n v="30"/>
    <n v="0"/>
    <n v="0"/>
    <n v="0"/>
    <n v="0"/>
    <n v="0"/>
    <n v="0"/>
    <n v="0"/>
    <n v="0"/>
    <n v="0"/>
    <n v="0"/>
    <n v="0"/>
    <n v="0"/>
    <m/>
    <m/>
    <n v="0"/>
    <n v="1"/>
    <x v="0"/>
    <n v="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640"/>
    <s v="AUSOME 2INCH"/>
    <s v="Slow moving"/>
    <m/>
    <n v="0"/>
    <n v="25"/>
    <e v="#N/A"/>
    <s v="Multiple"/>
    <s v="COMMON"/>
    <s v="PM"/>
    <s v="PM0591"/>
    <s v="Packing Material"/>
    <n v="1"/>
    <n v="10"/>
    <n v="3"/>
    <n v="2"/>
    <n v="1"/>
    <n v="3"/>
    <n v="1"/>
    <s v="both"/>
    <s v="no.s"/>
    <s v="10 BOXES"/>
    <n v="720"/>
    <n v="0"/>
    <n v="72"/>
    <n v="0"/>
    <n v="0"/>
    <n v="0"/>
    <n v="0"/>
    <n v="0"/>
    <n v="0"/>
    <n v="0"/>
    <n v="0"/>
    <n v="0"/>
    <n v="0"/>
    <n v="0"/>
    <n v="0"/>
    <m/>
    <m/>
    <n v="0"/>
    <n v="1"/>
    <x v="0"/>
    <n v="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6"/>
    <s v="HOLO GRAM STICKERS "/>
    <s v="Slow moving"/>
    <m/>
    <n v="254632"/>
    <s v="0.06p"/>
    <s v="FG0232"/>
    <s v="single"/>
    <s v="STICK"/>
    <s v="STICKERS"/>
    <s v="PM0772"/>
    <s v="Packing Material"/>
    <n v="1"/>
    <n v="10"/>
    <n v="1"/>
    <n v="3"/>
    <n v="15"/>
    <n v="5"/>
    <n v="5"/>
    <s v="local"/>
    <s v="no.s"/>
    <s v="2 LAKH"/>
    <n v="200000"/>
    <s v="each sheet contains 1000 nos"/>
    <n v="1000"/>
    <m/>
    <m/>
    <m/>
    <m/>
    <m/>
    <m/>
    <m/>
    <m/>
    <n v="0"/>
    <n v="0"/>
    <n v="0"/>
    <n v="0"/>
    <m/>
    <m/>
    <n v="0"/>
    <n v="1"/>
    <x v="0"/>
    <n v="254632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0"/>
    <s v="DARK CHOCO CHIPS LABELS DC16"/>
    <s v="Slow moving"/>
    <m/>
    <n v="10210"/>
    <s v="0.40p"/>
    <s v="FG0086"/>
    <s v="single"/>
    <s v="INDUSTRIAL"/>
    <s v="STICKERS"/>
    <s v="PM0769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1021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65"/>
    <s v="WHITE COMPOUND LABELS W34"/>
    <s v="Slow moving"/>
    <m/>
    <n v="4400"/>
    <s v="0.50p"/>
    <s v="FG0072"/>
    <s v="single"/>
    <s v="INDUSTRIAL"/>
    <s v="STICKERS"/>
    <s v="PM0642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440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3"/>
    <s v="MILK CHOCO CHIPS LABELS MC26"/>
    <s v="Slow moving"/>
    <m/>
    <n v="5105"/>
    <s v="0.40p"/>
    <e v="#N/A"/>
    <s v="single"/>
    <s v="INDUSTRIAL"/>
    <s v="STICKERS"/>
    <s v="PM0653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10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4"/>
    <s v="WHITE CHOCO CHIPS LABELS WC34"/>
    <s v="Slow moving"/>
    <m/>
    <n v="5105"/>
    <s v="0.40p"/>
    <e v="#N/A"/>
    <s v="single"/>
    <s v="INDUSTRIAL"/>
    <s v="STICKERS"/>
    <s v="PM0771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10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1"/>
    <s v="MILK CHOCO CHIPS LABELS MC18"/>
    <s v="Slow moving"/>
    <m/>
    <n v="5055"/>
    <s v="0.40p"/>
    <s v="FG0087"/>
    <s v="single"/>
    <s v="INDUSTRIAL"/>
    <s v="STICKERS"/>
    <s v="PM0650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05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2"/>
    <s v="WHITE CHOCO CHIPS LABELS WC28"/>
    <s v="Slow moving"/>
    <m/>
    <n v="4655"/>
    <s v="0.40p"/>
    <s v="multiple"/>
    <s v="single"/>
    <s v="INDUSTRIAL"/>
    <s v="STICKERS"/>
    <s v="PM0770"/>
    <s v="Packing Material"/>
    <n v="1"/>
    <n v="10"/>
    <n v="1"/>
    <n v="3"/>
    <n v="15"/>
    <n v="5"/>
    <n v="5"/>
    <s v="local"/>
    <s v="no.s"/>
    <s v="5000 NOS"/>
    <n v="5000"/>
    <n v="0"/>
    <n v="200"/>
    <m/>
    <m/>
    <m/>
    <m/>
    <m/>
    <m/>
    <m/>
    <m/>
    <n v="0"/>
    <n v="0"/>
    <n v="0"/>
    <n v="0"/>
    <m/>
    <m/>
    <n v="0"/>
    <n v="1"/>
    <x v="0"/>
    <n v="465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59"/>
    <s v="DOROMEN LOVE HEARTS SHRINK SLEEVES"/>
    <s v="Slow moving"/>
    <m/>
    <n v="35700"/>
    <s v="0.09p"/>
    <s v="FG0244"/>
    <s v="Multiple"/>
    <s v="MOULDING"/>
    <s v="sleeve"/>
    <s v="PM0766"/>
    <s v="Packing Material"/>
    <n v="1"/>
    <n v="10"/>
    <n v="1"/>
    <n v="3"/>
    <n v="15"/>
    <n v="10"/>
    <n v="10"/>
    <s v="local"/>
    <s v="Kgs"/>
    <s v="100 kgs"/>
    <n v="100"/>
    <s v="each bdl contains 200 nos"/>
    <n v="200"/>
    <m/>
    <m/>
    <m/>
    <m/>
    <m/>
    <m/>
    <m/>
    <m/>
    <n v="0"/>
    <n v="0"/>
    <n v="0"/>
    <n v="0"/>
    <m/>
    <m/>
    <n v="0"/>
    <n v="1"/>
    <x v="0"/>
    <n v="3570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83"/>
    <s v="PAST1KG(PLAIN STICKERS)"/>
    <m/>
    <m/>
    <n v="33760"/>
    <s v="0.03p"/>
    <s v="FG0100"/>
    <s v="single"/>
    <s v="INDUSTRIAL"/>
    <s v="STICKERS"/>
    <s v="PM0776"/>
    <s v="Packing Material"/>
    <n v="1"/>
    <n v="10"/>
    <n v="1"/>
    <n v="3"/>
    <n v="15"/>
    <n v="5"/>
    <n v="5"/>
    <s v="local"/>
    <s v="no.s"/>
    <s v="10000 NOS"/>
    <n v="10000"/>
    <n v="0"/>
    <n v="1200"/>
    <m/>
    <m/>
    <m/>
    <m/>
    <m/>
    <m/>
    <m/>
    <m/>
    <n v="6000"/>
    <n v="6000"/>
    <n v="6000"/>
    <n v="6000"/>
    <m/>
    <m/>
    <n v="0"/>
    <n v="1"/>
    <x v="0"/>
    <n v="33760"/>
    <s v="no.s"/>
    <n v="200"/>
    <b v="0"/>
    <n v="168.8"/>
    <m/>
    <m/>
    <m/>
    <m/>
    <n v="0"/>
    <s v="moved"/>
    <m/>
    <m/>
    <m/>
    <m/>
    <s v="2 Bin"/>
    <n v="2"/>
    <n v="1000"/>
    <n v="1200"/>
    <n v="10000"/>
    <n v="0"/>
    <n v="0"/>
    <n v="20"/>
    <n v="4"/>
    <n v="-2"/>
    <m/>
    <m/>
    <m/>
    <m/>
    <m/>
    <m/>
    <m/>
  </r>
  <r>
    <n v="504"/>
    <s v="3D Jelly Strawberry Bubblegum Labels (Tattoo Free)"/>
    <s v="Slow moving"/>
    <m/>
    <n v="0"/>
    <n v="0.6"/>
    <e v="#N/A"/>
    <s v="single"/>
    <s v="BUBBLE GUM"/>
    <s v="STICKERS"/>
    <s v="PM041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47200"/>
    <n v="5000"/>
    <n v="0"/>
    <n v="5000"/>
    <n v="0"/>
    <n v="0"/>
    <n v="0"/>
    <n v="0"/>
    <n v="0"/>
    <n v="57200"/>
    <n v="6355.5555555555557"/>
    <n v="47200"/>
    <m/>
    <m/>
    <n v="0"/>
    <n v="1"/>
    <x v="0"/>
    <n v="0"/>
    <s v="no.s"/>
    <n v="1573.3333333333333"/>
    <b v="0"/>
    <n v="0"/>
    <m/>
    <n v="1"/>
    <m/>
    <s v="6-9 Months"/>
    <n v="1"/>
    <s v="non moved"/>
    <m/>
    <m/>
    <m/>
    <m/>
    <m/>
    <m/>
    <n v="7866.6666666666661"/>
    <m/>
    <m/>
    <n v="0"/>
    <n v="0"/>
    <m/>
    <m/>
    <m/>
    <m/>
    <m/>
    <m/>
    <m/>
    <m/>
    <m/>
    <m/>
  </r>
  <r>
    <n v="508"/>
    <s v="3D Jelly Watermelon Bubblegum Labels (Tattoo Free)"/>
    <s v="Slow moving"/>
    <m/>
    <n v="0"/>
    <n v="0.6"/>
    <e v="#N/A"/>
    <s v="single"/>
    <s v="BUBBLE GUM"/>
    <s v="STICKERS"/>
    <s v="PM0414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10400"/>
    <n v="0"/>
    <n v="15000"/>
    <n v="20000"/>
    <n v="0"/>
    <n v="0"/>
    <n v="0"/>
    <n v="0"/>
    <n v="45400"/>
    <n v="5044.4444444444443"/>
    <n v="20000"/>
    <m/>
    <m/>
    <n v="0"/>
    <n v="1"/>
    <x v="0"/>
    <n v="0"/>
    <s v="no.s"/>
    <n v="666.66666666666663"/>
    <b v="0"/>
    <n v="0"/>
    <m/>
    <n v="1"/>
    <m/>
    <s v="6-9 Months"/>
    <n v="1"/>
    <s v="non moved"/>
    <m/>
    <m/>
    <m/>
    <m/>
    <m/>
    <m/>
    <n v="3333.333333333333"/>
    <m/>
    <m/>
    <n v="0"/>
    <n v="0"/>
    <m/>
    <m/>
    <m/>
    <m/>
    <m/>
    <m/>
    <m/>
    <m/>
    <m/>
    <m/>
  </r>
  <r>
    <n v="571"/>
    <s v="MR.CAKE LABELS (6 JARS)"/>
    <s v="obsolete"/>
    <m/>
    <n v="0"/>
    <n v="1.3"/>
    <e v="#N/A"/>
    <s v="single"/>
    <s v="CAKE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n v="10000"/>
    <m/>
    <m/>
    <m/>
    <n v="1000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530"/>
    <s v="Doraemon Watermelon Bubblegum Labels (5 units Free)"/>
    <s v="Slow moving"/>
    <m/>
    <n v="0"/>
    <n v="0.6"/>
    <e v="#N/A"/>
    <s v="single"/>
    <s v="BUBBLE GUM"/>
    <s v="STICKERS"/>
    <s v="PM040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11000"/>
    <n v="0"/>
    <n v="0"/>
    <n v="0"/>
    <n v="0"/>
    <n v="0"/>
    <n v="11000"/>
    <n v="1222.2222222222222"/>
    <n v="11000"/>
    <m/>
    <m/>
    <n v="0"/>
    <n v="1"/>
    <x v="0"/>
    <n v="0"/>
    <s v="no.s"/>
    <n v="366.66666666666669"/>
    <b v="0"/>
    <n v="0"/>
    <m/>
    <n v="1"/>
    <m/>
    <s v="6-9 Months"/>
    <n v="1"/>
    <s v="non moved"/>
    <m/>
    <m/>
    <m/>
    <m/>
    <m/>
    <m/>
    <n v="1833.3333333333335"/>
    <m/>
    <m/>
    <n v="0"/>
    <n v="0"/>
    <m/>
    <m/>
    <m/>
    <m/>
    <m/>
    <m/>
    <m/>
    <m/>
    <m/>
    <m/>
  </r>
  <r>
    <n v="573"/>
    <s v="MR.CAKE CBS (6 JARS)"/>
    <s v="obsolete"/>
    <m/>
    <n v="0"/>
    <n v="38"/>
    <e v="#N/A"/>
    <s v="single"/>
    <s v="CAKE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n v="3260"/>
    <m/>
    <m/>
    <m/>
    <n v="326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735"/>
    <s v="Maltitol Fine Powder"/>
    <s v="obsolete"/>
    <m/>
    <n v="25"/>
    <s v="sample"/>
    <e v="#N/A"/>
    <s v="not used"/>
    <s v="not used"/>
    <s v="Powder"/>
    <s v="RM0198"/>
    <s v="Raw Material"/>
    <n v="1"/>
    <n v="3"/>
    <n v="1"/>
    <n v="1"/>
    <n v="1"/>
    <e v="#N/A"/>
    <e v="#N/A"/>
    <s v="local"/>
    <s v="Kgs"/>
    <s v="50 KGS"/>
    <n v="50"/>
    <s v="2 cts x 25 kgs"/>
    <n v="25"/>
    <m/>
    <n v="0"/>
    <n v="0"/>
    <n v="0"/>
    <n v="0"/>
    <n v="0"/>
    <n v="0"/>
    <n v="0"/>
    <n v="0"/>
    <n v="0"/>
    <n v="0"/>
    <n v="0"/>
    <m/>
    <m/>
    <n v="0"/>
    <n v="1"/>
    <x v="2"/>
    <n v="25"/>
    <s v="kgs"/>
    <n v="0"/>
    <b v="0"/>
    <m/>
    <n v="1"/>
    <m/>
    <m/>
    <s v="&gt;9 months"/>
    <n v="1"/>
    <s v="non moved"/>
    <m/>
    <m/>
    <m/>
    <m/>
    <m/>
    <m/>
    <m/>
    <m/>
    <m/>
    <n v="0"/>
    <n v="0"/>
    <m/>
    <m/>
    <m/>
    <m/>
    <m/>
    <m/>
    <m/>
    <m/>
    <m/>
    <m/>
  </r>
  <r>
    <n v="719"/>
    <s v="ICING SUGAR"/>
    <s v="Slow moving"/>
    <m/>
    <n v="200"/>
    <s v="in house"/>
    <e v="#N/A"/>
    <s v="single"/>
    <s v="CAKE"/>
    <s v="in-house"/>
    <s v="RM0196"/>
    <s v="Raw Material"/>
    <m/>
    <m/>
    <m/>
    <m/>
    <n v="1"/>
    <e v="#N/A"/>
    <e v="#N/A"/>
    <s v="local"/>
    <s v="Kgs"/>
    <s v="50 KGS"/>
    <n v="50"/>
    <s v="2 bags x 25 kgs"/>
    <n v="25"/>
    <m/>
    <n v="0"/>
    <n v="0"/>
    <n v="0"/>
    <n v="0"/>
    <n v="0"/>
    <n v="0"/>
    <n v="0"/>
    <n v="0"/>
    <n v="0"/>
    <n v="0"/>
    <n v="0"/>
    <m/>
    <m/>
    <n v="0"/>
    <n v="1"/>
    <x v="0"/>
    <n v="200"/>
    <s v="kgs"/>
    <n v="0"/>
    <b v="0"/>
    <m/>
    <n v="1"/>
    <m/>
    <m/>
    <s v="&gt;9 months"/>
    <n v="1"/>
    <s v="non moved"/>
    <m/>
    <m/>
    <m/>
    <m/>
    <m/>
    <m/>
    <m/>
    <m/>
    <m/>
    <n v="0"/>
    <n v="0"/>
    <m/>
    <m/>
    <m/>
    <m/>
    <m/>
    <m/>
    <m/>
    <m/>
    <m/>
    <m/>
  </r>
  <r>
    <n v="698"/>
    <s v="Plain Laminated &quot;I&quot; Mark Rolls "/>
    <s v="sample"/>
    <m/>
    <n v="44"/>
    <s v="sample"/>
    <e v="#N/A"/>
    <s v="single"/>
    <s v="candy"/>
    <s v="LAMINATE"/>
    <s v="PM0623"/>
    <s v="Packing Material"/>
    <n v="1"/>
    <n v="15"/>
    <n v="1"/>
    <n v="5"/>
    <n v="22"/>
    <n v="25"/>
    <n v="22"/>
    <s v="local"/>
    <s v="Kgs"/>
    <s v="SAMPLE"/>
    <s v="SAMPLE"/>
    <e v="#N/A"/>
    <m/>
    <n v="0"/>
    <n v="0"/>
    <n v="0"/>
    <n v="0"/>
    <n v="0"/>
    <n v="0"/>
    <n v="0"/>
    <n v="0"/>
    <n v="0"/>
    <n v="0"/>
    <n v="0"/>
    <n v="0"/>
    <m/>
    <m/>
    <n v="0"/>
    <n v="1"/>
    <x v="1"/>
    <n v="44"/>
    <s v="kgs"/>
    <n v="0"/>
    <b v="0"/>
    <m/>
    <n v="1"/>
    <m/>
    <m/>
    <m/>
    <n v="3"/>
    <s v="trial purpose"/>
    <m/>
    <m/>
    <m/>
    <m/>
    <m/>
    <m/>
    <m/>
    <m/>
    <m/>
    <n v="0"/>
    <n v="0"/>
    <m/>
    <m/>
    <m/>
    <m/>
    <m/>
    <m/>
    <m/>
    <m/>
    <m/>
    <m/>
  </r>
  <r>
    <n v="577"/>
    <s v="Spots 2/- Jars"/>
    <s v="obsolete"/>
    <m/>
    <n v="0"/>
    <n v="6"/>
    <e v="#N/A"/>
    <s v="single"/>
    <s v="spots"/>
    <s v="JARS"/>
    <e v="#N/A"/>
    <s v="Packing Material"/>
    <n v="1"/>
    <n v="2"/>
    <n v="1"/>
    <n v="2"/>
    <n v="6"/>
    <m/>
    <n v="6"/>
    <s v="local"/>
    <s v="no.s"/>
    <s v="5000 NOS"/>
    <n v="5000"/>
    <e v="#N/A"/>
    <n v="65"/>
    <m/>
    <n v="420"/>
    <m/>
    <m/>
    <m/>
    <m/>
    <m/>
    <m/>
    <m/>
    <m/>
    <n v="42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117"/>
    <s v="KOATINA FAT (plus)"/>
    <s v="sample"/>
    <m/>
    <n v="0"/>
    <n v="100"/>
    <e v="#N/A"/>
    <s v="single"/>
    <s v="industrial"/>
    <s v="RM"/>
    <e v="#N/A"/>
    <s v="Raw Material"/>
    <n v="1"/>
    <n v="7"/>
    <n v="4"/>
    <n v="3"/>
    <n v="15"/>
    <m/>
    <n v="15"/>
    <s v="local"/>
    <s v="Kgs"/>
    <s v="SAMPLE"/>
    <s v="sample"/>
    <e v="#N/A"/>
    <n v="20"/>
    <m/>
    <m/>
    <m/>
    <m/>
    <m/>
    <m/>
    <m/>
    <n v="500"/>
    <m/>
    <m/>
    <n v="500"/>
    <m/>
    <m/>
    <m/>
    <n v="0"/>
    <n v="1"/>
    <x v="0"/>
    <n v="0"/>
    <s v="kgs"/>
    <n v="0"/>
    <b v="0"/>
    <m/>
    <m/>
    <m/>
    <m/>
    <m/>
    <n v="4"/>
    <s v="moved"/>
    <m/>
    <m/>
    <m/>
    <m/>
    <s v="Trial Purchase"/>
    <m/>
    <m/>
    <m/>
    <m/>
    <n v="0"/>
    <n v="0"/>
    <m/>
    <e v="#DIV/0!"/>
    <e v="#DIV/0!"/>
    <m/>
    <m/>
    <m/>
    <m/>
    <m/>
    <m/>
    <m/>
  </r>
  <r>
    <n v="589"/>
    <s v="Labels Export Spots 1/-"/>
    <s v="obsolete"/>
    <m/>
    <n v="3840"/>
    <n v="0.3"/>
    <e v="#N/A"/>
    <s v="single"/>
    <s v="PANNING"/>
    <s v="STICKERS"/>
    <s v="PM061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n v="7200"/>
    <n v="0"/>
    <n v="0"/>
    <n v="0"/>
    <n v="0"/>
    <n v="0"/>
    <n v="0"/>
    <n v="1200"/>
    <n v="7200"/>
    <m/>
    <m/>
    <n v="0"/>
    <n v="1"/>
    <x v="2"/>
    <n v="3840"/>
    <s v="no.s"/>
    <n v="240"/>
    <b v="0"/>
    <m/>
    <n v="1"/>
    <m/>
    <m/>
    <s v="&gt;9 months"/>
    <n v="1"/>
    <s v="non moved"/>
    <n v="1152"/>
    <m/>
    <m/>
    <m/>
    <m/>
    <m/>
    <m/>
    <m/>
    <m/>
    <n v="0"/>
    <n v="0"/>
    <m/>
    <m/>
    <m/>
    <m/>
    <m/>
    <m/>
    <m/>
    <m/>
    <m/>
    <m/>
  </r>
  <r>
    <n v="203"/>
    <s v="Stickers (Export)"/>
    <s v="Slow moving"/>
    <m/>
    <n v="0"/>
    <n v="0.6"/>
    <e v="#N/A"/>
    <s v="not used"/>
    <s v="not used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n v="6800"/>
    <m/>
    <m/>
    <m/>
    <m/>
    <m/>
    <m/>
    <m/>
    <n v="6800"/>
    <m/>
    <m/>
    <m/>
    <n v="0"/>
    <n v="1"/>
    <x v="0"/>
    <n v="0"/>
    <s v="no.s"/>
    <n v="0"/>
    <b v="0"/>
    <m/>
    <m/>
    <m/>
    <m/>
    <s v="&gt;6 Months"/>
    <n v="1"/>
    <e v="#N/A"/>
    <m/>
    <m/>
    <m/>
    <m/>
    <m/>
    <m/>
    <m/>
    <m/>
    <m/>
    <n v="0"/>
    <n v="0"/>
    <m/>
    <m/>
    <m/>
    <m/>
    <m/>
    <m/>
    <m/>
    <m/>
    <m/>
    <m/>
  </r>
  <r>
    <n v="84"/>
    <s v="Vanilla powder(softy)"/>
    <s v="obsolete"/>
    <m/>
    <n v="50"/>
    <n v="200"/>
    <e v="#N/A"/>
    <s v="single"/>
    <s v="cake"/>
    <s v="RM"/>
    <e v="#N/A"/>
    <s v="Raw Material"/>
    <n v="1"/>
    <n v="7"/>
    <n v="1"/>
    <n v="3"/>
    <n v="1"/>
    <m/>
    <n v="1"/>
    <s v="local"/>
    <s v="Kgs"/>
    <s v="25 KGS"/>
    <n v="25"/>
    <e v="#N/A"/>
    <n v="25"/>
    <n v="25"/>
    <m/>
    <m/>
    <m/>
    <m/>
    <m/>
    <m/>
    <m/>
    <m/>
    <m/>
    <n v="25"/>
    <m/>
    <m/>
    <m/>
    <n v="0"/>
    <n v="1"/>
    <x v="2"/>
    <n v="50"/>
    <s v="kgs"/>
    <n v="0"/>
    <b v="0"/>
    <m/>
    <m/>
    <m/>
    <m/>
    <s v="Non Moving "/>
    <n v="1"/>
    <s v="non moved"/>
    <n v="10000"/>
    <m/>
    <m/>
    <m/>
    <m/>
    <m/>
    <m/>
    <m/>
    <m/>
    <n v="0"/>
    <n v="0"/>
    <m/>
    <m/>
    <m/>
    <m/>
    <m/>
    <m/>
    <m/>
    <m/>
    <m/>
    <m/>
  </r>
  <r>
    <n v="812"/>
    <s v="VANILLA FLAVOUR (CEC)"/>
    <s v="obsolete"/>
    <m/>
    <n v="0"/>
    <n v="500"/>
    <e v="#N/A"/>
    <s v="single"/>
    <s v="stick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m/>
    <m/>
    <m/>
    <n v="20"/>
    <m/>
    <n v="20"/>
    <m/>
    <n v="10"/>
    <n v="50"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38"/>
    <s v="KERRY CREAM FLAVOUR"/>
    <s v="obsolete"/>
    <m/>
    <n v="0"/>
    <n v="500"/>
    <e v="#N/A"/>
    <s v="not used"/>
    <s v="not used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m/>
    <m/>
    <m/>
    <m/>
    <m/>
    <m/>
    <n v="25"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137"/>
    <s v="Chocolate M 5150 flavour"/>
    <s v="obsolete"/>
    <m/>
    <n v="0"/>
    <n v="500"/>
    <e v="#N/A"/>
    <s v="Multiple"/>
    <s v="cream making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n v="5"/>
    <m/>
    <m/>
    <m/>
    <m/>
    <m/>
    <m/>
    <m/>
    <m/>
    <m/>
    <n v="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0"/>
    <s v="YOYO LARGE"/>
    <s v="obsolete"/>
    <m/>
    <n v="0"/>
    <n v="1.4"/>
    <s v="multiple"/>
    <s v="single"/>
    <s v="STICK"/>
    <s v="CAPS"/>
    <s v="PM0073"/>
    <s v="Packing Material"/>
    <n v="1"/>
    <n v="7"/>
    <n v="1"/>
    <n v="2"/>
    <n v="11"/>
    <n v="5"/>
    <n v="5"/>
    <s v="local"/>
    <s v="no.s"/>
    <s v="500 CBS"/>
    <n v="500"/>
    <s v="each bdl contains 10 nos"/>
    <n v="10"/>
    <n v="0"/>
    <n v="170"/>
    <n v="150"/>
    <n v="0"/>
    <n v="0"/>
    <n v="0"/>
    <n v="0"/>
    <n v="0"/>
    <n v="0"/>
    <n v="320"/>
    <n v="35.555555555555557"/>
    <n v="170"/>
    <m/>
    <m/>
    <n v="0"/>
    <n v="1"/>
    <x v="2"/>
    <n v="0"/>
    <s v="no.s"/>
    <n v="5.66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9"/>
    <s v="2 SHOTS WHITE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0"/>
    <s v="2 SHOTS BROWN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1"/>
    <s v="2 SHOTS DARK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6"/>
    <s v="White Cream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n v="2025"/>
    <m/>
    <m/>
    <m/>
    <m/>
    <m/>
    <m/>
    <m/>
    <m/>
    <n v="202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67"/>
    <s v="Dark Chocolate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8"/>
    <s v="Enrobing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2575"/>
    <m/>
    <m/>
    <m/>
    <m/>
    <m/>
    <m/>
    <m/>
    <m/>
    <m/>
    <n v="1257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69"/>
    <s v="White Chocolate (Moulding Section)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45725"/>
    <n v="48700"/>
    <n v="9350"/>
    <m/>
    <n v="6775"/>
    <m/>
    <m/>
    <m/>
    <m/>
    <m/>
    <n v="27637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0"/>
    <s v="DCD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2500"/>
    <n v="2500"/>
    <m/>
    <m/>
    <m/>
    <m/>
    <m/>
    <m/>
    <m/>
    <m/>
    <n v="2500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1"/>
    <s v="Panning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8750"/>
    <m/>
    <m/>
    <m/>
    <m/>
    <m/>
    <m/>
    <m/>
    <m/>
    <m/>
    <n v="18750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2"/>
    <s v="Choco Scoop Chocolate"/>
    <s v="obsolet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21575"/>
    <n v="12700"/>
    <n v="8750"/>
    <m/>
    <m/>
    <m/>
    <m/>
    <m/>
    <m/>
    <m/>
    <n v="14341.666666666666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3"/>
    <s v="White Chips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3250"/>
    <m/>
    <n v="2975"/>
    <m/>
    <m/>
    <m/>
    <m/>
    <m/>
    <m/>
    <m/>
    <n v="3112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4"/>
    <s v="Bitter Chips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075"/>
    <n v="116"/>
    <m/>
    <m/>
    <m/>
    <m/>
    <m/>
    <m/>
    <m/>
    <m/>
    <n v="595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7"/>
    <s v="Ncce Powder"/>
    <s v="obsolete"/>
    <m/>
    <n v="0"/>
    <n v="200"/>
    <e v="#N/A"/>
    <s v="in-house"/>
    <s v="in-house"/>
    <s v="RM"/>
    <e v="#N/A"/>
    <s v="SMFG"/>
    <n v="1"/>
    <n v="7"/>
    <n v="1"/>
    <n v="1"/>
    <n v="1"/>
    <m/>
    <n v="1"/>
    <s v="local"/>
    <s v="inhouse"/>
    <s v="in-house"/>
    <s v="in-house"/>
    <e v="#N/A"/>
    <m/>
    <n v="6791"/>
    <m/>
    <m/>
    <m/>
    <m/>
    <m/>
    <m/>
    <m/>
    <m/>
    <m/>
    <n v="6791"/>
    <m/>
    <m/>
    <m/>
    <n v="0"/>
    <n v="1"/>
    <x v="2"/>
    <n v="0"/>
    <n v="0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38"/>
    <s v="Caps Big Daddy (Bubble gum)"/>
    <s v="new product"/>
    <m/>
    <n v="0"/>
    <s v="Not Yet started production"/>
    <n v="0"/>
    <s v="single"/>
    <s v="BUBBLE GUM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40"/>
    <s v="Cbs Big Daddy (Bubble gum)"/>
    <s v="new product"/>
    <m/>
    <n v="0"/>
    <s v="Not Yet started production"/>
    <n v="0"/>
    <s v="single"/>
    <s v="BUBBLE GUM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50"/>
    <s v="Jars Big Daddy (Bubble gum)"/>
    <s v="new product"/>
    <m/>
    <n v="0"/>
    <s v="Not Yet started production"/>
    <n v="0"/>
    <s v="single"/>
    <s v="BUBBLE GUM"/>
    <s v="JARS"/>
    <e v="#N/A"/>
    <s v="Packing Material"/>
    <n v="1"/>
    <n v="2"/>
    <n v="1"/>
    <n v="2"/>
    <n v="6"/>
    <m/>
    <n v="6"/>
    <s v="local"/>
    <s v="no.s"/>
    <s v="5000 NOS"/>
    <n v="5000"/>
    <e v="#N/A"/>
    <n v="65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52"/>
    <s v="Stickers Big Daddy (Bubble gum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92"/>
    <s v="Laminate Doromen"/>
    <s v="new product"/>
    <m/>
    <n v="0"/>
    <n v="380"/>
    <n v="0"/>
    <s v="not used"/>
    <s v="not used"/>
    <s v="LAMINATE"/>
    <e v="#N/A"/>
    <s v="Packing Material"/>
    <n v="1"/>
    <n v="15"/>
    <n v="1"/>
    <n v="5"/>
    <n v="22"/>
    <m/>
    <n v="22"/>
    <s v="local"/>
    <s v="Kgs"/>
    <s v="200 KGS"/>
    <n v="200"/>
    <e v="#N/A"/>
    <m/>
    <n v="121"/>
    <n v="34"/>
    <n v="74"/>
    <m/>
    <n v="191"/>
    <n v="31.5"/>
    <n v="60"/>
    <m/>
    <m/>
    <m/>
    <n v="85.25"/>
    <m/>
    <m/>
    <m/>
    <n v="0"/>
    <n v="1"/>
    <x v="0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12"/>
    <s v="3D Jelly Orange Bubblegum Labels (Tattoo Free)"/>
    <s v="obsolete"/>
    <m/>
    <n v="0"/>
    <n v="0.6"/>
    <e v="#N/A"/>
    <s v="single"/>
    <s v="BUBBLE GUM"/>
    <s v="STICKERS"/>
    <s v="PM0417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0"/>
    <n v="0"/>
    <n v="0"/>
    <n v="0"/>
    <n v="0"/>
    <n v="0"/>
    <n v="0"/>
    <n v="0"/>
    <n v="0"/>
    <m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71"/>
    <s v="Swiss gold RS. 2/- Jars"/>
    <s v="obsolete"/>
    <m/>
    <n v="0"/>
    <n v="6"/>
    <e v="#N/A"/>
    <s v="single"/>
    <s v="ENGLAND"/>
    <s v="JARS"/>
    <s v="PM0238"/>
    <s v="Packing Material"/>
    <n v="1"/>
    <n v="2"/>
    <n v="1"/>
    <n v="2"/>
    <n v="6"/>
    <m/>
    <n v="6"/>
    <s v="local"/>
    <s v="no.s"/>
    <s v="5000 NOS"/>
    <n v="5000"/>
    <n v="0"/>
    <n v="45"/>
    <m/>
    <m/>
    <n v="1535"/>
    <m/>
    <n v="4000"/>
    <m/>
    <m/>
    <m/>
    <m/>
    <m/>
    <n v="2767.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68"/>
    <s v="Large Jars"/>
    <s v="obsolete"/>
    <m/>
    <n v="0"/>
    <n v="8"/>
    <e v="#N/A"/>
    <s v="single"/>
    <s v="stICK"/>
    <s v="JARS"/>
    <e v="#N/A"/>
    <s v="Packing Material"/>
    <n v="1"/>
    <n v="2"/>
    <n v="1"/>
    <n v="2"/>
    <n v="6"/>
    <m/>
    <n v="6"/>
    <s v="local"/>
    <s v="no.s"/>
    <s v="5000 NOS"/>
    <n v="5000"/>
    <e v="#N/A"/>
    <n v="40"/>
    <n v="6512"/>
    <m/>
    <m/>
    <m/>
    <m/>
    <m/>
    <m/>
    <m/>
    <m/>
    <m/>
    <n v="6512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0"/>
    <s v="CREAMY STIX SURPRISE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2"/>
    <s v="CREAMY STIX LARGE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4"/>
    <s v="CREAMY STIX REGULAR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02"/>
    <s v="CREAMY STIX  SURPRIS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60"/>
    <m/>
    <m/>
    <m/>
    <n v="170"/>
    <n v="120"/>
    <m/>
    <m/>
    <m/>
    <m/>
    <n v="15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03"/>
    <s v="CREAMY STIX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60"/>
    <n v="410"/>
    <m/>
    <m/>
    <m/>
    <m/>
    <m/>
    <m/>
    <m/>
    <m/>
    <n v="28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2"/>
    <s v="CHOCO LARG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450"/>
    <m/>
    <n v="100"/>
    <n v="260"/>
    <m/>
    <m/>
    <m/>
    <m/>
    <m/>
    <m/>
    <n v="2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3"/>
    <s v="CHOCO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00"/>
    <n v="240"/>
    <m/>
    <m/>
    <m/>
    <m/>
    <m/>
    <m/>
    <m/>
    <m/>
    <n v="1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4"/>
    <s v="ROLL O STICK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n v="20000"/>
    <m/>
    <m/>
    <m/>
    <n v="200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4"/>
    <s v="PIK N PIK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n v="170"/>
    <n v="500"/>
    <n v="390"/>
    <m/>
    <m/>
    <m/>
    <m/>
    <m/>
    <m/>
    <n v="353.33333333333331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6"/>
    <s v="PIK N PIK MINI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7"/>
    <s v="PIK N PIK SURPRIS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70"/>
    <n v="70"/>
    <m/>
    <m/>
    <m/>
    <m/>
    <m/>
    <m/>
    <m/>
    <m/>
    <n v="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60"/>
    <s v="Danglar Spots 2/- "/>
    <s v="obsolete"/>
    <m/>
    <n v="0"/>
    <n v="1"/>
    <e v="#N/A"/>
    <s v="single"/>
    <s v="PANNING"/>
    <s v="PM"/>
    <s v="PM0097"/>
    <s v="Packing Material"/>
    <n v="1"/>
    <n v="7"/>
    <n v="1"/>
    <n v="3"/>
    <n v="1"/>
    <m/>
    <n v="1"/>
    <s v="local"/>
    <s v="no.s"/>
    <s v="5000 NOS"/>
    <n v="5000"/>
    <n v="0"/>
    <m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78"/>
    <s v="Estaniya Laminate"/>
    <s v="obsolete"/>
    <m/>
    <n v="0"/>
    <n v="170"/>
    <e v="#N/A"/>
    <s v="single"/>
    <s v="stICK"/>
    <s v="LAMINATE"/>
    <e v="#N/A"/>
    <s v="Packing Material"/>
    <n v="1"/>
    <n v="15"/>
    <n v="1"/>
    <n v="5"/>
    <n v="22"/>
    <m/>
    <n v="22"/>
    <s v="local"/>
    <s v="Kgs"/>
    <s v="100 kgs"/>
    <n v="100"/>
    <e v="#N/A"/>
    <n v="20"/>
    <m/>
    <m/>
    <m/>
    <m/>
    <m/>
    <m/>
    <m/>
    <m/>
    <m/>
    <m/>
    <e v="#DIV/0!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25"/>
    <s v="MR.CAKE OLD JARS"/>
    <s v="obsolete"/>
    <m/>
    <n v="0"/>
    <n v="13"/>
    <e v="#N/A"/>
    <s v="single"/>
    <s v="CAKE"/>
    <s v="JARS"/>
    <e v="#N/A"/>
    <s v="Packing Material"/>
    <n v="1"/>
    <n v="2"/>
    <n v="1"/>
    <n v="2"/>
    <n v="6"/>
    <m/>
    <n v="6"/>
    <s v="local"/>
    <s v="no.s"/>
    <s v="5000 NOS"/>
    <n v="5000"/>
    <e v="#N/A"/>
    <n v="24"/>
    <m/>
    <m/>
    <m/>
    <m/>
    <m/>
    <m/>
    <n v="66808"/>
    <n v="3570"/>
    <m/>
    <m/>
    <n v="35189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99"/>
    <s v="DARK COMPOUND LAMINATE"/>
    <s v="obsolete"/>
    <m/>
    <n v="0"/>
    <n v="190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n v="22"/>
    <m/>
    <m/>
    <m/>
    <m/>
    <n v="22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00"/>
    <s v="WHITE COMPOUND LAMINATE"/>
    <s v="obsolete"/>
    <m/>
    <n v="0"/>
    <n v="190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n v="11"/>
    <m/>
    <m/>
    <m/>
    <m/>
    <n v="11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19"/>
    <s v="NEW CBS MARCO BITTER SLAB"/>
    <s v="obsolete"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n v="500"/>
    <n v="470"/>
    <m/>
    <n v="48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30"/>
    <s v="NEW CBS  MARCO MILK SLAB "/>
    <s v="obsolete"/>
    <m/>
    <n v="0"/>
    <n v="26"/>
    <e v="#N/A"/>
    <s v="single"/>
    <s v="INDUSTRIAL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n v="20"/>
    <m/>
    <m/>
    <n v="2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57"/>
    <s v="LOTTE CBS"/>
    <s v="obsolete"/>
    <m/>
    <n v="0"/>
    <n v="40"/>
    <e v="#N/A"/>
    <s v="single"/>
    <s v="candy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n v="3443"/>
    <n v="872"/>
    <m/>
    <m/>
    <m/>
    <m/>
    <m/>
    <m/>
    <n v="2157.5"/>
    <m/>
    <m/>
    <m/>
    <n v="0"/>
    <n v="1"/>
    <x v="2"/>
    <n v="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59"/>
    <s v="LD 040 DANA"/>
    <s v="obsolete"/>
    <m/>
    <n v="0"/>
    <s v="management"/>
    <e v="#N/A"/>
    <s v="not used"/>
    <s v="not used"/>
    <m/>
    <e v="#N/A"/>
    <m/>
    <n v="1"/>
    <n v="7"/>
    <n v="1"/>
    <n v="1"/>
    <n v="1"/>
    <m/>
    <n v="1"/>
    <s v="Non Local"/>
    <e v="#N/A"/>
    <n v="0"/>
    <n v="0"/>
    <e v="#N/A"/>
    <m/>
    <m/>
    <m/>
    <m/>
    <m/>
    <m/>
    <m/>
    <m/>
    <m/>
    <m/>
    <m/>
    <e v="#DIV/0!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61"/>
    <s v="STICK ON CHOCO CREAM"/>
    <s v="obsolete"/>
    <m/>
    <n v="0"/>
    <e v="#N/A"/>
    <e v="#N/A"/>
    <s v="in-house"/>
    <s v="in-house"/>
    <s v="in-house"/>
    <e v="#N/A"/>
    <m/>
    <m/>
    <m/>
    <m/>
    <m/>
    <n v="1"/>
    <m/>
    <n v="1"/>
    <s v="local"/>
    <s v="Kgs"/>
    <n v="0"/>
    <n v="0"/>
    <e v="#N/A"/>
    <m/>
    <m/>
    <m/>
    <n v="17270"/>
    <m/>
    <m/>
    <m/>
    <m/>
    <m/>
    <m/>
    <m/>
    <n v="17270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65"/>
    <s v="COLA O/S 03028 (GARDEN)"/>
    <s v="obsolete"/>
    <m/>
    <n v="0"/>
    <n v="600"/>
    <e v="#N/A"/>
    <s v="single"/>
    <s v="candy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n v="25"/>
    <n v="25"/>
    <m/>
    <m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66"/>
    <s v="RASPBERRY 02846 (GARDEN)"/>
    <s v="obsolete"/>
    <m/>
    <n v="0"/>
    <n v="500"/>
    <e v="#N/A"/>
    <s v="single"/>
    <s v="candy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n v="25"/>
    <n v="25"/>
    <m/>
    <m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80"/>
    <s v="PURAC CL"/>
    <s v="obsolete"/>
    <m/>
    <n v="0"/>
    <n v="180"/>
    <e v="#N/A"/>
    <s v="single"/>
    <s v="candy"/>
    <m/>
    <e v="#N/A"/>
    <s v="Raw Material"/>
    <n v="1"/>
    <n v="7"/>
    <n v="5"/>
    <n v="3"/>
    <n v="1"/>
    <m/>
    <n v="1"/>
    <s v="Non Local"/>
    <s v="Kgs"/>
    <s v="25 KGS"/>
    <n v="25"/>
    <e v="#N/A"/>
    <n v="255"/>
    <m/>
    <m/>
    <m/>
    <n v="550"/>
    <m/>
    <m/>
    <m/>
    <m/>
    <m/>
    <m/>
    <n v="550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01"/>
    <s v="WHITE SLABS CHOCOLATE"/>
    <s v="obsolete"/>
    <m/>
    <n v="0"/>
    <e v="#N/A"/>
    <e v="#N/A"/>
    <s v="single"/>
    <s v="INDUSTRIAL"/>
    <s v="in-house"/>
    <e v="#N/A"/>
    <s v="SMFG"/>
    <m/>
    <m/>
    <m/>
    <m/>
    <n v="1"/>
    <m/>
    <n v="1"/>
    <s v="local"/>
    <s v="Kgs"/>
    <n v="0"/>
    <n v="0"/>
    <e v="#N/A"/>
    <m/>
    <m/>
    <m/>
    <n v="3000"/>
    <m/>
    <m/>
    <m/>
    <m/>
    <m/>
    <m/>
    <m/>
    <n v="3000"/>
    <m/>
    <m/>
    <m/>
    <n v="0"/>
    <n v="1"/>
    <x v="2"/>
    <n v="0"/>
    <s v="no.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25"/>
    <s v="TEDDY BISKOOT OUTERS (EXPORT)"/>
    <s v="obsolete"/>
    <s v="no stock"/>
    <n v="7125"/>
    <n v="6"/>
    <e v="#N/A"/>
    <s v="single"/>
    <s v="BLISTER"/>
    <s v="DISPLAY"/>
    <e v="#N/A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n v="9100"/>
    <m/>
    <m/>
    <m/>
    <m/>
    <m/>
    <m/>
    <n v="91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5"/>
    <s v="TEDDY BISKOOT LAMINATE (EXPORT)"/>
    <s v="obsolete"/>
    <s v="no stock"/>
    <n v="459.73"/>
    <n v="350"/>
    <e v="#N/A"/>
    <s v="single"/>
    <s v="BLISTER"/>
    <s v="LAMINATE"/>
    <e v="#N/A"/>
    <s v="Packing Material"/>
    <n v="1"/>
    <n v="15"/>
    <n v="1"/>
    <n v="5"/>
    <n v="22"/>
    <m/>
    <n v="22"/>
    <s v="Non Local"/>
    <s v="Kgs"/>
    <s v="200 KGS"/>
    <n v="200"/>
    <e v="#N/A"/>
    <n v="18"/>
    <m/>
    <m/>
    <m/>
    <n v="137"/>
    <m/>
    <m/>
    <m/>
    <m/>
    <m/>
    <m/>
    <n v="137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6"/>
    <s v="WAFFY STRAWBERRY LABELS"/>
    <s v="Slow moving"/>
    <m/>
    <n v="0"/>
    <n v="0.5"/>
    <e v="#N/A"/>
    <s v="single"/>
    <s v="WAFER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n v="37000"/>
    <m/>
    <m/>
    <m/>
    <m/>
    <m/>
    <m/>
    <n v="37000"/>
    <m/>
    <m/>
    <m/>
    <n v="0"/>
    <n v="1"/>
    <x v="0"/>
    <n v="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39"/>
    <s v="COCOBUDI COCOA POWDER"/>
    <s v="obsolete"/>
    <m/>
    <n v="0"/>
    <e v="#N/A"/>
    <e v="#N/A"/>
    <s v="single"/>
    <s v="industrial"/>
    <s v="RM"/>
    <e v="#N/A"/>
    <s v="Raw Material"/>
    <n v="1"/>
    <n v="7"/>
    <n v="1"/>
    <n v="1"/>
    <n v="1"/>
    <m/>
    <n v="1"/>
    <s v="local"/>
    <s v="Kgs"/>
    <s v="100 KGS"/>
    <n v="100"/>
    <e v="#N/A"/>
    <n v="25"/>
    <m/>
    <m/>
    <m/>
    <n v="25"/>
    <m/>
    <n v="50"/>
    <m/>
    <m/>
    <m/>
    <m/>
    <n v="37.5"/>
    <m/>
    <m/>
    <m/>
    <n v="0"/>
    <n v="1"/>
    <x v="2"/>
    <n v="0"/>
    <s v="kg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54"/>
    <s v="63MM BROWN CAPS "/>
    <s v="obsolete"/>
    <s v="no stock"/>
    <n v="0"/>
    <n v="0.6"/>
    <e v="#N/A"/>
    <s v="single"/>
    <s v="stick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n v="23000"/>
    <m/>
    <m/>
    <m/>
    <m/>
    <m/>
    <m/>
    <n v="230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40"/>
    <s v="NEW CBS MARCO WHITE SLAB"/>
    <s v="obsolete"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m/>
    <n v="10"/>
    <m/>
    <n v="1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44"/>
    <s v="Stickers Villo cake"/>
    <s v="obsolete"/>
    <m/>
    <n v="0"/>
    <n v="0.9"/>
    <e v="#N/A"/>
    <s v="single"/>
    <s v="CAKE"/>
    <s v="STICKERS"/>
    <s v="PM0003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m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16"/>
    <s v="3D Jelly Cola Bubblegum Labels (Tattoo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921"/>
    <s v="STICK ON CHOCO POWDER"/>
    <s v="obsolete"/>
    <m/>
    <n v="0"/>
    <s v="????"/>
    <e v="#N/A"/>
    <s v="single"/>
    <s v="BUBBLE GUM"/>
    <m/>
    <e v="#N/A"/>
    <s v="Raw Material"/>
    <m/>
    <m/>
    <m/>
    <m/>
    <n v="1"/>
    <m/>
    <n v="1"/>
    <s v="local"/>
    <s v="Kgs"/>
    <n v="0"/>
    <n v="0"/>
    <e v="#N/A"/>
    <m/>
    <m/>
    <m/>
    <m/>
    <m/>
    <m/>
    <m/>
    <m/>
    <m/>
    <m/>
    <m/>
    <e v="#DIV/0!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517"/>
    <s v="3D Jelly Cola Bubblegum Labels (5 units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518"/>
    <s v="3D Jelly Mint Bubblegum"/>
    <s v="new product"/>
    <m/>
    <n v="0"/>
    <s v="Not Yet started production"/>
    <n v="0"/>
    <s v="single"/>
    <s v="BUBBLE GUM"/>
    <m/>
    <e v="#N/A"/>
    <s v="Packing Material"/>
    <m/>
    <m/>
    <m/>
    <m/>
    <n v="1"/>
    <m/>
    <n v="1"/>
    <s v="local"/>
    <s v="Kgs"/>
    <s v="200 KGS"/>
    <n v="200"/>
    <e v="#N/A"/>
    <n v="10"/>
    <m/>
    <m/>
    <m/>
    <m/>
    <m/>
    <m/>
    <m/>
    <m/>
    <m/>
    <m/>
    <e v="#DIV/0!"/>
    <m/>
    <m/>
    <m/>
    <n v="0"/>
    <n v="1"/>
    <x v="0"/>
    <n v="0"/>
    <n v="0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519"/>
    <s v="3D Jelly Mint Bubblegum Laminate"/>
    <s v="new product"/>
    <m/>
    <n v="0"/>
    <s v="Not Yet started production"/>
    <n v="0"/>
    <s v="single"/>
    <s v="BUBBLE GUM"/>
    <m/>
    <e v="#N/A"/>
    <s v="Packing Material"/>
    <m/>
    <m/>
    <m/>
    <m/>
    <n v="1"/>
    <m/>
    <n v="1"/>
    <s v="local"/>
    <s v="Kgs"/>
    <s v="200 KGS"/>
    <n v="200"/>
    <e v="#N/A"/>
    <n v="25"/>
    <m/>
    <m/>
    <m/>
    <m/>
    <m/>
    <m/>
    <m/>
    <m/>
    <m/>
    <m/>
    <e v="#DIV/0!"/>
    <m/>
    <m/>
    <m/>
    <n v="0"/>
    <n v="1"/>
    <x v="0"/>
    <n v="0"/>
    <s v="kg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863"/>
    <s v="CBS WITH THERMACOAL MARCO WHITE SLAB"/>
    <s v="obsolete"/>
    <s v="no stock"/>
    <n v="1270"/>
    <n v="15"/>
    <e v="#N/A"/>
    <s v="single"/>
    <s v="INDUSTRIAL"/>
    <s v="CFC"/>
    <s v="PM0630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300"/>
    <m/>
    <m/>
    <m/>
    <m/>
    <m/>
    <n v="300"/>
    <m/>
    <m/>
    <m/>
    <n v="0"/>
    <n v="1"/>
    <x v="2"/>
    <n v="1270"/>
    <s v="no.s"/>
    <n v="0"/>
    <b v="0"/>
    <m/>
    <m/>
    <m/>
    <m/>
    <s v="Non Moving "/>
    <n v="1"/>
    <s v="non moved"/>
    <n v="19050"/>
    <m/>
    <m/>
    <m/>
    <m/>
    <m/>
    <m/>
    <m/>
    <m/>
    <n v="0"/>
    <n v="0"/>
    <m/>
    <m/>
    <m/>
    <m/>
    <m/>
    <m/>
    <m/>
    <m/>
    <m/>
    <m/>
  </r>
  <r>
    <n v="520"/>
    <s v="3D Jelly Mint Bubblegum Labels (Tattoo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 CBS"/>
    <n v="5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854"/>
    <s v="CBS WITH THERMACOAL  MARCO MILK SLAB"/>
    <s v="obsolete"/>
    <s v="no stock"/>
    <n v="1030"/>
    <n v="15"/>
    <e v="#N/A"/>
    <s v="single"/>
    <s v="INDUSTRIAL"/>
    <s v="CFC"/>
    <s v="PM0629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1103"/>
    <m/>
    <m/>
    <m/>
    <m/>
    <m/>
    <n v="1103"/>
    <m/>
    <m/>
    <m/>
    <n v="0"/>
    <n v="1"/>
    <x v="2"/>
    <n v="1030"/>
    <s v="no.s"/>
    <n v="0"/>
    <b v="0"/>
    <m/>
    <m/>
    <m/>
    <m/>
    <s v="Non Moving "/>
    <n v="1"/>
    <s v="non moved"/>
    <n v="15450"/>
    <m/>
    <m/>
    <m/>
    <m/>
    <m/>
    <m/>
    <m/>
    <m/>
    <n v="0"/>
    <n v="0"/>
    <m/>
    <m/>
    <m/>
    <m/>
    <m/>
    <m/>
    <m/>
    <m/>
    <m/>
    <m/>
  </r>
  <r>
    <n v="521"/>
    <s v="3D Jelly Mint Bubblegum Labels (5 units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661"/>
    <s v="CB's Spots 2/- "/>
    <s v="obsolete"/>
    <s v="no stock"/>
    <n v="380"/>
    <n v="32"/>
    <e v="#N/A"/>
    <s v="single"/>
    <s v="PANNING"/>
    <s v="CFC"/>
    <s v="PM0098"/>
    <s v="Packing Material"/>
    <n v="1"/>
    <n v="4"/>
    <n v="1"/>
    <n v="2"/>
    <n v="8"/>
    <m/>
    <n v="8"/>
    <s v="local"/>
    <s v="no.s"/>
    <s v="500 CBS"/>
    <n v="500"/>
    <s v="each bdl contains 10 nos"/>
    <n v="10"/>
    <m/>
    <n v="70"/>
    <m/>
    <m/>
    <m/>
    <m/>
    <m/>
    <m/>
    <m/>
    <m/>
    <n v="70"/>
    <m/>
    <m/>
    <m/>
    <n v="0"/>
    <n v="1"/>
    <x v="2"/>
    <n v="380"/>
    <s v="no.s"/>
    <n v="0"/>
    <b v="0"/>
    <m/>
    <m/>
    <m/>
    <m/>
    <s v="Non Moving "/>
    <n v="1"/>
    <s v="non moved"/>
    <n v="12160"/>
    <m/>
    <m/>
    <m/>
    <m/>
    <m/>
    <m/>
    <m/>
    <m/>
    <n v="0"/>
    <n v="0"/>
    <m/>
    <m/>
    <m/>
    <m/>
    <m/>
    <m/>
    <m/>
    <m/>
    <m/>
    <m/>
  </r>
  <r>
    <n v="861"/>
    <s v="COVERS MARCO WHITE SLAB"/>
    <s v="Slow moving"/>
    <m/>
    <n v="25000"/>
    <n v="190"/>
    <e v="#N/A"/>
    <s v="single"/>
    <s v="INDUSTRIAL"/>
    <s v="PM"/>
    <s v="PM0218"/>
    <s v="Packing Material"/>
    <n v="1"/>
    <n v="7"/>
    <n v="1"/>
    <n v="1"/>
    <n v="1"/>
    <m/>
    <n v="1"/>
    <s v="local"/>
    <s v="Kgs"/>
    <s v="100 KGS"/>
    <n v="100"/>
    <e v="#N/A"/>
    <n v="30"/>
    <m/>
    <m/>
    <m/>
    <m/>
    <n v="31000"/>
    <m/>
    <m/>
    <n v="13000"/>
    <n v="15000"/>
    <m/>
    <n v="19666.666666666668"/>
    <m/>
    <m/>
    <m/>
    <n v="0"/>
    <n v="1"/>
    <x v="0"/>
    <n v="2500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52"/>
    <s v="COVERS  MARCO MILK SLAB"/>
    <s v="Slow moving"/>
    <m/>
    <n v="48000"/>
    <n v="190"/>
    <e v="#N/A"/>
    <s v="single"/>
    <s v="INDUSTRIAL"/>
    <s v="PM"/>
    <s v="PM0626"/>
    <s v="Packing Material"/>
    <n v="1"/>
    <n v="7"/>
    <n v="1"/>
    <n v="1"/>
    <n v="1"/>
    <m/>
    <n v="1"/>
    <s v="local"/>
    <s v="Kgs"/>
    <s v="100 KGS"/>
    <n v="100"/>
    <e v="#N/A"/>
    <n v="30"/>
    <m/>
    <m/>
    <m/>
    <m/>
    <n v="32000"/>
    <n v="16000"/>
    <n v="8000"/>
    <m/>
    <n v="16000"/>
    <m/>
    <n v="18000"/>
    <m/>
    <m/>
    <m/>
    <n v="0"/>
    <n v="1"/>
    <x v="0"/>
    <n v="4800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1082"/>
    <s v="PAST1KG(MILK STICKERS)"/>
    <s v="Slow moving"/>
    <m/>
    <n v="24660"/>
    <s v="0.03p"/>
    <e v="#N/A"/>
    <s v="single"/>
    <s v="INDUSTRIAL"/>
    <s v="STICKERS"/>
    <s v="PM0777"/>
    <s v="Packing Material"/>
    <n v="1"/>
    <n v="10"/>
    <n v="1"/>
    <n v="3"/>
    <n v="15"/>
    <n v="5"/>
    <n v="5"/>
    <s v="local"/>
    <s v="no.s"/>
    <s v="10000 NOS"/>
    <n v="10000"/>
    <n v="0"/>
    <n v="1200"/>
    <m/>
    <m/>
    <m/>
    <m/>
    <m/>
    <m/>
    <m/>
    <m/>
    <n v="0"/>
    <n v="0"/>
    <n v="0"/>
    <n v="0"/>
    <m/>
    <m/>
    <n v="0"/>
    <n v="1"/>
    <x v="0"/>
    <n v="24660"/>
    <s v="no.s"/>
    <n v="0"/>
    <b v="0"/>
    <m/>
    <n v="1"/>
    <m/>
    <m/>
    <s v="&gt;9 months"/>
    <n v="1"/>
    <s v="slow moved"/>
    <m/>
    <m/>
    <m/>
    <m/>
    <m/>
    <m/>
    <m/>
    <m/>
    <m/>
    <n v="0"/>
    <n v="0"/>
    <m/>
    <m/>
    <m/>
    <m/>
    <m/>
    <m/>
    <m/>
    <m/>
    <m/>
    <m/>
  </r>
  <r>
    <n v="738"/>
    <s v="POTATO STARCH"/>
    <s v="sample"/>
    <m/>
    <n v="0"/>
    <s v="sample"/>
    <e v="#N/A"/>
    <s v="not used"/>
    <s v="not used"/>
    <s v="sample"/>
    <s v="RM0157"/>
    <s v="Raw Material"/>
    <n v="1"/>
    <n v="7"/>
    <n v="1"/>
    <n v="1"/>
    <n v="10"/>
    <e v="#N/A"/>
    <e v="#N/A"/>
    <s v="local"/>
    <s v="Kgs"/>
    <s v="25 KGS"/>
    <n v="25"/>
    <s v="1 cts x 25 kgs"/>
    <n v="25"/>
    <m/>
    <n v="0"/>
    <n v="25"/>
    <n v="0"/>
    <n v="0"/>
    <n v="0"/>
    <n v="0"/>
    <n v="0"/>
    <n v="0"/>
    <n v="25"/>
    <n v="3.125"/>
    <n v="25"/>
    <m/>
    <m/>
    <n v="0"/>
    <n v="1"/>
    <x v="1"/>
    <n v="0"/>
    <s v="kgs"/>
    <n v="0.83333333333333337"/>
    <b v="0"/>
    <m/>
    <n v="1"/>
    <m/>
    <m/>
    <m/>
    <n v="3"/>
    <s v="trial purpose"/>
    <m/>
    <m/>
    <m/>
    <m/>
    <s v="2 Bin"/>
    <m/>
    <m/>
    <m/>
    <m/>
    <n v="0"/>
    <n v="0"/>
    <e v="#N/A"/>
    <m/>
    <m/>
    <m/>
    <m/>
    <m/>
    <m/>
    <m/>
    <m/>
    <m/>
  </r>
  <r>
    <n v="940"/>
    <s v="EGGLESS CAKE CONCENTRATE (VEGKON)"/>
    <s v="sample"/>
    <m/>
    <n v="20"/>
    <e v="#N/A"/>
    <e v="#N/A"/>
    <s v="single"/>
    <s v="CAKE"/>
    <s v="RM"/>
    <e v="#N/A"/>
    <s v="Raw Material"/>
    <n v="1"/>
    <n v="10"/>
    <n v="5"/>
    <n v="5"/>
    <n v="21"/>
    <m/>
    <n v="21"/>
    <s v="Non Local"/>
    <s v="Kgs"/>
    <s v="SAMPLE"/>
    <s v="sample"/>
    <e v="#N/A"/>
    <n v="25"/>
    <m/>
    <m/>
    <m/>
    <m/>
    <m/>
    <m/>
    <n v="25"/>
    <m/>
    <m/>
    <m/>
    <n v="25"/>
    <m/>
    <m/>
    <m/>
    <m/>
    <n v="1"/>
    <x v="1"/>
    <n v="20"/>
    <s v="kgs"/>
    <n v="0"/>
    <b v="0"/>
    <m/>
    <m/>
    <m/>
    <m/>
    <m/>
    <n v="3"/>
    <s v="trial purpose"/>
    <m/>
    <m/>
    <m/>
    <m/>
    <s v="2 Bin"/>
    <m/>
    <m/>
    <m/>
    <m/>
    <n v="0"/>
    <n v="0"/>
    <n v="21"/>
    <m/>
    <m/>
    <m/>
    <m/>
    <m/>
    <m/>
    <m/>
    <m/>
    <m/>
  </r>
  <r>
    <n v="939"/>
    <s v="ORNATE CAKE GEL"/>
    <s v="sample"/>
    <m/>
    <n v="0"/>
    <e v="#N/A"/>
    <e v="#N/A"/>
    <s v="single"/>
    <s v="CAKE"/>
    <s v="RM"/>
    <e v="#N/A"/>
    <s v="Raw Material"/>
    <n v="1"/>
    <n v="10"/>
    <n v="5"/>
    <n v="5"/>
    <n v="21"/>
    <m/>
    <n v="21"/>
    <s v="Non Local"/>
    <s v="Kgs"/>
    <s v="SAMPLE"/>
    <s v="sample"/>
    <e v="#N/A"/>
    <n v="20"/>
    <m/>
    <m/>
    <m/>
    <m/>
    <m/>
    <m/>
    <n v="20"/>
    <m/>
    <m/>
    <m/>
    <n v="20"/>
    <m/>
    <m/>
    <m/>
    <m/>
    <n v="1"/>
    <x v="1"/>
    <n v="0"/>
    <s v="kgs"/>
    <n v="0"/>
    <b v="0"/>
    <m/>
    <m/>
    <m/>
    <m/>
    <m/>
    <n v="3"/>
    <s v="trial purpose"/>
    <m/>
    <m/>
    <m/>
    <m/>
    <s v="2 Bin"/>
    <m/>
    <m/>
    <m/>
    <m/>
    <n v="0"/>
    <n v="0"/>
    <n v="21"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DIV/0!"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3:D16" firstHeaderRow="1" firstDataRow="2" firstDataCol="1"/>
  <pivotFields count="61"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dataField="1" showAl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axis="axisRow" showAll="0">
      <items count="7">
        <item sd="0" x="0"/>
        <item sd="0" x="1"/>
        <item sd="0" x="2"/>
        <item h="1" sd="0" x="5"/>
        <item x="3"/>
        <item x="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2"/>
        <item x="0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46"/>
    <field x="54"/>
  </rowFields>
  <rowItems count="12">
    <i>
      <x/>
    </i>
    <i>
      <x v="1"/>
    </i>
    <i>
      <x v="2"/>
    </i>
    <i>
      <x v="4"/>
    </i>
    <i r="1">
      <x/>
    </i>
    <i r="1">
      <x v="1"/>
    </i>
    <i r="1">
      <x v="2"/>
    </i>
    <i r="1">
      <x v="4"/>
    </i>
    <i r="1">
      <x v="5"/>
    </i>
    <i>
      <x v="5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tem code" fld="16" subtotal="count" baseField="0" baseItem="0"/>
    <dataField name="Sum of Monthly Consumption Value" fld="42" baseField="40" baseItem="3"/>
    <dataField name="Sum of Stock Value" fld="57" baseField="40" baseItem="3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5" firstHeaderRow="1" firstDataRow="2" firstDataCol="0" rowPageCount="1" colPageCount="1"/>
  <pivotFields count="61">
    <pivotField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axis="axisPage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7" hier="0"/>
  </pageField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C11" firstHeaderRow="1" firstDataRow="2" firstDataCol="1"/>
  <pivotFields count="61">
    <pivotField showAll="0"/>
    <pivotField dataField="1" showAll="0"/>
    <pivotField axis="axisRow" showAll="0" sortType="ascending" defaultSubtotal="0">
      <items count="8">
        <item h="1" x="4"/>
        <item h="1" m="1" x="7"/>
        <item x="5"/>
        <item h="1" m="1" x="6"/>
        <item x="1"/>
        <item x="3"/>
        <item x="2"/>
        <item h="1" x="0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 v="2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1" firstHeaderRow="1" firstDataRow="2" firstDataCol="1"/>
  <pivotFields count="61">
    <pivotField showAll="0"/>
    <pivotField dataField="1" showAll="0"/>
    <pivotField axis="axisRow" showAll="0">
      <items count="9">
        <item x="4"/>
        <item m="1" x="7"/>
        <item x="5"/>
        <item m="1" x="6"/>
        <item x="1"/>
        <item x="3"/>
        <item x="2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7">
        <item x="5"/>
        <item x="2"/>
        <item x="3"/>
        <item x="1"/>
        <item x="6"/>
        <item x="4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7">
    <i>
      <x/>
    </i>
    <i>
      <x v="2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M10" firstHeaderRow="1" firstDataRow="3" firstDataCol="1"/>
  <pivotFields count="61">
    <pivotField showAll="0"/>
    <pivotField showAll="0"/>
    <pivotField axis="axisRow" showAll="0">
      <items count="9">
        <item x="4"/>
        <item h="1" m="1" x="7"/>
        <item h="1" x="5"/>
        <item m="1" x="6"/>
        <item x="1"/>
        <item x="3"/>
        <item x="2"/>
        <item h="1" x="0"/>
        <item t="default"/>
      </items>
    </pivotField>
    <pivotField showAll="0"/>
    <pivotField showAll="0"/>
    <pivotField showAll="0"/>
    <pivotField showAll="0"/>
    <pivotField axis="axisCol" showAll="0">
      <items count="8">
        <item x="5"/>
        <item x="2"/>
        <item x="3"/>
        <item x="1"/>
        <item x="6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4"/>
    </i>
    <i>
      <x v="5"/>
    </i>
    <i>
      <x v="6"/>
    </i>
    <i t="grand">
      <x/>
    </i>
  </rowItems>
  <colFields count="2">
    <field x="7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Count of Stock Value" fld="57" subtotal="count" baseField="0" baseItem="0"/>
    <dataField name="Sum of Stock Value2" fld="57" baseField="0" baseItem="0"/>
  </dataFields>
  <formats count="9">
    <format dxfId="8">
      <pivotArea field="2" type="button" dataOnly="0" labelOnly="1" outline="0" axis="axisRow" fieldPosition="0"/>
    </format>
    <format dxfId="7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0"/>
          </reference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1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2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1" firstHeaderRow="1" firstDataRow="2" firstDataCol="1"/>
  <pivotFields count="74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0"/>
        <item x="2"/>
        <item x="1"/>
        <item x="5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</pivotFields>
  <rowFields count="1">
    <field x="4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Row Labels" fld="1" subtotal="count" baseField="0" baseItem="0"/>
    <dataField name="Sum of Bint qty value (single)" fld="62" baseField="0" baseItem="0"/>
    <dataField name="Sum of Max inventory value" fld="63" baseField="0" baseItem="0"/>
    <dataField name="Sum of Stock Value" fld="53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3:C36" firstHeaderRow="1" firstDataRow="2" firstDataCol="1" rowPageCount="1" colPageCount="1"/>
  <pivotFields count="61"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axis="axisRow" showAll="0">
      <items count="41">
        <item m="1" x="37"/>
        <item x="8"/>
        <item x="18"/>
        <item x="10"/>
        <item x="27"/>
        <item x="13"/>
        <item x="23"/>
        <item x="9"/>
        <item x="5"/>
        <item x="20"/>
        <item x="19"/>
        <item x="7"/>
        <item x="6"/>
        <item x="25"/>
        <item x="24"/>
        <item x="11"/>
        <item x="22"/>
        <item x="29"/>
        <item x="2"/>
        <item x="4"/>
        <item x="31"/>
        <item x="30"/>
        <item x="28"/>
        <item x="1"/>
        <item x="12"/>
        <item x="0"/>
        <item x="34"/>
        <item m="1" x="39"/>
        <item x="26"/>
        <item x="33"/>
        <item x="16"/>
        <item x="3"/>
        <item x="21"/>
        <item x="17"/>
        <item x="15"/>
        <item x="14"/>
        <item x="35"/>
        <item m="1" x="38"/>
        <item x="32"/>
        <item x="36"/>
        <item t="default"/>
      </items>
    </pivotField>
    <pivotField showAll="0"/>
    <pivotField dataField="1" showAll="0"/>
    <pivotField axis="axisRow" showAll="0" defaultSubtotal="0">
      <items count="5">
        <item x="2"/>
        <item x="1"/>
        <item x="0"/>
        <item x="3"/>
        <item x="4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axis="axisPage" showAll="0">
      <items count="7">
        <item h="1" sd="0" x="0"/>
        <item h="1" sd="0" x="1"/>
        <item h="1" sd="0" x="2"/>
        <item h="1" sd="0" x="5"/>
        <item x="3"/>
        <item h="1" x="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7"/>
    <field x="14"/>
  </rowFields>
  <rowItems count="32">
    <i>
      <x v="1"/>
    </i>
    <i r="1">
      <x v="5"/>
    </i>
    <i r="1">
      <x v="7"/>
    </i>
    <i r="1">
      <x v="8"/>
    </i>
    <i r="1">
      <x v="11"/>
    </i>
    <i r="1">
      <x v="13"/>
    </i>
    <i r="1">
      <x v="15"/>
    </i>
    <i r="1">
      <x v="18"/>
    </i>
    <i r="1">
      <x v="19"/>
    </i>
    <i r="1">
      <x v="21"/>
    </i>
    <i r="1">
      <x v="22"/>
    </i>
    <i r="1">
      <x v="24"/>
    </i>
    <i r="1">
      <x v="28"/>
    </i>
    <i r="1">
      <x v="29"/>
    </i>
    <i r="1">
      <x v="30"/>
    </i>
    <i r="1">
      <x v="35"/>
    </i>
    <i r="1">
      <x v="36"/>
    </i>
    <i>
      <x v="2"/>
    </i>
    <i r="1">
      <x v="7"/>
    </i>
    <i r="1">
      <x v="9"/>
    </i>
    <i r="1">
      <x v="12"/>
    </i>
    <i r="1">
      <x v="23"/>
    </i>
    <i r="1">
      <x v="25"/>
    </i>
    <i r="1">
      <x v="26"/>
    </i>
    <i r="1">
      <x v="36"/>
    </i>
    <i r="1">
      <x v="39"/>
    </i>
    <i>
      <x v="3"/>
    </i>
    <i r="1">
      <x v="25"/>
    </i>
    <i r="1">
      <x v="39"/>
    </i>
    <i>
      <x v="4"/>
    </i>
    <i r="1">
      <x v="36"/>
    </i>
    <i t="grand">
      <x/>
    </i>
  </rowItems>
  <colFields count="1">
    <field x="-2"/>
  </colFields>
  <colItems count="2">
    <i>
      <x/>
    </i>
    <i i="1">
      <x v="1"/>
    </i>
  </colItems>
  <pageFields count="1">
    <pageField fld="46" hier="0"/>
  </pageFields>
  <dataFields count="2">
    <dataField name="Count of item code" fld="16" subtotal="count" baseField="0" baseItem="0"/>
    <dataField name="Sum of Stock Value" fld="57" baseField="40" baseItem="3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topLeftCell="A11" workbookViewId="0">
      <selection activeCell="I23" sqref="I23"/>
    </sheetView>
  </sheetViews>
  <sheetFormatPr defaultRowHeight="15" x14ac:dyDescent="0.25"/>
  <cols>
    <col min="1" max="1" width="16" bestFit="1" customWidth="1"/>
    <col min="2" max="2" width="18.140625" customWidth="1"/>
    <col min="3" max="3" width="33.85546875" customWidth="1"/>
    <col min="4" max="4" width="18.140625" customWidth="1"/>
    <col min="5" max="5" width="18.85546875" bestFit="1" customWidth="1"/>
    <col min="6" max="6" width="15.5703125" customWidth="1"/>
    <col min="8" max="8" width="13.28515625" customWidth="1"/>
    <col min="9" max="9" width="12.5703125" bestFit="1" customWidth="1"/>
    <col min="10" max="10" width="14.7109375" bestFit="1" customWidth="1"/>
  </cols>
  <sheetData>
    <row r="3" spans="1:11" x14ac:dyDescent="0.25">
      <c r="B3" s="10" t="s">
        <v>1570</v>
      </c>
    </row>
    <row r="4" spans="1:11" ht="28.9" customHeight="1" x14ac:dyDescent="0.25">
      <c r="A4" s="10" t="s">
        <v>1</v>
      </c>
      <c r="B4" t="s">
        <v>1545</v>
      </c>
      <c r="C4" t="s">
        <v>1555</v>
      </c>
      <c r="D4" t="s">
        <v>1547</v>
      </c>
      <c r="F4" s="8"/>
      <c r="G4" s="8"/>
      <c r="H4" s="89" t="s">
        <v>1557</v>
      </c>
      <c r="I4" s="89"/>
      <c r="J4" s="90" t="s">
        <v>1559</v>
      </c>
      <c r="K4" s="90"/>
    </row>
    <row r="5" spans="1:11" ht="40.9" customHeight="1" x14ac:dyDescent="0.25">
      <c r="A5" s="1" t="s">
        <v>1167</v>
      </c>
      <c r="B5" s="2">
        <v>21</v>
      </c>
      <c r="C5" s="2">
        <v>66293677.484277792</v>
      </c>
      <c r="D5" s="2">
        <v>37712721.984749995</v>
      </c>
      <c r="F5" s="8"/>
      <c r="G5" s="8" t="s">
        <v>1556</v>
      </c>
      <c r="H5" s="8" t="s">
        <v>1558</v>
      </c>
      <c r="I5" s="5" t="s">
        <v>1560</v>
      </c>
      <c r="J5" s="5" t="s">
        <v>1560</v>
      </c>
      <c r="K5" s="8" t="s">
        <v>1561</v>
      </c>
    </row>
    <row r="6" spans="1:11" x14ac:dyDescent="0.25">
      <c r="A6" s="1" t="s">
        <v>1169</v>
      </c>
      <c r="B6" s="2">
        <v>48</v>
      </c>
      <c r="C6" s="2">
        <v>20768054.390511896</v>
      </c>
      <c r="D6" s="2">
        <v>11520242.157260003</v>
      </c>
      <c r="F6" s="8" t="s">
        <v>1167</v>
      </c>
      <c r="G6" s="8" t="str">
        <f>B4</f>
        <v>Count of item code</v>
      </c>
      <c r="H6" s="13">
        <v>0.6</v>
      </c>
      <c r="I6" s="14" t="e">
        <f t="shared" ref="I6:J8" si="0">C4/10000000</f>
        <v>#VALUE!</v>
      </c>
      <c r="J6" s="14" t="e">
        <f t="shared" si="0"/>
        <v>#VALUE!</v>
      </c>
      <c r="K6" s="14" t="e">
        <f>J6/(I6/30)</f>
        <v>#VALUE!</v>
      </c>
    </row>
    <row r="7" spans="1:11" x14ac:dyDescent="0.25">
      <c r="A7" s="1" t="s">
        <v>1168</v>
      </c>
      <c r="B7" s="2">
        <v>510</v>
      </c>
      <c r="C7" s="2" t="e">
        <v>#DIV/0!</v>
      </c>
      <c r="D7" s="2">
        <v>30094034.947719999</v>
      </c>
      <c r="F7" s="8" t="s">
        <v>1169</v>
      </c>
      <c r="G7" s="8">
        <f>B5</f>
        <v>21</v>
      </c>
      <c r="H7" s="13">
        <v>0.2</v>
      </c>
      <c r="I7" s="14">
        <f t="shared" si="0"/>
        <v>6.6293677484277795</v>
      </c>
      <c r="J7" s="14">
        <f t="shared" si="0"/>
        <v>3.7712721984749997</v>
      </c>
      <c r="K7" s="14">
        <f>J7/(I7/30)</f>
        <v>17.066207555174749</v>
      </c>
    </row>
    <row r="8" spans="1:11" x14ac:dyDescent="0.25">
      <c r="A8" s="1" t="s">
        <v>1552</v>
      </c>
      <c r="B8" s="2" t="e">
        <v>#N/A</v>
      </c>
      <c r="C8" s="2" t="e">
        <v>#DIV/0!</v>
      </c>
      <c r="D8" s="2">
        <v>14376601.763199998</v>
      </c>
      <c r="F8" s="8" t="s">
        <v>1168</v>
      </c>
      <c r="G8" s="8">
        <f>B6</f>
        <v>48</v>
      </c>
      <c r="H8" s="13">
        <v>0.2</v>
      </c>
      <c r="I8" s="14">
        <f t="shared" si="0"/>
        <v>2.0768054390511899</v>
      </c>
      <c r="J8" s="14">
        <f t="shared" si="0"/>
        <v>1.1520242157260003</v>
      </c>
      <c r="K8" s="14">
        <f>J8/(I8/30)</f>
        <v>16.641292353110089</v>
      </c>
    </row>
    <row r="9" spans="1:11" x14ac:dyDescent="0.25">
      <c r="A9" s="11" t="s">
        <v>1549</v>
      </c>
      <c r="B9" s="2">
        <v>104</v>
      </c>
      <c r="C9" s="2">
        <v>0</v>
      </c>
      <c r="D9" s="2">
        <v>2199542.7249999996</v>
      </c>
      <c r="G9">
        <f>SUM(G6:G8)</f>
        <v>69</v>
      </c>
      <c r="H9">
        <f>SUM(H6:H8)</f>
        <v>1</v>
      </c>
      <c r="I9" t="e">
        <f>SUM(I6:I8)</f>
        <v>#VALUE!</v>
      </c>
      <c r="J9" s="6" t="e">
        <f>SUM(J6:J8)+1.51</f>
        <v>#VALUE!</v>
      </c>
      <c r="K9" s="14" t="e">
        <f>J9/(I9/30)</f>
        <v>#VALUE!</v>
      </c>
    </row>
    <row r="10" spans="1:11" x14ac:dyDescent="0.25">
      <c r="A10" s="11" t="s">
        <v>1551</v>
      </c>
      <c r="B10" s="2">
        <v>2</v>
      </c>
      <c r="C10" s="2">
        <v>80</v>
      </c>
      <c r="D10" s="2">
        <v>26.787000000000003</v>
      </c>
    </row>
    <row r="11" spans="1:11" x14ac:dyDescent="0.25">
      <c r="A11" s="11" t="s">
        <v>1550</v>
      </c>
      <c r="B11" s="2">
        <v>52</v>
      </c>
      <c r="C11" s="2">
        <v>555732.16581349203</v>
      </c>
      <c r="D11" s="2">
        <v>1594108.4212</v>
      </c>
    </row>
    <row r="12" spans="1:11" x14ac:dyDescent="0.25">
      <c r="A12" s="11" t="s">
        <v>1213</v>
      </c>
      <c r="B12" s="2">
        <v>210</v>
      </c>
      <c r="C12" s="2" t="e">
        <v>#DIV/0!</v>
      </c>
      <c r="D12" s="2">
        <v>10582923.829999998</v>
      </c>
    </row>
    <row r="13" spans="1:11" x14ac:dyDescent="0.25">
      <c r="A13" s="11" t="s">
        <v>1553</v>
      </c>
      <c r="B13" s="2">
        <v>1</v>
      </c>
      <c r="C13" s="2"/>
      <c r="D13" s="2"/>
      <c r="I13" s="11"/>
      <c r="J13" s="15"/>
      <c r="K13" s="7"/>
    </row>
    <row r="14" spans="1:11" x14ac:dyDescent="0.25">
      <c r="A14" s="1" t="s">
        <v>1548</v>
      </c>
      <c r="B14" s="2" t="e">
        <v>#N/A</v>
      </c>
      <c r="C14" s="2" t="e">
        <v>#DIV/0!</v>
      </c>
      <c r="D14" s="2">
        <v>40525</v>
      </c>
    </row>
    <row r="15" spans="1:11" x14ac:dyDescent="0.25">
      <c r="A15" s="11" t="s">
        <v>1543</v>
      </c>
      <c r="B15" s="2">
        <v>11</v>
      </c>
      <c r="C15" s="2" t="e">
        <v>#DIV/0!</v>
      </c>
      <c r="D15" s="2">
        <v>40525</v>
      </c>
      <c r="J15" t="s">
        <v>1563</v>
      </c>
      <c r="K15" t="s">
        <v>1214</v>
      </c>
    </row>
    <row r="16" spans="1:11" x14ac:dyDescent="0.25">
      <c r="A16" s="1" t="s">
        <v>1544</v>
      </c>
      <c r="B16" s="2" t="e">
        <v>#N/A</v>
      </c>
      <c r="C16" s="2" t="e">
        <v>#DIV/0!</v>
      </c>
      <c r="D16" s="2">
        <v>93744125.852929965</v>
      </c>
      <c r="I16" s="11" t="s">
        <v>1562</v>
      </c>
      <c r="J16" s="15">
        <v>210</v>
      </c>
      <c r="K16" s="7">
        <v>10525906.329999998</v>
      </c>
    </row>
    <row r="17" spans="2:11" x14ac:dyDescent="0.25">
      <c r="B17">
        <v>579</v>
      </c>
      <c r="I17" s="11" t="s">
        <v>1549</v>
      </c>
      <c r="J17" s="15">
        <v>106</v>
      </c>
      <c r="K17" s="7">
        <v>2983819.7249999996</v>
      </c>
    </row>
    <row r="18" spans="2:11" x14ac:dyDescent="0.25">
      <c r="B18">
        <v>370</v>
      </c>
      <c r="C18">
        <f>B18/962</f>
        <v>0.38461538461538464</v>
      </c>
      <c r="F18" s="11" t="s">
        <v>1553</v>
      </c>
      <c r="G18" s="2">
        <v>1</v>
      </c>
      <c r="H18" s="2"/>
      <c r="I18" s="11" t="s">
        <v>1550</v>
      </c>
      <c r="J18" s="15">
        <v>53</v>
      </c>
      <c r="K18" s="7">
        <v>1656910.4212</v>
      </c>
    </row>
    <row r="19" spans="2:11" x14ac:dyDescent="0.25">
      <c r="I19" s="12" t="s">
        <v>1552</v>
      </c>
      <c r="J19" s="16"/>
      <c r="K19" s="17">
        <v>15166636.476199998</v>
      </c>
    </row>
  </sheetData>
  <mergeCells count="2">
    <mergeCell ref="H4:I4"/>
    <mergeCell ref="J4:K4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4" sqref="C14"/>
    </sheetView>
  </sheetViews>
  <sheetFormatPr defaultRowHeight="15" x14ac:dyDescent="0.25"/>
  <cols>
    <col min="1" max="1" width="19.140625" customWidth="1"/>
    <col min="2" max="3" width="18.140625" customWidth="1"/>
    <col min="4" max="4" width="11.7109375" bestFit="1" customWidth="1"/>
    <col min="7" max="7" width="21.42578125" bestFit="1" customWidth="1"/>
    <col min="8" max="8" width="12.7109375" customWidth="1"/>
    <col min="9" max="9" width="15.7109375" bestFit="1" customWidth="1"/>
    <col min="10" max="10" width="12.5703125" bestFit="1" customWidth="1"/>
  </cols>
  <sheetData>
    <row r="1" spans="1:2" x14ac:dyDescent="0.25">
      <c r="A1" s="10" t="s">
        <v>1564</v>
      </c>
      <c r="B1" t="s">
        <v>1571</v>
      </c>
    </row>
    <row r="3" spans="1:2" x14ac:dyDescent="0.25">
      <c r="A3" s="10" t="s">
        <v>1570</v>
      </c>
    </row>
    <row r="4" spans="1:2" x14ac:dyDescent="0.25">
      <c r="A4" t="s">
        <v>1572</v>
      </c>
      <c r="B4" t="s">
        <v>1547</v>
      </c>
    </row>
    <row r="5" spans="1:2" x14ac:dyDescent="0.25">
      <c r="A5" s="2">
        <v>959</v>
      </c>
      <c r="B5" s="2">
        <v>93744125.852929965</v>
      </c>
    </row>
    <row r="19" spans="1:10" x14ac:dyDescent="0.25">
      <c r="A19" s="1"/>
      <c r="B19" s="2"/>
      <c r="C19" s="2"/>
    </row>
    <row r="22" spans="1:10" x14ac:dyDescent="0.25">
      <c r="A22" s="18" t="s">
        <v>1574</v>
      </c>
      <c r="B22" s="18" t="s">
        <v>1575</v>
      </c>
      <c r="C22" s="18" t="s">
        <v>1541</v>
      </c>
      <c r="D22" s="18" t="s">
        <v>1576</v>
      </c>
    </row>
    <row r="23" spans="1:10" x14ac:dyDescent="0.25">
      <c r="A23" s="18" t="s">
        <v>1568</v>
      </c>
      <c r="B23" s="18">
        <v>23</v>
      </c>
      <c r="C23" s="18">
        <v>741252.76699999999</v>
      </c>
      <c r="D23" s="19">
        <f>C23/100000</f>
        <v>7.4125276700000002</v>
      </c>
      <c r="H23" s="18"/>
      <c r="I23" s="18" t="s">
        <v>1578</v>
      </c>
      <c r="J23" s="18" t="s">
        <v>1577</v>
      </c>
    </row>
    <row r="24" spans="1:10" x14ac:dyDescent="0.25">
      <c r="A24" s="18" t="s">
        <v>1566</v>
      </c>
      <c r="B24" s="18">
        <v>128</v>
      </c>
      <c r="C24" s="18">
        <v>3169256.25</v>
      </c>
      <c r="D24" s="19">
        <f>C24/100000</f>
        <v>31.692562500000001</v>
      </c>
      <c r="H24" s="18" t="s">
        <v>1579</v>
      </c>
      <c r="I24" s="21">
        <v>5960197.2669999991</v>
      </c>
      <c r="J24" s="21">
        <v>139720.7212</v>
      </c>
    </row>
    <row r="25" spans="1:10" x14ac:dyDescent="0.25">
      <c r="A25" s="18" t="s">
        <v>1569</v>
      </c>
      <c r="B25" s="18">
        <v>3</v>
      </c>
      <c r="C25" s="18">
        <v>61720.721200000007</v>
      </c>
      <c r="D25" s="19">
        <f>C25/100000</f>
        <v>0.61720721200000006</v>
      </c>
      <c r="H25" s="18" t="s">
        <v>1580</v>
      </c>
      <c r="I25" s="19">
        <f>I24/100000</f>
        <v>59.601972669999988</v>
      </c>
      <c r="J25" s="19">
        <f>J24/100000</f>
        <v>1.3972072120000001</v>
      </c>
    </row>
    <row r="26" spans="1:10" x14ac:dyDescent="0.25">
      <c r="A26" s="18" t="s">
        <v>1567</v>
      </c>
      <c r="B26" s="18">
        <v>9</v>
      </c>
      <c r="C26" s="18">
        <v>319056.5</v>
      </c>
      <c r="D26" s="19">
        <f>C26/100000</f>
        <v>3.1905649999999999</v>
      </c>
    </row>
    <row r="27" spans="1:10" x14ac:dyDescent="0.25">
      <c r="A27" s="18" t="s">
        <v>1573</v>
      </c>
      <c r="B27" s="18">
        <v>28</v>
      </c>
      <c r="C27" s="18">
        <v>1808631.75</v>
      </c>
      <c r="D27" s="19">
        <f>C27/100000</f>
        <v>18.0863175</v>
      </c>
    </row>
    <row r="28" spans="1:10" x14ac:dyDescent="0.25">
      <c r="A28" s="18" t="s">
        <v>15</v>
      </c>
      <c r="B28" s="18"/>
      <c r="C28" s="18"/>
      <c r="D28" s="20">
        <f>SUM(D23:D27)</f>
        <v>60.999179882</v>
      </c>
    </row>
  </sheetData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5"/>
  <sheetViews>
    <sheetView topLeftCell="A23" workbookViewId="0">
      <selection activeCell="F28" sqref="F28"/>
    </sheetView>
  </sheetViews>
  <sheetFormatPr defaultRowHeight="15" x14ac:dyDescent="0.25"/>
  <cols>
    <col min="1" max="1" width="13.85546875" customWidth="1"/>
    <col min="2" max="2" width="19.140625" customWidth="1"/>
    <col min="3" max="3" width="18.140625" customWidth="1"/>
    <col min="4" max="4" width="12" bestFit="1" customWidth="1"/>
    <col min="9" max="9" width="10.5703125" bestFit="1" customWidth="1"/>
    <col min="10" max="10" width="11.5703125" bestFit="1" customWidth="1"/>
    <col min="11" max="11" width="12" bestFit="1" customWidth="1"/>
    <col min="12" max="12" width="13.140625" bestFit="1" customWidth="1"/>
  </cols>
  <sheetData>
    <row r="5" spans="1:3" x14ac:dyDescent="0.25">
      <c r="B5" s="10" t="s">
        <v>1570</v>
      </c>
    </row>
    <row r="6" spans="1:3" x14ac:dyDescent="0.25">
      <c r="A6" s="10" t="s">
        <v>1</v>
      </c>
      <c r="B6" t="s">
        <v>1572</v>
      </c>
      <c r="C6" t="s">
        <v>1547</v>
      </c>
    </row>
    <row r="7" spans="1:3" x14ac:dyDescent="0.25">
      <c r="A7" s="1" t="s">
        <v>1589</v>
      </c>
      <c r="B7" s="2">
        <v>16</v>
      </c>
      <c r="C7" s="2">
        <v>529656.5</v>
      </c>
    </row>
    <row r="8" spans="1:3" x14ac:dyDescent="0.25">
      <c r="A8" s="1" t="s">
        <v>1593</v>
      </c>
      <c r="B8" s="2">
        <v>227</v>
      </c>
      <c r="C8" s="2">
        <v>6219321.8631999996</v>
      </c>
    </row>
    <row r="9" spans="1:3" x14ac:dyDescent="0.25">
      <c r="A9" s="1" t="s">
        <v>1594</v>
      </c>
      <c r="B9" s="2">
        <v>31</v>
      </c>
      <c r="C9" s="2">
        <v>2876985.7</v>
      </c>
    </row>
    <row r="10" spans="1:3" x14ac:dyDescent="0.25">
      <c r="A10" s="1" t="s">
        <v>1595</v>
      </c>
      <c r="B10" s="2">
        <v>92</v>
      </c>
      <c r="C10" s="2">
        <v>4589162.95</v>
      </c>
    </row>
    <row r="11" spans="1:3" x14ac:dyDescent="0.25">
      <c r="A11" s="1" t="s">
        <v>1544</v>
      </c>
      <c r="B11" s="2">
        <v>366</v>
      </c>
      <c r="C11" s="2">
        <v>14215127.0132</v>
      </c>
    </row>
    <row r="25" spans="2:12" x14ac:dyDescent="0.25">
      <c r="B25" t="s">
        <v>1584</v>
      </c>
      <c r="C25" t="s">
        <v>1575</v>
      </c>
      <c r="D25" t="s">
        <v>1585</v>
      </c>
      <c r="E25" t="s">
        <v>1542</v>
      </c>
      <c r="I25" t="s">
        <v>1584</v>
      </c>
      <c r="J25" t="s">
        <v>1575</v>
      </c>
      <c r="K25" t="s">
        <v>1542</v>
      </c>
      <c r="L25" t="s">
        <v>1585</v>
      </c>
    </row>
    <row r="26" spans="2:12" x14ac:dyDescent="0.25">
      <c r="B26" s="1" t="s">
        <v>1533</v>
      </c>
      <c r="C26" s="2">
        <v>233</v>
      </c>
      <c r="D26" s="2">
        <v>6429921.8631999986</v>
      </c>
      <c r="E26" s="9">
        <f>D26/10000000</f>
        <v>0.64299218631999988</v>
      </c>
      <c r="I26" s="1" t="s">
        <v>1583</v>
      </c>
      <c r="J26" s="2">
        <v>120</v>
      </c>
      <c r="K26" s="9">
        <f>L26/10000000</f>
        <v>0.49037248631999997</v>
      </c>
      <c r="L26" s="2">
        <v>4903724.8631999996</v>
      </c>
    </row>
    <row r="27" spans="2:12" x14ac:dyDescent="0.25">
      <c r="B27" s="1" t="s">
        <v>1534</v>
      </c>
      <c r="C27" s="2">
        <v>100</v>
      </c>
      <c r="D27" s="2">
        <v>4908219.4499999983</v>
      </c>
      <c r="E27" s="9">
        <f>D27/10000000</f>
        <v>0.49082194499999982</v>
      </c>
      <c r="I27" s="1" t="s">
        <v>1581</v>
      </c>
      <c r="J27" s="2">
        <v>113</v>
      </c>
      <c r="K27" s="9">
        <f>L27/10000000</f>
        <v>0.1526197</v>
      </c>
      <c r="L27" s="2">
        <v>1526197</v>
      </c>
    </row>
    <row r="28" spans="2:12" x14ac:dyDescent="0.25">
      <c r="B28" s="1" t="s">
        <v>1532</v>
      </c>
      <c r="C28" s="2">
        <v>35</v>
      </c>
      <c r="D28" s="2">
        <v>3038460.45</v>
      </c>
      <c r="E28" s="9">
        <f>D28/10000000</f>
        <v>0.30384604500000001</v>
      </c>
    </row>
    <row r="45" spans="2:11" x14ac:dyDescent="0.25">
      <c r="B45" t="s">
        <v>1587</v>
      </c>
      <c r="K45" t="s">
        <v>1588</v>
      </c>
    </row>
  </sheetData>
  <autoFilter ref="I25:K25">
    <sortState ref="I26:L27">
      <sortCondition descending="1" ref="L25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opLeftCell="A34" workbookViewId="0">
      <selection activeCell="F46" sqref="F46"/>
    </sheetView>
  </sheetViews>
  <sheetFormatPr defaultRowHeight="15" x14ac:dyDescent="0.25"/>
  <cols>
    <col min="1" max="1" width="13.85546875" customWidth="1"/>
    <col min="2" max="2" width="19.140625" customWidth="1"/>
    <col min="3" max="3" width="18.140625" customWidth="1"/>
    <col min="4" max="5" width="12" bestFit="1" customWidth="1"/>
    <col min="6" max="6" width="20.5703125" bestFit="1" customWidth="1"/>
    <col min="7" max="7" width="10.85546875" bestFit="1" customWidth="1"/>
    <col min="9" max="10" width="13.85546875" bestFit="1" customWidth="1"/>
    <col min="11" max="11" width="11.42578125" bestFit="1" customWidth="1"/>
    <col min="12" max="12" width="12" bestFit="1" customWidth="1"/>
  </cols>
  <sheetData>
    <row r="3" spans="1:11" x14ac:dyDescent="0.25">
      <c r="B3" s="10" t="s">
        <v>1570</v>
      </c>
    </row>
    <row r="4" spans="1:11" x14ac:dyDescent="0.25">
      <c r="A4" s="10" t="s">
        <v>1</v>
      </c>
      <c r="B4" t="s">
        <v>1572</v>
      </c>
      <c r="C4" t="s">
        <v>1547</v>
      </c>
    </row>
    <row r="5" spans="1:11" x14ac:dyDescent="0.25">
      <c r="A5" s="1" t="s">
        <v>1511</v>
      </c>
      <c r="B5" s="2">
        <v>4</v>
      </c>
      <c r="C5" s="2">
        <v>161474.75</v>
      </c>
    </row>
    <row r="6" spans="1:11" x14ac:dyDescent="0.25">
      <c r="A6" s="1" t="s">
        <v>1589</v>
      </c>
      <c r="B6" s="2">
        <v>16</v>
      </c>
      <c r="C6" s="2">
        <v>529656.5</v>
      </c>
      <c r="I6" s="1"/>
      <c r="J6" s="2"/>
      <c r="K6" s="2"/>
    </row>
    <row r="7" spans="1:11" x14ac:dyDescent="0.25">
      <c r="A7" s="1" t="s">
        <v>1593</v>
      </c>
      <c r="B7" s="2">
        <v>227</v>
      </c>
      <c r="C7" s="2">
        <v>6219321.8631999986</v>
      </c>
      <c r="I7" s="1"/>
      <c r="J7" s="2"/>
      <c r="K7" s="2"/>
    </row>
    <row r="8" spans="1:11" x14ac:dyDescent="0.25">
      <c r="A8" s="1" t="s">
        <v>1594</v>
      </c>
      <c r="B8" s="2">
        <v>31</v>
      </c>
      <c r="C8" s="2">
        <v>2876985.7</v>
      </c>
      <c r="I8" s="1"/>
      <c r="J8" s="2"/>
      <c r="K8" s="2"/>
    </row>
    <row r="9" spans="1:11" x14ac:dyDescent="0.25">
      <c r="A9" s="1" t="s">
        <v>1595</v>
      </c>
      <c r="B9" s="2">
        <v>92</v>
      </c>
      <c r="C9" s="2">
        <v>4589162.9499999993</v>
      </c>
      <c r="I9" s="1"/>
      <c r="J9" s="2"/>
      <c r="K9" s="2"/>
    </row>
    <row r="10" spans="1:11" x14ac:dyDescent="0.25">
      <c r="A10" s="1" t="s">
        <v>1543</v>
      </c>
      <c r="B10" s="2">
        <v>589</v>
      </c>
      <c r="C10" s="2">
        <v>79367524.08972998</v>
      </c>
      <c r="I10" s="1"/>
      <c r="J10" s="2"/>
      <c r="K10" s="2"/>
    </row>
    <row r="11" spans="1:11" x14ac:dyDescent="0.25">
      <c r="A11" s="1" t="s">
        <v>1544</v>
      </c>
      <c r="B11" s="2">
        <v>959</v>
      </c>
      <c r="C11" s="2">
        <v>93744125.85292998</v>
      </c>
      <c r="I11" s="1"/>
      <c r="J11" s="2"/>
      <c r="K11" s="2"/>
    </row>
    <row r="12" spans="1:11" x14ac:dyDescent="0.25">
      <c r="I12" s="1"/>
      <c r="J12" s="2"/>
      <c r="K12" s="2"/>
    </row>
    <row r="13" spans="1:11" x14ac:dyDescent="0.25">
      <c r="A13" s="1"/>
      <c r="B13" s="2"/>
      <c r="C13" s="2"/>
    </row>
    <row r="14" spans="1:11" x14ac:dyDescent="0.25">
      <c r="A14" s="1"/>
      <c r="B14" s="2"/>
      <c r="C14" s="2"/>
    </row>
    <row r="15" spans="1:11" x14ac:dyDescent="0.25">
      <c r="A15" s="1"/>
      <c r="B15" s="2"/>
      <c r="C15" s="2"/>
    </row>
    <row r="16" spans="1:11" x14ac:dyDescent="0.25">
      <c r="A16" s="1"/>
      <c r="B16" s="2"/>
      <c r="C16" s="2"/>
    </row>
    <row r="17" spans="1:11" x14ac:dyDescent="0.25">
      <c r="A17" s="1"/>
      <c r="B17" s="2"/>
      <c r="C17" s="2"/>
    </row>
    <row r="18" spans="1:11" x14ac:dyDescent="0.25">
      <c r="A18" s="1"/>
      <c r="B18" s="2"/>
      <c r="C18" s="2"/>
    </row>
    <row r="19" spans="1:11" x14ac:dyDescent="0.25">
      <c r="A19" s="1"/>
      <c r="B19" s="2"/>
      <c r="C19" s="2"/>
    </row>
    <row r="20" spans="1:11" x14ac:dyDescent="0.25">
      <c r="A20" s="1"/>
      <c r="B20" s="2"/>
      <c r="C20" s="2"/>
    </row>
    <row r="21" spans="1:11" x14ac:dyDescent="0.25">
      <c r="A21" s="1"/>
      <c r="B21" s="2"/>
      <c r="C21" s="2"/>
    </row>
    <row r="22" spans="1:11" x14ac:dyDescent="0.25">
      <c r="A22" s="1"/>
      <c r="B22" s="2"/>
      <c r="C22" s="2"/>
    </row>
    <row r="23" spans="1:11" x14ac:dyDescent="0.25">
      <c r="A23" s="1"/>
      <c r="B23" s="2"/>
      <c r="C23" s="2"/>
    </row>
    <row r="24" spans="1:11" x14ac:dyDescent="0.25">
      <c r="A24" s="1"/>
      <c r="B24" s="2"/>
      <c r="C24" s="2"/>
    </row>
    <row r="25" spans="1:11" x14ac:dyDescent="0.25">
      <c r="A25" s="1"/>
      <c r="B25" s="2"/>
      <c r="C25" s="2"/>
    </row>
    <row r="26" spans="1:11" x14ac:dyDescent="0.25">
      <c r="A26" s="1"/>
      <c r="B26" s="2"/>
      <c r="C26" s="2"/>
    </row>
    <row r="27" spans="1:11" x14ac:dyDescent="0.25">
      <c r="A27" s="1"/>
      <c r="B27" s="2"/>
      <c r="C27" s="2"/>
    </row>
    <row r="28" spans="1:11" x14ac:dyDescent="0.25">
      <c r="A28" s="1"/>
      <c r="B28" s="2"/>
      <c r="C28" s="2"/>
    </row>
    <row r="29" spans="1:11" x14ac:dyDescent="0.25">
      <c r="A29" s="1"/>
      <c r="B29" s="2"/>
      <c r="C29" s="2"/>
    </row>
    <row r="30" spans="1:11" x14ac:dyDescent="0.25">
      <c r="A30" s="1"/>
      <c r="B30" s="2"/>
      <c r="C30" s="2"/>
    </row>
    <row r="31" spans="1:11" x14ac:dyDescent="0.25">
      <c r="A31" s="1"/>
      <c r="B31" s="2"/>
      <c r="C31" s="2"/>
    </row>
    <row r="32" spans="1:11" x14ac:dyDescent="0.25">
      <c r="A32" s="1"/>
      <c r="B32" s="2"/>
      <c r="C32" s="2"/>
      <c r="J32" t="s">
        <v>1611</v>
      </c>
      <c r="K32" t="s">
        <v>1581</v>
      </c>
    </row>
    <row r="33" spans="1:13" x14ac:dyDescent="0.25">
      <c r="A33" s="1"/>
      <c r="B33" s="2"/>
      <c r="C33" s="2"/>
      <c r="J33" t="s">
        <v>1612</v>
      </c>
      <c r="K33" t="s">
        <v>1582</v>
      </c>
    </row>
    <row r="34" spans="1:13" x14ac:dyDescent="0.25">
      <c r="A34" s="1"/>
      <c r="B34" s="2"/>
      <c r="C34" s="2"/>
      <c r="J34" t="s">
        <v>1613</v>
      </c>
      <c r="K34" t="s">
        <v>1614</v>
      </c>
    </row>
    <row r="35" spans="1:13" x14ac:dyDescent="0.25">
      <c r="A35" s="1"/>
      <c r="B35" s="2"/>
      <c r="C35" s="2"/>
    </row>
    <row r="36" spans="1:13" x14ac:dyDescent="0.25">
      <c r="A36" s="1"/>
      <c r="B36" s="2"/>
      <c r="C36" s="2"/>
    </row>
    <row r="37" spans="1:13" x14ac:dyDescent="0.25">
      <c r="A37" s="1"/>
      <c r="B37" s="2"/>
      <c r="C37" s="2"/>
      <c r="E37">
        <f>1.37/9.37</f>
        <v>0.14621131270010676</v>
      </c>
    </row>
    <row r="38" spans="1:13" x14ac:dyDescent="0.25">
      <c r="A38" s="1"/>
      <c r="B38" s="2" t="s">
        <v>1609</v>
      </c>
      <c r="C38" s="2" t="s">
        <v>1615</v>
      </c>
      <c r="D38" t="s">
        <v>1585</v>
      </c>
      <c r="E38" t="s">
        <v>1542</v>
      </c>
      <c r="J38" s="2" t="s">
        <v>1609</v>
      </c>
      <c r="K38" s="2" t="s">
        <v>1615</v>
      </c>
      <c r="L38" t="s">
        <v>1585</v>
      </c>
      <c r="M38" t="s">
        <v>1542</v>
      </c>
    </row>
    <row r="39" spans="1:13" x14ac:dyDescent="0.25">
      <c r="A39" s="1"/>
      <c r="B39" s="1" t="s">
        <v>1593</v>
      </c>
      <c r="C39" s="2">
        <v>227</v>
      </c>
      <c r="D39" s="2">
        <v>6219321.8631999986</v>
      </c>
      <c r="E39" s="9">
        <f>D39/10000000</f>
        <v>0.62193218631999991</v>
      </c>
      <c r="F39" s="3">
        <f>D39/D$42</f>
        <v>0.45444706173611638</v>
      </c>
      <c r="J39" s="1" t="s">
        <v>1605</v>
      </c>
      <c r="K39" s="2">
        <v>97</v>
      </c>
      <c r="L39" s="2">
        <v>5051662.1999999993</v>
      </c>
      <c r="M39" s="9">
        <f>L39/10000000</f>
        <v>0.50516621999999989</v>
      </c>
    </row>
    <row r="40" spans="1:13" x14ac:dyDescent="0.25">
      <c r="A40" s="1"/>
      <c r="B40" s="1" t="s">
        <v>1595</v>
      </c>
      <c r="C40" s="2">
        <v>92</v>
      </c>
      <c r="D40" s="2">
        <v>4589162.9499999993</v>
      </c>
      <c r="E40" s="9">
        <f>D40/10000000</f>
        <v>0.45891629499999992</v>
      </c>
      <c r="F40" s="3">
        <f>D40/D$42</f>
        <v>0.33533103195638259</v>
      </c>
      <c r="J40" s="1" t="s">
        <v>1606</v>
      </c>
      <c r="K40" s="2">
        <v>124</v>
      </c>
      <c r="L40" s="2">
        <v>4256352.8631999996</v>
      </c>
      <c r="M40" s="9">
        <f>L40/10000000</f>
        <v>0.42563528631999997</v>
      </c>
    </row>
    <row r="41" spans="1:13" x14ac:dyDescent="0.25">
      <c r="A41" s="1"/>
      <c r="B41" s="1" t="s">
        <v>1594</v>
      </c>
      <c r="C41" s="2">
        <v>31</v>
      </c>
      <c r="D41" s="2">
        <v>2876985.7</v>
      </c>
      <c r="E41" s="9">
        <f>D41/10000000</f>
        <v>0.28769857000000004</v>
      </c>
      <c r="F41" s="3">
        <f>D41/D$42</f>
        <v>0.21022190630750121</v>
      </c>
      <c r="J41" s="1" t="s">
        <v>1608</v>
      </c>
      <c r="K41" s="2">
        <v>20</v>
      </c>
      <c r="L41" s="2">
        <v>2850401.45</v>
      </c>
      <c r="M41" s="9">
        <f>L41/10000000</f>
        <v>0.28504014500000002</v>
      </c>
    </row>
    <row r="42" spans="1:13" x14ac:dyDescent="0.25">
      <c r="A42" s="1"/>
      <c r="B42" s="2"/>
      <c r="C42" s="2"/>
      <c r="D42">
        <f>SUM(D39:D41)</f>
        <v>13685470.513199996</v>
      </c>
      <c r="J42" s="1" t="s">
        <v>1607</v>
      </c>
      <c r="K42" s="2">
        <v>111</v>
      </c>
      <c r="L42" s="2">
        <v>1579014</v>
      </c>
      <c r="M42" s="9">
        <f>L42/10000000</f>
        <v>0.1579014</v>
      </c>
    </row>
    <row r="43" spans="1:13" x14ac:dyDescent="0.25">
      <c r="A43" s="1"/>
      <c r="B43" s="2"/>
      <c r="C43" s="2"/>
    </row>
    <row r="44" spans="1:13" x14ac:dyDescent="0.25">
      <c r="A44" s="1"/>
      <c r="B44" s="2"/>
      <c r="C44" s="2"/>
    </row>
    <row r="45" spans="1:13" x14ac:dyDescent="0.25">
      <c r="A45" s="1"/>
      <c r="B45" s="2"/>
      <c r="C45" s="2"/>
    </row>
    <row r="46" spans="1:13" x14ac:dyDescent="0.25">
      <c r="A46" s="1"/>
      <c r="B46" s="2"/>
      <c r="C46" s="2"/>
    </row>
    <row r="47" spans="1:13" x14ac:dyDescent="0.25">
      <c r="A47" s="1"/>
      <c r="B47" s="2"/>
      <c r="C47" s="2"/>
    </row>
    <row r="48" spans="1:13" x14ac:dyDescent="0.25">
      <c r="A48" s="1"/>
      <c r="B48" s="2"/>
      <c r="C48" s="2"/>
    </row>
    <row r="49" spans="1:13" x14ac:dyDescent="0.25">
      <c r="A49" s="1"/>
      <c r="B49" s="2"/>
      <c r="C49" s="2"/>
    </row>
    <row r="50" spans="1:13" x14ac:dyDescent="0.25">
      <c r="A50" s="1"/>
      <c r="B50" s="2"/>
      <c r="C50" s="2"/>
    </row>
    <row r="51" spans="1:13" x14ac:dyDescent="0.25">
      <c r="A51" s="1"/>
      <c r="B51" s="2"/>
      <c r="C51" s="2"/>
      <c r="J51" s="1"/>
      <c r="K51" s="2"/>
      <c r="L51" s="2"/>
      <c r="M51" s="2"/>
    </row>
    <row r="52" spans="1:13" x14ac:dyDescent="0.25">
      <c r="A52" s="1"/>
      <c r="B52" s="1"/>
      <c r="C52" s="2"/>
      <c r="D52" s="2"/>
      <c r="E52" s="2"/>
      <c r="J52" s="1"/>
      <c r="K52" s="2"/>
      <c r="L52" s="2"/>
      <c r="M52" s="9"/>
    </row>
    <row r="53" spans="1:13" x14ac:dyDescent="0.25">
      <c r="A53" s="1"/>
      <c r="B53" s="1"/>
      <c r="C53" s="2"/>
      <c r="D53" s="2"/>
      <c r="E53" s="9"/>
      <c r="J53" s="1"/>
      <c r="K53" s="2"/>
      <c r="L53" s="2"/>
      <c r="M53" s="9"/>
    </row>
    <row r="54" spans="1:13" x14ac:dyDescent="0.25">
      <c r="A54" s="1"/>
      <c r="B54" s="1"/>
      <c r="C54" s="2"/>
      <c r="D54" s="2"/>
      <c r="E54" s="9"/>
      <c r="J54" s="1"/>
      <c r="K54" s="2"/>
      <c r="L54" s="2"/>
      <c r="M54" s="9"/>
    </row>
    <row r="55" spans="1:13" x14ac:dyDescent="0.25">
      <c r="A55" s="1"/>
      <c r="B55" s="1"/>
      <c r="C55" s="2"/>
      <c r="D55" s="2"/>
      <c r="E55" s="9"/>
      <c r="J55" s="1"/>
      <c r="K55" s="2"/>
      <c r="L55" s="2"/>
      <c r="M55" s="9"/>
    </row>
    <row r="56" spans="1:13" x14ac:dyDescent="0.25">
      <c r="A56" s="1"/>
      <c r="B56" s="2"/>
      <c r="C56" s="2"/>
    </row>
    <row r="57" spans="1:13" x14ac:dyDescent="0.25">
      <c r="A57" s="1"/>
      <c r="B57" s="2"/>
      <c r="C57" s="2"/>
    </row>
    <row r="58" spans="1:13" x14ac:dyDescent="0.25">
      <c r="A58" s="1"/>
      <c r="B58" s="2"/>
      <c r="C58" s="2"/>
    </row>
    <row r="59" spans="1:13" x14ac:dyDescent="0.25">
      <c r="A59" s="1"/>
      <c r="B59" s="2"/>
      <c r="C59" s="2"/>
    </row>
    <row r="62" spans="1:13" x14ac:dyDescent="0.25">
      <c r="E62" t="s">
        <v>1617</v>
      </c>
      <c r="F62" t="s">
        <v>1584</v>
      </c>
      <c r="G62" t="s">
        <v>1585</v>
      </c>
    </row>
    <row r="63" spans="1:13" x14ac:dyDescent="0.25">
      <c r="E63" t="s">
        <v>1616</v>
      </c>
      <c r="F63" t="s">
        <v>1622</v>
      </c>
      <c r="G63" s="9">
        <f>SUM(E39:E41)</f>
        <v>1.36854705132</v>
      </c>
    </row>
    <row r="64" spans="1:13" x14ac:dyDescent="0.25">
      <c r="B64" s="1"/>
      <c r="C64" s="2"/>
      <c r="D64" s="2"/>
      <c r="E64" s="35">
        <v>42441</v>
      </c>
      <c r="F64" t="s">
        <v>1618</v>
      </c>
      <c r="G64" s="9">
        <f>G63-M42</f>
        <v>1.2106456513199999</v>
      </c>
    </row>
    <row r="65" spans="2:7" x14ac:dyDescent="0.25">
      <c r="B65" s="1"/>
      <c r="C65" s="2"/>
      <c r="D65" s="2"/>
      <c r="E65" s="35">
        <v>42655</v>
      </c>
      <c r="F65" t="s">
        <v>1619</v>
      </c>
      <c r="G65" s="9">
        <f>G64-M41</f>
        <v>0.92560550631999994</v>
      </c>
    </row>
    <row r="66" spans="2:7" x14ac:dyDescent="0.25">
      <c r="B66" s="1"/>
      <c r="C66" s="2"/>
      <c r="D66" s="2"/>
      <c r="E66" s="9" t="s">
        <v>1620</v>
      </c>
      <c r="F66" t="s">
        <v>1621</v>
      </c>
      <c r="G66" s="9">
        <f>G65-M40</f>
        <v>0.49997021999999997</v>
      </c>
    </row>
    <row r="67" spans="2:7" x14ac:dyDescent="0.25">
      <c r="B67" s="1"/>
      <c r="C67" s="2"/>
      <c r="D67" s="2"/>
      <c r="E67" s="9"/>
    </row>
  </sheetData>
  <autoFilter ref="J38:M38">
    <sortState ref="J21:M24">
      <sortCondition descending="1" ref="M20"/>
    </sortState>
  </autoFilter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"/>
  <sheetViews>
    <sheetView workbookViewId="0">
      <selection activeCell="G13" sqref="G13"/>
    </sheetView>
  </sheetViews>
  <sheetFormatPr defaultRowHeight="15" x14ac:dyDescent="0.25"/>
  <cols>
    <col min="1" max="1" width="13.85546875" customWidth="1"/>
    <col min="2" max="2" width="16.28515625" customWidth="1"/>
    <col min="3" max="3" width="10" bestFit="1" customWidth="1"/>
    <col min="4" max="4" width="11.28515625" bestFit="1" customWidth="1"/>
    <col min="5" max="5" width="11" bestFit="1" customWidth="1"/>
    <col min="6" max="6" width="12.85546875" bestFit="1" customWidth="1"/>
    <col min="7" max="7" width="12" bestFit="1" customWidth="1"/>
    <col min="8" max="8" width="13.85546875" customWidth="1"/>
    <col min="9" max="9" width="8" bestFit="1" customWidth="1"/>
    <col min="10" max="10" width="13.85546875" bestFit="1" customWidth="1"/>
    <col min="11" max="11" width="11" bestFit="1" customWidth="1"/>
    <col min="12" max="12" width="13.5703125" customWidth="1"/>
    <col min="13" max="13" width="12" customWidth="1"/>
    <col min="14" max="14" width="8.5703125" customWidth="1"/>
    <col min="15" max="15" width="12" customWidth="1"/>
    <col min="16" max="16" width="24.5703125" bestFit="1" customWidth="1"/>
    <col min="17" max="17" width="24.140625" customWidth="1"/>
  </cols>
  <sheetData>
    <row r="3" spans="1:15" x14ac:dyDescent="0.25">
      <c r="B3" s="10" t="s">
        <v>1833</v>
      </c>
    </row>
    <row r="4" spans="1:15" ht="45" x14ac:dyDescent="0.25">
      <c r="B4" t="s">
        <v>1511</v>
      </c>
      <c r="D4" t="s">
        <v>1605</v>
      </c>
      <c r="F4" t="s">
        <v>1606</v>
      </c>
      <c r="H4" t="s">
        <v>1607</v>
      </c>
      <c r="J4" t="s">
        <v>1608</v>
      </c>
      <c r="L4" s="39" t="s">
        <v>1835</v>
      </c>
      <c r="M4" s="39" t="s">
        <v>1836</v>
      </c>
    </row>
    <row r="5" spans="1:15" s="39" customFormat="1" ht="45" x14ac:dyDescent="0.25">
      <c r="A5" s="38" t="s">
        <v>1</v>
      </c>
      <c r="B5" s="39" t="s">
        <v>1834</v>
      </c>
      <c r="C5" s="39" t="s">
        <v>1837</v>
      </c>
      <c r="D5" s="39" t="s">
        <v>1834</v>
      </c>
      <c r="E5" s="39" t="s">
        <v>1837</v>
      </c>
      <c r="F5" s="39" t="s">
        <v>1834</v>
      </c>
      <c r="G5" s="39" t="s">
        <v>1837</v>
      </c>
      <c r="H5" s="39" t="s">
        <v>1834</v>
      </c>
      <c r="I5" s="39" t="s">
        <v>1837</v>
      </c>
      <c r="J5" s="39" t="s">
        <v>1834</v>
      </c>
      <c r="K5" s="39" t="s">
        <v>1837</v>
      </c>
      <c r="N5"/>
      <c r="O5"/>
    </row>
    <row r="6" spans="1:15" x14ac:dyDescent="0.25">
      <c r="A6" s="1" t="s">
        <v>1511</v>
      </c>
      <c r="B6" s="2">
        <v>3</v>
      </c>
      <c r="C6" s="2">
        <v>161474.75</v>
      </c>
      <c r="D6" s="2"/>
      <c r="E6" s="2"/>
      <c r="F6" s="2"/>
      <c r="G6" s="2"/>
      <c r="H6" s="2"/>
      <c r="I6" s="2"/>
      <c r="J6" s="2"/>
      <c r="K6" s="2"/>
      <c r="L6" s="2">
        <v>3</v>
      </c>
      <c r="M6" s="2">
        <v>161474.75</v>
      </c>
    </row>
    <row r="7" spans="1:15" x14ac:dyDescent="0.25">
      <c r="A7" s="1" t="s">
        <v>1593</v>
      </c>
      <c r="B7" s="2"/>
      <c r="C7" s="2"/>
      <c r="D7" s="2">
        <v>3</v>
      </c>
      <c r="E7" s="2">
        <v>116528</v>
      </c>
      <c r="F7" s="2">
        <v>100</v>
      </c>
      <c r="G7" s="2">
        <v>2725202.3632000005</v>
      </c>
      <c r="H7" s="2">
        <v>102</v>
      </c>
      <c r="I7" s="2">
        <v>1564479</v>
      </c>
      <c r="J7" s="2">
        <v>14</v>
      </c>
      <c r="K7" s="2">
        <v>1813112.5</v>
      </c>
      <c r="L7" s="2">
        <v>219</v>
      </c>
      <c r="M7" s="2">
        <v>6219321.8631999996</v>
      </c>
    </row>
    <row r="8" spans="1:15" x14ac:dyDescent="0.25">
      <c r="A8" s="1" t="s">
        <v>1594</v>
      </c>
      <c r="B8" s="2"/>
      <c r="C8" s="2"/>
      <c r="D8" s="2">
        <v>2</v>
      </c>
      <c r="E8" s="2">
        <v>345971.25</v>
      </c>
      <c r="F8" s="2">
        <v>21</v>
      </c>
      <c r="G8" s="2">
        <v>1479190.5</v>
      </c>
      <c r="H8" s="2">
        <v>2</v>
      </c>
      <c r="I8" s="2">
        <v>14535</v>
      </c>
      <c r="J8" s="2">
        <v>6</v>
      </c>
      <c r="K8" s="2">
        <v>1037288.95</v>
      </c>
      <c r="L8" s="2">
        <v>31</v>
      </c>
      <c r="M8" s="2">
        <v>2876985.7</v>
      </c>
    </row>
    <row r="9" spans="1:15" x14ac:dyDescent="0.25">
      <c r="A9" s="1" t="s">
        <v>1595</v>
      </c>
      <c r="B9" s="2"/>
      <c r="C9" s="2"/>
      <c r="D9" s="2">
        <v>61</v>
      </c>
      <c r="E9" s="2">
        <v>4589162.95</v>
      </c>
      <c r="F9" s="2"/>
      <c r="G9" s="2"/>
      <c r="H9" s="2"/>
      <c r="I9" s="2"/>
      <c r="J9" s="2"/>
      <c r="K9" s="2"/>
      <c r="L9" s="2">
        <v>61</v>
      </c>
      <c r="M9" s="2">
        <v>4589162.95</v>
      </c>
    </row>
    <row r="10" spans="1:15" x14ac:dyDescent="0.25">
      <c r="A10" s="1" t="s">
        <v>1544</v>
      </c>
      <c r="B10" s="2">
        <v>3</v>
      </c>
      <c r="C10" s="2">
        <v>161474.75</v>
      </c>
      <c r="D10" s="2">
        <v>66</v>
      </c>
      <c r="E10" s="2">
        <v>5051662.2</v>
      </c>
      <c r="F10" s="2">
        <v>121</v>
      </c>
      <c r="G10" s="2">
        <v>4204392.8632000005</v>
      </c>
      <c r="H10" s="2">
        <v>104</v>
      </c>
      <c r="I10" s="2">
        <v>1579014</v>
      </c>
      <c r="J10" s="2">
        <v>20</v>
      </c>
      <c r="K10" s="2">
        <v>2850401.45</v>
      </c>
      <c r="L10" s="2">
        <v>314</v>
      </c>
      <c r="M10" s="2">
        <v>13846945.2632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opLeftCell="D3" workbookViewId="0">
      <selection activeCell="G24" sqref="G24"/>
    </sheetView>
  </sheetViews>
  <sheetFormatPr defaultRowHeight="15" x14ac:dyDescent="0.25"/>
  <cols>
    <col min="1" max="1" width="13.140625" customWidth="1"/>
    <col min="2" max="2" width="19.140625" customWidth="1"/>
    <col min="3" max="3" width="27.42578125" customWidth="1"/>
    <col min="4" max="4" width="26.28515625" customWidth="1"/>
    <col min="5" max="5" width="18.140625" customWidth="1"/>
    <col min="7" max="8" width="15.7109375" bestFit="1" customWidth="1"/>
    <col min="9" max="10" width="15" bestFit="1" customWidth="1"/>
    <col min="11" max="11" width="4.7109375" bestFit="1" customWidth="1"/>
    <col min="12" max="12" width="13.42578125" bestFit="1" customWidth="1"/>
    <col min="13" max="13" width="4.7109375" bestFit="1" customWidth="1"/>
    <col min="14" max="14" width="16.5703125" bestFit="1" customWidth="1"/>
  </cols>
  <sheetData>
    <row r="3" spans="1:16" x14ac:dyDescent="0.25">
      <c r="B3" s="10" t="s">
        <v>1570</v>
      </c>
    </row>
    <row r="4" spans="1:16" x14ac:dyDescent="0.25">
      <c r="A4" s="10" t="s">
        <v>1</v>
      </c>
      <c r="B4" t="s">
        <v>1572</v>
      </c>
      <c r="C4" t="s">
        <v>1851</v>
      </c>
      <c r="D4" t="s">
        <v>1852</v>
      </c>
      <c r="E4" t="s">
        <v>1547</v>
      </c>
      <c r="H4" s="18" t="s">
        <v>1609</v>
      </c>
      <c r="I4" s="18" t="s">
        <v>1855</v>
      </c>
      <c r="J4" s="18" t="s">
        <v>1853</v>
      </c>
      <c r="K4" s="18" t="s">
        <v>1542</v>
      </c>
      <c r="L4" s="18" t="s">
        <v>1854</v>
      </c>
      <c r="M4" s="18" t="s">
        <v>1542</v>
      </c>
      <c r="N4" s="34" t="s">
        <v>1856</v>
      </c>
      <c r="O4" s="34" t="s">
        <v>1542</v>
      </c>
    </row>
    <row r="5" spans="1:16" x14ac:dyDescent="0.25">
      <c r="A5" s="1" t="s">
        <v>1167</v>
      </c>
      <c r="B5" s="2">
        <v>21</v>
      </c>
      <c r="C5" s="2">
        <v>9839089.1940000001</v>
      </c>
      <c r="D5" s="2">
        <v>26785781.331999999</v>
      </c>
      <c r="E5" s="2">
        <v>37712721.984749995</v>
      </c>
      <c r="H5" s="25" t="s">
        <v>1208</v>
      </c>
      <c r="I5" s="42">
        <v>736</v>
      </c>
      <c r="J5" s="2">
        <v>18453088.298</v>
      </c>
      <c r="K5" s="43">
        <f>J5/10000000</f>
        <v>1.8453088298</v>
      </c>
      <c r="L5" s="2">
        <v>48386775.813000001</v>
      </c>
      <c r="M5" s="43">
        <f>L5/10000000</f>
        <v>4.8386775812999998</v>
      </c>
      <c r="N5" s="2">
        <v>37801523.281844988</v>
      </c>
      <c r="O5" s="43">
        <f>N5/10000000</f>
        <v>3.7801523281844989</v>
      </c>
      <c r="P5" s="3">
        <f>(O5-K5)/O5</f>
        <v>0.51184273288630933</v>
      </c>
    </row>
    <row r="6" spans="1:16" x14ac:dyDescent="0.25">
      <c r="A6" s="1" t="s">
        <v>1169</v>
      </c>
      <c r="B6" s="2">
        <v>48</v>
      </c>
      <c r="C6" s="2">
        <v>3271475.4190000002</v>
      </c>
      <c r="D6" s="2">
        <v>17511906.960999999</v>
      </c>
      <c r="E6" s="2">
        <v>11520242.157260003</v>
      </c>
      <c r="H6" s="25" t="s">
        <v>1207</v>
      </c>
      <c r="I6" s="42">
        <v>207</v>
      </c>
      <c r="J6" s="2">
        <v>15496323.716250002</v>
      </c>
      <c r="K6" s="43">
        <f>J6/10000000</f>
        <v>1.5496323716250002</v>
      </c>
      <c r="L6" s="2">
        <v>43636535.307499997</v>
      </c>
      <c r="M6" s="43">
        <f>L6/10000000</f>
        <v>4.3636535307499997</v>
      </c>
      <c r="N6" s="2">
        <v>55942602.571084991</v>
      </c>
      <c r="O6" s="43">
        <f>N6/10000000</f>
        <v>5.5942602571084992</v>
      </c>
      <c r="P6" s="3">
        <f>(O6-K6)/O6</f>
        <v>0.72299601727396978</v>
      </c>
    </row>
    <row r="7" spans="1:16" x14ac:dyDescent="0.25">
      <c r="A7" s="1" t="s">
        <v>1168</v>
      </c>
      <c r="B7" s="2">
        <v>619</v>
      </c>
      <c r="C7" s="2">
        <v>20838847.401249997</v>
      </c>
      <c r="D7" s="2">
        <v>47725622.827499993</v>
      </c>
      <c r="E7" s="2">
        <v>36610649.59771999</v>
      </c>
      <c r="H7" s="25" t="s">
        <v>1515</v>
      </c>
      <c r="I7" s="42">
        <v>14</v>
      </c>
      <c r="J7" s="42">
        <v>0</v>
      </c>
      <c r="K7" s="42">
        <f>J7/10000000</f>
        <v>0</v>
      </c>
      <c r="L7" s="42">
        <v>0</v>
      </c>
      <c r="M7" s="18">
        <f>L7/10000000</f>
        <v>0</v>
      </c>
      <c r="N7" s="18"/>
      <c r="O7" s="18"/>
      <c r="P7" s="3"/>
    </row>
    <row r="8" spans="1:16" x14ac:dyDescent="0.25">
      <c r="A8" s="1" t="s">
        <v>1552</v>
      </c>
      <c r="B8" s="2">
        <v>262</v>
      </c>
      <c r="C8" s="2">
        <v>0</v>
      </c>
      <c r="D8" s="2">
        <v>0</v>
      </c>
      <c r="E8" s="2">
        <v>7859987.1131999986</v>
      </c>
      <c r="H8" s="25" t="s">
        <v>1543</v>
      </c>
      <c r="I8" s="42">
        <v>2</v>
      </c>
      <c r="J8" s="42">
        <v>0</v>
      </c>
      <c r="K8" s="42">
        <f>J8/10000000</f>
        <v>0</v>
      </c>
      <c r="L8" s="42">
        <v>0</v>
      </c>
      <c r="M8" s="18">
        <f>L8/10000000</f>
        <v>0</v>
      </c>
      <c r="N8" s="18"/>
      <c r="O8" s="18"/>
      <c r="P8" s="3"/>
    </row>
    <row r="9" spans="1:16" x14ac:dyDescent="0.25">
      <c r="A9" s="1" t="s">
        <v>1548</v>
      </c>
      <c r="B9" s="2">
        <v>9</v>
      </c>
      <c r="C9" s="2">
        <v>0</v>
      </c>
      <c r="D9" s="2">
        <v>0</v>
      </c>
      <c r="E9" s="2">
        <v>40525</v>
      </c>
      <c r="P9" s="3"/>
    </row>
    <row r="10" spans="1:16" x14ac:dyDescent="0.25">
      <c r="A10" s="1" t="s">
        <v>1543</v>
      </c>
      <c r="B10" s="2"/>
      <c r="C10" s="2"/>
      <c r="D10" s="2"/>
      <c r="E10" s="2"/>
      <c r="P10" s="3"/>
    </row>
    <row r="11" spans="1:16" x14ac:dyDescent="0.25">
      <c r="A11" s="1" t="s">
        <v>1544</v>
      </c>
      <c r="B11" s="2">
        <v>959</v>
      </c>
      <c r="C11" s="2">
        <v>33949412.014249995</v>
      </c>
      <c r="D11" s="2">
        <v>92023311.120499998</v>
      </c>
      <c r="E11" s="2">
        <v>93744125.852929965</v>
      </c>
      <c r="P11" s="3"/>
    </row>
    <row r="12" spans="1:16" x14ac:dyDescent="0.25">
      <c r="P12" s="3"/>
    </row>
    <row r="13" spans="1:16" x14ac:dyDescent="0.25">
      <c r="P13" s="3"/>
    </row>
    <row r="14" spans="1:16" x14ac:dyDescent="0.25">
      <c r="H14" s="18" t="s">
        <v>1609</v>
      </c>
      <c r="I14" s="18" t="s">
        <v>1855</v>
      </c>
      <c r="J14" s="18" t="s">
        <v>1853</v>
      </c>
      <c r="K14" s="18" t="s">
        <v>1542</v>
      </c>
      <c r="L14" s="18" t="s">
        <v>1854</v>
      </c>
      <c r="M14" s="18" t="s">
        <v>1542</v>
      </c>
      <c r="N14" s="34" t="s">
        <v>1856</v>
      </c>
      <c r="O14" s="34" t="s">
        <v>1542</v>
      </c>
      <c r="P14" s="3"/>
    </row>
    <row r="15" spans="1:16" x14ac:dyDescent="0.25">
      <c r="H15" s="25" t="s">
        <v>1167</v>
      </c>
      <c r="I15" s="42">
        <v>21</v>
      </c>
      <c r="J15" s="2">
        <v>9839089.1940000001</v>
      </c>
      <c r="K15" s="18">
        <f>J15/10000000</f>
        <v>0.98390891940000003</v>
      </c>
      <c r="L15" s="2">
        <v>26785781.331999999</v>
      </c>
      <c r="M15" s="18">
        <f>L15/10000000</f>
        <v>2.6785781331999998</v>
      </c>
      <c r="N15" s="42">
        <v>37712721.984749995</v>
      </c>
      <c r="O15" s="43">
        <f>N15/10000000</f>
        <v>3.7712721984749997</v>
      </c>
      <c r="P15" s="3">
        <f>(O15-K15)/O15</f>
        <v>0.73910424185295709</v>
      </c>
    </row>
    <row r="16" spans="1:16" x14ac:dyDescent="0.25">
      <c r="H16" s="25" t="s">
        <v>1169</v>
      </c>
      <c r="I16" s="42">
        <v>48</v>
      </c>
      <c r="J16" s="2">
        <v>3271475.4190000002</v>
      </c>
      <c r="K16" s="18">
        <f>J16/10000000</f>
        <v>0.32714754190000001</v>
      </c>
      <c r="L16" s="2">
        <v>17511906.960999999</v>
      </c>
      <c r="M16" s="18">
        <f>L16/10000000</f>
        <v>1.7511906960999999</v>
      </c>
      <c r="N16" s="42">
        <v>11520242.157260003</v>
      </c>
      <c r="O16" s="43">
        <f>N16/10000000</f>
        <v>1.1520242157260003</v>
      </c>
      <c r="P16" s="3">
        <f>(O16-K16)/O16</f>
        <v>0.71602372811769999</v>
      </c>
    </row>
    <row r="17" spans="8:16" x14ac:dyDescent="0.25">
      <c r="H17" s="25" t="s">
        <v>1168</v>
      </c>
      <c r="I17" s="42">
        <v>510</v>
      </c>
      <c r="J17" s="2">
        <v>20838847.401249997</v>
      </c>
      <c r="K17" s="18">
        <f>J17/10000000</f>
        <v>2.0838847401249998</v>
      </c>
      <c r="L17" s="2">
        <v>47725622.827499993</v>
      </c>
      <c r="M17" s="18">
        <f>L17/10000000</f>
        <v>4.7725622827499992</v>
      </c>
      <c r="N17" s="42">
        <v>30094034.947719991</v>
      </c>
      <c r="O17" s="43">
        <f>N17/10000000</f>
        <v>3.0094034947719992</v>
      </c>
      <c r="P17" s="3">
        <f>(O17-K17)/O17</f>
        <v>0.30754226086825198</v>
      </c>
    </row>
    <row r="19" spans="8:16" x14ac:dyDescent="0.25">
      <c r="K19">
        <f>SUM(K15:K17)</f>
        <v>3.3949412014249996</v>
      </c>
      <c r="O19">
        <v>7.93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964"/>
  <sheetViews>
    <sheetView tabSelected="1" workbookViewId="0">
      <pane xSplit="2" ySplit="2" topLeftCell="AO3" activePane="bottomRight" state="frozen"/>
      <selection pane="topRight" activeCell="C1" sqref="C1"/>
      <selection pane="bottomLeft" activeCell="A2" sqref="A2"/>
      <selection pane="bottomRight" activeCell="BC66" sqref="BC66"/>
    </sheetView>
  </sheetViews>
  <sheetFormatPr defaultColWidth="9.140625" defaultRowHeight="15" x14ac:dyDescent="0.25"/>
  <cols>
    <col min="1" max="1" width="5.5703125" style="18" customWidth="1"/>
    <col min="2" max="2" width="25.7109375" style="65" customWidth="1"/>
    <col min="3" max="3" width="13.5703125" style="31" hidden="1" customWidth="1"/>
    <col min="4" max="4" width="8.140625" style="31" hidden="1" customWidth="1"/>
    <col min="5" max="5" width="13" style="18" hidden="1" customWidth="1"/>
    <col min="6" max="6" width="17.85546875" style="24" customWidth="1"/>
    <col min="7" max="7" width="11.42578125" style="18" customWidth="1"/>
    <col min="8" max="8" width="11.42578125" style="55" customWidth="1"/>
    <col min="9" max="9" width="8.28515625" style="84" customWidth="1"/>
    <col min="10" max="10" width="19.42578125" style="81" customWidth="1"/>
    <col min="11" max="11" width="13" style="69" customWidth="1"/>
    <col min="12" max="12" width="9.140625" style="18" customWidth="1"/>
    <col min="13" max="13" width="8.7109375" style="55" customWidth="1"/>
    <col min="14" max="14" width="15.7109375" style="69" customWidth="1"/>
    <col min="15" max="15" width="12" style="18" customWidth="1"/>
    <col min="16" max="16" width="16" style="18" customWidth="1"/>
    <col min="17" max="17" width="15.42578125" style="55" customWidth="1"/>
    <col min="18" max="18" width="13.28515625" style="18" customWidth="1"/>
    <col min="19" max="19" width="9.7109375" style="55" customWidth="1"/>
    <col min="20" max="20" width="9.7109375" style="18" hidden="1" customWidth="1"/>
    <col min="21" max="21" width="9.7109375" style="18" customWidth="1"/>
    <col min="22" max="22" width="31.5703125" style="72" customWidth="1"/>
    <col min="23" max="23" width="23.5703125" style="69" customWidth="1"/>
    <col min="24" max="24" width="12" style="18" customWidth="1"/>
    <col min="25" max="25" width="9.5703125" style="18" customWidth="1"/>
    <col min="26" max="26" width="11.7109375" style="18" customWidth="1"/>
    <col min="27" max="27" width="9.5703125" style="18" customWidth="1"/>
    <col min="28" max="28" width="10" style="18" customWidth="1"/>
    <col min="29" max="29" width="9.85546875" style="18" customWidth="1"/>
    <col min="30" max="30" width="10.5703125" style="18" customWidth="1"/>
    <col min="31" max="31" width="10.42578125" style="18" customWidth="1"/>
    <col min="32" max="32" width="10.28515625" style="18" customWidth="1"/>
    <col min="33" max="33" width="10.42578125" style="18" customWidth="1"/>
    <col min="34" max="35" width="10.5703125" style="18" customWidth="1"/>
    <col min="36" max="36" width="11.85546875" style="18" customWidth="1"/>
    <col min="37" max="37" width="12.5703125" style="18" customWidth="1"/>
    <col min="38" max="38" width="9" style="55" bestFit="1" customWidth="1"/>
    <col min="39" max="39" width="12.5703125" style="18" customWidth="1"/>
    <col min="40" max="40" width="11.7109375" style="18" customWidth="1"/>
    <col min="41" max="41" width="11" style="18" customWidth="1"/>
    <col min="42" max="42" width="12.5703125" style="18" customWidth="1"/>
    <col min="43" max="43" width="9.140625" style="18" customWidth="1"/>
    <col min="44" max="44" width="12.140625" style="24" customWidth="1"/>
    <col min="45" max="45" width="15.28515625" style="24" customWidth="1"/>
    <col min="46" max="46" width="9.140625" style="77" customWidth="1"/>
    <col min="47" max="47" width="9.140625" style="24" hidden="1" customWidth="1"/>
    <col min="48" max="48" width="9.140625" style="18" customWidth="1"/>
    <col min="49" max="49" width="10.5703125" style="18" customWidth="1"/>
    <col min="50" max="50" width="5.7109375" style="18" customWidth="1"/>
    <col min="51" max="51" width="11.140625" style="18" customWidth="1"/>
    <col min="52" max="52" width="11.42578125" style="18" customWidth="1"/>
    <col min="53" max="54" width="11.42578125" style="44" customWidth="1"/>
    <col min="55" max="55" width="12.7109375" style="18" bestFit="1" customWidth="1"/>
    <col min="56" max="56" width="11.5703125" style="18" customWidth="1"/>
    <col min="57" max="57" width="11" style="18" customWidth="1"/>
    <col min="58" max="60" width="9.85546875" style="56" customWidth="1"/>
    <col min="61" max="61" width="11.28515625" style="56" bestFit="1" customWidth="1"/>
    <col min="62" max="64" width="9.85546875" style="56" hidden="1" customWidth="1"/>
    <col min="65" max="65" width="15.5703125" style="18" hidden="1" customWidth="1"/>
    <col min="66" max="66" width="15.42578125" style="18" hidden="1" customWidth="1"/>
    <col min="67" max="68" width="9.140625" style="18" hidden="1" customWidth="1"/>
    <col min="69" max="69" width="13.28515625" style="18" hidden="1" customWidth="1"/>
    <col min="70" max="70" width="14.5703125" style="18" customWidth="1"/>
    <col min="71" max="16384" width="9.140625" style="18"/>
  </cols>
  <sheetData>
    <row r="1" spans="1:70" x14ac:dyDescent="0.25">
      <c r="A1" s="18">
        <v>1</v>
      </c>
      <c r="B1" s="65">
        <v>1</v>
      </c>
      <c r="K1" s="69">
        <v>1</v>
      </c>
      <c r="L1" s="18">
        <v>1</v>
      </c>
      <c r="N1" s="69">
        <v>1</v>
      </c>
      <c r="U1" s="18">
        <v>1</v>
      </c>
      <c r="V1" s="72">
        <v>1</v>
      </c>
      <c r="W1" s="69">
        <v>1</v>
      </c>
      <c r="X1" s="18">
        <v>1</v>
      </c>
      <c r="Y1" s="18">
        <v>1</v>
      </c>
      <c r="Z1" s="18">
        <v>1</v>
      </c>
      <c r="AQ1" s="18">
        <v>1</v>
      </c>
      <c r="AS1" s="18">
        <v>1</v>
      </c>
      <c r="AX1" s="18">
        <v>1</v>
      </c>
      <c r="AY1" s="18">
        <v>1</v>
      </c>
      <c r="BC1" s="18">
        <v>1</v>
      </c>
    </row>
    <row r="2" spans="1:70" s="45" customFormat="1" ht="75" x14ac:dyDescent="0.25">
      <c r="A2" s="45" t="s">
        <v>0</v>
      </c>
      <c r="B2" s="66" t="s">
        <v>1</v>
      </c>
      <c r="C2" s="22" t="s">
        <v>1586</v>
      </c>
      <c r="D2" s="22" t="s">
        <v>1972</v>
      </c>
      <c r="E2" s="22" t="s">
        <v>1603</v>
      </c>
      <c r="F2" s="22" t="s">
        <v>1206</v>
      </c>
      <c r="G2" s="22" t="s">
        <v>2400</v>
      </c>
      <c r="H2" s="40" t="s">
        <v>1701</v>
      </c>
      <c r="I2" s="85" t="s">
        <v>1698</v>
      </c>
      <c r="J2" s="82" t="s">
        <v>2398</v>
      </c>
      <c r="K2" s="70" t="s">
        <v>2399</v>
      </c>
      <c r="L2" s="22" t="s">
        <v>3</v>
      </c>
      <c r="M2" s="40" t="s">
        <v>2</v>
      </c>
      <c r="N2" s="70" t="s">
        <v>1564</v>
      </c>
      <c r="O2" s="22" t="s">
        <v>1512</v>
      </c>
      <c r="P2" s="22" t="s">
        <v>1514</v>
      </c>
      <c r="Q2" s="40" t="s">
        <v>1513</v>
      </c>
      <c r="R2" s="22" t="s">
        <v>1565</v>
      </c>
      <c r="S2" s="40" t="s">
        <v>1610</v>
      </c>
      <c r="T2" s="22" t="s">
        <v>4</v>
      </c>
      <c r="U2" s="22" t="s">
        <v>2397</v>
      </c>
      <c r="V2" s="73" t="s">
        <v>1871</v>
      </c>
      <c r="W2" s="70" t="s">
        <v>1988</v>
      </c>
      <c r="X2" s="22" t="s">
        <v>1170</v>
      </c>
      <c r="Y2" s="41" t="s">
        <v>5</v>
      </c>
      <c r="Z2" s="22" t="s">
        <v>1590</v>
      </c>
      <c r="AA2" s="22" t="s">
        <v>8</v>
      </c>
      <c r="AB2" s="22" t="s">
        <v>9</v>
      </c>
      <c r="AC2" s="22" t="s">
        <v>6</v>
      </c>
      <c r="AD2" s="22" t="s">
        <v>7</v>
      </c>
      <c r="AE2" s="22" t="s">
        <v>10</v>
      </c>
      <c r="AF2" s="22" t="s">
        <v>11</v>
      </c>
      <c r="AG2" s="22" t="s">
        <v>13</v>
      </c>
      <c r="AH2" s="22" t="s">
        <v>12</v>
      </c>
      <c r="AI2" s="22" t="s">
        <v>14</v>
      </c>
      <c r="AJ2" s="22" t="s">
        <v>15</v>
      </c>
      <c r="AK2" s="22" t="s">
        <v>1204</v>
      </c>
      <c r="AL2" s="40" t="s">
        <v>1205</v>
      </c>
      <c r="AM2" s="22" t="s">
        <v>1554</v>
      </c>
      <c r="AN2" s="22" t="s">
        <v>16</v>
      </c>
      <c r="AO2" s="22" t="s">
        <v>1164</v>
      </c>
      <c r="AP2" s="22" t="s">
        <v>1165</v>
      </c>
      <c r="AQ2" s="22" t="s">
        <v>1166</v>
      </c>
      <c r="AR2" s="22" t="s">
        <v>1206</v>
      </c>
      <c r="AS2" s="22" t="s">
        <v>1508</v>
      </c>
      <c r="AT2" s="78" t="s">
        <v>2401</v>
      </c>
      <c r="AU2" s="45" t="s">
        <v>1860</v>
      </c>
      <c r="AV2" s="45" t="s">
        <v>1212</v>
      </c>
      <c r="AW2" s="45" t="s">
        <v>1546</v>
      </c>
      <c r="AX2" s="45" t="s">
        <v>1838</v>
      </c>
      <c r="AY2" s="45" t="s">
        <v>1839</v>
      </c>
      <c r="AZ2" s="45" t="s">
        <v>1843</v>
      </c>
      <c r="BA2" s="78" t="s">
        <v>1844</v>
      </c>
      <c r="BB2" s="78"/>
      <c r="BC2" s="45" t="s">
        <v>1840</v>
      </c>
      <c r="BD2" s="45" t="s">
        <v>2396</v>
      </c>
      <c r="BE2" s="45" t="s">
        <v>1850</v>
      </c>
      <c r="BF2" s="46" t="s">
        <v>1845</v>
      </c>
      <c r="BG2" s="46" t="s">
        <v>1861</v>
      </c>
      <c r="BH2" s="46" t="s">
        <v>1862</v>
      </c>
      <c r="BI2" s="46" t="s">
        <v>1864</v>
      </c>
      <c r="BJ2" s="46" t="s">
        <v>1863</v>
      </c>
      <c r="BK2" s="46" t="s">
        <v>1865</v>
      </c>
      <c r="BL2" s="46" t="s">
        <v>1866</v>
      </c>
      <c r="BM2" s="45" t="s">
        <v>1846</v>
      </c>
      <c r="BN2" s="45" t="s">
        <v>1847</v>
      </c>
      <c r="BO2" s="45" t="s">
        <v>1848</v>
      </c>
      <c r="BP2" s="45" t="s">
        <v>1857</v>
      </c>
      <c r="BQ2" s="45" t="s">
        <v>1989</v>
      </c>
      <c r="BR2" s="45" t="s">
        <v>1990</v>
      </c>
    </row>
    <row r="3" spans="1:70" ht="30" hidden="1" x14ac:dyDescent="0.25">
      <c r="A3" s="18">
        <v>449</v>
      </c>
      <c r="B3" s="29" t="s">
        <v>1991</v>
      </c>
      <c r="C3" s="28" t="s">
        <v>1589</v>
      </c>
      <c r="D3" s="28"/>
      <c r="E3" s="23"/>
      <c r="F3" s="24">
        <v>1053</v>
      </c>
      <c r="G3" s="25">
        <v>200</v>
      </c>
      <c r="H3" s="25">
        <v>0</v>
      </c>
      <c r="I3" s="25" t="s">
        <v>1700</v>
      </c>
      <c r="J3" s="25" t="s">
        <v>1630</v>
      </c>
      <c r="K3" s="18" t="s">
        <v>1175</v>
      </c>
      <c r="L3" s="25" t="s">
        <v>1420</v>
      </c>
      <c r="M3" s="25">
        <v>200</v>
      </c>
      <c r="N3" s="23" t="s">
        <v>1208</v>
      </c>
      <c r="O3" s="25">
        <v>1</v>
      </c>
      <c r="P3" s="25">
        <v>15</v>
      </c>
      <c r="Q3" s="25">
        <v>1</v>
      </c>
      <c r="R3" s="25">
        <v>5</v>
      </c>
      <c r="S3" s="25">
        <v>22</v>
      </c>
      <c r="U3" s="25">
        <f t="shared" ref="U3:U54" si="0">MIN(S3,T3)</f>
        <v>22</v>
      </c>
      <c r="V3" s="25"/>
      <c r="W3" s="25" t="s">
        <v>31</v>
      </c>
      <c r="X3" s="25" t="s">
        <v>1529</v>
      </c>
      <c r="Y3" s="25">
        <v>500</v>
      </c>
      <c r="Z3" s="25">
        <v>20</v>
      </c>
      <c r="AA3" s="42"/>
      <c r="AB3" s="42"/>
      <c r="AC3" s="42"/>
      <c r="AD3" s="42"/>
      <c r="AE3" s="42"/>
      <c r="AF3" s="42"/>
      <c r="AG3" s="42"/>
      <c r="AH3" s="42"/>
      <c r="AI3" s="42"/>
      <c r="AK3" s="47" t="s">
        <v>1868</v>
      </c>
      <c r="AL3" s="18"/>
      <c r="AM3" s="47" t="e">
        <v>#DIV/0!</v>
      </c>
      <c r="AO3" s="48">
        <v>0</v>
      </c>
      <c r="AP3" s="49">
        <v>1</v>
      </c>
      <c r="AQ3" s="18" t="s">
        <v>1168</v>
      </c>
      <c r="AR3" s="24">
        <v>1053</v>
      </c>
      <c r="AS3" s="24" t="s">
        <v>1509</v>
      </c>
      <c r="AT3" s="50">
        <f>AL3/26</f>
        <v>0</v>
      </c>
      <c r="AU3" s="51" t="b">
        <f t="shared" ref="AU3:AU63" si="1">IF(AT3&gt;=Y3,TRUE,FALSE)</f>
        <v>0</v>
      </c>
      <c r="AV3" s="19"/>
      <c r="AW3" s="47">
        <v>210600</v>
      </c>
      <c r="BA3" s="18"/>
      <c r="BB3" s="18"/>
      <c r="BD3" s="18">
        <v>0</v>
      </c>
      <c r="BE3" s="18">
        <v>0</v>
      </c>
      <c r="BF3" s="18"/>
      <c r="BG3" s="18"/>
      <c r="BH3" s="18"/>
      <c r="BI3" s="18"/>
      <c r="BJ3" s="18"/>
      <c r="BK3" s="18"/>
      <c r="BL3" s="18"/>
    </row>
    <row r="4" spans="1:70" ht="30" hidden="1" x14ac:dyDescent="0.25">
      <c r="A4" s="18">
        <v>970</v>
      </c>
      <c r="B4" s="28" t="s">
        <v>1993</v>
      </c>
      <c r="C4" s="28" t="s">
        <v>1589</v>
      </c>
      <c r="D4" s="28"/>
      <c r="E4" s="23"/>
      <c r="F4" s="24">
        <v>599.20000000000005</v>
      </c>
      <c r="G4" s="25">
        <v>235</v>
      </c>
      <c r="H4" s="25">
        <v>0</v>
      </c>
      <c r="I4" s="25" t="s">
        <v>1699</v>
      </c>
      <c r="J4" s="25" t="s">
        <v>1500</v>
      </c>
      <c r="K4" s="18" t="s">
        <v>1175</v>
      </c>
      <c r="L4" s="25" t="s">
        <v>1482</v>
      </c>
      <c r="M4" s="25">
        <v>235</v>
      </c>
      <c r="N4" s="23" t="s">
        <v>1208</v>
      </c>
      <c r="O4" s="25">
        <v>1</v>
      </c>
      <c r="P4" s="25">
        <v>15</v>
      </c>
      <c r="Q4" s="25">
        <v>1</v>
      </c>
      <c r="R4" s="25">
        <v>5</v>
      </c>
      <c r="S4" s="25">
        <v>22</v>
      </c>
      <c r="U4" s="25">
        <f t="shared" si="0"/>
        <v>22</v>
      </c>
      <c r="V4" s="25" t="s">
        <v>1975</v>
      </c>
      <c r="W4" s="25" t="s">
        <v>31</v>
      </c>
      <c r="X4" s="25" t="s">
        <v>1529</v>
      </c>
      <c r="Y4" s="25">
        <v>500</v>
      </c>
      <c r="Z4" s="25">
        <v>20</v>
      </c>
      <c r="AA4" s="42"/>
      <c r="AB4" s="42"/>
      <c r="AC4" s="42"/>
      <c r="AD4" s="42"/>
      <c r="AE4" s="42"/>
      <c r="AF4" s="42"/>
      <c r="AG4" s="42"/>
      <c r="AH4" s="42"/>
      <c r="AI4" s="42"/>
      <c r="AK4" s="47" t="s">
        <v>1868</v>
      </c>
      <c r="AL4" s="18"/>
      <c r="AM4" s="47" t="e">
        <v>#DIV/0!</v>
      </c>
      <c r="AO4" s="48">
        <v>0</v>
      </c>
      <c r="AP4" s="49">
        <v>1</v>
      </c>
      <c r="AQ4" s="18" t="s">
        <v>1168</v>
      </c>
      <c r="AR4" s="24">
        <v>599.20000000000005</v>
      </c>
      <c r="AS4" s="24" t="s">
        <v>1509</v>
      </c>
      <c r="AT4" s="50">
        <f t="shared" ref="AT4:AT63" si="2">AL4/26</f>
        <v>0</v>
      </c>
      <c r="AU4" s="51" t="b">
        <f t="shared" si="1"/>
        <v>0</v>
      </c>
      <c r="AV4" s="19"/>
      <c r="AW4" s="47">
        <v>140812</v>
      </c>
      <c r="BA4" s="18"/>
      <c r="BB4" s="18"/>
      <c r="BD4" s="18">
        <v>0</v>
      </c>
      <c r="BE4" s="18">
        <v>0</v>
      </c>
      <c r="BF4" s="18"/>
      <c r="BG4" s="18"/>
      <c r="BH4" s="18"/>
      <c r="BI4" s="18"/>
      <c r="BJ4" s="18"/>
      <c r="BK4" s="18"/>
      <c r="BL4" s="18"/>
    </row>
    <row r="5" spans="1:70" ht="30" hidden="1" x14ac:dyDescent="0.25">
      <c r="A5" s="18">
        <v>969</v>
      </c>
      <c r="B5" s="28" t="s">
        <v>1994</v>
      </c>
      <c r="C5" s="28" t="s">
        <v>1589</v>
      </c>
      <c r="D5" s="28"/>
      <c r="E5" s="23"/>
      <c r="F5" s="24">
        <v>361.5</v>
      </c>
      <c r="G5" s="25">
        <v>235</v>
      </c>
      <c r="H5" s="25">
        <v>0</v>
      </c>
      <c r="I5" s="25" t="s">
        <v>1699</v>
      </c>
      <c r="J5" s="25" t="s">
        <v>1500</v>
      </c>
      <c r="K5" s="18" t="s">
        <v>1175</v>
      </c>
      <c r="L5" s="25" t="s">
        <v>1481</v>
      </c>
      <c r="M5" s="25">
        <v>235</v>
      </c>
      <c r="N5" s="23" t="s">
        <v>1208</v>
      </c>
      <c r="O5" s="25">
        <v>1</v>
      </c>
      <c r="P5" s="25">
        <v>15</v>
      </c>
      <c r="Q5" s="25">
        <v>1</v>
      </c>
      <c r="R5" s="25">
        <v>5</v>
      </c>
      <c r="S5" s="25">
        <v>22</v>
      </c>
      <c r="U5" s="25">
        <f t="shared" si="0"/>
        <v>22</v>
      </c>
      <c r="V5" s="25" t="s">
        <v>1975</v>
      </c>
      <c r="W5" s="25" t="s">
        <v>31</v>
      </c>
      <c r="X5" s="25" t="s">
        <v>1529</v>
      </c>
      <c r="Y5" s="25">
        <v>500</v>
      </c>
      <c r="Z5" s="25">
        <v>20</v>
      </c>
      <c r="AA5" s="42"/>
      <c r="AB5" s="42"/>
      <c r="AC5" s="42"/>
      <c r="AD5" s="42"/>
      <c r="AE5" s="42"/>
      <c r="AF5" s="42"/>
      <c r="AG5" s="42"/>
      <c r="AH5" s="42"/>
      <c r="AI5" s="42"/>
      <c r="AK5" s="47" t="s">
        <v>1868</v>
      </c>
      <c r="AL5" s="18"/>
      <c r="AM5" s="47" t="e">
        <v>#DIV/0!</v>
      </c>
      <c r="AO5" s="48">
        <v>0</v>
      </c>
      <c r="AP5" s="49">
        <v>1</v>
      </c>
      <c r="AQ5" s="18" t="s">
        <v>1168</v>
      </c>
      <c r="AR5" s="24">
        <v>361.5</v>
      </c>
      <c r="AS5" s="24" t="s">
        <v>1509</v>
      </c>
      <c r="AT5" s="50">
        <f t="shared" si="2"/>
        <v>0</v>
      </c>
      <c r="AU5" s="51" t="b">
        <f t="shared" si="1"/>
        <v>0</v>
      </c>
      <c r="AV5" s="19"/>
      <c r="AW5" s="47">
        <v>84952.5</v>
      </c>
      <c r="BA5" s="18"/>
      <c r="BB5" s="18"/>
      <c r="BD5" s="18">
        <v>0</v>
      </c>
      <c r="BE5" s="18">
        <v>0</v>
      </c>
      <c r="BF5" s="18"/>
      <c r="BG5" s="18"/>
      <c r="BH5" s="18"/>
      <c r="BI5" s="18"/>
      <c r="BJ5" s="18"/>
      <c r="BK5" s="18"/>
      <c r="BL5" s="18"/>
    </row>
    <row r="6" spans="1:70" ht="30" hidden="1" x14ac:dyDescent="0.25">
      <c r="A6" s="18">
        <v>1057</v>
      </c>
      <c r="B6" s="29" t="s">
        <v>1995</v>
      </c>
      <c r="C6" s="28" t="s">
        <v>1525</v>
      </c>
      <c r="D6" s="28"/>
      <c r="E6" s="23"/>
      <c r="F6" s="24">
        <v>20</v>
      </c>
      <c r="G6" s="25">
        <v>180</v>
      </c>
      <c r="H6" s="25" t="e">
        <v>#N/A</v>
      </c>
      <c r="I6" s="25" t="s">
        <v>1700</v>
      </c>
      <c r="J6" s="25" t="s">
        <v>1504</v>
      </c>
      <c r="K6" s="18" t="s">
        <v>1183</v>
      </c>
      <c r="L6" s="25" t="s">
        <v>1495</v>
      </c>
      <c r="M6" s="25">
        <v>180</v>
      </c>
      <c r="N6" s="23" t="s">
        <v>1207</v>
      </c>
      <c r="O6" s="25">
        <v>1</v>
      </c>
      <c r="P6" s="25">
        <v>20</v>
      </c>
      <c r="Q6" s="25">
        <v>5</v>
      </c>
      <c r="R6" s="25">
        <v>5</v>
      </c>
      <c r="S6" s="25">
        <v>31</v>
      </c>
      <c r="U6" s="25">
        <f t="shared" si="0"/>
        <v>31</v>
      </c>
      <c r="V6" s="25"/>
      <c r="W6" s="25" t="s">
        <v>19</v>
      </c>
      <c r="X6" s="25" t="s">
        <v>1509</v>
      </c>
      <c r="Y6" s="25" t="s">
        <v>1525</v>
      </c>
      <c r="Z6" s="25">
        <v>20</v>
      </c>
      <c r="AA6" s="42"/>
      <c r="AB6" s="42"/>
      <c r="AC6" s="42"/>
      <c r="AD6" s="42"/>
      <c r="AE6" s="42"/>
      <c r="AF6" s="42"/>
      <c r="AG6" s="42"/>
      <c r="AH6" s="42"/>
      <c r="AI6" s="42"/>
      <c r="AK6" s="47" t="e">
        <v>#DIV/0!</v>
      </c>
      <c r="AL6" s="18"/>
      <c r="AM6" s="47" t="e">
        <v>#DIV/0!</v>
      </c>
      <c r="AO6" s="48">
        <v>0</v>
      </c>
      <c r="AP6" s="49">
        <v>1</v>
      </c>
      <c r="AQ6" s="18" t="s">
        <v>1548</v>
      </c>
      <c r="AR6" s="24">
        <v>20</v>
      </c>
      <c r="AS6" s="24" t="s">
        <v>1509</v>
      </c>
      <c r="AT6" s="50">
        <f t="shared" si="2"/>
        <v>0</v>
      </c>
      <c r="AU6" s="51" t="b">
        <f t="shared" si="1"/>
        <v>0</v>
      </c>
      <c r="AV6" s="19"/>
      <c r="AW6" s="47">
        <v>3600</v>
      </c>
      <c r="BA6" s="18"/>
      <c r="BB6" s="18"/>
      <c r="BD6" s="18">
        <v>0</v>
      </c>
      <c r="BE6" s="18">
        <v>0</v>
      </c>
      <c r="BF6" s="18"/>
      <c r="BG6" s="18"/>
      <c r="BH6" s="18"/>
      <c r="BI6" s="18"/>
      <c r="BJ6" s="18"/>
      <c r="BK6" s="18"/>
      <c r="BL6" s="18"/>
      <c r="BQ6" s="18" t="s">
        <v>1858</v>
      </c>
    </row>
    <row r="7" spans="1:70" hidden="1" x14ac:dyDescent="0.25">
      <c r="A7" s="18">
        <v>904</v>
      </c>
      <c r="B7" s="26" t="s">
        <v>1217</v>
      </c>
      <c r="C7" s="28" t="s">
        <v>1525</v>
      </c>
      <c r="D7" s="28"/>
      <c r="E7" s="23"/>
      <c r="F7" s="24">
        <v>3</v>
      </c>
      <c r="G7" s="25">
        <v>400</v>
      </c>
      <c r="H7" s="25" t="e">
        <v>#N/A</v>
      </c>
      <c r="I7" s="25" t="s">
        <v>1660</v>
      </c>
      <c r="J7" s="25" t="s">
        <v>1660</v>
      </c>
      <c r="K7" s="33" t="s">
        <v>1183</v>
      </c>
      <c r="L7" s="25" t="s">
        <v>1218</v>
      </c>
      <c r="M7" s="25">
        <v>400</v>
      </c>
      <c r="N7" s="23" t="s">
        <v>1207</v>
      </c>
      <c r="O7" s="25">
        <v>1</v>
      </c>
      <c r="P7" s="25">
        <v>20</v>
      </c>
      <c r="Q7" s="25">
        <v>5</v>
      </c>
      <c r="R7" s="25">
        <v>5</v>
      </c>
      <c r="S7" s="25">
        <v>31</v>
      </c>
      <c r="U7" s="25">
        <f t="shared" si="0"/>
        <v>31</v>
      </c>
      <c r="V7" s="25"/>
      <c r="W7" s="25" t="s">
        <v>19</v>
      </c>
      <c r="X7" s="25" t="s">
        <v>1509</v>
      </c>
      <c r="Y7" s="25" t="s">
        <v>1525</v>
      </c>
      <c r="Z7" s="25">
        <v>5</v>
      </c>
      <c r="AA7" s="42"/>
      <c r="AB7" s="42"/>
      <c r="AC7" s="42"/>
      <c r="AD7" s="42"/>
      <c r="AE7" s="42"/>
      <c r="AF7" s="42"/>
      <c r="AG7" s="42"/>
      <c r="AH7" s="42"/>
      <c r="AI7" s="42"/>
      <c r="AK7" s="47" t="e">
        <v>#DIV/0!</v>
      </c>
      <c r="AL7" s="18"/>
      <c r="AM7" s="47" t="e">
        <v>#DIV/0!</v>
      </c>
      <c r="AO7" s="48">
        <v>0</v>
      </c>
      <c r="AP7" s="49">
        <v>1</v>
      </c>
      <c r="AQ7" s="18" t="s">
        <v>1548</v>
      </c>
      <c r="AR7" s="24">
        <v>3</v>
      </c>
      <c r="AS7" s="24" t="s">
        <v>1509</v>
      </c>
      <c r="AT7" s="50">
        <f t="shared" si="2"/>
        <v>0</v>
      </c>
      <c r="AU7" s="51" t="b">
        <f t="shared" si="1"/>
        <v>0</v>
      </c>
      <c r="AV7" s="19"/>
      <c r="AW7" s="47">
        <v>1200</v>
      </c>
      <c r="BA7" s="18"/>
      <c r="BB7" s="18"/>
      <c r="BD7" s="18">
        <v>0</v>
      </c>
      <c r="BE7" s="18">
        <v>0</v>
      </c>
      <c r="BF7" s="18"/>
      <c r="BG7" s="18"/>
      <c r="BH7" s="18"/>
      <c r="BI7" s="18"/>
      <c r="BJ7" s="18"/>
      <c r="BK7" s="18"/>
      <c r="BL7" s="18"/>
    </row>
    <row r="8" spans="1:70" ht="30" hidden="1" x14ac:dyDescent="0.25">
      <c r="A8" s="18">
        <v>982</v>
      </c>
      <c r="B8" s="29" t="s">
        <v>1996</v>
      </c>
      <c r="C8" s="28" t="s">
        <v>1534</v>
      </c>
      <c r="D8" s="28"/>
      <c r="E8" s="23"/>
      <c r="F8" s="24">
        <v>0</v>
      </c>
      <c r="G8" s="25">
        <v>195</v>
      </c>
      <c r="H8" s="25" t="e">
        <v>#N/A</v>
      </c>
      <c r="I8" s="25" t="s">
        <v>1700</v>
      </c>
      <c r="J8" s="25" t="s">
        <v>1625</v>
      </c>
      <c r="K8" s="18" t="s">
        <v>1175</v>
      </c>
      <c r="L8" s="25" t="e">
        <v>#N/A</v>
      </c>
      <c r="M8" s="25">
        <v>195</v>
      </c>
      <c r="N8" s="23" t="s">
        <v>1208</v>
      </c>
      <c r="O8" s="25">
        <v>1</v>
      </c>
      <c r="P8" s="25">
        <v>15</v>
      </c>
      <c r="Q8" s="25">
        <v>1</v>
      </c>
      <c r="R8" s="25">
        <v>5</v>
      </c>
      <c r="S8" s="25">
        <v>22</v>
      </c>
      <c r="U8" s="25">
        <f t="shared" si="0"/>
        <v>22</v>
      </c>
      <c r="V8" s="25"/>
      <c r="W8" s="25" t="s">
        <v>31</v>
      </c>
      <c r="X8" s="25" t="s">
        <v>1529</v>
      </c>
      <c r="Y8" s="25" t="e">
        <v>#N/A</v>
      </c>
      <c r="Z8" s="25">
        <v>20</v>
      </c>
      <c r="AA8" s="42"/>
      <c r="AB8" s="42"/>
      <c r="AC8" s="42"/>
      <c r="AD8" s="42"/>
      <c r="AE8" s="42"/>
      <c r="AF8" s="42"/>
      <c r="AG8" s="42"/>
      <c r="AH8" s="42"/>
      <c r="AI8" s="42"/>
      <c r="AK8" s="47" t="e">
        <v>#DIV/0!</v>
      </c>
      <c r="AL8" s="18"/>
      <c r="AM8" s="47" t="e">
        <v>#DIV/0!</v>
      </c>
      <c r="AO8" s="48">
        <v>0</v>
      </c>
      <c r="AP8" s="49">
        <v>1</v>
      </c>
      <c r="AQ8" s="18" t="s">
        <v>1168</v>
      </c>
      <c r="AR8" s="24">
        <v>0</v>
      </c>
      <c r="AS8" s="24" t="s">
        <v>1509</v>
      </c>
      <c r="AT8" s="50">
        <f t="shared" si="2"/>
        <v>0</v>
      </c>
      <c r="AU8" s="51" t="e">
        <f t="shared" si="1"/>
        <v>#N/A</v>
      </c>
      <c r="AV8" s="19"/>
      <c r="AW8" s="47">
        <v>0</v>
      </c>
      <c r="BA8" s="18"/>
      <c r="BB8" s="18"/>
      <c r="BD8" s="18">
        <v>0</v>
      </c>
      <c r="BE8" s="18">
        <v>0</v>
      </c>
      <c r="BF8" s="18"/>
      <c r="BG8" s="18"/>
      <c r="BH8" s="18"/>
      <c r="BI8" s="18"/>
      <c r="BJ8" s="18"/>
      <c r="BK8" s="18"/>
      <c r="BL8" s="18"/>
    </row>
    <row r="9" spans="1:70" hidden="1" x14ac:dyDescent="0.25">
      <c r="A9" s="18">
        <v>1021</v>
      </c>
      <c r="B9" s="23" t="s">
        <v>1491</v>
      </c>
      <c r="C9" s="28" t="s">
        <v>1534</v>
      </c>
      <c r="D9" s="28"/>
      <c r="E9" s="23"/>
      <c r="F9" s="24">
        <v>0</v>
      </c>
      <c r="G9" s="25">
        <v>195</v>
      </c>
      <c r="H9" s="25" t="e">
        <v>#N/A</v>
      </c>
      <c r="I9" s="25" t="s">
        <v>1700</v>
      </c>
      <c r="J9" s="25" t="s">
        <v>1668</v>
      </c>
      <c r="K9" s="18" t="s">
        <v>1175</v>
      </c>
      <c r="L9" s="25" t="e">
        <v>#N/A</v>
      </c>
      <c r="M9" s="25">
        <v>195</v>
      </c>
      <c r="N9" s="23" t="s">
        <v>1208</v>
      </c>
      <c r="O9" s="25">
        <v>1</v>
      </c>
      <c r="P9" s="25">
        <v>15</v>
      </c>
      <c r="Q9" s="25">
        <v>1</v>
      </c>
      <c r="R9" s="25">
        <v>5</v>
      </c>
      <c r="S9" s="25">
        <v>22</v>
      </c>
      <c r="U9" s="25">
        <f t="shared" si="0"/>
        <v>22</v>
      </c>
      <c r="V9" s="25" t="s">
        <v>1889</v>
      </c>
      <c r="W9" s="25" t="s">
        <v>31</v>
      </c>
      <c r="X9" s="25" t="s">
        <v>1529</v>
      </c>
      <c r="Y9" s="25" t="e">
        <v>#N/A</v>
      </c>
      <c r="Z9" s="25">
        <v>30</v>
      </c>
      <c r="AA9" s="42"/>
      <c r="AB9" s="42"/>
      <c r="AC9" s="42"/>
      <c r="AD9" s="42"/>
      <c r="AE9" s="42"/>
      <c r="AF9" s="42"/>
      <c r="AG9" s="42"/>
      <c r="AH9" s="42"/>
      <c r="AI9" s="42"/>
      <c r="AK9" s="47" t="s">
        <v>1868</v>
      </c>
      <c r="AL9" s="18"/>
      <c r="AM9" s="47" t="e">
        <v>#DIV/0!</v>
      </c>
      <c r="AO9" s="48">
        <v>0</v>
      </c>
      <c r="AP9" s="49">
        <v>1</v>
      </c>
      <c r="AQ9" s="18" t="s">
        <v>1168</v>
      </c>
      <c r="AR9" s="24">
        <v>0</v>
      </c>
      <c r="AS9" s="24" t="s">
        <v>1509</v>
      </c>
      <c r="AT9" s="50">
        <f t="shared" si="2"/>
        <v>0</v>
      </c>
      <c r="AU9" s="51" t="e">
        <f t="shared" si="1"/>
        <v>#N/A</v>
      </c>
      <c r="AV9" s="19"/>
      <c r="AW9" s="47">
        <v>0</v>
      </c>
      <c r="BA9" s="18"/>
      <c r="BB9" s="18"/>
      <c r="BD9" s="18">
        <v>0</v>
      </c>
      <c r="BE9" s="18">
        <v>0</v>
      </c>
      <c r="BF9" s="18"/>
      <c r="BG9" s="18"/>
      <c r="BH9" s="18"/>
      <c r="BI9" s="18"/>
      <c r="BJ9" s="18"/>
      <c r="BK9" s="18"/>
      <c r="BL9" s="18"/>
      <c r="BQ9" s="18" t="s">
        <v>1858</v>
      </c>
    </row>
    <row r="10" spans="1:70" hidden="1" x14ac:dyDescent="0.25">
      <c r="A10" s="18">
        <v>414</v>
      </c>
      <c r="B10" s="23" t="s">
        <v>1408</v>
      </c>
      <c r="C10" s="28" t="s">
        <v>1870</v>
      </c>
      <c r="D10" s="28"/>
      <c r="E10" s="23"/>
      <c r="F10" s="24">
        <v>16000</v>
      </c>
      <c r="G10" s="25">
        <v>5</v>
      </c>
      <c r="H10" s="25" t="e">
        <v>#N/A</v>
      </c>
      <c r="I10" s="25" t="s">
        <v>1700</v>
      </c>
      <c r="J10" s="25" t="s">
        <v>1506</v>
      </c>
      <c r="K10" s="18" t="s">
        <v>1177</v>
      </c>
      <c r="L10" s="25" t="s">
        <v>1409</v>
      </c>
      <c r="M10" s="25">
        <v>5</v>
      </c>
      <c r="N10" s="23" t="s">
        <v>1208</v>
      </c>
      <c r="O10" s="25">
        <v>1</v>
      </c>
      <c r="P10" s="25">
        <v>10</v>
      </c>
      <c r="Q10" s="25">
        <v>1</v>
      </c>
      <c r="R10" s="25">
        <v>4</v>
      </c>
      <c r="S10" s="25">
        <v>16</v>
      </c>
      <c r="U10" s="25">
        <f t="shared" si="0"/>
        <v>16</v>
      </c>
      <c r="V10" s="25"/>
      <c r="W10" s="25" t="s">
        <v>31</v>
      </c>
      <c r="X10" s="25" t="s">
        <v>1510</v>
      </c>
      <c r="Y10" s="25">
        <v>5000</v>
      </c>
      <c r="Z10" s="25">
        <v>100</v>
      </c>
      <c r="AA10" s="42"/>
      <c r="AB10" s="42"/>
      <c r="AC10" s="42"/>
      <c r="AD10" s="42"/>
      <c r="AE10" s="42"/>
      <c r="AF10" s="42"/>
      <c r="AG10" s="42"/>
      <c r="AH10" s="42"/>
      <c r="AI10" s="42"/>
      <c r="AK10" s="47" t="e">
        <v>#DIV/0!</v>
      </c>
      <c r="AL10" s="18"/>
      <c r="AM10" s="47" t="e">
        <v>#DIV/0!</v>
      </c>
      <c r="AO10" s="48">
        <v>0</v>
      </c>
      <c r="AP10" s="49">
        <v>1</v>
      </c>
      <c r="AQ10" s="18" t="s">
        <v>1552</v>
      </c>
      <c r="AR10" s="24">
        <v>16000</v>
      </c>
      <c r="AS10" s="24" t="s">
        <v>1510</v>
      </c>
      <c r="AT10" s="50">
        <f t="shared" si="2"/>
        <v>0</v>
      </c>
      <c r="AU10" s="51" t="b">
        <f t="shared" si="1"/>
        <v>0</v>
      </c>
      <c r="AV10" s="19"/>
      <c r="AW10" s="47">
        <v>80000</v>
      </c>
      <c r="BA10" s="18"/>
      <c r="BB10" s="18"/>
      <c r="BD10" s="18">
        <v>0</v>
      </c>
      <c r="BE10" s="18">
        <v>0</v>
      </c>
      <c r="BF10" s="18"/>
      <c r="BG10" s="18"/>
      <c r="BH10" s="18"/>
      <c r="BI10" s="18"/>
      <c r="BJ10" s="18"/>
      <c r="BK10" s="18"/>
      <c r="BL10" s="18"/>
      <c r="BQ10" s="18" t="s">
        <v>1858</v>
      </c>
    </row>
    <row r="11" spans="1:70" ht="30" hidden="1" x14ac:dyDescent="0.25">
      <c r="A11" s="18">
        <v>342</v>
      </c>
      <c r="B11" s="28" t="s">
        <v>1997</v>
      </c>
      <c r="C11" s="28" t="s">
        <v>1870</v>
      </c>
      <c r="D11" s="28"/>
      <c r="E11" s="23"/>
      <c r="F11" s="24">
        <v>87000</v>
      </c>
      <c r="G11" s="25">
        <v>1</v>
      </c>
      <c r="H11" s="25" t="e">
        <v>#N/A</v>
      </c>
      <c r="I11" s="25" t="s">
        <v>1700</v>
      </c>
      <c r="J11" s="25" t="s">
        <v>1505</v>
      </c>
      <c r="K11" s="18" t="s">
        <v>1176</v>
      </c>
      <c r="L11" s="25" t="s">
        <v>1407</v>
      </c>
      <c r="M11" s="25">
        <v>1</v>
      </c>
      <c r="N11" s="23" t="s">
        <v>1208</v>
      </c>
      <c r="O11" s="25">
        <v>1</v>
      </c>
      <c r="P11" s="25">
        <v>15</v>
      </c>
      <c r="Q11" s="25">
        <v>1</v>
      </c>
      <c r="R11" s="25">
        <v>5</v>
      </c>
      <c r="S11" s="25">
        <v>22</v>
      </c>
      <c r="U11" s="25">
        <f t="shared" si="0"/>
        <v>22</v>
      </c>
      <c r="V11" s="25"/>
      <c r="W11" s="25" t="s">
        <v>31</v>
      </c>
      <c r="X11" s="25" t="s">
        <v>1529</v>
      </c>
      <c r="Y11" s="25">
        <v>200</v>
      </c>
      <c r="Z11" s="25">
        <v>6000</v>
      </c>
      <c r="AA11" s="42"/>
      <c r="AB11" s="42"/>
      <c r="AC11" s="42"/>
      <c r="AD11" s="42"/>
      <c r="AE11" s="42"/>
      <c r="AF11" s="42"/>
      <c r="AG11" s="42"/>
      <c r="AH11" s="42"/>
      <c r="AI11" s="42"/>
      <c r="AK11" s="47" t="e">
        <v>#DIV/0!</v>
      </c>
      <c r="AL11" s="18"/>
      <c r="AM11" s="47" t="e">
        <v>#DIV/0!</v>
      </c>
      <c r="AO11" s="48">
        <v>0</v>
      </c>
      <c r="AP11" s="49">
        <v>1</v>
      </c>
      <c r="AQ11" s="18" t="s">
        <v>1552</v>
      </c>
      <c r="AR11" s="24">
        <v>87000</v>
      </c>
      <c r="AS11" s="24" t="s">
        <v>1510</v>
      </c>
      <c r="AT11" s="50">
        <f t="shared" si="2"/>
        <v>0</v>
      </c>
      <c r="AU11" s="51" t="b">
        <f t="shared" si="1"/>
        <v>0</v>
      </c>
      <c r="AV11" s="19"/>
      <c r="AW11" s="47">
        <v>87000</v>
      </c>
      <c r="BA11" s="18"/>
      <c r="BB11" s="18"/>
      <c r="BD11" s="18">
        <v>0</v>
      </c>
      <c r="BE11" s="18">
        <v>0</v>
      </c>
      <c r="BF11" s="18"/>
      <c r="BG11" s="18"/>
      <c r="BH11" s="18"/>
      <c r="BI11" s="18"/>
      <c r="BJ11" s="18"/>
      <c r="BK11" s="18"/>
      <c r="BL11" s="18"/>
      <c r="BQ11" s="18" t="s">
        <v>1858</v>
      </c>
    </row>
    <row r="12" spans="1:70" hidden="1" x14ac:dyDescent="0.25">
      <c r="A12" s="18">
        <v>422</v>
      </c>
      <c r="B12" s="23" t="s">
        <v>1412</v>
      </c>
      <c r="C12" s="28" t="s">
        <v>1870</v>
      </c>
      <c r="D12" s="28"/>
      <c r="E12" s="23"/>
      <c r="F12" s="24">
        <v>9500</v>
      </c>
      <c r="G12" s="25">
        <v>5</v>
      </c>
      <c r="H12" s="25" t="e">
        <v>#N/A</v>
      </c>
      <c r="I12" s="25" t="s">
        <v>1700</v>
      </c>
      <c r="J12" s="25" t="s">
        <v>1506</v>
      </c>
      <c r="K12" s="18" t="s">
        <v>1177</v>
      </c>
      <c r="L12" s="25" t="s">
        <v>1413</v>
      </c>
      <c r="M12" s="25">
        <v>5</v>
      </c>
      <c r="N12" s="23" t="s">
        <v>1208</v>
      </c>
      <c r="O12" s="25">
        <v>1</v>
      </c>
      <c r="P12" s="25">
        <v>10</v>
      </c>
      <c r="Q12" s="25">
        <v>1</v>
      </c>
      <c r="R12" s="25">
        <v>4</v>
      </c>
      <c r="S12" s="25">
        <v>16</v>
      </c>
      <c r="U12" s="25">
        <f t="shared" si="0"/>
        <v>16</v>
      </c>
      <c r="V12" s="25"/>
      <c r="W12" s="25" t="s">
        <v>31</v>
      </c>
      <c r="X12" s="25" t="s">
        <v>1510</v>
      </c>
      <c r="Y12" s="25">
        <v>5000</v>
      </c>
      <c r="Z12" s="25">
        <v>100</v>
      </c>
      <c r="AA12" s="42"/>
      <c r="AB12" s="42"/>
      <c r="AC12" s="42"/>
      <c r="AD12" s="42"/>
      <c r="AE12" s="42"/>
      <c r="AF12" s="42"/>
      <c r="AG12" s="42"/>
      <c r="AH12" s="42"/>
      <c r="AI12" s="42"/>
      <c r="AK12" s="47" t="e">
        <v>#DIV/0!</v>
      </c>
      <c r="AL12" s="18"/>
      <c r="AM12" s="47" t="e">
        <v>#DIV/0!</v>
      </c>
      <c r="AO12" s="48">
        <v>0</v>
      </c>
      <c r="AP12" s="49">
        <v>1</v>
      </c>
      <c r="AQ12" s="18" t="s">
        <v>1552</v>
      </c>
      <c r="AR12" s="24">
        <v>9500</v>
      </c>
      <c r="AS12" s="24" t="s">
        <v>1510</v>
      </c>
      <c r="AT12" s="50">
        <f t="shared" si="2"/>
        <v>0</v>
      </c>
      <c r="AU12" s="51" t="b">
        <f t="shared" si="1"/>
        <v>0</v>
      </c>
      <c r="AV12" s="19"/>
      <c r="AW12" s="47">
        <v>47500</v>
      </c>
      <c r="BA12" s="18"/>
      <c r="BB12" s="18"/>
      <c r="BD12" s="18">
        <v>0</v>
      </c>
      <c r="BE12" s="18">
        <v>0</v>
      </c>
      <c r="BF12" s="18"/>
      <c r="BG12" s="18"/>
      <c r="BH12" s="18"/>
      <c r="BI12" s="18"/>
      <c r="BJ12" s="18"/>
      <c r="BK12" s="18"/>
      <c r="BL12" s="18"/>
      <c r="BQ12" s="18" t="s">
        <v>1858</v>
      </c>
    </row>
    <row r="13" spans="1:70" hidden="1" x14ac:dyDescent="0.25">
      <c r="A13" s="18">
        <v>182</v>
      </c>
      <c r="B13" s="26" t="s">
        <v>1386</v>
      </c>
      <c r="C13" s="23" t="s">
        <v>1595</v>
      </c>
      <c r="D13" s="23"/>
      <c r="E13" s="23"/>
      <c r="F13" s="24">
        <v>1745</v>
      </c>
      <c r="G13" s="25">
        <v>225</v>
      </c>
      <c r="H13" s="25" t="e">
        <v>#N/A</v>
      </c>
      <c r="I13" s="25" t="s">
        <v>1700</v>
      </c>
      <c r="J13" s="25" t="s">
        <v>1501</v>
      </c>
      <c r="K13" s="18" t="s">
        <v>1175</v>
      </c>
      <c r="L13" s="25" t="s">
        <v>1387</v>
      </c>
      <c r="M13" s="25">
        <v>225</v>
      </c>
      <c r="N13" s="23" t="s">
        <v>1208</v>
      </c>
      <c r="O13" s="25">
        <v>1</v>
      </c>
      <c r="P13" s="25">
        <v>15</v>
      </c>
      <c r="Q13" s="25">
        <v>1</v>
      </c>
      <c r="R13" s="25">
        <v>5</v>
      </c>
      <c r="S13" s="25">
        <v>22</v>
      </c>
      <c r="U13" s="25">
        <f t="shared" si="0"/>
        <v>22</v>
      </c>
      <c r="V13" s="25"/>
      <c r="W13" s="25" t="s">
        <v>31</v>
      </c>
      <c r="X13" s="25" t="s">
        <v>1529</v>
      </c>
      <c r="Y13" s="25">
        <v>500</v>
      </c>
      <c r="Z13" s="25">
        <v>20</v>
      </c>
      <c r="AA13" s="42"/>
      <c r="AB13" s="42"/>
      <c r="AC13" s="42"/>
      <c r="AD13" s="42"/>
      <c r="AE13" s="42"/>
      <c r="AF13" s="42"/>
      <c r="AG13" s="42"/>
      <c r="AH13" s="42"/>
      <c r="AI13" s="42"/>
      <c r="AK13" s="47" t="e">
        <v>#DIV/0!</v>
      </c>
      <c r="AL13" s="18"/>
      <c r="AM13" s="47" t="e">
        <v>#DIV/0!</v>
      </c>
      <c r="AO13" s="48">
        <v>0</v>
      </c>
      <c r="AP13" s="49">
        <v>1</v>
      </c>
      <c r="AQ13" s="18" t="s">
        <v>1168</v>
      </c>
      <c r="AR13" s="24">
        <v>1745</v>
      </c>
      <c r="AS13" s="24" t="s">
        <v>1509</v>
      </c>
      <c r="AT13" s="50">
        <f t="shared" si="2"/>
        <v>0</v>
      </c>
      <c r="AU13" s="51" t="b">
        <f t="shared" si="1"/>
        <v>0</v>
      </c>
      <c r="AV13" s="19"/>
      <c r="AW13" s="47">
        <v>392625</v>
      </c>
      <c r="BA13" s="18"/>
      <c r="BB13" s="18"/>
      <c r="BD13" s="18">
        <v>0</v>
      </c>
      <c r="BE13" s="18">
        <v>0</v>
      </c>
      <c r="BF13" s="18"/>
      <c r="BG13" s="18"/>
      <c r="BH13" s="18"/>
      <c r="BI13" s="18"/>
      <c r="BJ13" s="18"/>
      <c r="BK13" s="18"/>
      <c r="BL13" s="18"/>
    </row>
    <row r="14" spans="1:70" hidden="1" x14ac:dyDescent="0.25">
      <c r="A14" s="18">
        <v>472</v>
      </c>
      <c r="B14" s="23" t="s">
        <v>1425</v>
      </c>
      <c r="C14" s="28" t="s">
        <v>1870</v>
      </c>
      <c r="D14" s="28"/>
      <c r="E14" s="23"/>
      <c r="F14" s="24">
        <v>794</v>
      </c>
      <c r="G14" s="25">
        <v>380</v>
      </c>
      <c r="H14" s="25" t="e">
        <v>#N/A</v>
      </c>
      <c r="I14" s="25" t="s">
        <v>1700</v>
      </c>
      <c r="J14" s="25" t="s">
        <v>1506</v>
      </c>
      <c r="K14" s="18" t="s">
        <v>1175</v>
      </c>
      <c r="L14" s="25" t="s">
        <v>1426</v>
      </c>
      <c r="M14" s="25">
        <v>380</v>
      </c>
      <c r="N14" s="23" t="s">
        <v>1208</v>
      </c>
      <c r="O14" s="25">
        <v>1</v>
      </c>
      <c r="P14" s="25">
        <v>15</v>
      </c>
      <c r="Q14" s="25">
        <v>1</v>
      </c>
      <c r="R14" s="25">
        <v>5</v>
      </c>
      <c r="S14" s="25">
        <v>22</v>
      </c>
      <c r="U14" s="25">
        <f t="shared" si="0"/>
        <v>22</v>
      </c>
      <c r="V14" s="25"/>
      <c r="W14" s="25" t="s">
        <v>31</v>
      </c>
      <c r="X14" s="25" t="s">
        <v>1529</v>
      </c>
      <c r="Y14" s="25">
        <v>200</v>
      </c>
      <c r="Z14" s="25">
        <v>9</v>
      </c>
      <c r="AA14" s="42"/>
      <c r="AB14" s="42"/>
      <c r="AC14" s="42"/>
      <c r="AD14" s="42"/>
      <c r="AE14" s="42"/>
      <c r="AF14" s="42"/>
      <c r="AG14" s="42"/>
      <c r="AH14" s="42"/>
      <c r="AI14" s="42"/>
      <c r="AK14" s="47" t="e">
        <v>#DIV/0!</v>
      </c>
      <c r="AL14" s="18"/>
      <c r="AM14" s="47" t="e">
        <v>#DIV/0!</v>
      </c>
      <c r="AO14" s="48">
        <v>0</v>
      </c>
      <c r="AP14" s="49">
        <v>1</v>
      </c>
      <c r="AQ14" s="18" t="s">
        <v>1552</v>
      </c>
      <c r="AR14" s="24">
        <v>794</v>
      </c>
      <c r="AS14" s="24" t="s">
        <v>1509</v>
      </c>
      <c r="AT14" s="50">
        <f t="shared" si="2"/>
        <v>0</v>
      </c>
      <c r="AU14" s="51" t="b">
        <f t="shared" si="1"/>
        <v>0</v>
      </c>
      <c r="AV14" s="19"/>
      <c r="AW14" s="47">
        <v>301720</v>
      </c>
      <c r="BA14" s="18"/>
      <c r="BB14" s="18"/>
      <c r="BD14" s="18">
        <v>0</v>
      </c>
      <c r="BE14" s="18">
        <v>0</v>
      </c>
      <c r="BF14" s="18"/>
      <c r="BG14" s="18"/>
      <c r="BH14" s="18"/>
      <c r="BI14" s="18"/>
      <c r="BJ14" s="18"/>
      <c r="BK14" s="18"/>
      <c r="BL14" s="18"/>
    </row>
    <row r="15" spans="1:70" hidden="1" x14ac:dyDescent="0.25">
      <c r="A15" s="18">
        <v>426</v>
      </c>
      <c r="B15" s="23" t="s">
        <v>1416</v>
      </c>
      <c r="C15" s="28" t="s">
        <v>1870</v>
      </c>
      <c r="D15" s="28"/>
      <c r="E15" s="23"/>
      <c r="F15" s="24">
        <v>847</v>
      </c>
      <c r="G15" s="25">
        <v>300</v>
      </c>
      <c r="H15" s="25" t="e">
        <v>#N/A</v>
      </c>
      <c r="I15" s="25" t="s">
        <v>1700</v>
      </c>
      <c r="J15" s="25" t="s">
        <v>1506</v>
      </c>
      <c r="K15" s="18" t="s">
        <v>1175</v>
      </c>
      <c r="L15" s="25" t="s">
        <v>1417</v>
      </c>
      <c r="M15" s="25">
        <v>300</v>
      </c>
      <c r="N15" s="23" t="s">
        <v>1208</v>
      </c>
      <c r="O15" s="25">
        <v>1</v>
      </c>
      <c r="P15" s="25">
        <v>15</v>
      </c>
      <c r="Q15" s="25">
        <v>1</v>
      </c>
      <c r="R15" s="25">
        <v>5</v>
      </c>
      <c r="S15" s="25">
        <v>22</v>
      </c>
      <c r="U15" s="25">
        <f t="shared" si="0"/>
        <v>22</v>
      </c>
      <c r="V15" s="25"/>
      <c r="W15" s="25" t="s">
        <v>31</v>
      </c>
      <c r="X15" s="25" t="s">
        <v>1529</v>
      </c>
      <c r="Y15" s="25">
        <v>200</v>
      </c>
      <c r="Z15" s="25">
        <v>18</v>
      </c>
      <c r="AA15" s="42"/>
      <c r="AB15" s="42"/>
      <c r="AC15" s="42"/>
      <c r="AD15" s="42"/>
      <c r="AE15" s="42"/>
      <c r="AF15" s="42"/>
      <c r="AG15" s="42"/>
      <c r="AH15" s="42"/>
      <c r="AI15" s="42"/>
      <c r="AK15" s="47" t="e">
        <v>#DIV/0!</v>
      </c>
      <c r="AL15" s="18"/>
      <c r="AM15" s="47" t="e">
        <v>#DIV/0!</v>
      </c>
      <c r="AO15" s="48">
        <v>0</v>
      </c>
      <c r="AP15" s="49">
        <v>1</v>
      </c>
      <c r="AQ15" s="18" t="s">
        <v>1552</v>
      </c>
      <c r="AR15" s="24">
        <v>847</v>
      </c>
      <c r="AS15" s="24" t="s">
        <v>1509</v>
      </c>
      <c r="AT15" s="50">
        <f t="shared" si="2"/>
        <v>0</v>
      </c>
      <c r="AU15" s="51" t="b">
        <f t="shared" si="1"/>
        <v>0</v>
      </c>
      <c r="AV15" s="19"/>
      <c r="AW15" s="47">
        <v>254100</v>
      </c>
      <c r="BA15" s="18"/>
      <c r="BB15" s="18"/>
      <c r="BD15" s="18">
        <v>0</v>
      </c>
      <c r="BE15" s="18">
        <v>0</v>
      </c>
      <c r="BF15" s="18"/>
      <c r="BG15" s="18"/>
      <c r="BH15" s="18"/>
      <c r="BI15" s="18"/>
      <c r="BJ15" s="18"/>
      <c r="BK15" s="18"/>
      <c r="BL15" s="18"/>
      <c r="BQ15" s="18" t="s">
        <v>1858</v>
      </c>
    </row>
    <row r="16" spans="1:70" hidden="1" x14ac:dyDescent="0.25">
      <c r="A16" s="18">
        <v>434</v>
      </c>
      <c r="B16" s="23" t="s">
        <v>1418</v>
      </c>
      <c r="C16" s="28" t="s">
        <v>1870</v>
      </c>
      <c r="D16" s="28"/>
      <c r="E16" s="23"/>
      <c r="F16" s="24">
        <v>695</v>
      </c>
      <c r="G16" s="25">
        <v>300</v>
      </c>
      <c r="H16" s="25" t="e">
        <v>#N/A</v>
      </c>
      <c r="I16" s="25" t="s">
        <v>1700</v>
      </c>
      <c r="J16" s="25" t="s">
        <v>1506</v>
      </c>
      <c r="K16" s="18" t="s">
        <v>1175</v>
      </c>
      <c r="L16" s="25" t="s">
        <v>1419</v>
      </c>
      <c r="M16" s="25">
        <v>300</v>
      </c>
      <c r="N16" s="23" t="s">
        <v>1208</v>
      </c>
      <c r="O16" s="25">
        <v>1</v>
      </c>
      <c r="P16" s="25">
        <v>15</v>
      </c>
      <c r="Q16" s="25">
        <v>1</v>
      </c>
      <c r="R16" s="25">
        <v>5</v>
      </c>
      <c r="S16" s="25">
        <v>22</v>
      </c>
      <c r="U16" s="25">
        <f t="shared" si="0"/>
        <v>22</v>
      </c>
      <c r="V16" s="25"/>
      <c r="W16" s="25" t="s">
        <v>31</v>
      </c>
      <c r="X16" s="25" t="s">
        <v>1529</v>
      </c>
      <c r="Y16" s="25">
        <v>200</v>
      </c>
      <c r="Z16" s="25">
        <v>17</v>
      </c>
      <c r="AA16" s="42"/>
      <c r="AB16" s="42"/>
      <c r="AC16" s="42"/>
      <c r="AD16" s="42"/>
      <c r="AE16" s="42"/>
      <c r="AF16" s="42"/>
      <c r="AG16" s="42"/>
      <c r="AH16" s="42"/>
      <c r="AI16" s="42"/>
      <c r="AK16" s="47" t="e">
        <v>#DIV/0!</v>
      </c>
      <c r="AL16" s="18"/>
      <c r="AM16" s="47" t="e">
        <v>#DIV/0!</v>
      </c>
      <c r="AO16" s="48">
        <v>0</v>
      </c>
      <c r="AP16" s="49">
        <v>1</v>
      </c>
      <c r="AQ16" s="18" t="s">
        <v>1552</v>
      </c>
      <c r="AR16" s="24">
        <v>695</v>
      </c>
      <c r="AS16" s="24" t="s">
        <v>1509</v>
      </c>
      <c r="AT16" s="50">
        <f t="shared" si="2"/>
        <v>0</v>
      </c>
      <c r="AU16" s="51" t="b">
        <f t="shared" si="1"/>
        <v>0</v>
      </c>
      <c r="AV16" s="19"/>
      <c r="AW16" s="47">
        <v>208500</v>
      </c>
      <c r="BA16" s="18"/>
      <c r="BB16" s="18"/>
      <c r="BD16" s="18">
        <v>0</v>
      </c>
      <c r="BE16" s="18">
        <v>0</v>
      </c>
      <c r="BF16" s="18"/>
      <c r="BG16" s="18"/>
      <c r="BH16" s="18"/>
      <c r="BI16" s="18"/>
      <c r="BJ16" s="18"/>
      <c r="BK16" s="18"/>
      <c r="BL16" s="18"/>
    </row>
    <row r="17" spans="1:64" hidden="1" x14ac:dyDescent="0.25">
      <c r="A17" s="18">
        <v>460</v>
      </c>
      <c r="B17" s="23" t="s">
        <v>1421</v>
      </c>
      <c r="C17" s="28" t="s">
        <v>1870</v>
      </c>
      <c r="D17" s="28"/>
      <c r="E17" s="23"/>
      <c r="F17" s="24">
        <v>14745</v>
      </c>
      <c r="G17" s="25">
        <v>8</v>
      </c>
      <c r="H17" s="25" t="e">
        <v>#N/A</v>
      </c>
      <c r="I17" s="25" t="s">
        <v>1700</v>
      </c>
      <c r="J17" s="25" t="s">
        <v>1506</v>
      </c>
      <c r="K17" s="18" t="s">
        <v>1177</v>
      </c>
      <c r="L17" s="25" t="s">
        <v>1422</v>
      </c>
      <c r="M17" s="25">
        <v>8</v>
      </c>
      <c r="N17" s="23" t="s">
        <v>1208</v>
      </c>
      <c r="O17" s="25">
        <v>1</v>
      </c>
      <c r="P17" s="25">
        <v>10</v>
      </c>
      <c r="Q17" s="25">
        <v>1</v>
      </c>
      <c r="R17" s="25">
        <v>4</v>
      </c>
      <c r="S17" s="25">
        <v>16</v>
      </c>
      <c r="U17" s="25">
        <f t="shared" si="0"/>
        <v>16</v>
      </c>
      <c r="V17" s="25"/>
      <c r="W17" s="25" t="s">
        <v>31</v>
      </c>
      <c r="X17" s="25" t="s">
        <v>1510</v>
      </c>
      <c r="Y17" s="25">
        <v>5000</v>
      </c>
      <c r="Z17" s="25">
        <v>100</v>
      </c>
      <c r="AA17" s="42"/>
      <c r="AB17" s="42"/>
      <c r="AC17" s="42"/>
      <c r="AD17" s="42"/>
      <c r="AE17" s="42"/>
      <c r="AF17" s="42"/>
      <c r="AG17" s="42"/>
      <c r="AH17" s="42"/>
      <c r="AI17" s="42"/>
      <c r="AK17" s="47" t="e">
        <v>#DIV/0!</v>
      </c>
      <c r="AL17" s="18"/>
      <c r="AM17" s="47" t="e">
        <v>#DIV/0!</v>
      </c>
      <c r="AO17" s="48">
        <v>0</v>
      </c>
      <c r="AP17" s="49">
        <v>1</v>
      </c>
      <c r="AQ17" s="18" t="s">
        <v>1552</v>
      </c>
      <c r="AR17" s="24">
        <v>14745</v>
      </c>
      <c r="AS17" s="24" t="s">
        <v>1510</v>
      </c>
      <c r="AT17" s="50">
        <f t="shared" si="2"/>
        <v>0</v>
      </c>
      <c r="AU17" s="51" t="b">
        <f t="shared" si="1"/>
        <v>0</v>
      </c>
      <c r="AV17" s="19"/>
      <c r="AW17" s="47">
        <v>117960</v>
      </c>
      <c r="BA17" s="18"/>
      <c r="BB17" s="18"/>
      <c r="BD17" s="18">
        <v>0</v>
      </c>
      <c r="BE17" s="18">
        <v>0</v>
      </c>
      <c r="BF17" s="18"/>
      <c r="BG17" s="18"/>
      <c r="BH17" s="18"/>
      <c r="BI17" s="18"/>
      <c r="BJ17" s="18"/>
      <c r="BK17" s="18"/>
      <c r="BL17" s="18"/>
    </row>
    <row r="18" spans="1:64" ht="30" hidden="1" x14ac:dyDescent="0.25">
      <c r="A18" s="18">
        <v>501</v>
      </c>
      <c r="B18" s="28" t="s">
        <v>1998</v>
      </c>
      <c r="C18" s="28" t="s">
        <v>1870</v>
      </c>
      <c r="D18" s="28"/>
      <c r="E18" s="23" t="s">
        <v>1602</v>
      </c>
      <c r="F18" s="24">
        <v>1920</v>
      </c>
      <c r="G18" s="25">
        <v>33</v>
      </c>
      <c r="H18" s="25" t="e">
        <v>#N/A</v>
      </c>
      <c r="I18" s="25" t="s">
        <v>1699</v>
      </c>
      <c r="J18" s="25" t="s">
        <v>1500</v>
      </c>
      <c r="K18" s="18" t="s">
        <v>1178</v>
      </c>
      <c r="L18" s="25" t="s">
        <v>1433</v>
      </c>
      <c r="M18" s="25">
        <v>33</v>
      </c>
      <c r="N18" s="23" t="s">
        <v>1208</v>
      </c>
      <c r="O18" s="25">
        <v>1</v>
      </c>
      <c r="P18" s="25">
        <v>4</v>
      </c>
      <c r="Q18" s="25">
        <v>1</v>
      </c>
      <c r="R18" s="25">
        <v>2</v>
      </c>
      <c r="S18" s="25">
        <v>8</v>
      </c>
      <c r="U18" s="25">
        <f t="shared" si="0"/>
        <v>8</v>
      </c>
      <c r="V18" s="25"/>
      <c r="W18" s="25" t="s">
        <v>46</v>
      </c>
      <c r="X18" s="25" t="s">
        <v>1510</v>
      </c>
      <c r="Y18" s="25">
        <v>500</v>
      </c>
      <c r="Z18" s="25">
        <v>10</v>
      </c>
      <c r="AA18" s="42"/>
      <c r="AB18" s="42"/>
      <c r="AC18" s="42"/>
      <c r="AD18" s="42"/>
      <c r="AE18" s="42"/>
      <c r="AF18" s="42"/>
      <c r="AG18" s="42"/>
      <c r="AH18" s="42"/>
      <c r="AI18" s="42"/>
      <c r="AK18" s="47" t="e">
        <v>#DIV/0!</v>
      </c>
      <c r="AL18" s="18"/>
      <c r="AM18" s="47" t="e">
        <v>#DIV/0!</v>
      </c>
      <c r="AO18" s="48">
        <v>0</v>
      </c>
      <c r="AP18" s="49">
        <v>1</v>
      </c>
      <c r="AQ18" s="18" t="s">
        <v>1552</v>
      </c>
      <c r="AR18" s="24">
        <v>1920</v>
      </c>
      <c r="AS18" s="24" t="s">
        <v>1510</v>
      </c>
      <c r="AT18" s="50">
        <f t="shared" si="2"/>
        <v>0</v>
      </c>
      <c r="AU18" s="51" t="b">
        <f t="shared" si="1"/>
        <v>0</v>
      </c>
      <c r="AV18" s="19"/>
      <c r="AW18" s="47">
        <v>63360</v>
      </c>
      <c r="BA18" s="18"/>
      <c r="BB18" s="18"/>
      <c r="BD18" s="18">
        <v>0</v>
      </c>
      <c r="BE18" s="18">
        <v>0</v>
      </c>
      <c r="BF18" s="18"/>
      <c r="BG18" s="18"/>
      <c r="BH18" s="18"/>
      <c r="BI18" s="18"/>
      <c r="BJ18" s="18"/>
      <c r="BK18" s="18"/>
      <c r="BL18" s="18"/>
    </row>
    <row r="19" spans="1:64" hidden="1" x14ac:dyDescent="0.25">
      <c r="A19" s="18">
        <v>291</v>
      </c>
      <c r="B19" s="23" t="s">
        <v>1397</v>
      </c>
      <c r="C19" s="28" t="s">
        <v>1870</v>
      </c>
      <c r="D19" s="28"/>
      <c r="E19" s="23"/>
      <c r="F19" s="24">
        <v>80</v>
      </c>
      <c r="G19" s="25">
        <v>250</v>
      </c>
      <c r="H19" s="25" t="e">
        <v>#N/A</v>
      </c>
      <c r="I19" s="25" t="s">
        <v>1699</v>
      </c>
      <c r="J19" s="25" t="s">
        <v>1500</v>
      </c>
      <c r="K19" s="18" t="s">
        <v>1175</v>
      </c>
      <c r="L19" s="25" t="s">
        <v>1398</v>
      </c>
      <c r="M19" s="25">
        <v>250</v>
      </c>
      <c r="N19" s="23" t="s">
        <v>1208</v>
      </c>
      <c r="O19" s="25">
        <v>1</v>
      </c>
      <c r="P19" s="25">
        <v>15</v>
      </c>
      <c r="Q19" s="25">
        <v>1</v>
      </c>
      <c r="R19" s="25">
        <v>5</v>
      </c>
      <c r="S19" s="25">
        <v>22</v>
      </c>
      <c r="U19" s="25">
        <f t="shared" si="0"/>
        <v>22</v>
      </c>
      <c r="V19" s="25"/>
      <c r="W19" s="25" t="s">
        <v>31</v>
      </c>
      <c r="X19" s="25" t="s">
        <v>1509</v>
      </c>
      <c r="Y19" s="25">
        <v>200</v>
      </c>
      <c r="Z19" s="25">
        <v>5</v>
      </c>
      <c r="AA19" s="42"/>
      <c r="AB19" s="42"/>
      <c r="AC19" s="42"/>
      <c r="AD19" s="42"/>
      <c r="AE19" s="42"/>
      <c r="AF19" s="42"/>
      <c r="AG19" s="42"/>
      <c r="AH19" s="42"/>
      <c r="AI19" s="42"/>
      <c r="AK19" s="47" t="e">
        <v>#DIV/0!</v>
      </c>
      <c r="AL19" s="18"/>
      <c r="AM19" s="47" t="e">
        <v>#DIV/0!</v>
      </c>
      <c r="AO19" s="48">
        <v>0</v>
      </c>
      <c r="AP19" s="49">
        <v>1</v>
      </c>
      <c r="AQ19" s="18" t="s">
        <v>1552</v>
      </c>
      <c r="AR19" s="24">
        <v>80</v>
      </c>
      <c r="AS19" s="24" t="s">
        <v>1509</v>
      </c>
      <c r="AT19" s="50">
        <f t="shared" si="2"/>
        <v>0</v>
      </c>
      <c r="AU19" s="51" t="b">
        <f t="shared" si="1"/>
        <v>0</v>
      </c>
      <c r="AV19" s="19"/>
      <c r="AW19" s="47">
        <v>20000</v>
      </c>
      <c r="BA19" s="18"/>
      <c r="BB19" s="18"/>
      <c r="BD19" s="18">
        <v>0</v>
      </c>
      <c r="BE19" s="18">
        <v>0</v>
      </c>
      <c r="BF19" s="18"/>
      <c r="BG19" s="18"/>
      <c r="BH19" s="18"/>
      <c r="BI19" s="18"/>
      <c r="BJ19" s="18"/>
      <c r="BK19" s="18"/>
      <c r="BL19" s="18"/>
    </row>
    <row r="20" spans="1:64" hidden="1" x14ac:dyDescent="0.25">
      <c r="A20" s="18">
        <v>461</v>
      </c>
      <c r="B20" s="23" t="s">
        <v>1423</v>
      </c>
      <c r="C20" s="28" t="s">
        <v>1870</v>
      </c>
      <c r="D20" s="28"/>
      <c r="E20" s="23" t="s">
        <v>1602</v>
      </c>
      <c r="F20" s="24">
        <v>1180</v>
      </c>
      <c r="G20" s="25">
        <v>35.85</v>
      </c>
      <c r="H20" s="25" t="e">
        <v>#N/A</v>
      </c>
      <c r="I20" s="25" t="s">
        <v>1700</v>
      </c>
      <c r="J20" s="25" t="s">
        <v>1506</v>
      </c>
      <c r="K20" s="18" t="s">
        <v>1178</v>
      </c>
      <c r="L20" s="25" t="s">
        <v>1424</v>
      </c>
      <c r="M20" s="25">
        <v>35.85</v>
      </c>
      <c r="N20" s="23" t="s">
        <v>1208</v>
      </c>
      <c r="O20" s="25">
        <v>1</v>
      </c>
      <c r="P20" s="25">
        <v>4</v>
      </c>
      <c r="Q20" s="25">
        <v>1</v>
      </c>
      <c r="R20" s="25">
        <v>2</v>
      </c>
      <c r="S20" s="25">
        <v>8</v>
      </c>
      <c r="U20" s="25">
        <f t="shared" si="0"/>
        <v>8</v>
      </c>
      <c r="V20" s="25"/>
      <c r="W20" s="25" t="s">
        <v>46</v>
      </c>
      <c r="X20" s="25" t="s">
        <v>1510</v>
      </c>
      <c r="Y20" s="25">
        <v>500</v>
      </c>
      <c r="Z20" s="25">
        <v>10</v>
      </c>
      <c r="AA20" s="42"/>
      <c r="AB20" s="42"/>
      <c r="AC20" s="42"/>
      <c r="AD20" s="42"/>
      <c r="AE20" s="42"/>
      <c r="AF20" s="42"/>
      <c r="AG20" s="42"/>
      <c r="AH20" s="42"/>
      <c r="AI20" s="42"/>
      <c r="AK20" s="47" t="e">
        <v>#DIV/0!</v>
      </c>
      <c r="AL20" s="18"/>
      <c r="AM20" s="47" t="e">
        <v>#DIV/0!</v>
      </c>
      <c r="AO20" s="48">
        <v>0</v>
      </c>
      <c r="AP20" s="49">
        <v>1</v>
      </c>
      <c r="AQ20" s="18" t="s">
        <v>1552</v>
      </c>
      <c r="AR20" s="24">
        <v>1180</v>
      </c>
      <c r="AS20" s="24" t="s">
        <v>1510</v>
      </c>
      <c r="AT20" s="50">
        <f t="shared" si="2"/>
        <v>0</v>
      </c>
      <c r="AU20" s="51" t="b">
        <f t="shared" si="1"/>
        <v>0</v>
      </c>
      <c r="AV20" s="19"/>
      <c r="AW20" s="47">
        <v>42303</v>
      </c>
      <c r="BA20" s="18"/>
      <c r="BB20" s="18"/>
      <c r="BD20" s="18">
        <v>0</v>
      </c>
      <c r="BE20" s="18">
        <v>0</v>
      </c>
      <c r="BF20" s="18"/>
      <c r="BG20" s="18"/>
      <c r="BH20" s="18"/>
      <c r="BI20" s="18"/>
      <c r="BJ20" s="18"/>
      <c r="BK20" s="18"/>
      <c r="BL20" s="18"/>
    </row>
    <row r="21" spans="1:64" hidden="1" x14ac:dyDescent="0.25">
      <c r="A21" s="18">
        <v>0</v>
      </c>
      <c r="B21" s="26" t="s">
        <v>1368</v>
      </c>
      <c r="C21" s="23" t="s">
        <v>1595</v>
      </c>
      <c r="D21" s="23"/>
      <c r="E21" s="23"/>
      <c r="F21" s="24">
        <v>49200</v>
      </c>
      <c r="G21" s="25">
        <v>0.6</v>
      </c>
      <c r="H21" s="25" t="e">
        <v>#N/A</v>
      </c>
      <c r="I21" s="25" t="s">
        <v>1700</v>
      </c>
      <c r="J21" s="25" t="s">
        <v>1623</v>
      </c>
      <c r="K21" s="18" t="s">
        <v>1187</v>
      </c>
      <c r="L21" s="25">
        <v>0</v>
      </c>
      <c r="M21" s="25">
        <v>0.6</v>
      </c>
      <c r="N21" s="23" t="s">
        <v>1208</v>
      </c>
      <c r="O21" s="37">
        <v>1</v>
      </c>
      <c r="P21" s="37">
        <v>10</v>
      </c>
      <c r="Q21" s="37">
        <v>1</v>
      </c>
      <c r="R21" s="37">
        <v>3</v>
      </c>
      <c r="S21" s="37">
        <v>15</v>
      </c>
      <c r="T21" s="44"/>
      <c r="U21" s="25">
        <f t="shared" si="0"/>
        <v>15</v>
      </c>
      <c r="V21" s="25"/>
      <c r="W21" s="25" t="s">
        <v>31</v>
      </c>
      <c r="X21" s="23" t="s">
        <v>1510</v>
      </c>
      <c r="Y21" s="25">
        <v>1500</v>
      </c>
      <c r="Z21" s="25">
        <v>15</v>
      </c>
      <c r="AA21" s="42"/>
      <c r="AB21" s="42"/>
      <c r="AC21" s="42"/>
      <c r="AD21" s="42"/>
      <c r="AE21" s="42"/>
      <c r="AF21" s="42"/>
      <c r="AG21" s="42"/>
      <c r="AH21" s="42"/>
      <c r="AI21" s="42"/>
      <c r="AK21" s="47" t="e">
        <v>#DIV/0!</v>
      </c>
      <c r="AL21" s="18"/>
      <c r="AM21" s="47" t="e">
        <v>#DIV/0!</v>
      </c>
      <c r="AO21" s="48">
        <v>0</v>
      </c>
      <c r="AP21" s="49">
        <v>1</v>
      </c>
      <c r="AQ21" s="18" t="s">
        <v>1168</v>
      </c>
      <c r="AR21" s="24">
        <v>49200</v>
      </c>
      <c r="AS21" s="24" t="s">
        <v>1510</v>
      </c>
      <c r="AT21" s="50">
        <f t="shared" si="2"/>
        <v>0</v>
      </c>
      <c r="AU21" s="51" t="b">
        <f t="shared" si="1"/>
        <v>0</v>
      </c>
      <c r="AV21" s="19"/>
      <c r="AW21" s="47">
        <v>29520</v>
      </c>
      <c r="BA21" s="18"/>
      <c r="BB21" s="18"/>
      <c r="BD21" s="18">
        <v>0</v>
      </c>
      <c r="BE21" s="18">
        <v>0</v>
      </c>
      <c r="BF21" s="18"/>
      <c r="BG21" s="18"/>
      <c r="BH21" s="18"/>
      <c r="BI21" s="18"/>
      <c r="BJ21" s="18"/>
      <c r="BK21" s="18"/>
      <c r="BL21" s="18"/>
    </row>
    <row r="22" spans="1:64" hidden="1" x14ac:dyDescent="0.25">
      <c r="A22" s="18">
        <v>415</v>
      </c>
      <c r="B22" s="23" t="s">
        <v>1410</v>
      </c>
      <c r="C22" s="28" t="s">
        <v>1870</v>
      </c>
      <c r="D22" s="28"/>
      <c r="E22" s="23" t="s">
        <v>1602</v>
      </c>
      <c r="F22" s="24">
        <v>730</v>
      </c>
      <c r="G22" s="25">
        <v>39.35</v>
      </c>
      <c r="H22" s="25" t="e">
        <v>#N/A</v>
      </c>
      <c r="I22" s="25" t="s">
        <v>1700</v>
      </c>
      <c r="J22" s="25" t="s">
        <v>1506</v>
      </c>
      <c r="K22" s="18" t="s">
        <v>1178</v>
      </c>
      <c r="L22" s="25" t="s">
        <v>1411</v>
      </c>
      <c r="M22" s="25">
        <v>39.35</v>
      </c>
      <c r="N22" s="23" t="s">
        <v>1208</v>
      </c>
      <c r="O22" s="25">
        <v>1</v>
      </c>
      <c r="P22" s="25">
        <v>4</v>
      </c>
      <c r="Q22" s="25">
        <v>1</v>
      </c>
      <c r="R22" s="25">
        <v>2</v>
      </c>
      <c r="S22" s="25">
        <v>8</v>
      </c>
      <c r="U22" s="25">
        <f t="shared" si="0"/>
        <v>8</v>
      </c>
      <c r="V22" s="25"/>
      <c r="W22" s="25" t="s">
        <v>46</v>
      </c>
      <c r="X22" s="25" t="s">
        <v>1510</v>
      </c>
      <c r="Y22" s="25">
        <v>500</v>
      </c>
      <c r="Z22" s="25">
        <v>10</v>
      </c>
      <c r="AA22" s="42"/>
      <c r="AB22" s="42"/>
      <c r="AC22" s="42"/>
      <c r="AD22" s="42"/>
      <c r="AE22" s="42"/>
      <c r="AF22" s="42"/>
      <c r="AG22" s="42"/>
      <c r="AH22" s="42"/>
      <c r="AI22" s="42"/>
      <c r="AK22" s="47" t="e">
        <v>#DIV/0!</v>
      </c>
      <c r="AL22" s="18"/>
      <c r="AM22" s="47" t="e">
        <v>#DIV/0!</v>
      </c>
      <c r="AO22" s="48">
        <v>0</v>
      </c>
      <c r="AP22" s="49">
        <v>1</v>
      </c>
      <c r="AQ22" s="18" t="s">
        <v>1552</v>
      </c>
      <c r="AR22" s="24">
        <v>730</v>
      </c>
      <c r="AS22" s="24" t="s">
        <v>1510</v>
      </c>
      <c r="AT22" s="50">
        <f t="shared" si="2"/>
        <v>0</v>
      </c>
      <c r="AU22" s="51" t="b">
        <f t="shared" si="1"/>
        <v>0</v>
      </c>
      <c r="AV22" s="19"/>
      <c r="AW22" s="47">
        <v>28725.5</v>
      </c>
      <c r="BA22" s="18"/>
      <c r="BB22" s="18"/>
      <c r="BD22" s="18">
        <v>0</v>
      </c>
      <c r="BE22" s="18">
        <v>0</v>
      </c>
      <c r="BF22" s="18"/>
      <c r="BG22" s="18"/>
      <c r="BH22" s="18"/>
      <c r="BI22" s="18"/>
      <c r="BJ22" s="18"/>
      <c r="BK22" s="18"/>
      <c r="BL22" s="18"/>
    </row>
    <row r="23" spans="1:64" ht="30" hidden="1" x14ac:dyDescent="0.25">
      <c r="A23" s="18">
        <v>500</v>
      </c>
      <c r="B23" s="28" t="s">
        <v>1999</v>
      </c>
      <c r="C23" s="28" t="s">
        <v>1870</v>
      </c>
      <c r="D23" s="28"/>
      <c r="E23" s="23" t="s">
        <v>1602</v>
      </c>
      <c r="F23" s="24">
        <v>44100</v>
      </c>
      <c r="G23" s="25">
        <v>0.43</v>
      </c>
      <c r="H23" s="25" t="e">
        <v>#N/A</v>
      </c>
      <c r="I23" s="25" t="s">
        <v>1699</v>
      </c>
      <c r="J23" s="25" t="s">
        <v>1500</v>
      </c>
      <c r="K23" s="18" t="s">
        <v>1187</v>
      </c>
      <c r="L23" s="25" t="s">
        <v>1432</v>
      </c>
      <c r="M23" s="25">
        <v>0.43</v>
      </c>
      <c r="N23" s="23" t="s">
        <v>1208</v>
      </c>
      <c r="O23" s="25">
        <v>1</v>
      </c>
      <c r="P23" s="25">
        <v>10</v>
      </c>
      <c r="Q23" s="25">
        <v>1</v>
      </c>
      <c r="R23" s="25">
        <v>3</v>
      </c>
      <c r="S23" s="25">
        <v>15</v>
      </c>
      <c r="U23" s="25">
        <f t="shared" si="0"/>
        <v>15</v>
      </c>
      <c r="V23" s="25"/>
      <c r="W23" s="25" t="s">
        <v>31</v>
      </c>
      <c r="X23" s="25" t="s">
        <v>1510</v>
      </c>
      <c r="Y23" s="25">
        <v>10000</v>
      </c>
      <c r="Z23" s="25">
        <v>200</v>
      </c>
      <c r="AA23" s="42"/>
      <c r="AB23" s="42"/>
      <c r="AC23" s="42"/>
      <c r="AD23" s="42"/>
      <c r="AE23" s="42"/>
      <c r="AF23" s="42"/>
      <c r="AG23" s="42"/>
      <c r="AH23" s="42"/>
      <c r="AI23" s="42"/>
      <c r="AK23" s="47" t="e">
        <v>#DIV/0!</v>
      </c>
      <c r="AL23" s="18"/>
      <c r="AM23" s="47" t="e">
        <v>#DIV/0!</v>
      </c>
      <c r="AO23" s="48">
        <v>0</v>
      </c>
      <c r="AP23" s="49">
        <v>1</v>
      </c>
      <c r="AQ23" s="18" t="s">
        <v>1552</v>
      </c>
      <c r="AR23" s="24">
        <v>44100</v>
      </c>
      <c r="AS23" s="24" t="s">
        <v>1510</v>
      </c>
      <c r="AT23" s="50">
        <f t="shared" si="2"/>
        <v>0</v>
      </c>
      <c r="AU23" s="51" t="b">
        <f t="shared" si="1"/>
        <v>0</v>
      </c>
      <c r="AV23" s="19"/>
      <c r="AW23" s="47">
        <v>18963</v>
      </c>
      <c r="BA23" s="18"/>
      <c r="BB23" s="18"/>
      <c r="BD23" s="18">
        <v>0</v>
      </c>
      <c r="BE23" s="18">
        <v>0</v>
      </c>
      <c r="BF23" s="18"/>
      <c r="BG23" s="18"/>
      <c r="BH23" s="18"/>
      <c r="BI23" s="18"/>
      <c r="BJ23" s="18"/>
      <c r="BK23" s="18"/>
      <c r="BL23" s="18"/>
    </row>
    <row r="24" spans="1:64" ht="30" hidden="1" x14ac:dyDescent="0.25">
      <c r="A24" s="18">
        <v>499</v>
      </c>
      <c r="B24" s="28" t="s">
        <v>2000</v>
      </c>
      <c r="C24" s="28" t="s">
        <v>1870</v>
      </c>
      <c r="D24" s="28"/>
      <c r="E24" s="23" t="s">
        <v>1602</v>
      </c>
      <c r="F24" s="24">
        <v>94</v>
      </c>
      <c r="G24" s="25">
        <v>190</v>
      </c>
      <c r="H24" s="25" t="e">
        <v>#N/A</v>
      </c>
      <c r="I24" s="25" t="s">
        <v>1699</v>
      </c>
      <c r="J24" s="25" t="s">
        <v>1500</v>
      </c>
      <c r="K24" s="18" t="s">
        <v>1175</v>
      </c>
      <c r="L24" s="25" t="s">
        <v>1431</v>
      </c>
      <c r="M24" s="25">
        <v>190</v>
      </c>
      <c r="N24" s="23" t="s">
        <v>1208</v>
      </c>
      <c r="O24" s="25">
        <v>1</v>
      </c>
      <c r="P24" s="25">
        <v>15</v>
      </c>
      <c r="Q24" s="25">
        <v>1</v>
      </c>
      <c r="R24" s="25">
        <v>5</v>
      </c>
      <c r="S24" s="25">
        <v>22</v>
      </c>
      <c r="U24" s="25">
        <f t="shared" si="0"/>
        <v>22</v>
      </c>
      <c r="V24" s="25"/>
      <c r="W24" s="25" t="s">
        <v>31</v>
      </c>
      <c r="X24" s="25" t="s">
        <v>1509</v>
      </c>
      <c r="Y24" s="25">
        <v>500</v>
      </c>
      <c r="Z24" s="25">
        <v>20</v>
      </c>
      <c r="AA24" s="42"/>
      <c r="AB24" s="42"/>
      <c r="AC24" s="42"/>
      <c r="AD24" s="42"/>
      <c r="AE24" s="42"/>
      <c r="AF24" s="42"/>
      <c r="AG24" s="42"/>
      <c r="AH24" s="42"/>
      <c r="AI24" s="42"/>
      <c r="AK24" s="47" t="e">
        <v>#DIV/0!</v>
      </c>
      <c r="AL24" s="18"/>
      <c r="AM24" s="47" t="e">
        <v>#DIV/0!</v>
      </c>
      <c r="AO24" s="48">
        <v>0</v>
      </c>
      <c r="AP24" s="49">
        <v>1</v>
      </c>
      <c r="AQ24" s="18" t="s">
        <v>1552</v>
      </c>
      <c r="AR24" s="24">
        <v>94</v>
      </c>
      <c r="AS24" s="24" t="s">
        <v>1509</v>
      </c>
      <c r="AT24" s="50">
        <f t="shared" si="2"/>
        <v>0</v>
      </c>
      <c r="AU24" s="51" t="b">
        <f t="shared" si="1"/>
        <v>0</v>
      </c>
      <c r="AV24" s="19"/>
      <c r="AW24" s="47">
        <v>17860</v>
      </c>
      <c r="BA24" s="18"/>
      <c r="BB24" s="18"/>
      <c r="BD24" s="18">
        <v>0</v>
      </c>
      <c r="BE24" s="18">
        <v>0</v>
      </c>
      <c r="BF24" s="18"/>
      <c r="BG24" s="18"/>
      <c r="BH24" s="18"/>
      <c r="BI24" s="18"/>
      <c r="BJ24" s="18"/>
      <c r="BK24" s="18"/>
      <c r="BL24" s="18"/>
    </row>
    <row r="25" spans="1:64" hidden="1" x14ac:dyDescent="0.25">
      <c r="A25" s="18">
        <v>1014</v>
      </c>
      <c r="B25" s="23" t="s">
        <v>1487</v>
      </c>
      <c r="C25" s="28" t="s">
        <v>1870</v>
      </c>
      <c r="D25" s="28"/>
      <c r="E25" s="23" t="s">
        <v>1602</v>
      </c>
      <c r="F25" s="24">
        <v>15730</v>
      </c>
      <c r="G25" s="25">
        <v>1.1000000000000001</v>
      </c>
      <c r="H25" s="25" t="e">
        <v>#N/A</v>
      </c>
      <c r="I25" s="25" t="s">
        <v>1699</v>
      </c>
      <c r="J25" s="25" t="s">
        <v>1500</v>
      </c>
      <c r="K25" s="18" t="s">
        <v>1187</v>
      </c>
      <c r="L25" s="25" t="s">
        <v>1488</v>
      </c>
      <c r="M25" s="25">
        <v>1.1000000000000001</v>
      </c>
      <c r="N25" s="23" t="s">
        <v>1208</v>
      </c>
      <c r="O25" s="25">
        <v>1</v>
      </c>
      <c r="P25" s="25">
        <v>10</v>
      </c>
      <c r="Q25" s="25">
        <v>1</v>
      </c>
      <c r="R25" s="25">
        <v>3</v>
      </c>
      <c r="S25" s="25">
        <v>15</v>
      </c>
      <c r="U25" s="25">
        <f t="shared" si="0"/>
        <v>15</v>
      </c>
      <c r="V25" s="25"/>
      <c r="W25" s="25" t="s">
        <v>31</v>
      </c>
      <c r="X25" s="25" t="s">
        <v>1510</v>
      </c>
      <c r="Y25" s="25">
        <v>10000</v>
      </c>
      <c r="Z25" s="25">
        <v>200</v>
      </c>
      <c r="AA25" s="42"/>
      <c r="AB25" s="42"/>
      <c r="AC25" s="42"/>
      <c r="AD25" s="42"/>
      <c r="AE25" s="42"/>
      <c r="AF25" s="42"/>
      <c r="AG25" s="42"/>
      <c r="AH25" s="42"/>
      <c r="AI25" s="42"/>
      <c r="AK25" s="47" t="e">
        <v>#DIV/0!</v>
      </c>
      <c r="AL25" s="18"/>
      <c r="AM25" s="47" t="e">
        <v>#DIV/0!</v>
      </c>
      <c r="AO25" s="48">
        <v>0</v>
      </c>
      <c r="AP25" s="49">
        <v>1</v>
      </c>
      <c r="AQ25" s="18" t="s">
        <v>1552</v>
      </c>
      <c r="AR25" s="24">
        <v>15730</v>
      </c>
      <c r="AS25" s="24" t="s">
        <v>1510</v>
      </c>
      <c r="AT25" s="50">
        <f t="shared" si="2"/>
        <v>0</v>
      </c>
      <c r="AU25" s="51" t="b">
        <f t="shared" si="1"/>
        <v>0</v>
      </c>
      <c r="AV25" s="19"/>
      <c r="AW25" s="47">
        <v>17303</v>
      </c>
      <c r="BA25" s="18"/>
      <c r="BB25" s="18"/>
      <c r="BD25" s="18">
        <v>0</v>
      </c>
      <c r="BE25" s="18">
        <v>0</v>
      </c>
      <c r="BF25" s="18"/>
      <c r="BG25" s="18"/>
      <c r="BH25" s="18"/>
      <c r="BI25" s="18"/>
      <c r="BJ25" s="18"/>
      <c r="BK25" s="18"/>
      <c r="BL25" s="18"/>
    </row>
    <row r="26" spans="1:64" hidden="1" x14ac:dyDescent="0.25">
      <c r="A26" s="18">
        <v>1015</v>
      </c>
      <c r="B26" s="23" t="s">
        <v>1489</v>
      </c>
      <c r="C26" s="28" t="s">
        <v>1870</v>
      </c>
      <c r="D26" s="28"/>
      <c r="E26" s="23" t="s">
        <v>1602</v>
      </c>
      <c r="F26" s="24">
        <v>15730</v>
      </c>
      <c r="G26" s="25">
        <v>1.1000000000000001</v>
      </c>
      <c r="H26" s="25" t="e">
        <v>#N/A</v>
      </c>
      <c r="I26" s="25" t="s">
        <v>1699</v>
      </c>
      <c r="J26" s="25" t="s">
        <v>1500</v>
      </c>
      <c r="K26" s="18" t="s">
        <v>1187</v>
      </c>
      <c r="L26" s="25" t="s">
        <v>1490</v>
      </c>
      <c r="M26" s="25">
        <v>1.1000000000000001</v>
      </c>
      <c r="N26" s="23" t="s">
        <v>1208</v>
      </c>
      <c r="O26" s="25">
        <v>1</v>
      </c>
      <c r="P26" s="25">
        <v>10</v>
      </c>
      <c r="Q26" s="25">
        <v>1</v>
      </c>
      <c r="R26" s="25">
        <v>3</v>
      </c>
      <c r="S26" s="25">
        <v>15</v>
      </c>
      <c r="U26" s="25">
        <f t="shared" si="0"/>
        <v>15</v>
      </c>
      <c r="V26" s="25"/>
      <c r="W26" s="25" t="s">
        <v>31</v>
      </c>
      <c r="X26" s="25" t="s">
        <v>1510</v>
      </c>
      <c r="Y26" s="25">
        <v>10000</v>
      </c>
      <c r="Z26" s="25">
        <v>200</v>
      </c>
      <c r="AA26" s="42"/>
      <c r="AB26" s="42"/>
      <c r="AC26" s="42"/>
      <c r="AD26" s="42"/>
      <c r="AE26" s="42"/>
      <c r="AF26" s="42"/>
      <c r="AG26" s="42"/>
      <c r="AH26" s="42"/>
      <c r="AI26" s="42"/>
      <c r="AK26" s="47" t="e">
        <v>#DIV/0!</v>
      </c>
      <c r="AL26" s="18"/>
      <c r="AM26" s="47" t="e">
        <v>#DIV/0!</v>
      </c>
      <c r="AO26" s="48">
        <v>0</v>
      </c>
      <c r="AP26" s="49">
        <v>1</v>
      </c>
      <c r="AQ26" s="18" t="s">
        <v>1552</v>
      </c>
      <c r="AR26" s="24">
        <v>15730</v>
      </c>
      <c r="AS26" s="24" t="s">
        <v>1510</v>
      </c>
      <c r="AT26" s="50">
        <f t="shared" si="2"/>
        <v>0</v>
      </c>
      <c r="AU26" s="51" t="b">
        <f t="shared" si="1"/>
        <v>0</v>
      </c>
      <c r="AV26" s="19"/>
      <c r="AW26" s="47">
        <v>17303</v>
      </c>
      <c r="BA26" s="18"/>
      <c r="BB26" s="18"/>
      <c r="BD26" s="18">
        <v>0</v>
      </c>
      <c r="BE26" s="18">
        <v>0</v>
      </c>
      <c r="BF26" s="18"/>
      <c r="BG26" s="18"/>
      <c r="BH26" s="18"/>
      <c r="BI26" s="18"/>
      <c r="BJ26" s="18"/>
      <c r="BK26" s="18"/>
      <c r="BL26" s="18"/>
    </row>
    <row r="27" spans="1:64" hidden="1" x14ac:dyDescent="0.25">
      <c r="A27" s="18">
        <v>423</v>
      </c>
      <c r="B27" s="23" t="s">
        <v>1414</v>
      </c>
      <c r="C27" s="28" t="s">
        <v>1870</v>
      </c>
      <c r="D27" s="28"/>
      <c r="E27" s="23" t="s">
        <v>1602</v>
      </c>
      <c r="F27" s="24">
        <v>320</v>
      </c>
      <c r="G27" s="25">
        <v>39.35</v>
      </c>
      <c r="H27" s="25" t="e">
        <v>#N/A</v>
      </c>
      <c r="I27" s="25" t="s">
        <v>1700</v>
      </c>
      <c r="J27" s="25" t="s">
        <v>1506</v>
      </c>
      <c r="K27" s="18" t="s">
        <v>1178</v>
      </c>
      <c r="L27" s="25" t="s">
        <v>1415</v>
      </c>
      <c r="M27" s="25">
        <v>39.35</v>
      </c>
      <c r="N27" s="23" t="s">
        <v>1208</v>
      </c>
      <c r="O27" s="25">
        <v>1</v>
      </c>
      <c r="P27" s="25">
        <v>4</v>
      </c>
      <c r="Q27" s="25">
        <v>1</v>
      </c>
      <c r="R27" s="25">
        <v>2</v>
      </c>
      <c r="S27" s="25">
        <v>8</v>
      </c>
      <c r="U27" s="25">
        <f t="shared" si="0"/>
        <v>8</v>
      </c>
      <c r="V27" s="25"/>
      <c r="W27" s="25" t="s">
        <v>46</v>
      </c>
      <c r="X27" s="25" t="s">
        <v>1510</v>
      </c>
      <c r="Y27" s="25">
        <v>500</v>
      </c>
      <c r="Z27" s="25">
        <v>10</v>
      </c>
      <c r="AA27" s="42"/>
      <c r="AB27" s="42"/>
      <c r="AC27" s="42"/>
      <c r="AD27" s="42"/>
      <c r="AE27" s="42"/>
      <c r="AF27" s="42"/>
      <c r="AG27" s="42"/>
      <c r="AH27" s="42"/>
      <c r="AI27" s="42"/>
      <c r="AK27" s="47" t="e">
        <v>#DIV/0!</v>
      </c>
      <c r="AL27" s="18"/>
      <c r="AM27" s="47" t="e">
        <v>#DIV/0!</v>
      </c>
      <c r="AO27" s="48">
        <v>0</v>
      </c>
      <c r="AP27" s="49">
        <v>1</v>
      </c>
      <c r="AQ27" s="18" t="s">
        <v>1552</v>
      </c>
      <c r="AR27" s="24">
        <v>320</v>
      </c>
      <c r="AS27" s="24" t="s">
        <v>1510</v>
      </c>
      <c r="AT27" s="50">
        <f t="shared" si="2"/>
        <v>0</v>
      </c>
      <c r="AU27" s="51" t="b">
        <f t="shared" si="1"/>
        <v>0</v>
      </c>
      <c r="AV27" s="19"/>
      <c r="AW27" s="47">
        <v>12592</v>
      </c>
      <c r="BA27" s="18"/>
      <c r="BB27" s="18"/>
      <c r="BD27" s="18">
        <v>0</v>
      </c>
      <c r="BE27" s="18">
        <v>0</v>
      </c>
      <c r="BF27" s="18"/>
      <c r="BG27" s="18"/>
      <c r="BH27" s="18"/>
      <c r="BI27" s="18"/>
      <c r="BJ27" s="18"/>
      <c r="BK27" s="18"/>
      <c r="BL27" s="18"/>
    </row>
    <row r="28" spans="1:64" ht="45" hidden="1" x14ac:dyDescent="0.25">
      <c r="A28" s="18">
        <v>865</v>
      </c>
      <c r="B28" s="28" t="s">
        <v>2001</v>
      </c>
      <c r="C28" s="28" t="s">
        <v>1870</v>
      </c>
      <c r="D28" s="28"/>
      <c r="E28" s="23" t="s">
        <v>1602</v>
      </c>
      <c r="F28" s="24">
        <v>10000</v>
      </c>
      <c r="G28" s="25">
        <v>1</v>
      </c>
      <c r="H28" s="25" t="e">
        <v>#N/A</v>
      </c>
      <c r="I28" s="25" t="s">
        <v>1700</v>
      </c>
      <c r="J28" s="25" t="s">
        <v>1499</v>
      </c>
      <c r="K28" s="18" t="s">
        <v>1176</v>
      </c>
      <c r="L28" s="25" t="s">
        <v>1340</v>
      </c>
      <c r="M28" s="25">
        <v>1</v>
      </c>
      <c r="N28" s="23" t="s">
        <v>1208</v>
      </c>
      <c r="O28" s="37">
        <v>1</v>
      </c>
      <c r="P28" s="37">
        <v>15</v>
      </c>
      <c r="Q28" s="37">
        <v>1</v>
      </c>
      <c r="R28" s="37">
        <v>5</v>
      </c>
      <c r="S28" s="37">
        <v>22</v>
      </c>
      <c r="T28" s="44"/>
      <c r="U28" s="25">
        <f t="shared" si="0"/>
        <v>22</v>
      </c>
      <c r="V28" s="25"/>
      <c r="W28" s="25" t="s">
        <v>31</v>
      </c>
      <c r="X28" s="23" t="s">
        <v>1509</v>
      </c>
      <c r="Y28" s="25">
        <v>250</v>
      </c>
      <c r="Z28" s="25">
        <v>7000</v>
      </c>
      <c r="AA28" s="42"/>
      <c r="AB28" s="42"/>
      <c r="AC28" s="42"/>
      <c r="AD28" s="42"/>
      <c r="AE28" s="42"/>
      <c r="AF28" s="42"/>
      <c r="AG28" s="42"/>
      <c r="AH28" s="42"/>
      <c r="AI28" s="42"/>
      <c r="AK28" s="47" t="e">
        <v>#DIV/0!</v>
      </c>
      <c r="AL28" s="18"/>
      <c r="AM28" s="47" t="e">
        <v>#DIV/0!</v>
      </c>
      <c r="AO28" s="48">
        <v>0</v>
      </c>
      <c r="AP28" s="49">
        <v>1</v>
      </c>
      <c r="AQ28" s="18" t="s">
        <v>1552</v>
      </c>
      <c r="AR28" s="24">
        <v>10000</v>
      </c>
      <c r="AS28" s="24" t="s">
        <v>1510</v>
      </c>
      <c r="AT28" s="50">
        <f t="shared" si="2"/>
        <v>0</v>
      </c>
      <c r="AU28" s="51" t="b">
        <f t="shared" si="1"/>
        <v>0</v>
      </c>
      <c r="AV28" s="19"/>
      <c r="AW28" s="47">
        <v>10000</v>
      </c>
      <c r="BA28" s="18"/>
      <c r="BB28" s="18"/>
      <c r="BD28" s="18">
        <v>0</v>
      </c>
      <c r="BE28" s="18">
        <v>0</v>
      </c>
      <c r="BF28" s="18"/>
      <c r="BG28" s="18"/>
      <c r="BH28" s="18"/>
      <c r="BI28" s="18"/>
      <c r="BJ28" s="18"/>
      <c r="BK28" s="18"/>
      <c r="BL28" s="18"/>
    </row>
    <row r="29" spans="1:64" hidden="1" x14ac:dyDescent="0.25">
      <c r="A29" s="18">
        <v>980</v>
      </c>
      <c r="B29" s="23" t="s">
        <v>1485</v>
      </c>
      <c r="C29" s="23" t="s">
        <v>1595</v>
      </c>
      <c r="D29" s="23"/>
      <c r="E29" s="23"/>
      <c r="F29" s="24">
        <v>380</v>
      </c>
      <c r="G29" s="25">
        <v>26</v>
      </c>
      <c r="H29" s="25" t="e">
        <v>#N/A</v>
      </c>
      <c r="I29" s="25" t="s">
        <v>1700</v>
      </c>
      <c r="J29" s="25" t="s">
        <v>1503</v>
      </c>
      <c r="K29" s="18" t="s">
        <v>1178</v>
      </c>
      <c r="L29" s="25" t="s">
        <v>1486</v>
      </c>
      <c r="M29" s="25">
        <v>26</v>
      </c>
      <c r="N29" s="23" t="s">
        <v>1208</v>
      </c>
      <c r="O29" s="25">
        <v>1</v>
      </c>
      <c r="P29" s="25">
        <v>4</v>
      </c>
      <c r="Q29" s="25">
        <v>1</v>
      </c>
      <c r="R29" s="25">
        <v>2</v>
      </c>
      <c r="S29" s="25">
        <v>8</v>
      </c>
      <c r="U29" s="25">
        <f t="shared" si="0"/>
        <v>8</v>
      </c>
      <c r="V29" s="25" t="s">
        <v>1968</v>
      </c>
      <c r="W29" s="25" t="s">
        <v>46</v>
      </c>
      <c r="X29" s="25" t="s">
        <v>1510</v>
      </c>
      <c r="Y29" s="25">
        <v>500</v>
      </c>
      <c r="Z29" s="25">
        <v>10</v>
      </c>
      <c r="AA29" s="42"/>
      <c r="AB29" s="42"/>
      <c r="AC29" s="42"/>
      <c r="AD29" s="42"/>
      <c r="AE29" s="42"/>
      <c r="AF29" s="42"/>
      <c r="AG29" s="42"/>
      <c r="AH29" s="42"/>
      <c r="AI29" s="42"/>
      <c r="AK29" s="47" t="e">
        <v>#DIV/0!</v>
      </c>
      <c r="AL29" s="18"/>
      <c r="AM29" s="47" t="e">
        <v>#DIV/0!</v>
      </c>
      <c r="AO29" s="48">
        <v>0</v>
      </c>
      <c r="AP29" s="49">
        <v>1</v>
      </c>
      <c r="AQ29" s="18" t="s">
        <v>1168</v>
      </c>
      <c r="AR29" s="24">
        <v>380</v>
      </c>
      <c r="AS29" s="24" t="s">
        <v>1510</v>
      </c>
      <c r="AT29" s="50">
        <f t="shared" si="2"/>
        <v>0</v>
      </c>
      <c r="AU29" s="51" t="b">
        <f t="shared" si="1"/>
        <v>0</v>
      </c>
      <c r="AV29" s="19"/>
      <c r="AW29" s="47">
        <v>9880</v>
      </c>
      <c r="BA29" s="18"/>
      <c r="BB29" s="18"/>
      <c r="BD29" s="18">
        <v>0</v>
      </c>
      <c r="BE29" s="18">
        <v>0</v>
      </c>
      <c r="BF29" s="18"/>
      <c r="BG29" s="18"/>
      <c r="BH29" s="18"/>
      <c r="BI29" s="18"/>
      <c r="BJ29" s="18"/>
      <c r="BK29" s="18"/>
      <c r="BL29" s="18"/>
    </row>
    <row r="30" spans="1:64" hidden="1" x14ac:dyDescent="0.25">
      <c r="A30" s="18">
        <v>292</v>
      </c>
      <c r="B30" s="23" t="s">
        <v>1399</v>
      </c>
      <c r="C30" s="28" t="s">
        <v>1870</v>
      </c>
      <c r="D30" s="28"/>
      <c r="E30" s="23"/>
      <c r="F30" s="24">
        <v>13000</v>
      </c>
      <c r="G30" s="25">
        <v>0.45</v>
      </c>
      <c r="H30" s="25" t="e">
        <v>#N/A</v>
      </c>
      <c r="I30" s="25" t="s">
        <v>1699</v>
      </c>
      <c r="J30" s="25" t="s">
        <v>1500</v>
      </c>
      <c r="K30" s="18" t="s">
        <v>1187</v>
      </c>
      <c r="L30" s="25" t="s">
        <v>1400</v>
      </c>
      <c r="M30" s="25">
        <v>0.45</v>
      </c>
      <c r="N30" s="23" t="s">
        <v>1208</v>
      </c>
      <c r="O30" s="25">
        <v>1</v>
      </c>
      <c r="P30" s="25">
        <v>10</v>
      </c>
      <c r="Q30" s="25">
        <v>1</v>
      </c>
      <c r="R30" s="25">
        <v>3</v>
      </c>
      <c r="S30" s="25">
        <v>15</v>
      </c>
      <c r="U30" s="25">
        <f t="shared" si="0"/>
        <v>15</v>
      </c>
      <c r="V30" s="25"/>
      <c r="W30" s="25" t="s">
        <v>31</v>
      </c>
      <c r="X30" s="25" t="s">
        <v>1510</v>
      </c>
      <c r="Y30" s="25">
        <v>5000</v>
      </c>
      <c r="Z30" s="25">
        <v>200</v>
      </c>
      <c r="AA30" s="42"/>
      <c r="AB30" s="42"/>
      <c r="AC30" s="42"/>
      <c r="AD30" s="42"/>
      <c r="AE30" s="42"/>
      <c r="AF30" s="42"/>
      <c r="AG30" s="42"/>
      <c r="AH30" s="42"/>
      <c r="AI30" s="42"/>
      <c r="AK30" s="47" t="e">
        <v>#DIV/0!</v>
      </c>
      <c r="AL30" s="18"/>
      <c r="AM30" s="47" t="e">
        <v>#DIV/0!</v>
      </c>
      <c r="AO30" s="48">
        <v>0</v>
      </c>
      <c r="AP30" s="49">
        <v>1</v>
      </c>
      <c r="AQ30" s="18" t="s">
        <v>1552</v>
      </c>
      <c r="AR30" s="24">
        <v>13000</v>
      </c>
      <c r="AS30" s="24" t="s">
        <v>1510</v>
      </c>
      <c r="AT30" s="50">
        <f t="shared" si="2"/>
        <v>0</v>
      </c>
      <c r="AU30" s="51" t="b">
        <f t="shared" si="1"/>
        <v>0</v>
      </c>
      <c r="AV30" s="19"/>
      <c r="AW30" s="47">
        <v>5850</v>
      </c>
      <c r="BA30" s="18"/>
      <c r="BB30" s="18"/>
      <c r="BD30" s="18">
        <v>0</v>
      </c>
      <c r="BE30" s="18">
        <v>0</v>
      </c>
      <c r="BF30" s="18"/>
      <c r="BG30" s="18"/>
      <c r="BH30" s="18"/>
      <c r="BI30" s="18"/>
      <c r="BJ30" s="18"/>
      <c r="BK30" s="18"/>
      <c r="BL30" s="18"/>
    </row>
    <row r="31" spans="1:64" hidden="1" x14ac:dyDescent="0.25">
      <c r="A31" s="18">
        <v>230</v>
      </c>
      <c r="B31" s="23" t="s">
        <v>1364</v>
      </c>
      <c r="C31" s="28" t="s">
        <v>1870</v>
      </c>
      <c r="D31" s="28"/>
      <c r="E31" s="23" t="s">
        <v>1602</v>
      </c>
      <c r="F31" s="24">
        <v>4095</v>
      </c>
      <c r="G31" s="25">
        <v>1.1000000000000001</v>
      </c>
      <c r="H31" s="25" t="e">
        <v>#N/A</v>
      </c>
      <c r="I31" s="25" t="s">
        <v>1700</v>
      </c>
      <c r="J31" s="25" t="s">
        <v>1639</v>
      </c>
      <c r="K31" s="18" t="s">
        <v>1187</v>
      </c>
      <c r="L31" s="25" t="s">
        <v>1365</v>
      </c>
      <c r="M31" s="25">
        <v>1.1000000000000001</v>
      </c>
      <c r="N31" s="23" t="s">
        <v>1208</v>
      </c>
      <c r="O31" s="25">
        <v>1</v>
      </c>
      <c r="P31" s="25">
        <v>10</v>
      </c>
      <c r="Q31" s="25">
        <v>1</v>
      </c>
      <c r="R31" s="25">
        <v>3</v>
      </c>
      <c r="S31" s="25">
        <v>15</v>
      </c>
      <c r="U31" s="25">
        <f t="shared" si="0"/>
        <v>15</v>
      </c>
      <c r="V31" s="25"/>
      <c r="W31" s="25" t="s">
        <v>31</v>
      </c>
      <c r="X31" s="25" t="s">
        <v>1510</v>
      </c>
      <c r="Y31" s="25">
        <v>5000</v>
      </c>
      <c r="Z31" s="25">
        <v>2000</v>
      </c>
      <c r="AA31" s="42"/>
      <c r="AB31" s="42"/>
      <c r="AC31" s="42"/>
      <c r="AD31" s="42"/>
      <c r="AE31" s="42"/>
      <c r="AF31" s="42"/>
      <c r="AG31" s="42"/>
      <c r="AH31" s="42"/>
      <c r="AI31" s="42"/>
      <c r="AK31" s="47" t="e">
        <v>#DIV/0!</v>
      </c>
      <c r="AL31" s="18"/>
      <c r="AM31" s="47" t="e">
        <v>#DIV/0!</v>
      </c>
      <c r="AO31" s="48">
        <v>0</v>
      </c>
      <c r="AP31" s="49">
        <v>1</v>
      </c>
      <c r="AQ31" s="18" t="s">
        <v>1552</v>
      </c>
      <c r="AR31" s="24">
        <v>4095</v>
      </c>
      <c r="AS31" s="24" t="s">
        <v>1510</v>
      </c>
      <c r="AT31" s="50">
        <f t="shared" si="2"/>
        <v>0</v>
      </c>
      <c r="AU31" s="51" t="b">
        <f t="shared" si="1"/>
        <v>0</v>
      </c>
      <c r="AV31" s="19"/>
      <c r="AW31" s="47">
        <v>4504.5</v>
      </c>
      <c r="BA31" s="18"/>
      <c r="BB31" s="18"/>
      <c r="BD31" s="18">
        <v>0</v>
      </c>
      <c r="BE31" s="18">
        <v>0</v>
      </c>
      <c r="BF31" s="18"/>
      <c r="BG31" s="18"/>
      <c r="BH31" s="18"/>
      <c r="BI31" s="18"/>
      <c r="BJ31" s="18"/>
      <c r="BK31" s="18"/>
      <c r="BL31" s="18"/>
    </row>
    <row r="32" spans="1:64" hidden="1" x14ac:dyDescent="0.25">
      <c r="A32" s="18">
        <v>979</v>
      </c>
      <c r="B32" s="23" t="s">
        <v>1483</v>
      </c>
      <c r="C32" s="23" t="s">
        <v>1595</v>
      </c>
      <c r="D32" s="23"/>
      <c r="E32" s="23"/>
      <c r="F32" s="24">
        <v>13000</v>
      </c>
      <c r="G32" s="25">
        <v>0.26</v>
      </c>
      <c r="H32" s="25" t="e">
        <v>#N/A</v>
      </c>
      <c r="I32" s="25" t="s">
        <v>1700</v>
      </c>
      <c r="J32" s="25" t="s">
        <v>1503</v>
      </c>
      <c r="K32" s="18" t="s">
        <v>1187</v>
      </c>
      <c r="L32" s="25" t="s">
        <v>1484</v>
      </c>
      <c r="M32" s="25">
        <v>0.26</v>
      </c>
      <c r="N32" s="23" t="s">
        <v>1208</v>
      </c>
      <c r="O32" s="25">
        <v>1</v>
      </c>
      <c r="P32" s="25">
        <v>10</v>
      </c>
      <c r="Q32" s="25">
        <v>1</v>
      </c>
      <c r="R32" s="25">
        <v>3</v>
      </c>
      <c r="S32" s="25">
        <v>15</v>
      </c>
      <c r="U32" s="25">
        <f t="shared" si="0"/>
        <v>15</v>
      </c>
      <c r="V32" s="25" t="s">
        <v>1928</v>
      </c>
      <c r="W32" s="25" t="s">
        <v>31</v>
      </c>
      <c r="X32" s="25" t="s">
        <v>1510</v>
      </c>
      <c r="Y32" s="25">
        <v>10000</v>
      </c>
      <c r="Z32" s="25">
        <v>24</v>
      </c>
      <c r="AA32" s="42"/>
      <c r="AB32" s="42"/>
      <c r="AC32" s="42"/>
      <c r="AD32" s="42"/>
      <c r="AE32" s="42"/>
      <c r="AF32" s="42"/>
      <c r="AG32" s="42"/>
      <c r="AH32" s="42"/>
      <c r="AI32" s="42"/>
      <c r="AK32" s="47" t="e">
        <v>#DIV/0!</v>
      </c>
      <c r="AL32" s="18"/>
      <c r="AM32" s="47" t="e">
        <v>#DIV/0!</v>
      </c>
      <c r="AO32" s="48">
        <v>0</v>
      </c>
      <c r="AP32" s="49">
        <v>1</v>
      </c>
      <c r="AQ32" s="18" t="s">
        <v>1168</v>
      </c>
      <c r="AR32" s="24">
        <v>13000</v>
      </c>
      <c r="AS32" s="24" t="s">
        <v>1510</v>
      </c>
      <c r="AT32" s="50">
        <f t="shared" si="2"/>
        <v>0</v>
      </c>
      <c r="AU32" s="51" t="b">
        <f t="shared" si="1"/>
        <v>0</v>
      </c>
      <c r="AV32" s="19"/>
      <c r="AW32" s="47">
        <v>3380</v>
      </c>
      <c r="BA32" s="18"/>
      <c r="BB32" s="18"/>
      <c r="BD32" s="18">
        <v>0</v>
      </c>
      <c r="BE32" s="18">
        <v>0</v>
      </c>
      <c r="BF32" s="18"/>
      <c r="BG32" s="18"/>
      <c r="BH32" s="18"/>
      <c r="BI32" s="18"/>
      <c r="BJ32" s="18"/>
      <c r="BK32" s="18"/>
      <c r="BL32" s="18"/>
    </row>
    <row r="33" spans="1:64" ht="30" hidden="1" x14ac:dyDescent="0.25">
      <c r="A33" s="18">
        <v>209</v>
      </c>
      <c r="B33" s="28" t="s">
        <v>2002</v>
      </c>
      <c r="C33" s="28" t="s">
        <v>1870</v>
      </c>
      <c r="D33" s="28"/>
      <c r="E33" s="23" t="s">
        <v>1602</v>
      </c>
      <c r="F33" s="24">
        <v>5</v>
      </c>
      <c r="G33" s="25">
        <v>600</v>
      </c>
      <c r="H33" s="25" t="e">
        <v>#N/A</v>
      </c>
      <c r="I33" s="25" t="s">
        <v>1660</v>
      </c>
      <c r="J33" s="25" t="s">
        <v>1660</v>
      </c>
      <c r="K33" s="18" t="s">
        <v>1183</v>
      </c>
      <c r="L33" s="25" t="s">
        <v>1215</v>
      </c>
      <c r="M33" s="25">
        <v>600</v>
      </c>
      <c r="N33" s="23" t="s">
        <v>1207</v>
      </c>
      <c r="O33" s="25">
        <v>1</v>
      </c>
      <c r="P33" s="25">
        <v>20</v>
      </c>
      <c r="Q33" s="25">
        <v>5</v>
      </c>
      <c r="R33" s="25">
        <v>5</v>
      </c>
      <c r="S33" s="25">
        <v>31</v>
      </c>
      <c r="U33" s="25">
        <f t="shared" si="0"/>
        <v>31</v>
      </c>
      <c r="V33" s="25"/>
      <c r="W33" s="25" t="s">
        <v>19</v>
      </c>
      <c r="X33" s="25" t="s">
        <v>1509</v>
      </c>
      <c r="Y33" s="25" t="e">
        <v>#REF!</v>
      </c>
      <c r="Z33" s="25">
        <v>5</v>
      </c>
      <c r="AA33" s="42"/>
      <c r="AB33" s="42"/>
      <c r="AC33" s="42"/>
      <c r="AD33" s="42"/>
      <c r="AE33" s="42"/>
      <c r="AF33" s="42"/>
      <c r="AG33" s="42"/>
      <c r="AH33" s="42"/>
      <c r="AI33" s="42"/>
      <c r="AK33" s="47" t="e">
        <v>#DIV/0!</v>
      </c>
      <c r="AL33" s="18"/>
      <c r="AM33" s="47" t="e">
        <v>#DIV/0!</v>
      </c>
      <c r="AO33" s="48">
        <v>0</v>
      </c>
      <c r="AP33" s="49">
        <v>1</v>
      </c>
      <c r="AQ33" s="18" t="s">
        <v>1552</v>
      </c>
      <c r="AR33" s="24">
        <v>5</v>
      </c>
      <c r="AS33" s="24" t="s">
        <v>1509</v>
      </c>
      <c r="AT33" s="50">
        <f t="shared" si="2"/>
        <v>0</v>
      </c>
      <c r="AU33" s="51" t="e">
        <f t="shared" si="1"/>
        <v>#REF!</v>
      </c>
      <c r="AV33" s="19"/>
      <c r="AW33" s="47">
        <v>3000</v>
      </c>
      <c r="BA33" s="18"/>
      <c r="BB33" s="18"/>
      <c r="BD33" s="18">
        <v>0</v>
      </c>
      <c r="BE33" s="18">
        <v>0</v>
      </c>
      <c r="BF33" s="18"/>
      <c r="BG33" s="18"/>
      <c r="BH33" s="18"/>
      <c r="BI33" s="18"/>
      <c r="BJ33" s="18"/>
      <c r="BK33" s="18"/>
      <c r="BL33" s="18"/>
    </row>
    <row r="34" spans="1:64" hidden="1" x14ac:dyDescent="0.25">
      <c r="A34" s="18">
        <v>223</v>
      </c>
      <c r="B34" s="23" t="s">
        <v>1389</v>
      </c>
      <c r="C34" s="28" t="s">
        <v>1870</v>
      </c>
      <c r="D34" s="28"/>
      <c r="E34" s="23" t="s">
        <v>1602</v>
      </c>
      <c r="F34" s="24">
        <v>6330</v>
      </c>
      <c r="G34" s="25">
        <v>0.45</v>
      </c>
      <c r="H34" s="25" t="e">
        <v>#N/A</v>
      </c>
      <c r="I34" s="25" t="s">
        <v>1699</v>
      </c>
      <c r="J34" s="25" t="s">
        <v>1500</v>
      </c>
      <c r="K34" s="18" t="s">
        <v>1187</v>
      </c>
      <c r="L34" s="25" t="s">
        <v>1390</v>
      </c>
      <c r="M34" s="25">
        <v>0.45</v>
      </c>
      <c r="N34" s="23" t="s">
        <v>1208</v>
      </c>
      <c r="O34" s="25">
        <v>1</v>
      </c>
      <c r="P34" s="25">
        <v>10</v>
      </c>
      <c r="Q34" s="25">
        <v>1</v>
      </c>
      <c r="R34" s="25">
        <v>3</v>
      </c>
      <c r="S34" s="25">
        <v>15</v>
      </c>
      <c r="U34" s="25">
        <f t="shared" si="0"/>
        <v>15</v>
      </c>
      <c r="V34" s="25"/>
      <c r="W34" s="25" t="s">
        <v>31</v>
      </c>
      <c r="X34" s="25" t="s">
        <v>1510</v>
      </c>
      <c r="Y34" s="25">
        <v>10000</v>
      </c>
      <c r="Z34" s="25">
        <v>200</v>
      </c>
      <c r="AA34" s="42"/>
      <c r="AB34" s="42"/>
      <c r="AC34" s="42"/>
      <c r="AD34" s="42"/>
      <c r="AE34" s="42"/>
      <c r="AF34" s="42"/>
      <c r="AG34" s="42"/>
      <c r="AH34" s="42"/>
      <c r="AI34" s="42"/>
      <c r="AK34" s="47" t="e">
        <v>#DIV/0!</v>
      </c>
      <c r="AL34" s="18"/>
      <c r="AM34" s="47" t="e">
        <v>#DIV/0!</v>
      </c>
      <c r="AO34" s="48">
        <v>0</v>
      </c>
      <c r="AP34" s="49">
        <v>1</v>
      </c>
      <c r="AQ34" s="18" t="s">
        <v>1552</v>
      </c>
      <c r="AR34" s="24">
        <v>6330</v>
      </c>
      <c r="AS34" s="24" t="s">
        <v>1510</v>
      </c>
      <c r="AT34" s="50">
        <f t="shared" si="2"/>
        <v>0</v>
      </c>
      <c r="AU34" s="51" t="b">
        <f t="shared" si="1"/>
        <v>0</v>
      </c>
      <c r="AV34" s="19"/>
      <c r="AW34" s="47">
        <v>2848.5</v>
      </c>
      <c r="BA34" s="18"/>
      <c r="BB34" s="18"/>
      <c r="BD34" s="18">
        <v>0</v>
      </c>
      <c r="BE34" s="18">
        <v>0</v>
      </c>
      <c r="BF34" s="18"/>
      <c r="BG34" s="18"/>
      <c r="BH34" s="18"/>
      <c r="BI34" s="18"/>
      <c r="BJ34" s="18"/>
      <c r="BK34" s="18"/>
      <c r="BL34" s="18"/>
    </row>
    <row r="35" spans="1:64" ht="30" hidden="1" x14ac:dyDescent="0.25">
      <c r="A35" s="18">
        <v>231</v>
      </c>
      <c r="B35" s="28" t="s">
        <v>2003</v>
      </c>
      <c r="C35" s="28" t="s">
        <v>1870</v>
      </c>
      <c r="D35" s="28"/>
      <c r="E35" s="23" t="s">
        <v>1602</v>
      </c>
      <c r="F35" s="24">
        <v>5530</v>
      </c>
      <c r="G35" s="25">
        <v>0.45</v>
      </c>
      <c r="H35" s="25" t="e">
        <v>#N/A</v>
      </c>
      <c r="I35" s="25" t="s">
        <v>1699</v>
      </c>
      <c r="J35" s="25" t="s">
        <v>1500</v>
      </c>
      <c r="K35" s="18" t="s">
        <v>1187</v>
      </c>
      <c r="L35" s="25" t="s">
        <v>1391</v>
      </c>
      <c r="M35" s="25">
        <v>0.45</v>
      </c>
      <c r="N35" s="23" t="s">
        <v>1208</v>
      </c>
      <c r="O35" s="25">
        <v>1</v>
      </c>
      <c r="P35" s="25">
        <v>10</v>
      </c>
      <c r="Q35" s="25">
        <v>1</v>
      </c>
      <c r="R35" s="25">
        <v>3</v>
      </c>
      <c r="S35" s="25">
        <v>15</v>
      </c>
      <c r="U35" s="25">
        <f t="shared" si="0"/>
        <v>15</v>
      </c>
      <c r="V35" s="25"/>
      <c r="W35" s="25" t="s">
        <v>31</v>
      </c>
      <c r="X35" s="25" t="s">
        <v>1510</v>
      </c>
      <c r="Y35" s="25">
        <v>5000</v>
      </c>
      <c r="Z35" s="25">
        <v>200</v>
      </c>
      <c r="AA35" s="42"/>
      <c r="AB35" s="42"/>
      <c r="AC35" s="42"/>
      <c r="AD35" s="42"/>
      <c r="AE35" s="42"/>
      <c r="AF35" s="42"/>
      <c r="AG35" s="42"/>
      <c r="AH35" s="42"/>
      <c r="AI35" s="42"/>
      <c r="AK35" s="47" t="e">
        <v>#DIV/0!</v>
      </c>
      <c r="AL35" s="18"/>
      <c r="AM35" s="47" t="e">
        <v>#DIV/0!</v>
      </c>
      <c r="AO35" s="48">
        <v>0</v>
      </c>
      <c r="AP35" s="49">
        <v>1</v>
      </c>
      <c r="AQ35" s="18" t="s">
        <v>1552</v>
      </c>
      <c r="AR35" s="24">
        <v>5530</v>
      </c>
      <c r="AS35" s="24" t="s">
        <v>1510</v>
      </c>
      <c r="AT35" s="50">
        <f t="shared" si="2"/>
        <v>0</v>
      </c>
      <c r="AU35" s="51" t="b">
        <f t="shared" si="1"/>
        <v>0</v>
      </c>
      <c r="AV35" s="19"/>
      <c r="AW35" s="47">
        <v>2488.5</v>
      </c>
      <c r="BA35" s="18"/>
      <c r="BB35" s="18"/>
      <c r="BD35" s="18">
        <v>0</v>
      </c>
      <c r="BE35" s="18">
        <v>0</v>
      </c>
      <c r="BF35" s="18"/>
      <c r="BG35" s="18"/>
      <c r="BH35" s="18"/>
      <c r="BI35" s="18"/>
      <c r="BJ35" s="18"/>
      <c r="BK35" s="18"/>
      <c r="BL35" s="18"/>
    </row>
    <row r="36" spans="1:64" hidden="1" x14ac:dyDescent="0.25">
      <c r="A36" s="18">
        <v>1058</v>
      </c>
      <c r="B36" s="26" t="s">
        <v>1496</v>
      </c>
      <c r="C36" s="23" t="s">
        <v>1595</v>
      </c>
      <c r="D36" s="23"/>
      <c r="E36" s="23"/>
      <c r="F36" s="24">
        <v>293</v>
      </c>
      <c r="G36" s="25">
        <v>6.5</v>
      </c>
      <c r="H36" s="25" t="e">
        <v>#N/A</v>
      </c>
      <c r="I36" s="25" t="s">
        <v>1699</v>
      </c>
      <c r="J36" s="25" t="s">
        <v>1500</v>
      </c>
      <c r="K36" s="18" t="s">
        <v>1177</v>
      </c>
      <c r="L36" s="25" t="s">
        <v>1497</v>
      </c>
      <c r="M36" s="25">
        <v>6.5</v>
      </c>
      <c r="N36" s="23" t="s">
        <v>1208</v>
      </c>
      <c r="O36" s="25">
        <v>1</v>
      </c>
      <c r="P36" s="25">
        <v>10</v>
      </c>
      <c r="Q36" s="25">
        <v>1</v>
      </c>
      <c r="R36" s="25">
        <v>4</v>
      </c>
      <c r="S36" s="25">
        <v>16</v>
      </c>
      <c r="U36" s="25">
        <f t="shared" si="0"/>
        <v>16</v>
      </c>
      <c r="V36" s="25"/>
      <c r="W36" s="25" t="s">
        <v>31</v>
      </c>
      <c r="X36" s="25" t="s">
        <v>1510</v>
      </c>
      <c r="Y36" s="25">
        <v>0</v>
      </c>
      <c r="Z36" s="25">
        <v>300</v>
      </c>
      <c r="AA36" s="42"/>
      <c r="AB36" s="42"/>
      <c r="AC36" s="42"/>
      <c r="AD36" s="42"/>
      <c r="AE36" s="42"/>
      <c r="AF36" s="42"/>
      <c r="AG36" s="42"/>
      <c r="AH36" s="42"/>
      <c r="AI36" s="42"/>
      <c r="AK36" s="47" t="e">
        <v>#DIV/0!</v>
      </c>
      <c r="AL36" s="18"/>
      <c r="AM36" s="47" t="e">
        <v>#DIV/0!</v>
      </c>
      <c r="AO36" s="48">
        <v>0</v>
      </c>
      <c r="AP36" s="49">
        <v>1</v>
      </c>
      <c r="AQ36" s="18" t="s">
        <v>1168</v>
      </c>
      <c r="AR36" s="24">
        <v>293</v>
      </c>
      <c r="AS36" s="24" t="s">
        <v>1510</v>
      </c>
      <c r="AT36" s="50">
        <f t="shared" si="2"/>
        <v>0</v>
      </c>
      <c r="AU36" s="51" t="b">
        <f t="shared" si="1"/>
        <v>1</v>
      </c>
      <c r="AV36" s="19"/>
      <c r="AW36" s="47">
        <v>1904.5</v>
      </c>
      <c r="BA36" s="18"/>
      <c r="BB36" s="18"/>
      <c r="BD36" s="18">
        <v>0</v>
      </c>
      <c r="BE36" s="18">
        <v>0</v>
      </c>
      <c r="BF36" s="18"/>
      <c r="BG36" s="18"/>
      <c r="BH36" s="18"/>
      <c r="BI36" s="18"/>
      <c r="BJ36" s="18"/>
      <c r="BK36" s="18"/>
      <c r="BL36" s="18"/>
    </row>
    <row r="37" spans="1:64" hidden="1" x14ac:dyDescent="0.25">
      <c r="A37" s="18">
        <v>292</v>
      </c>
      <c r="B37" s="23" t="s">
        <v>1401</v>
      </c>
      <c r="C37" s="28" t="s">
        <v>1870</v>
      </c>
      <c r="D37" s="28"/>
      <c r="E37" s="23" t="s">
        <v>1602</v>
      </c>
      <c r="F37" s="24">
        <v>10</v>
      </c>
      <c r="G37" s="25">
        <v>38</v>
      </c>
      <c r="H37" s="25" t="e">
        <v>#N/A</v>
      </c>
      <c r="I37" s="25" t="s">
        <v>1699</v>
      </c>
      <c r="J37" s="25" t="s">
        <v>1500</v>
      </c>
      <c r="K37" s="18" t="s">
        <v>1178</v>
      </c>
      <c r="L37" s="25" t="s">
        <v>1402</v>
      </c>
      <c r="M37" s="25">
        <v>38</v>
      </c>
      <c r="N37" s="23" t="s">
        <v>1208</v>
      </c>
      <c r="O37" s="25">
        <v>1</v>
      </c>
      <c r="P37" s="25">
        <v>4</v>
      </c>
      <c r="Q37" s="25">
        <v>1</v>
      </c>
      <c r="R37" s="25">
        <v>2</v>
      </c>
      <c r="S37" s="25">
        <v>8</v>
      </c>
      <c r="U37" s="25">
        <f t="shared" si="0"/>
        <v>8</v>
      </c>
      <c r="V37" s="25"/>
      <c r="W37" s="25" t="s">
        <v>46</v>
      </c>
      <c r="X37" s="25" t="s">
        <v>1510</v>
      </c>
      <c r="Y37" s="25">
        <v>500</v>
      </c>
      <c r="Z37" s="25">
        <v>10</v>
      </c>
      <c r="AA37" s="42"/>
      <c r="AB37" s="42"/>
      <c r="AC37" s="42"/>
      <c r="AD37" s="42"/>
      <c r="AE37" s="42"/>
      <c r="AF37" s="42"/>
      <c r="AG37" s="42"/>
      <c r="AH37" s="42"/>
      <c r="AI37" s="42"/>
      <c r="AK37" s="47" t="e">
        <v>#DIV/0!</v>
      </c>
      <c r="AL37" s="18"/>
      <c r="AM37" s="47" t="e">
        <v>#DIV/0!</v>
      </c>
      <c r="AO37" s="48">
        <v>0</v>
      </c>
      <c r="AP37" s="49">
        <v>1</v>
      </c>
      <c r="AQ37" s="18" t="s">
        <v>1552</v>
      </c>
      <c r="AR37" s="24">
        <v>10</v>
      </c>
      <c r="AS37" s="24" t="s">
        <v>1510</v>
      </c>
      <c r="AT37" s="50">
        <f t="shared" si="2"/>
        <v>0</v>
      </c>
      <c r="AU37" s="51" t="b">
        <f t="shared" si="1"/>
        <v>0</v>
      </c>
      <c r="AV37" s="19"/>
      <c r="AW37" s="47">
        <v>380</v>
      </c>
      <c r="BA37" s="18"/>
      <c r="BB37" s="18"/>
      <c r="BD37" s="18">
        <v>0</v>
      </c>
      <c r="BE37" s="18">
        <v>0</v>
      </c>
      <c r="BF37" s="18"/>
      <c r="BG37" s="18"/>
      <c r="BH37" s="18"/>
      <c r="BI37" s="18"/>
      <c r="BJ37" s="18"/>
      <c r="BK37" s="18"/>
      <c r="BL37" s="18"/>
    </row>
    <row r="38" spans="1:64" hidden="1" x14ac:dyDescent="0.25">
      <c r="A38" s="18">
        <v>62</v>
      </c>
      <c r="B38" s="23" t="s">
        <v>1372</v>
      </c>
      <c r="C38" s="23" t="s">
        <v>1595</v>
      </c>
      <c r="D38" s="23"/>
      <c r="E38" s="23"/>
      <c r="F38" s="24">
        <v>70</v>
      </c>
      <c r="G38" s="25">
        <v>65</v>
      </c>
      <c r="H38" s="25" t="e">
        <v>#N/A</v>
      </c>
      <c r="I38" s="25" t="s">
        <v>1628</v>
      </c>
      <c r="J38" s="25" t="s">
        <v>1628</v>
      </c>
      <c r="K38" s="18" t="s">
        <v>1171</v>
      </c>
      <c r="L38" s="25" t="s">
        <v>1373</v>
      </c>
      <c r="M38" s="25">
        <v>65</v>
      </c>
      <c r="N38" s="23" t="s">
        <v>1207</v>
      </c>
      <c r="O38" s="25">
        <v>1</v>
      </c>
      <c r="P38" s="25">
        <v>3</v>
      </c>
      <c r="Q38" s="25">
        <v>1</v>
      </c>
      <c r="R38" s="25">
        <v>1</v>
      </c>
      <c r="S38" s="25">
        <v>1</v>
      </c>
      <c r="U38" s="25">
        <f t="shared" si="0"/>
        <v>1</v>
      </c>
      <c r="V38" s="25" t="s">
        <v>1973</v>
      </c>
      <c r="W38" s="25" t="s">
        <v>31</v>
      </c>
      <c r="X38" s="25" t="s">
        <v>1529</v>
      </c>
      <c r="Y38" s="25">
        <v>0</v>
      </c>
      <c r="Z38" s="25">
        <v>20</v>
      </c>
      <c r="AA38" s="42"/>
      <c r="AB38" s="42"/>
      <c r="AC38" s="42"/>
      <c r="AD38" s="42"/>
      <c r="AE38" s="42"/>
      <c r="AF38" s="42"/>
      <c r="AG38" s="42"/>
      <c r="AH38" s="42"/>
      <c r="AI38" s="42"/>
      <c r="AK38" s="47" t="e">
        <v>#DIV/0!</v>
      </c>
      <c r="AL38" s="18"/>
      <c r="AM38" s="47" t="e">
        <v>#DIV/0!</v>
      </c>
      <c r="AO38" s="48">
        <v>0</v>
      </c>
      <c r="AP38" s="49">
        <v>1</v>
      </c>
      <c r="AQ38" s="18" t="s">
        <v>1168</v>
      </c>
      <c r="AR38" s="24">
        <v>70</v>
      </c>
      <c r="AS38" s="24" t="s">
        <v>1509</v>
      </c>
      <c r="AT38" s="50">
        <f t="shared" si="2"/>
        <v>0</v>
      </c>
      <c r="AU38" s="51" t="b">
        <f t="shared" si="1"/>
        <v>1</v>
      </c>
      <c r="AV38" s="19"/>
      <c r="AW38" s="47">
        <v>4550</v>
      </c>
      <c r="BA38" s="18"/>
      <c r="BB38" s="18"/>
      <c r="BD38" s="18">
        <v>0</v>
      </c>
      <c r="BE38" s="18">
        <v>0</v>
      </c>
      <c r="BF38" s="18"/>
      <c r="BG38" s="18"/>
      <c r="BH38" s="18"/>
      <c r="BI38" s="18"/>
      <c r="BJ38" s="18"/>
      <c r="BK38" s="18"/>
      <c r="BL38" s="18"/>
    </row>
    <row r="39" spans="1:64" ht="30" hidden="1" x14ac:dyDescent="0.25">
      <c r="A39" s="18">
        <v>153</v>
      </c>
      <c r="B39" s="28" t="s">
        <v>2004</v>
      </c>
      <c r="C39" s="28" t="s">
        <v>1870</v>
      </c>
      <c r="D39" s="28"/>
      <c r="E39" s="23"/>
      <c r="F39" s="24">
        <v>0</v>
      </c>
      <c r="G39" s="25">
        <v>800</v>
      </c>
      <c r="H39" s="25" t="e">
        <v>#N/A</v>
      </c>
      <c r="I39" s="25" t="s">
        <v>1700</v>
      </c>
      <c r="J39" s="25" t="s">
        <v>1672</v>
      </c>
      <c r="K39" s="18" t="s">
        <v>1183</v>
      </c>
      <c r="L39" s="25" t="e">
        <v>#N/A</v>
      </c>
      <c r="M39" s="25">
        <v>800</v>
      </c>
      <c r="N39" s="23" t="s">
        <v>1207</v>
      </c>
      <c r="O39" s="25">
        <v>1</v>
      </c>
      <c r="P39" s="25">
        <v>20</v>
      </c>
      <c r="Q39" s="25">
        <v>5</v>
      </c>
      <c r="R39" s="25">
        <v>5</v>
      </c>
      <c r="S39" s="25">
        <v>31</v>
      </c>
      <c r="U39" s="25">
        <f t="shared" si="0"/>
        <v>31</v>
      </c>
      <c r="V39" s="25"/>
      <c r="W39" s="25" t="s">
        <v>19</v>
      </c>
      <c r="X39" s="25" t="s">
        <v>1529</v>
      </c>
      <c r="Y39" s="25" t="e">
        <v>#N/A</v>
      </c>
      <c r="Z39" s="25">
        <v>25</v>
      </c>
      <c r="AA39" s="42"/>
      <c r="AB39" s="42"/>
      <c r="AC39" s="42"/>
      <c r="AD39" s="42"/>
      <c r="AE39" s="42"/>
      <c r="AF39" s="42"/>
      <c r="AG39" s="42"/>
      <c r="AH39" s="42"/>
      <c r="AI39" s="42"/>
      <c r="AK39" s="47" t="e">
        <v>#DIV/0!</v>
      </c>
      <c r="AL39" s="18"/>
      <c r="AM39" s="47" t="e">
        <v>#DIV/0!</v>
      </c>
      <c r="AO39" s="48">
        <v>0</v>
      </c>
      <c r="AP39" s="49">
        <v>1</v>
      </c>
      <c r="AQ39" s="18" t="s">
        <v>1552</v>
      </c>
      <c r="AR39" s="24">
        <v>0</v>
      </c>
      <c r="AS39" s="24" t="s">
        <v>1509</v>
      </c>
      <c r="AT39" s="50">
        <f t="shared" si="2"/>
        <v>0</v>
      </c>
      <c r="AU39" s="51" t="e">
        <f t="shared" si="1"/>
        <v>#N/A</v>
      </c>
      <c r="AV39" s="19"/>
      <c r="AW39" s="47">
        <v>0</v>
      </c>
      <c r="BA39" s="18"/>
      <c r="BB39" s="18"/>
      <c r="BD39" s="18">
        <v>0</v>
      </c>
      <c r="BE39" s="18">
        <v>0</v>
      </c>
      <c r="BF39" s="18"/>
      <c r="BG39" s="18"/>
      <c r="BH39" s="18"/>
      <c r="BI39" s="18"/>
      <c r="BJ39" s="18"/>
      <c r="BK39" s="18"/>
      <c r="BL39" s="18"/>
    </row>
    <row r="40" spans="1:64" hidden="1" x14ac:dyDescent="0.25">
      <c r="A40" s="18">
        <v>256</v>
      </c>
      <c r="B40" s="26" t="s">
        <v>1392</v>
      </c>
      <c r="C40" s="23" t="s">
        <v>1595</v>
      </c>
      <c r="D40" s="23"/>
      <c r="E40" s="23"/>
      <c r="F40" s="24">
        <v>0</v>
      </c>
      <c r="G40" s="25">
        <v>235</v>
      </c>
      <c r="H40" s="25" t="e">
        <v>#N/A</v>
      </c>
      <c r="I40" s="25" t="s">
        <v>1699</v>
      </c>
      <c r="J40" s="25" t="s">
        <v>1500</v>
      </c>
      <c r="K40" s="18" t="s">
        <v>1175</v>
      </c>
      <c r="L40" s="25" t="e">
        <v>#N/A</v>
      </c>
      <c r="M40" s="25">
        <v>235</v>
      </c>
      <c r="N40" s="23" t="s">
        <v>1208</v>
      </c>
      <c r="O40" s="25">
        <v>1</v>
      </c>
      <c r="P40" s="25">
        <v>15</v>
      </c>
      <c r="Q40" s="25">
        <v>1</v>
      </c>
      <c r="R40" s="25">
        <v>5</v>
      </c>
      <c r="S40" s="25">
        <v>22</v>
      </c>
      <c r="U40" s="25">
        <f t="shared" si="0"/>
        <v>22</v>
      </c>
      <c r="V40" s="25"/>
      <c r="W40" s="25" t="s">
        <v>31</v>
      </c>
      <c r="X40" s="25" t="s">
        <v>1529</v>
      </c>
      <c r="Y40" s="25" t="e">
        <v>#N/A</v>
      </c>
      <c r="Z40" s="25">
        <v>20</v>
      </c>
      <c r="AA40" s="42"/>
      <c r="AB40" s="42"/>
      <c r="AC40" s="42"/>
      <c r="AD40" s="42"/>
      <c r="AE40" s="42"/>
      <c r="AF40" s="42"/>
      <c r="AG40" s="42"/>
      <c r="AH40" s="42"/>
      <c r="AI40" s="42"/>
      <c r="AK40" s="47" t="e">
        <v>#DIV/0!</v>
      </c>
      <c r="AL40" s="18"/>
      <c r="AM40" s="47" t="e">
        <v>#DIV/0!</v>
      </c>
      <c r="AO40" s="48">
        <v>0</v>
      </c>
      <c r="AP40" s="49">
        <v>1</v>
      </c>
      <c r="AQ40" s="18" t="s">
        <v>1168</v>
      </c>
      <c r="AR40" s="24">
        <v>0</v>
      </c>
      <c r="AS40" s="24" t="s">
        <v>1509</v>
      </c>
      <c r="AT40" s="50">
        <f t="shared" si="2"/>
        <v>0</v>
      </c>
      <c r="AU40" s="51" t="e">
        <f t="shared" si="1"/>
        <v>#N/A</v>
      </c>
      <c r="AV40" s="19"/>
      <c r="AW40" s="47">
        <v>0</v>
      </c>
      <c r="BA40" s="18"/>
      <c r="BB40" s="18"/>
      <c r="BD40" s="18">
        <v>0</v>
      </c>
      <c r="BE40" s="18">
        <v>0</v>
      </c>
      <c r="BF40" s="18"/>
      <c r="BG40" s="18"/>
      <c r="BH40" s="18"/>
      <c r="BI40" s="18"/>
      <c r="BJ40" s="18"/>
      <c r="BK40" s="18"/>
      <c r="BL40" s="18"/>
    </row>
    <row r="41" spans="1:64" hidden="1" x14ac:dyDescent="0.25">
      <c r="A41" s="18">
        <v>265</v>
      </c>
      <c r="B41" s="26" t="s">
        <v>1393</v>
      </c>
      <c r="C41" s="23" t="s">
        <v>1595</v>
      </c>
      <c r="D41" s="23"/>
      <c r="E41" s="23"/>
      <c r="F41" s="24">
        <v>0</v>
      </c>
      <c r="G41" s="25">
        <v>235</v>
      </c>
      <c r="H41" s="25" t="e">
        <v>#N/A</v>
      </c>
      <c r="I41" s="25" t="s">
        <v>1699</v>
      </c>
      <c r="J41" s="25" t="s">
        <v>1500</v>
      </c>
      <c r="K41" s="18" t="s">
        <v>1175</v>
      </c>
      <c r="L41" s="25" t="s">
        <v>1394</v>
      </c>
      <c r="M41" s="25">
        <v>235</v>
      </c>
      <c r="N41" s="23" t="s">
        <v>1208</v>
      </c>
      <c r="O41" s="25">
        <v>1</v>
      </c>
      <c r="P41" s="25">
        <v>15</v>
      </c>
      <c r="Q41" s="25">
        <v>1</v>
      </c>
      <c r="R41" s="25">
        <v>5</v>
      </c>
      <c r="S41" s="25">
        <v>22</v>
      </c>
      <c r="U41" s="25">
        <f t="shared" si="0"/>
        <v>22</v>
      </c>
      <c r="V41" s="25"/>
      <c r="W41" s="25" t="s">
        <v>31</v>
      </c>
      <c r="X41" s="25" t="s">
        <v>1529</v>
      </c>
      <c r="Y41" s="25">
        <v>1000</v>
      </c>
      <c r="Z41" s="25">
        <v>20</v>
      </c>
      <c r="AA41" s="42"/>
      <c r="AB41" s="42"/>
      <c r="AC41" s="42"/>
      <c r="AD41" s="42"/>
      <c r="AE41" s="42"/>
      <c r="AF41" s="42"/>
      <c r="AG41" s="42"/>
      <c r="AH41" s="42"/>
      <c r="AI41" s="42"/>
      <c r="AK41" s="47" t="e">
        <v>#DIV/0!</v>
      </c>
      <c r="AL41" s="18"/>
      <c r="AM41" s="47" t="e">
        <v>#DIV/0!</v>
      </c>
      <c r="AO41" s="48">
        <v>0</v>
      </c>
      <c r="AP41" s="49">
        <v>1</v>
      </c>
      <c r="AQ41" s="18" t="s">
        <v>1168</v>
      </c>
      <c r="AR41" s="24">
        <v>0</v>
      </c>
      <c r="AS41" s="24" t="s">
        <v>1509</v>
      </c>
      <c r="AT41" s="50">
        <f t="shared" si="2"/>
        <v>0</v>
      </c>
      <c r="AU41" s="51" t="b">
        <f t="shared" si="1"/>
        <v>0</v>
      </c>
      <c r="AV41" s="19"/>
      <c r="AW41" s="47">
        <v>0</v>
      </c>
      <c r="BA41" s="18"/>
      <c r="BB41" s="18"/>
      <c r="BD41" s="18">
        <v>0</v>
      </c>
      <c r="BE41" s="18">
        <v>0</v>
      </c>
      <c r="BF41" s="18"/>
      <c r="BG41" s="18"/>
      <c r="BH41" s="18"/>
      <c r="BI41" s="18"/>
      <c r="BJ41" s="18"/>
      <c r="BK41" s="18"/>
      <c r="BL41" s="18"/>
    </row>
    <row r="42" spans="1:64" hidden="1" x14ac:dyDescent="0.25">
      <c r="A42" s="18">
        <v>266</v>
      </c>
      <c r="B42" s="26" t="s">
        <v>1395</v>
      </c>
      <c r="C42" s="23" t="s">
        <v>1595</v>
      </c>
      <c r="D42" s="23"/>
      <c r="E42" s="23"/>
      <c r="F42" s="24">
        <v>0</v>
      </c>
      <c r="G42" s="25">
        <v>235</v>
      </c>
      <c r="H42" s="25" t="e">
        <v>#N/A</v>
      </c>
      <c r="I42" s="25" t="s">
        <v>1699</v>
      </c>
      <c r="J42" s="25" t="s">
        <v>1500</v>
      </c>
      <c r="K42" s="18" t="s">
        <v>1178</v>
      </c>
      <c r="L42" s="25" t="s">
        <v>1394</v>
      </c>
      <c r="M42" s="25">
        <v>235</v>
      </c>
      <c r="N42" s="23" t="s">
        <v>1208</v>
      </c>
      <c r="O42" s="25">
        <v>1</v>
      </c>
      <c r="P42" s="25">
        <v>4</v>
      </c>
      <c r="Q42" s="25">
        <v>1</v>
      </c>
      <c r="R42" s="25">
        <v>2</v>
      </c>
      <c r="S42" s="25">
        <v>8</v>
      </c>
      <c r="U42" s="25">
        <f t="shared" si="0"/>
        <v>8</v>
      </c>
      <c r="V42" s="25"/>
      <c r="W42" s="25" t="s">
        <v>46</v>
      </c>
      <c r="X42" s="25" t="s">
        <v>1510</v>
      </c>
      <c r="Y42" s="25">
        <v>1000</v>
      </c>
      <c r="Z42" s="25">
        <v>10</v>
      </c>
      <c r="AA42" s="42"/>
      <c r="AB42" s="42"/>
      <c r="AC42" s="42"/>
      <c r="AD42" s="42"/>
      <c r="AE42" s="42"/>
      <c r="AF42" s="42"/>
      <c r="AG42" s="42"/>
      <c r="AH42" s="42"/>
      <c r="AI42" s="42"/>
      <c r="AK42" s="47" t="e">
        <v>#DIV/0!</v>
      </c>
      <c r="AL42" s="18"/>
      <c r="AM42" s="47" t="e">
        <v>#DIV/0!</v>
      </c>
      <c r="AO42" s="48">
        <v>0</v>
      </c>
      <c r="AP42" s="49">
        <v>1</v>
      </c>
      <c r="AQ42" s="18" t="s">
        <v>1168</v>
      </c>
      <c r="AR42" s="24">
        <v>0</v>
      </c>
      <c r="AS42" s="24" t="s">
        <v>1510</v>
      </c>
      <c r="AT42" s="50">
        <f t="shared" si="2"/>
        <v>0</v>
      </c>
      <c r="AU42" s="51" t="b">
        <f t="shared" si="1"/>
        <v>0</v>
      </c>
      <c r="AV42" s="19"/>
      <c r="AW42" s="47">
        <v>0</v>
      </c>
      <c r="BA42" s="18"/>
      <c r="BB42" s="18"/>
      <c r="BD42" s="18">
        <v>0</v>
      </c>
      <c r="BE42" s="18">
        <v>0</v>
      </c>
      <c r="BF42" s="18"/>
      <c r="BG42" s="18"/>
      <c r="BH42" s="18"/>
      <c r="BI42" s="18"/>
      <c r="BJ42" s="18"/>
      <c r="BK42" s="18"/>
      <c r="BL42" s="18"/>
    </row>
    <row r="43" spans="1:64" hidden="1" x14ac:dyDescent="0.25">
      <c r="A43" s="18">
        <v>266</v>
      </c>
      <c r="B43" s="26" t="s">
        <v>1396</v>
      </c>
      <c r="C43" s="23" t="s">
        <v>1595</v>
      </c>
      <c r="D43" s="23"/>
      <c r="E43" s="23"/>
      <c r="F43" s="24">
        <v>0</v>
      </c>
      <c r="G43" s="25">
        <v>235</v>
      </c>
      <c r="H43" s="25" t="e">
        <v>#N/A</v>
      </c>
      <c r="I43" s="25" t="s">
        <v>1699</v>
      </c>
      <c r="J43" s="25" t="s">
        <v>1500</v>
      </c>
      <c r="K43" s="18" t="s">
        <v>1177</v>
      </c>
      <c r="L43" s="25" t="s">
        <v>1394</v>
      </c>
      <c r="M43" s="25">
        <v>235</v>
      </c>
      <c r="N43" s="23" t="s">
        <v>1208</v>
      </c>
      <c r="O43" s="25">
        <v>1</v>
      </c>
      <c r="P43" s="25">
        <v>10</v>
      </c>
      <c r="Q43" s="25">
        <v>1</v>
      </c>
      <c r="R43" s="25">
        <v>4</v>
      </c>
      <c r="S43" s="25">
        <v>16</v>
      </c>
      <c r="U43" s="25">
        <f t="shared" si="0"/>
        <v>16</v>
      </c>
      <c r="V43" s="25"/>
      <c r="W43" s="25" t="s">
        <v>31</v>
      </c>
      <c r="X43" s="25" t="s">
        <v>1510</v>
      </c>
      <c r="Y43" s="25">
        <v>1000</v>
      </c>
      <c r="Z43" s="25">
        <v>100</v>
      </c>
      <c r="AA43" s="42"/>
      <c r="AB43" s="42"/>
      <c r="AC43" s="42"/>
      <c r="AD43" s="42"/>
      <c r="AE43" s="42"/>
      <c r="AF43" s="42"/>
      <c r="AG43" s="42"/>
      <c r="AH43" s="42"/>
      <c r="AI43" s="42"/>
      <c r="AK43" s="47" t="e">
        <v>#DIV/0!</v>
      </c>
      <c r="AL43" s="18"/>
      <c r="AM43" s="47" t="e">
        <v>#DIV/0!</v>
      </c>
      <c r="AO43" s="48">
        <v>0</v>
      </c>
      <c r="AP43" s="49">
        <v>1</v>
      </c>
      <c r="AQ43" s="18" t="s">
        <v>1168</v>
      </c>
      <c r="AR43" s="24">
        <v>0</v>
      </c>
      <c r="AS43" s="24" t="s">
        <v>1510</v>
      </c>
      <c r="AT43" s="50">
        <f t="shared" si="2"/>
        <v>0</v>
      </c>
      <c r="AU43" s="51" t="b">
        <f t="shared" si="1"/>
        <v>0</v>
      </c>
      <c r="AV43" s="19"/>
      <c r="AW43" s="47">
        <v>0</v>
      </c>
      <c r="BA43" s="18"/>
      <c r="BB43" s="18"/>
      <c r="BD43" s="18">
        <v>0</v>
      </c>
      <c r="BE43" s="18">
        <v>0</v>
      </c>
      <c r="BF43" s="18"/>
      <c r="BG43" s="18"/>
      <c r="BH43" s="18"/>
      <c r="BI43" s="18"/>
      <c r="BJ43" s="18"/>
      <c r="BK43" s="18"/>
      <c r="BL43" s="18"/>
    </row>
    <row r="44" spans="1:64" hidden="1" x14ac:dyDescent="0.25">
      <c r="A44" s="18">
        <v>550</v>
      </c>
      <c r="B44" s="23" t="s">
        <v>1435</v>
      </c>
      <c r="C44" s="28" t="s">
        <v>1870</v>
      </c>
      <c r="D44" s="28"/>
      <c r="E44" s="23"/>
      <c r="F44" s="24">
        <v>0</v>
      </c>
      <c r="G44" s="25">
        <v>110</v>
      </c>
      <c r="H44" s="25" t="e">
        <v>#N/A</v>
      </c>
      <c r="I44" s="25" t="s">
        <v>1700</v>
      </c>
      <c r="J44" s="25" t="s">
        <v>1506</v>
      </c>
      <c r="K44" s="18" t="s">
        <v>1184</v>
      </c>
      <c r="L44" s="25" t="s">
        <v>1436</v>
      </c>
      <c r="M44" s="25">
        <v>110</v>
      </c>
      <c r="N44" s="23" t="s">
        <v>1208</v>
      </c>
      <c r="O44" s="25">
        <v>1</v>
      </c>
      <c r="P44" s="25">
        <v>7</v>
      </c>
      <c r="Q44" s="25">
        <v>1</v>
      </c>
      <c r="R44" s="25">
        <v>3</v>
      </c>
      <c r="S44" s="25">
        <v>12</v>
      </c>
      <c r="U44" s="25">
        <f t="shared" si="0"/>
        <v>12</v>
      </c>
      <c r="V44" s="25"/>
      <c r="W44" s="25" t="s">
        <v>31</v>
      </c>
      <c r="X44" s="25" t="s">
        <v>1529</v>
      </c>
      <c r="Y44" s="25">
        <v>500</v>
      </c>
      <c r="Z44" s="25">
        <v>20</v>
      </c>
      <c r="AA44" s="42"/>
      <c r="AB44" s="42"/>
      <c r="AC44" s="42"/>
      <c r="AD44" s="42"/>
      <c r="AE44" s="42"/>
      <c r="AF44" s="42"/>
      <c r="AG44" s="42"/>
      <c r="AH44" s="42"/>
      <c r="AI44" s="42"/>
      <c r="AK44" s="47" t="e">
        <v>#DIV/0!</v>
      </c>
      <c r="AL44" s="18"/>
      <c r="AM44" s="47" t="e">
        <v>#DIV/0!</v>
      </c>
      <c r="AO44" s="48">
        <v>0</v>
      </c>
      <c r="AP44" s="49">
        <v>1</v>
      </c>
      <c r="AQ44" s="18" t="s">
        <v>1552</v>
      </c>
      <c r="AR44" s="24">
        <v>0</v>
      </c>
      <c r="AS44" s="24" t="s">
        <v>1509</v>
      </c>
      <c r="AT44" s="50">
        <f t="shared" si="2"/>
        <v>0</v>
      </c>
      <c r="AU44" s="51" t="b">
        <f t="shared" si="1"/>
        <v>0</v>
      </c>
      <c r="AV44" s="19"/>
      <c r="AW44" s="47">
        <v>0</v>
      </c>
      <c r="BA44" s="18"/>
      <c r="BB44" s="18"/>
      <c r="BD44" s="18">
        <v>0</v>
      </c>
      <c r="BE44" s="18">
        <v>0</v>
      </c>
      <c r="BF44" s="18"/>
      <c r="BG44" s="18"/>
      <c r="BH44" s="18"/>
      <c r="BI44" s="18"/>
      <c r="BJ44" s="18"/>
      <c r="BK44" s="18"/>
      <c r="BL44" s="18"/>
    </row>
    <row r="45" spans="1:64" ht="30" hidden="1" x14ac:dyDescent="0.25">
      <c r="A45" s="18">
        <v>360</v>
      </c>
      <c r="B45" s="29" t="s">
        <v>2005</v>
      </c>
      <c r="C45" s="28" t="s">
        <v>1870</v>
      </c>
      <c r="D45" s="28"/>
      <c r="E45" s="23"/>
      <c r="F45" s="24">
        <v>0</v>
      </c>
      <c r="G45" s="25">
        <v>1</v>
      </c>
      <c r="H45" s="25" t="s">
        <v>1823</v>
      </c>
      <c r="I45" s="25" t="s">
        <v>1700</v>
      </c>
      <c r="J45" s="25" t="s">
        <v>1505</v>
      </c>
      <c r="K45" s="18" t="s">
        <v>1176</v>
      </c>
      <c r="L45" s="25" t="s">
        <v>1216</v>
      </c>
      <c r="M45" s="25">
        <v>1</v>
      </c>
      <c r="N45" s="23" t="s">
        <v>1208</v>
      </c>
      <c r="O45" s="25">
        <v>1</v>
      </c>
      <c r="P45" s="25">
        <v>15</v>
      </c>
      <c r="Q45" s="25">
        <v>1</v>
      </c>
      <c r="R45" s="25">
        <v>5</v>
      </c>
      <c r="S45" s="25">
        <v>22</v>
      </c>
      <c r="U45" s="25">
        <f t="shared" si="0"/>
        <v>22</v>
      </c>
      <c r="V45" s="25"/>
      <c r="W45" s="25" t="s">
        <v>31</v>
      </c>
      <c r="X45" s="25" t="s">
        <v>1509</v>
      </c>
      <c r="Y45" s="25">
        <v>25000</v>
      </c>
      <c r="Z45" s="25">
        <v>6000</v>
      </c>
      <c r="AA45" s="42"/>
      <c r="AB45" s="42"/>
      <c r="AC45" s="42"/>
      <c r="AD45" s="42"/>
      <c r="AE45" s="42"/>
      <c r="AF45" s="42"/>
      <c r="AG45" s="42"/>
      <c r="AH45" s="42"/>
      <c r="AI45" s="42"/>
      <c r="AK45" s="47" t="e">
        <v>#DIV/0!</v>
      </c>
      <c r="AL45" s="18"/>
      <c r="AM45" s="47" t="e">
        <v>#DIV/0!</v>
      </c>
      <c r="AO45" s="48">
        <v>0</v>
      </c>
      <c r="AP45" s="49">
        <v>1</v>
      </c>
      <c r="AQ45" s="18" t="s">
        <v>1552</v>
      </c>
      <c r="AR45" s="24">
        <v>0</v>
      </c>
      <c r="AS45" s="24" t="s">
        <v>1510</v>
      </c>
      <c r="AT45" s="50">
        <f t="shared" si="2"/>
        <v>0</v>
      </c>
      <c r="AU45" s="51" t="b">
        <f t="shared" si="1"/>
        <v>0</v>
      </c>
      <c r="AV45" s="19"/>
      <c r="AW45" s="47">
        <v>0</v>
      </c>
      <c r="BA45" s="18"/>
      <c r="BB45" s="18"/>
      <c r="BD45" s="18">
        <v>0</v>
      </c>
      <c r="BE45" s="18">
        <v>0</v>
      </c>
      <c r="BF45" s="18"/>
      <c r="BG45" s="18"/>
      <c r="BH45" s="18"/>
      <c r="BI45" s="18"/>
      <c r="BJ45" s="18"/>
      <c r="BK45" s="18"/>
      <c r="BL45" s="18"/>
    </row>
    <row r="46" spans="1:64" hidden="1" x14ac:dyDescent="0.25">
      <c r="A46" s="18">
        <v>303</v>
      </c>
      <c r="B46" s="26" t="s">
        <v>1403</v>
      </c>
      <c r="C46" s="28" t="s">
        <v>1870</v>
      </c>
      <c r="D46" s="28"/>
      <c r="E46" s="23" t="s">
        <v>1604</v>
      </c>
      <c r="F46" s="24">
        <v>575</v>
      </c>
      <c r="G46" s="25">
        <v>235</v>
      </c>
      <c r="H46" s="25" t="e">
        <v>#N/A</v>
      </c>
      <c r="I46" s="25" t="s">
        <v>1660</v>
      </c>
      <c r="J46" s="25" t="s">
        <v>1660</v>
      </c>
      <c r="K46" s="18" t="s">
        <v>1175</v>
      </c>
      <c r="L46" s="25" t="s">
        <v>1394</v>
      </c>
      <c r="M46" s="25">
        <v>235</v>
      </c>
      <c r="N46" s="23" t="s">
        <v>1208</v>
      </c>
      <c r="O46" s="25">
        <v>1</v>
      </c>
      <c r="P46" s="25">
        <v>15</v>
      </c>
      <c r="Q46" s="25">
        <v>1</v>
      </c>
      <c r="R46" s="25">
        <v>5</v>
      </c>
      <c r="S46" s="25">
        <v>22</v>
      </c>
      <c r="U46" s="25">
        <f t="shared" si="0"/>
        <v>22</v>
      </c>
      <c r="V46" s="25"/>
      <c r="W46" s="25" t="s">
        <v>31</v>
      </c>
      <c r="X46" s="23" t="s">
        <v>1509</v>
      </c>
      <c r="Y46" s="25">
        <v>1000</v>
      </c>
      <c r="Z46" s="25"/>
      <c r="AA46" s="42"/>
      <c r="AB46" s="42"/>
      <c r="AC46" s="42"/>
      <c r="AD46" s="42"/>
      <c r="AE46" s="42"/>
      <c r="AF46" s="42"/>
      <c r="AG46" s="42"/>
      <c r="AH46" s="42"/>
      <c r="AI46" s="42"/>
      <c r="AK46" s="47" t="e">
        <v>#DIV/0!</v>
      </c>
      <c r="AL46" s="18"/>
      <c r="AM46" s="47" t="e">
        <v>#DIV/0!</v>
      </c>
      <c r="AO46" s="48">
        <v>0</v>
      </c>
      <c r="AP46" s="49">
        <v>1</v>
      </c>
      <c r="AQ46" s="18" t="s">
        <v>1552</v>
      </c>
      <c r="AR46" s="24">
        <v>0</v>
      </c>
      <c r="AS46" s="24" t="s">
        <v>1509</v>
      </c>
      <c r="AT46" s="50">
        <f t="shared" si="2"/>
        <v>0</v>
      </c>
      <c r="AU46" s="51" t="b">
        <f t="shared" si="1"/>
        <v>0</v>
      </c>
      <c r="AV46" s="19"/>
      <c r="AW46" s="47">
        <v>0</v>
      </c>
      <c r="BA46" s="18"/>
      <c r="BB46" s="18"/>
      <c r="BD46" s="18">
        <v>0</v>
      </c>
      <c r="BE46" s="18">
        <v>0</v>
      </c>
      <c r="BF46" s="18"/>
      <c r="BG46" s="18"/>
      <c r="BH46" s="18"/>
      <c r="BI46" s="18"/>
      <c r="BJ46" s="18"/>
      <c r="BK46" s="18"/>
      <c r="BL46" s="18"/>
    </row>
    <row r="47" spans="1:64" hidden="1" x14ac:dyDescent="0.25">
      <c r="A47" s="18">
        <v>304</v>
      </c>
      <c r="B47" s="26" t="s">
        <v>1404</v>
      </c>
      <c r="C47" s="28" t="s">
        <v>1870</v>
      </c>
      <c r="D47" s="28"/>
      <c r="E47" s="23"/>
      <c r="F47" s="24">
        <v>0</v>
      </c>
      <c r="G47" s="25">
        <v>1</v>
      </c>
      <c r="H47" s="25" t="e">
        <v>#N/A</v>
      </c>
      <c r="I47" s="25" t="s">
        <v>1660</v>
      </c>
      <c r="J47" s="25" t="s">
        <v>1660</v>
      </c>
      <c r="K47" s="23" t="s">
        <v>1180</v>
      </c>
      <c r="L47" s="25" t="e">
        <v>#N/A</v>
      </c>
      <c r="M47" s="25">
        <v>1</v>
      </c>
      <c r="N47" s="23" t="s">
        <v>1208</v>
      </c>
      <c r="O47" s="25">
        <v>1</v>
      </c>
      <c r="P47" s="25">
        <v>7</v>
      </c>
      <c r="Q47" s="25">
        <v>1</v>
      </c>
      <c r="R47" s="25">
        <v>2</v>
      </c>
      <c r="S47" s="25">
        <v>11</v>
      </c>
      <c r="U47" s="25">
        <f t="shared" si="0"/>
        <v>11</v>
      </c>
      <c r="V47" s="25"/>
      <c r="W47" s="25" t="s">
        <v>46</v>
      </c>
      <c r="X47" s="25" t="s">
        <v>1510</v>
      </c>
      <c r="Y47" s="25" t="e">
        <v>#N/A</v>
      </c>
      <c r="Z47" s="25"/>
      <c r="AA47" s="42"/>
      <c r="AB47" s="42"/>
      <c r="AC47" s="42"/>
      <c r="AD47" s="42"/>
      <c r="AE47" s="42"/>
      <c r="AF47" s="42"/>
      <c r="AG47" s="42"/>
      <c r="AH47" s="42"/>
      <c r="AI47" s="42"/>
      <c r="AK47" s="47" t="e">
        <v>#DIV/0!</v>
      </c>
      <c r="AL47" s="18"/>
      <c r="AM47" s="47" t="e">
        <v>#DIV/0!</v>
      </c>
      <c r="AO47" s="48">
        <v>0</v>
      </c>
      <c r="AP47" s="49">
        <v>1</v>
      </c>
      <c r="AQ47" s="18" t="s">
        <v>1552</v>
      </c>
      <c r="AR47" s="24">
        <v>0</v>
      </c>
      <c r="AS47" s="24" t="s">
        <v>1510</v>
      </c>
      <c r="AT47" s="50">
        <f t="shared" si="2"/>
        <v>0</v>
      </c>
      <c r="AU47" s="51" t="e">
        <f t="shared" si="1"/>
        <v>#N/A</v>
      </c>
      <c r="AV47" s="19"/>
      <c r="AW47" s="47">
        <v>0</v>
      </c>
      <c r="BA47" s="18"/>
      <c r="BB47" s="18"/>
      <c r="BD47" s="18">
        <v>0</v>
      </c>
      <c r="BE47" s="18">
        <v>0</v>
      </c>
      <c r="BF47" s="18"/>
      <c r="BG47" s="18"/>
      <c r="BH47" s="18"/>
      <c r="BI47" s="18"/>
      <c r="BJ47" s="18"/>
      <c r="BK47" s="18"/>
      <c r="BL47" s="18"/>
    </row>
    <row r="48" spans="1:64" ht="30" hidden="1" x14ac:dyDescent="0.25">
      <c r="A48" s="18">
        <v>674</v>
      </c>
      <c r="B48" s="28" t="s">
        <v>2006</v>
      </c>
      <c r="C48" s="28" t="s">
        <v>1870</v>
      </c>
      <c r="D48" s="28"/>
      <c r="E48" s="23" t="s">
        <v>1602</v>
      </c>
      <c r="F48" s="24">
        <v>0</v>
      </c>
      <c r="G48" s="25">
        <v>1</v>
      </c>
      <c r="H48" s="25" t="e">
        <v>#N/A</v>
      </c>
      <c r="I48" s="25" t="s">
        <v>1700</v>
      </c>
      <c r="J48" s="25" t="s">
        <v>1630</v>
      </c>
      <c r="K48" s="23" t="s">
        <v>1180</v>
      </c>
      <c r="L48" s="25" t="e">
        <v>#N/A</v>
      </c>
      <c r="M48" s="25">
        <v>1</v>
      </c>
      <c r="N48" s="23" t="s">
        <v>1208</v>
      </c>
      <c r="O48" s="25">
        <v>1</v>
      </c>
      <c r="P48" s="25">
        <v>7</v>
      </c>
      <c r="Q48" s="25">
        <v>1</v>
      </c>
      <c r="R48" s="25">
        <v>2</v>
      </c>
      <c r="S48" s="25">
        <v>11</v>
      </c>
      <c r="U48" s="25">
        <f t="shared" si="0"/>
        <v>11</v>
      </c>
      <c r="V48" s="25"/>
      <c r="W48" s="25" t="s">
        <v>46</v>
      </c>
      <c r="X48" s="25" t="s">
        <v>1510</v>
      </c>
      <c r="Y48" s="25" t="e">
        <v>#N/A</v>
      </c>
      <c r="Z48" s="25">
        <v>2000</v>
      </c>
      <c r="AA48" s="42"/>
      <c r="AB48" s="42"/>
      <c r="AC48" s="42"/>
      <c r="AD48" s="42"/>
      <c r="AE48" s="42"/>
      <c r="AF48" s="42"/>
      <c r="AG48" s="42"/>
      <c r="AH48" s="42"/>
      <c r="AI48" s="42"/>
      <c r="AK48" s="47" t="e">
        <v>#DIV/0!</v>
      </c>
      <c r="AL48" s="18"/>
      <c r="AM48" s="47" t="e">
        <v>#DIV/0!</v>
      </c>
      <c r="AO48" s="48">
        <v>0</v>
      </c>
      <c r="AP48" s="49">
        <v>1</v>
      </c>
      <c r="AQ48" s="18" t="s">
        <v>1552</v>
      </c>
      <c r="AR48" s="24">
        <v>0</v>
      </c>
      <c r="AS48" s="24" t="s">
        <v>1510</v>
      </c>
      <c r="AT48" s="50">
        <f t="shared" si="2"/>
        <v>0</v>
      </c>
      <c r="AU48" s="51" t="e">
        <f t="shared" si="1"/>
        <v>#N/A</v>
      </c>
      <c r="AV48" s="19"/>
      <c r="AW48" s="47">
        <v>0</v>
      </c>
      <c r="BA48" s="18"/>
      <c r="BB48" s="18"/>
      <c r="BD48" s="18">
        <v>0</v>
      </c>
      <c r="BE48" s="18">
        <v>0</v>
      </c>
      <c r="BF48" s="18"/>
      <c r="BG48" s="18"/>
      <c r="BH48" s="18"/>
      <c r="BI48" s="18"/>
      <c r="BJ48" s="18"/>
      <c r="BK48" s="18"/>
      <c r="BL48" s="18"/>
    </row>
    <row r="49" spans="1:64" hidden="1" x14ac:dyDescent="0.25">
      <c r="A49" s="18">
        <v>304</v>
      </c>
      <c r="B49" s="26" t="s">
        <v>1405</v>
      </c>
      <c r="C49" s="28" t="s">
        <v>1870</v>
      </c>
      <c r="D49" s="28"/>
      <c r="E49" s="23"/>
      <c r="F49" s="24">
        <v>0</v>
      </c>
      <c r="G49" s="25">
        <v>5</v>
      </c>
      <c r="H49" s="25" t="e">
        <v>#N/A</v>
      </c>
      <c r="I49" s="25" t="s">
        <v>1660</v>
      </c>
      <c r="J49" s="25" t="s">
        <v>1660</v>
      </c>
      <c r="K49" s="18" t="s">
        <v>1173</v>
      </c>
      <c r="L49" s="25" t="e">
        <v>#N/A</v>
      </c>
      <c r="M49" s="25">
        <v>5</v>
      </c>
      <c r="N49" s="23" t="s">
        <v>1208</v>
      </c>
      <c r="O49" s="25">
        <v>1</v>
      </c>
      <c r="P49" s="25">
        <v>2</v>
      </c>
      <c r="Q49" s="25">
        <v>1</v>
      </c>
      <c r="R49" s="25">
        <v>2</v>
      </c>
      <c r="S49" s="25">
        <v>6</v>
      </c>
      <c r="U49" s="25">
        <f t="shared" si="0"/>
        <v>6</v>
      </c>
      <c r="V49" s="25"/>
      <c r="W49" s="25" t="s">
        <v>31</v>
      </c>
      <c r="X49" s="25" t="s">
        <v>1510</v>
      </c>
      <c r="Y49" s="25" t="e">
        <v>#N/A</v>
      </c>
      <c r="Z49" s="25"/>
      <c r="AA49" s="42"/>
      <c r="AB49" s="42"/>
      <c r="AC49" s="42"/>
      <c r="AD49" s="42"/>
      <c r="AE49" s="42"/>
      <c r="AF49" s="42"/>
      <c r="AG49" s="42"/>
      <c r="AH49" s="42"/>
      <c r="AI49" s="42"/>
      <c r="AK49" s="47" t="e">
        <v>#DIV/0!</v>
      </c>
      <c r="AL49" s="18"/>
      <c r="AM49" s="47" t="e">
        <v>#DIV/0!</v>
      </c>
      <c r="AO49" s="48">
        <v>0</v>
      </c>
      <c r="AP49" s="49">
        <v>1</v>
      </c>
      <c r="AQ49" s="18" t="s">
        <v>1552</v>
      </c>
      <c r="AR49" s="24">
        <v>0</v>
      </c>
      <c r="AS49" s="24" t="s">
        <v>1510</v>
      </c>
      <c r="AT49" s="50">
        <f t="shared" si="2"/>
        <v>0</v>
      </c>
      <c r="AU49" s="51" t="e">
        <f t="shared" si="1"/>
        <v>#N/A</v>
      </c>
      <c r="AV49" s="19"/>
      <c r="AW49" s="47">
        <v>0</v>
      </c>
      <c r="BA49" s="18"/>
      <c r="BB49" s="18"/>
      <c r="BD49" s="18">
        <v>0</v>
      </c>
      <c r="BE49" s="18">
        <v>0</v>
      </c>
      <c r="BF49" s="18"/>
      <c r="BG49" s="18"/>
      <c r="BH49" s="18"/>
      <c r="BI49" s="18"/>
      <c r="BJ49" s="18"/>
      <c r="BK49" s="18"/>
      <c r="BL49" s="18"/>
    </row>
    <row r="50" spans="1:64" hidden="1" x14ac:dyDescent="0.25">
      <c r="A50" s="18">
        <v>305</v>
      </c>
      <c r="B50" s="23" t="s">
        <v>1406</v>
      </c>
      <c r="C50" s="28" t="s">
        <v>1870</v>
      </c>
      <c r="D50" s="28"/>
      <c r="E50" s="23"/>
      <c r="F50" s="24">
        <v>0</v>
      </c>
      <c r="G50" s="25">
        <v>30</v>
      </c>
      <c r="H50" s="25" t="e">
        <v>#N/A</v>
      </c>
      <c r="I50" s="25" t="s">
        <v>1660</v>
      </c>
      <c r="J50" s="25" t="s">
        <v>1660</v>
      </c>
      <c r="K50" s="18" t="s">
        <v>1178</v>
      </c>
      <c r="L50" s="25" t="e">
        <v>#N/A</v>
      </c>
      <c r="M50" s="25">
        <v>30</v>
      </c>
      <c r="N50" s="23" t="s">
        <v>1208</v>
      </c>
      <c r="O50" s="25">
        <v>1</v>
      </c>
      <c r="P50" s="25">
        <v>4</v>
      </c>
      <c r="Q50" s="25">
        <v>1</v>
      </c>
      <c r="R50" s="25">
        <v>2</v>
      </c>
      <c r="S50" s="25">
        <v>8</v>
      </c>
      <c r="U50" s="25">
        <f t="shared" si="0"/>
        <v>8</v>
      </c>
      <c r="V50" s="25"/>
      <c r="W50" s="25" t="s">
        <v>46</v>
      </c>
      <c r="X50" s="25" t="s">
        <v>1510</v>
      </c>
      <c r="Y50" s="25" t="e">
        <v>#N/A</v>
      </c>
      <c r="Z50" s="25">
        <v>10</v>
      </c>
      <c r="AA50" s="42"/>
      <c r="AB50" s="42"/>
      <c r="AC50" s="42"/>
      <c r="AD50" s="42"/>
      <c r="AE50" s="42"/>
      <c r="AF50" s="42"/>
      <c r="AG50" s="42"/>
      <c r="AH50" s="42"/>
      <c r="AI50" s="42"/>
      <c r="AK50" s="47" t="e">
        <v>#DIV/0!</v>
      </c>
      <c r="AL50" s="18"/>
      <c r="AM50" s="47" t="e">
        <v>#DIV/0!</v>
      </c>
      <c r="AO50" s="48">
        <v>0</v>
      </c>
      <c r="AP50" s="49">
        <v>1</v>
      </c>
      <c r="AQ50" s="18" t="s">
        <v>1552</v>
      </c>
      <c r="AR50" s="24">
        <v>0</v>
      </c>
      <c r="AS50" s="24" t="s">
        <v>1510</v>
      </c>
      <c r="AT50" s="50">
        <f t="shared" si="2"/>
        <v>0</v>
      </c>
      <c r="AU50" s="51" t="e">
        <f t="shared" si="1"/>
        <v>#N/A</v>
      </c>
      <c r="AV50" s="19"/>
      <c r="AW50" s="47">
        <v>0</v>
      </c>
      <c r="BA50" s="18"/>
      <c r="BB50" s="18"/>
      <c r="BD50" s="18">
        <v>0</v>
      </c>
      <c r="BE50" s="18">
        <v>0</v>
      </c>
      <c r="BF50" s="18"/>
      <c r="BG50" s="18"/>
      <c r="BH50" s="18"/>
      <c r="BI50" s="18"/>
      <c r="BJ50" s="18"/>
      <c r="BK50" s="18"/>
      <c r="BL50" s="18"/>
    </row>
    <row r="51" spans="1:64" hidden="1" x14ac:dyDescent="0.25">
      <c r="A51" s="18">
        <v>840</v>
      </c>
      <c r="B51" s="23" t="s">
        <v>1469</v>
      </c>
      <c r="C51" s="28" t="s">
        <v>1870</v>
      </c>
      <c r="D51" s="28"/>
      <c r="E51" s="23" t="s">
        <v>1602</v>
      </c>
      <c r="F51" s="24">
        <v>0</v>
      </c>
      <c r="G51" s="25">
        <v>1.2</v>
      </c>
      <c r="H51" s="25" t="e">
        <v>#N/A</v>
      </c>
      <c r="I51" s="25" t="s">
        <v>1660</v>
      </c>
      <c r="J51" s="25" t="s">
        <v>1660</v>
      </c>
      <c r="K51" s="23" t="s">
        <v>1180</v>
      </c>
      <c r="L51" s="25" t="s">
        <v>1470</v>
      </c>
      <c r="M51" s="25">
        <v>1.2</v>
      </c>
      <c r="N51" s="23" t="s">
        <v>1208</v>
      </c>
      <c r="O51" s="25">
        <v>1</v>
      </c>
      <c r="P51" s="25">
        <v>7</v>
      </c>
      <c r="Q51" s="25">
        <v>1</v>
      </c>
      <c r="R51" s="25">
        <v>2</v>
      </c>
      <c r="S51" s="25">
        <v>11</v>
      </c>
      <c r="U51" s="25">
        <f t="shared" si="0"/>
        <v>11</v>
      </c>
      <c r="V51" s="25"/>
      <c r="W51" s="25" t="s">
        <v>46</v>
      </c>
      <c r="X51" s="25" t="s">
        <v>1510</v>
      </c>
      <c r="Y51" s="25">
        <v>5000</v>
      </c>
      <c r="Z51" s="25">
        <v>2000</v>
      </c>
      <c r="AA51" s="42"/>
      <c r="AB51" s="42"/>
      <c r="AC51" s="42"/>
      <c r="AD51" s="42"/>
      <c r="AE51" s="42"/>
      <c r="AF51" s="42"/>
      <c r="AG51" s="42"/>
      <c r="AH51" s="42"/>
      <c r="AI51" s="42"/>
      <c r="AK51" s="47" t="e">
        <v>#DIV/0!</v>
      </c>
      <c r="AL51" s="18"/>
      <c r="AM51" s="47" t="e">
        <v>#DIV/0!</v>
      </c>
      <c r="AO51" s="48">
        <v>0</v>
      </c>
      <c r="AP51" s="49">
        <v>1</v>
      </c>
      <c r="AQ51" s="18" t="s">
        <v>1552</v>
      </c>
      <c r="AR51" s="24">
        <v>0</v>
      </c>
      <c r="AS51" s="24" t="s">
        <v>1510</v>
      </c>
      <c r="AT51" s="50">
        <f t="shared" si="2"/>
        <v>0</v>
      </c>
      <c r="AU51" s="51" t="b">
        <f t="shared" si="1"/>
        <v>0</v>
      </c>
      <c r="AV51" s="19"/>
      <c r="AW51" s="47">
        <v>0</v>
      </c>
      <c r="BA51" s="18"/>
      <c r="BB51" s="18"/>
      <c r="BD51" s="18">
        <v>0</v>
      </c>
      <c r="BE51" s="18">
        <v>0</v>
      </c>
      <c r="BF51" s="18"/>
      <c r="BG51" s="18"/>
      <c r="BH51" s="18"/>
      <c r="BI51" s="18"/>
      <c r="BJ51" s="18"/>
      <c r="BK51" s="18"/>
      <c r="BL51" s="18"/>
    </row>
    <row r="52" spans="1:64" hidden="1" x14ac:dyDescent="0.25">
      <c r="A52" s="18">
        <v>491</v>
      </c>
      <c r="B52" s="26" t="s">
        <v>1429</v>
      </c>
      <c r="C52" s="28" t="s">
        <v>1870</v>
      </c>
      <c r="D52" s="28"/>
      <c r="E52" s="23"/>
      <c r="F52" s="24">
        <v>0</v>
      </c>
      <c r="G52" s="25">
        <v>235</v>
      </c>
      <c r="H52" s="25" t="e">
        <v>#N/A</v>
      </c>
      <c r="I52" s="25" t="s">
        <v>1660</v>
      </c>
      <c r="J52" s="25" t="s">
        <v>1660</v>
      </c>
      <c r="K52" s="18" t="s">
        <v>1175</v>
      </c>
      <c r="L52" s="25" t="e">
        <v>#N/A</v>
      </c>
      <c r="M52" s="25">
        <v>235</v>
      </c>
      <c r="N52" s="23" t="s">
        <v>1208</v>
      </c>
      <c r="O52" s="25">
        <v>1</v>
      </c>
      <c r="P52" s="25">
        <v>15</v>
      </c>
      <c r="Q52" s="25">
        <v>1</v>
      </c>
      <c r="R52" s="25">
        <v>5</v>
      </c>
      <c r="S52" s="25">
        <v>22</v>
      </c>
      <c r="U52" s="25">
        <f t="shared" si="0"/>
        <v>22</v>
      </c>
      <c r="V52" s="25"/>
      <c r="W52" s="25" t="s">
        <v>31</v>
      </c>
      <c r="X52" s="25" t="s">
        <v>1529</v>
      </c>
      <c r="Y52" s="25" t="e">
        <v>#N/A</v>
      </c>
      <c r="Z52" s="25"/>
      <c r="AA52" s="42"/>
      <c r="AB52" s="42"/>
      <c r="AC52" s="42"/>
      <c r="AD52" s="42"/>
      <c r="AE52" s="42"/>
      <c r="AF52" s="42"/>
      <c r="AG52" s="42"/>
      <c r="AH52" s="42"/>
      <c r="AI52" s="42"/>
      <c r="AK52" s="47" t="e">
        <v>#DIV/0!</v>
      </c>
      <c r="AL52" s="18"/>
      <c r="AM52" s="47" t="e">
        <v>#DIV/0!</v>
      </c>
      <c r="AO52" s="48">
        <v>0</v>
      </c>
      <c r="AP52" s="49">
        <v>1</v>
      </c>
      <c r="AQ52" s="18" t="s">
        <v>1552</v>
      </c>
      <c r="AR52" s="24">
        <v>0</v>
      </c>
      <c r="AS52" s="24" t="s">
        <v>1509</v>
      </c>
      <c r="AT52" s="50">
        <f t="shared" si="2"/>
        <v>0</v>
      </c>
      <c r="AU52" s="51" t="e">
        <f t="shared" si="1"/>
        <v>#N/A</v>
      </c>
      <c r="AV52" s="19"/>
      <c r="AW52" s="47">
        <v>0</v>
      </c>
      <c r="BA52" s="18"/>
      <c r="BB52" s="18"/>
      <c r="BD52" s="18">
        <v>0</v>
      </c>
      <c r="BE52" s="18">
        <v>0</v>
      </c>
      <c r="BF52" s="18"/>
      <c r="BG52" s="18"/>
      <c r="BH52" s="18"/>
      <c r="BI52" s="18"/>
      <c r="BJ52" s="18"/>
      <c r="BK52" s="18"/>
      <c r="BL52" s="18"/>
    </row>
    <row r="53" spans="1:64" hidden="1" x14ac:dyDescent="0.25">
      <c r="A53" s="18">
        <v>790</v>
      </c>
      <c r="B53" s="23" t="s">
        <v>1464</v>
      </c>
      <c r="C53" s="28" t="s">
        <v>1870</v>
      </c>
      <c r="D53" s="28"/>
      <c r="E53" s="23"/>
      <c r="F53" s="24">
        <v>43000</v>
      </c>
      <c r="G53" s="25">
        <v>1</v>
      </c>
      <c r="H53" s="25" t="e">
        <v>#N/A</v>
      </c>
      <c r="I53" s="25" t="s">
        <v>1700</v>
      </c>
      <c r="J53" s="25" t="s">
        <v>1673</v>
      </c>
      <c r="K53" s="18" t="s">
        <v>1176</v>
      </c>
      <c r="L53" s="25" t="e">
        <v>#N/A</v>
      </c>
      <c r="M53" s="25">
        <v>1</v>
      </c>
      <c r="N53" s="23" t="s">
        <v>1208</v>
      </c>
      <c r="O53" s="37">
        <v>1</v>
      </c>
      <c r="P53" s="37">
        <v>15</v>
      </c>
      <c r="Q53" s="37">
        <v>1</v>
      </c>
      <c r="R53" s="37">
        <v>5</v>
      </c>
      <c r="S53" s="37">
        <v>22</v>
      </c>
      <c r="T53" s="44"/>
      <c r="U53" s="25">
        <f t="shared" si="0"/>
        <v>22</v>
      </c>
      <c r="V53" s="25"/>
      <c r="W53" s="25" t="s">
        <v>31</v>
      </c>
      <c r="X53" s="23" t="s">
        <v>1509</v>
      </c>
      <c r="Y53" s="25" t="e">
        <v>#N/A</v>
      </c>
      <c r="Z53" s="25">
        <v>7000</v>
      </c>
      <c r="AA53" s="42"/>
      <c r="AB53" s="42"/>
      <c r="AC53" s="42"/>
      <c r="AD53" s="42"/>
      <c r="AE53" s="42"/>
      <c r="AF53" s="42"/>
      <c r="AG53" s="42"/>
      <c r="AH53" s="42"/>
      <c r="AI53" s="42"/>
      <c r="AK53" s="47" t="e">
        <v>#DIV/0!</v>
      </c>
      <c r="AL53" s="18"/>
      <c r="AM53" s="47" t="e">
        <v>#DIV/0!</v>
      </c>
      <c r="AO53" s="48">
        <v>0</v>
      </c>
      <c r="AP53" s="49">
        <v>1</v>
      </c>
      <c r="AQ53" s="18" t="s">
        <v>1552</v>
      </c>
      <c r="AR53" s="24">
        <v>0</v>
      </c>
      <c r="AS53" s="24" t="s">
        <v>1510</v>
      </c>
      <c r="AT53" s="50">
        <f t="shared" si="2"/>
        <v>0</v>
      </c>
      <c r="AU53" s="51" t="e">
        <f t="shared" si="1"/>
        <v>#N/A</v>
      </c>
      <c r="AV53" s="19"/>
      <c r="AW53" s="47">
        <v>0</v>
      </c>
      <c r="BA53" s="18"/>
      <c r="BB53" s="18"/>
      <c r="BD53" s="18">
        <v>0</v>
      </c>
      <c r="BE53" s="18">
        <v>0</v>
      </c>
      <c r="BF53" s="18"/>
      <c r="BG53" s="18"/>
      <c r="BH53" s="18"/>
      <c r="BI53" s="18"/>
      <c r="BJ53" s="18"/>
      <c r="BK53" s="18"/>
      <c r="BL53" s="18"/>
    </row>
    <row r="54" spans="1:64" hidden="1" x14ac:dyDescent="0.25">
      <c r="A54" s="18">
        <v>837</v>
      </c>
      <c r="B54" s="23" t="s">
        <v>1468</v>
      </c>
      <c r="C54" s="28" t="s">
        <v>1870</v>
      </c>
      <c r="D54" s="28"/>
      <c r="E54" s="23"/>
      <c r="F54" s="24">
        <v>0</v>
      </c>
      <c r="G54" s="25">
        <v>0.43</v>
      </c>
      <c r="H54" s="25" t="e">
        <v>#N/A</v>
      </c>
      <c r="I54" s="25" t="s">
        <v>1700</v>
      </c>
      <c r="J54" s="25" t="s">
        <v>1501</v>
      </c>
      <c r="K54" s="18" t="s">
        <v>1187</v>
      </c>
      <c r="L54" s="25" t="e">
        <v>#N/A</v>
      </c>
      <c r="M54" s="25">
        <v>0.43</v>
      </c>
      <c r="N54" s="23" t="s">
        <v>1208</v>
      </c>
      <c r="O54" s="25">
        <v>1</v>
      </c>
      <c r="P54" s="25">
        <v>10</v>
      </c>
      <c r="Q54" s="25">
        <v>1</v>
      </c>
      <c r="R54" s="25">
        <v>3</v>
      </c>
      <c r="S54" s="25">
        <v>15</v>
      </c>
      <c r="U54" s="25">
        <f t="shared" si="0"/>
        <v>15</v>
      </c>
      <c r="V54" s="25"/>
      <c r="W54" s="25" t="s">
        <v>31</v>
      </c>
      <c r="X54" s="25" t="s">
        <v>1510</v>
      </c>
      <c r="Y54" s="25" t="e">
        <v>#N/A</v>
      </c>
      <c r="Z54" s="25">
        <v>200</v>
      </c>
      <c r="AA54" s="42"/>
      <c r="AB54" s="42"/>
      <c r="AC54" s="42"/>
      <c r="AD54" s="42"/>
      <c r="AE54" s="42"/>
      <c r="AF54" s="42"/>
      <c r="AG54" s="42"/>
      <c r="AH54" s="42"/>
      <c r="AI54" s="42"/>
      <c r="AK54" s="47" t="e">
        <v>#DIV/0!</v>
      </c>
      <c r="AL54" s="18"/>
      <c r="AM54" s="47" t="e">
        <v>#DIV/0!</v>
      </c>
      <c r="AO54" s="48">
        <v>0</v>
      </c>
      <c r="AP54" s="49">
        <v>1</v>
      </c>
      <c r="AQ54" s="18" t="s">
        <v>1552</v>
      </c>
      <c r="AR54" s="24">
        <v>0</v>
      </c>
      <c r="AS54" s="24" t="s">
        <v>1510</v>
      </c>
      <c r="AT54" s="50">
        <f t="shared" si="2"/>
        <v>0</v>
      </c>
      <c r="AU54" s="51" t="e">
        <f t="shared" si="1"/>
        <v>#N/A</v>
      </c>
      <c r="AV54" s="19"/>
      <c r="AW54" s="47">
        <v>0</v>
      </c>
      <c r="BA54" s="18"/>
      <c r="BB54" s="18"/>
      <c r="BD54" s="18">
        <v>0</v>
      </c>
      <c r="BE54" s="18">
        <v>0</v>
      </c>
      <c r="BF54" s="18"/>
      <c r="BG54" s="18"/>
      <c r="BH54" s="18"/>
      <c r="BI54" s="18"/>
      <c r="BJ54" s="18"/>
      <c r="BK54" s="18"/>
      <c r="BL54" s="18"/>
    </row>
    <row r="55" spans="1:64" hidden="1" x14ac:dyDescent="0.25">
      <c r="A55" s="18">
        <v>952</v>
      </c>
      <c r="B55" s="26" t="s">
        <v>1479</v>
      </c>
      <c r="C55" s="28" t="s">
        <v>1534</v>
      </c>
      <c r="D55" s="28"/>
      <c r="E55" s="23"/>
      <c r="F55" s="24">
        <v>2179.9</v>
      </c>
      <c r="G55" s="25">
        <v>250</v>
      </c>
      <c r="H55" s="25" t="e">
        <v>#N/A</v>
      </c>
      <c r="I55" s="25" t="s">
        <v>1700</v>
      </c>
      <c r="J55" s="25" t="s">
        <v>1506</v>
      </c>
      <c r="K55" s="34" t="s">
        <v>1184</v>
      </c>
      <c r="L55" s="25" t="s">
        <v>1480</v>
      </c>
      <c r="M55" s="25">
        <v>250</v>
      </c>
      <c r="N55" s="23" t="s">
        <v>1208</v>
      </c>
      <c r="O55" s="25">
        <v>1</v>
      </c>
      <c r="P55" s="25">
        <v>7</v>
      </c>
      <c r="Q55" s="25">
        <v>1</v>
      </c>
      <c r="R55" s="25">
        <v>3</v>
      </c>
      <c r="S55" s="25">
        <v>12</v>
      </c>
      <c r="U55" s="25">
        <f t="shared" ref="U55:U63" si="3">MIN(S55,T55)</f>
        <v>12</v>
      </c>
      <c r="V55" s="25"/>
      <c r="W55" s="25" t="s">
        <v>19</v>
      </c>
      <c r="X55" s="25" t="s">
        <v>1509</v>
      </c>
      <c r="Y55" s="25">
        <v>1000</v>
      </c>
      <c r="Z55" s="25">
        <v>15</v>
      </c>
      <c r="AA55" s="42"/>
      <c r="AB55" s="42"/>
      <c r="AC55" s="42"/>
      <c r="AD55" s="42"/>
      <c r="AE55" s="42"/>
      <c r="AF55" s="42"/>
      <c r="AG55" s="42"/>
      <c r="AH55" s="42"/>
      <c r="AI55" s="42"/>
      <c r="AK55" s="47" t="e">
        <v>#DIV/0!</v>
      </c>
      <c r="AL55" s="18"/>
      <c r="AM55" s="47" t="e">
        <v>#DIV/0!</v>
      </c>
      <c r="AO55" s="48">
        <v>0</v>
      </c>
      <c r="AP55" s="49">
        <v>1</v>
      </c>
      <c r="AQ55" s="18" t="s">
        <v>1168</v>
      </c>
      <c r="AR55" s="24">
        <v>2179.9</v>
      </c>
      <c r="AS55" s="24" t="s">
        <v>1509</v>
      </c>
      <c r="AT55" s="50">
        <f t="shared" si="2"/>
        <v>0</v>
      </c>
      <c r="AU55" s="51" t="b">
        <f t="shared" si="1"/>
        <v>0</v>
      </c>
      <c r="AV55" s="19"/>
      <c r="AW55" s="47">
        <v>544975</v>
      </c>
      <c r="BA55" s="18"/>
      <c r="BB55" s="18"/>
      <c r="BD55" s="18">
        <v>0</v>
      </c>
      <c r="BE55" s="18">
        <v>0</v>
      </c>
      <c r="BF55" s="18"/>
      <c r="BG55" s="18"/>
      <c r="BH55" s="18"/>
      <c r="BI55" s="18"/>
      <c r="BJ55" s="18"/>
      <c r="BK55" s="18"/>
      <c r="BL55" s="18"/>
    </row>
    <row r="56" spans="1:64" hidden="1" x14ac:dyDescent="0.25">
      <c r="A56" s="18">
        <v>1030</v>
      </c>
      <c r="B56" s="23" t="s">
        <v>1493</v>
      </c>
      <c r="C56" s="28" t="s">
        <v>1534</v>
      </c>
      <c r="D56" s="28"/>
      <c r="E56" s="23"/>
      <c r="F56" s="24">
        <v>42000</v>
      </c>
      <c r="G56" s="25">
        <v>0.45</v>
      </c>
      <c r="H56" s="25" t="e">
        <v>#N/A</v>
      </c>
      <c r="I56" s="25" t="s">
        <v>1699</v>
      </c>
      <c r="J56" s="25" t="s">
        <v>1633</v>
      </c>
      <c r="K56" s="18" t="s">
        <v>1197</v>
      </c>
      <c r="L56" s="25" t="s">
        <v>1494</v>
      </c>
      <c r="M56" s="25">
        <v>0.45</v>
      </c>
      <c r="N56" s="23" t="s">
        <v>1208</v>
      </c>
      <c r="O56" s="25">
        <v>1</v>
      </c>
      <c r="P56" s="25">
        <v>7</v>
      </c>
      <c r="Q56" s="25">
        <v>4</v>
      </c>
      <c r="R56" s="25">
        <v>3</v>
      </c>
      <c r="S56" s="25">
        <v>15</v>
      </c>
      <c r="U56" s="25">
        <f t="shared" si="3"/>
        <v>15</v>
      </c>
      <c r="V56" s="25" t="s">
        <v>1872</v>
      </c>
      <c r="W56" s="25" t="s">
        <v>21</v>
      </c>
      <c r="X56" s="25" t="s">
        <v>1510</v>
      </c>
      <c r="Y56" s="25">
        <v>50000</v>
      </c>
      <c r="Z56" s="25">
        <v>1000</v>
      </c>
      <c r="AA56" s="42"/>
      <c r="AB56" s="42"/>
      <c r="AC56" s="42"/>
      <c r="AD56" s="42"/>
      <c r="AE56" s="42"/>
      <c r="AF56" s="42"/>
      <c r="AG56" s="42"/>
      <c r="AH56" s="42"/>
      <c r="AI56" s="42"/>
      <c r="AK56" s="47" t="e">
        <v>#DIV/0!</v>
      </c>
      <c r="AL56" s="18"/>
      <c r="AM56" s="47" t="e">
        <v>#DIV/0!</v>
      </c>
      <c r="AO56" s="48">
        <v>0</v>
      </c>
      <c r="AP56" s="49">
        <v>1</v>
      </c>
      <c r="AQ56" s="18" t="s">
        <v>1168</v>
      </c>
      <c r="AR56" s="24">
        <v>42000</v>
      </c>
      <c r="AS56" s="24" t="s">
        <v>1510</v>
      </c>
      <c r="AT56" s="50">
        <f t="shared" si="2"/>
        <v>0</v>
      </c>
      <c r="AU56" s="51" t="b">
        <f t="shared" si="1"/>
        <v>0</v>
      </c>
      <c r="AV56" s="19"/>
      <c r="AW56" s="47">
        <v>18900</v>
      </c>
      <c r="BA56" s="18"/>
      <c r="BB56" s="18"/>
      <c r="BD56" s="18">
        <v>0</v>
      </c>
      <c r="BE56" s="18">
        <v>0</v>
      </c>
      <c r="BF56" s="18"/>
      <c r="BG56" s="18"/>
      <c r="BH56" s="18"/>
      <c r="BI56" s="18"/>
      <c r="BJ56" s="18"/>
      <c r="BK56" s="18"/>
      <c r="BL56" s="18"/>
    </row>
    <row r="57" spans="1:64" hidden="1" x14ac:dyDescent="0.25">
      <c r="A57" s="18">
        <v>478</v>
      </c>
      <c r="B57" s="26" t="s">
        <v>1427</v>
      </c>
      <c r="C57" s="28" t="s">
        <v>1534</v>
      </c>
      <c r="D57" s="28"/>
      <c r="E57" s="23"/>
      <c r="F57" s="24">
        <v>0</v>
      </c>
      <c r="G57" s="25">
        <v>5</v>
      </c>
      <c r="H57" s="25" t="e">
        <v>#N/A</v>
      </c>
      <c r="I57" s="25" t="s">
        <v>1700</v>
      </c>
      <c r="J57" s="25" t="s">
        <v>1503</v>
      </c>
      <c r="K57" s="18" t="s">
        <v>1199</v>
      </c>
      <c r="L57" s="25" t="s">
        <v>1428</v>
      </c>
      <c r="M57" s="25">
        <v>5</v>
      </c>
      <c r="N57" s="23" t="s">
        <v>1208</v>
      </c>
      <c r="O57" s="25">
        <v>1</v>
      </c>
      <c r="P57" s="25">
        <v>7</v>
      </c>
      <c r="Q57" s="25">
        <v>1</v>
      </c>
      <c r="R57" s="25">
        <v>3</v>
      </c>
      <c r="S57" s="25">
        <v>1</v>
      </c>
      <c r="U57" s="25">
        <f t="shared" si="3"/>
        <v>1</v>
      </c>
      <c r="V57" s="25"/>
      <c r="W57" s="25" t="s">
        <v>31</v>
      </c>
      <c r="X57" s="25" t="s">
        <v>1510</v>
      </c>
      <c r="Y57" s="25">
        <v>5000</v>
      </c>
      <c r="Z57" s="25"/>
      <c r="AA57" s="42"/>
      <c r="AB57" s="42"/>
      <c r="AC57" s="42"/>
      <c r="AD57" s="42"/>
      <c r="AE57" s="42"/>
      <c r="AF57" s="42"/>
      <c r="AG57" s="42"/>
      <c r="AH57" s="42"/>
      <c r="AI57" s="42"/>
      <c r="AK57" s="47" t="e">
        <v>#DIV/0!</v>
      </c>
      <c r="AL57" s="18"/>
      <c r="AM57" s="47" t="e">
        <v>#DIV/0!</v>
      </c>
      <c r="AO57" s="48">
        <v>0</v>
      </c>
      <c r="AP57" s="49">
        <v>1</v>
      </c>
      <c r="AQ57" s="18" t="s">
        <v>1168</v>
      </c>
      <c r="AR57" s="24">
        <v>0</v>
      </c>
      <c r="AS57" s="24" t="s">
        <v>1510</v>
      </c>
      <c r="AT57" s="50">
        <f t="shared" si="2"/>
        <v>0</v>
      </c>
      <c r="AU57" s="51" t="b">
        <f t="shared" si="1"/>
        <v>0</v>
      </c>
      <c r="AV57" s="19"/>
      <c r="AW57" s="47">
        <v>0</v>
      </c>
      <c r="BA57" s="18"/>
      <c r="BB57" s="18"/>
      <c r="BD57" s="18">
        <v>0</v>
      </c>
      <c r="BE57" s="18">
        <v>0</v>
      </c>
      <c r="BF57" s="18"/>
      <c r="BG57" s="18"/>
      <c r="BH57" s="18"/>
      <c r="BI57" s="18"/>
      <c r="BJ57" s="18"/>
      <c r="BK57" s="18"/>
      <c r="BL57" s="18"/>
    </row>
    <row r="58" spans="1:64" ht="30" hidden="1" x14ac:dyDescent="0.25">
      <c r="A58" s="18">
        <v>899</v>
      </c>
      <c r="B58" s="28" t="s">
        <v>2007</v>
      </c>
      <c r="C58" s="28" t="s">
        <v>1534</v>
      </c>
      <c r="D58" s="28"/>
      <c r="E58" s="23"/>
      <c r="F58" s="24">
        <v>0</v>
      </c>
      <c r="G58" s="25">
        <v>17</v>
      </c>
      <c r="H58" s="25" t="e">
        <v>#N/A</v>
      </c>
      <c r="I58" s="25" t="s">
        <v>1700</v>
      </c>
      <c r="J58" s="25" t="s">
        <v>1499</v>
      </c>
      <c r="K58" s="18" t="s">
        <v>1178</v>
      </c>
      <c r="L58" s="25" t="e">
        <v>#N/A</v>
      </c>
      <c r="M58" s="25">
        <v>17</v>
      </c>
      <c r="N58" s="23" t="s">
        <v>1208</v>
      </c>
      <c r="O58" s="25">
        <v>1</v>
      </c>
      <c r="P58" s="25">
        <v>4</v>
      </c>
      <c r="Q58" s="25">
        <v>1</v>
      </c>
      <c r="R58" s="25">
        <v>2</v>
      </c>
      <c r="S58" s="25">
        <v>8</v>
      </c>
      <c r="U58" s="25">
        <f t="shared" si="3"/>
        <v>8</v>
      </c>
      <c r="V58" s="25" t="s">
        <v>1968</v>
      </c>
      <c r="W58" s="25" t="s">
        <v>46</v>
      </c>
      <c r="X58" s="25" t="s">
        <v>1510</v>
      </c>
      <c r="Y58" s="25" t="e">
        <v>#N/A</v>
      </c>
      <c r="Z58" s="25">
        <v>10</v>
      </c>
      <c r="AA58" s="42"/>
      <c r="AB58" s="42"/>
      <c r="AC58" s="42"/>
      <c r="AD58" s="42"/>
      <c r="AE58" s="42"/>
      <c r="AF58" s="42"/>
      <c r="AG58" s="42"/>
      <c r="AH58" s="42"/>
      <c r="AI58" s="42"/>
      <c r="AK58" s="47" t="e">
        <v>#DIV/0!</v>
      </c>
      <c r="AL58" s="18"/>
      <c r="AM58" s="47" t="e">
        <v>#DIV/0!</v>
      </c>
      <c r="AO58" s="48">
        <v>0</v>
      </c>
      <c r="AP58" s="49">
        <v>1</v>
      </c>
      <c r="AQ58" s="18" t="s">
        <v>1168</v>
      </c>
      <c r="AR58" s="24">
        <v>0</v>
      </c>
      <c r="AS58" s="24" t="s">
        <v>1510</v>
      </c>
      <c r="AT58" s="50">
        <f t="shared" si="2"/>
        <v>0</v>
      </c>
      <c r="AU58" s="51" t="e">
        <f t="shared" si="1"/>
        <v>#N/A</v>
      </c>
      <c r="AV58" s="19"/>
      <c r="AW58" s="47">
        <v>0</v>
      </c>
      <c r="BA58" s="18"/>
      <c r="BB58" s="18"/>
      <c r="BD58" s="18">
        <v>0</v>
      </c>
      <c r="BE58" s="18">
        <v>0</v>
      </c>
      <c r="BF58" s="18"/>
      <c r="BG58" s="18"/>
      <c r="BH58" s="18"/>
      <c r="BI58" s="18"/>
      <c r="BJ58" s="18"/>
      <c r="BK58" s="18"/>
      <c r="BL58" s="18"/>
    </row>
    <row r="59" spans="1:64" ht="30" hidden="1" x14ac:dyDescent="0.25">
      <c r="A59" s="18">
        <v>907</v>
      </c>
      <c r="B59" s="29" t="s">
        <v>2008</v>
      </c>
      <c r="C59" s="28" t="s">
        <v>1534</v>
      </c>
      <c r="D59" s="28"/>
      <c r="E59" s="23"/>
      <c r="F59" s="24">
        <v>0</v>
      </c>
      <c r="G59" s="25">
        <v>252.92</v>
      </c>
      <c r="H59" s="25" t="e">
        <v>#N/A</v>
      </c>
      <c r="I59" s="25" t="s">
        <v>1700</v>
      </c>
      <c r="J59" s="25" t="s">
        <v>1505</v>
      </c>
      <c r="K59" s="18" t="s">
        <v>1175</v>
      </c>
      <c r="L59" s="25" t="e">
        <v>#N/A</v>
      </c>
      <c r="M59" s="25">
        <v>252.92</v>
      </c>
      <c r="N59" s="23" t="s">
        <v>1208</v>
      </c>
      <c r="O59" s="25">
        <v>1</v>
      </c>
      <c r="P59" s="25">
        <v>15</v>
      </c>
      <c r="Q59" s="25">
        <v>1</v>
      </c>
      <c r="R59" s="25">
        <v>5</v>
      </c>
      <c r="S59" s="25">
        <v>22</v>
      </c>
      <c r="U59" s="25">
        <f t="shared" si="3"/>
        <v>22</v>
      </c>
      <c r="V59" s="25"/>
      <c r="W59" s="25" t="s">
        <v>31</v>
      </c>
      <c r="X59" s="25" t="s">
        <v>1529</v>
      </c>
      <c r="Y59" s="25" t="e">
        <v>#N/A</v>
      </c>
      <c r="Z59" s="25">
        <v>20</v>
      </c>
      <c r="AA59" s="42"/>
      <c r="AB59" s="42"/>
      <c r="AC59" s="42"/>
      <c r="AD59" s="42"/>
      <c r="AE59" s="42"/>
      <c r="AF59" s="42"/>
      <c r="AG59" s="42"/>
      <c r="AH59" s="42"/>
      <c r="AI59" s="42"/>
      <c r="AK59" s="47" t="e">
        <v>#DIV/0!</v>
      </c>
      <c r="AL59" s="18"/>
      <c r="AM59" s="47" t="e">
        <v>#DIV/0!</v>
      </c>
      <c r="AO59" s="48">
        <v>0</v>
      </c>
      <c r="AP59" s="49">
        <v>1</v>
      </c>
      <c r="AQ59" s="18" t="s">
        <v>1168</v>
      </c>
      <c r="AR59" s="24">
        <v>0</v>
      </c>
      <c r="AS59" s="24" t="s">
        <v>1509</v>
      </c>
      <c r="AT59" s="50">
        <f t="shared" si="2"/>
        <v>0</v>
      </c>
      <c r="AU59" s="51" t="e">
        <f t="shared" si="1"/>
        <v>#N/A</v>
      </c>
      <c r="AV59" s="19"/>
      <c r="AW59" s="47">
        <v>0</v>
      </c>
      <c r="BA59" s="18"/>
      <c r="BB59" s="18"/>
      <c r="BD59" s="18">
        <v>0</v>
      </c>
      <c r="BE59" s="18">
        <v>0</v>
      </c>
      <c r="BF59" s="18"/>
      <c r="BG59" s="18"/>
      <c r="BH59" s="18"/>
      <c r="BI59" s="18"/>
      <c r="BJ59" s="18"/>
      <c r="BK59" s="18"/>
      <c r="BL59" s="18"/>
    </row>
    <row r="60" spans="1:64" ht="30" hidden="1" x14ac:dyDescent="0.25">
      <c r="A60" s="18">
        <v>1077</v>
      </c>
      <c r="B60" s="29" t="s">
        <v>2009</v>
      </c>
      <c r="C60" s="28" t="s">
        <v>1534</v>
      </c>
      <c r="D60" s="28"/>
      <c r="E60" s="23"/>
      <c r="F60" s="24">
        <v>0</v>
      </c>
      <c r="G60" s="25">
        <v>235</v>
      </c>
      <c r="H60" s="25" t="e">
        <v>#N/A</v>
      </c>
      <c r="I60" s="25">
        <v>0</v>
      </c>
      <c r="J60" s="25">
        <v>0</v>
      </c>
      <c r="K60" s="18"/>
      <c r="L60" s="25" t="s">
        <v>1394</v>
      </c>
      <c r="M60" s="25">
        <v>235</v>
      </c>
      <c r="N60" s="23" t="s">
        <v>1208</v>
      </c>
      <c r="O60" s="25"/>
      <c r="P60" s="25"/>
      <c r="Q60" s="25"/>
      <c r="R60" s="25"/>
      <c r="S60" s="25">
        <v>1</v>
      </c>
      <c r="U60" s="25">
        <f t="shared" si="3"/>
        <v>1</v>
      </c>
      <c r="V60" s="25"/>
      <c r="W60" s="25" t="s">
        <v>31</v>
      </c>
      <c r="X60" s="25" t="s">
        <v>1510</v>
      </c>
      <c r="Y60" s="25">
        <v>1000</v>
      </c>
      <c r="Z60" s="25"/>
      <c r="AA60" s="42"/>
      <c r="AB60" s="42"/>
      <c r="AC60" s="42"/>
      <c r="AD60" s="42"/>
      <c r="AE60" s="42"/>
      <c r="AF60" s="42"/>
      <c r="AG60" s="42"/>
      <c r="AH60" s="42"/>
      <c r="AI60" s="42"/>
      <c r="AK60" s="47" t="e">
        <v>#DIV/0!</v>
      </c>
      <c r="AL60" s="18"/>
      <c r="AM60" s="47" t="e">
        <v>#DIV/0!</v>
      </c>
      <c r="AO60" s="48">
        <v>0</v>
      </c>
      <c r="AP60" s="49">
        <v>1</v>
      </c>
      <c r="AQ60" s="18" t="s">
        <v>1168</v>
      </c>
      <c r="AR60" s="24">
        <v>0</v>
      </c>
      <c r="AS60" s="24" t="s">
        <v>1510</v>
      </c>
      <c r="AT60" s="50">
        <f t="shared" si="2"/>
        <v>0</v>
      </c>
      <c r="AU60" s="51" t="b">
        <f t="shared" si="1"/>
        <v>0</v>
      </c>
      <c r="AV60" s="19"/>
      <c r="AW60" s="47">
        <v>0</v>
      </c>
      <c r="BA60" s="18"/>
      <c r="BB60" s="18"/>
      <c r="BD60" s="18">
        <v>0</v>
      </c>
      <c r="BE60" s="18">
        <v>0</v>
      </c>
      <c r="BF60" s="18"/>
      <c r="BG60" s="18"/>
      <c r="BH60" s="18"/>
      <c r="BI60" s="18"/>
      <c r="BJ60" s="18"/>
      <c r="BK60" s="18"/>
      <c r="BL60" s="18"/>
    </row>
    <row r="61" spans="1:64" hidden="1" x14ac:dyDescent="0.25">
      <c r="A61" s="18">
        <v>901</v>
      </c>
      <c r="B61" s="23" t="s">
        <v>1474</v>
      </c>
      <c r="C61" s="28" t="s">
        <v>1870</v>
      </c>
      <c r="D61" s="28"/>
      <c r="E61" s="23"/>
      <c r="F61" s="24">
        <v>0</v>
      </c>
      <c r="G61" s="25">
        <v>235</v>
      </c>
      <c r="H61" s="25" t="e">
        <v>#N/A</v>
      </c>
      <c r="I61" s="25" t="s">
        <v>1700</v>
      </c>
      <c r="J61" s="25" t="s">
        <v>1499</v>
      </c>
      <c r="K61" s="18" t="s">
        <v>1175</v>
      </c>
      <c r="L61" s="25" t="e">
        <v>#N/A</v>
      </c>
      <c r="M61" s="25">
        <v>235</v>
      </c>
      <c r="N61" s="23" t="s">
        <v>1208</v>
      </c>
      <c r="O61" s="25">
        <v>1</v>
      </c>
      <c r="P61" s="25">
        <v>15</v>
      </c>
      <c r="Q61" s="25">
        <v>1</v>
      </c>
      <c r="R61" s="25">
        <v>5</v>
      </c>
      <c r="S61" s="25">
        <v>22</v>
      </c>
      <c r="U61" s="25">
        <f t="shared" si="3"/>
        <v>22</v>
      </c>
      <c r="V61" s="25"/>
      <c r="W61" s="25" t="s">
        <v>31</v>
      </c>
      <c r="X61" s="25" t="s">
        <v>1529</v>
      </c>
      <c r="Y61" s="25" t="e">
        <v>#N/A</v>
      </c>
      <c r="Z61" s="25">
        <v>30</v>
      </c>
      <c r="AA61" s="42"/>
      <c r="AB61" s="42"/>
      <c r="AC61" s="42"/>
      <c r="AD61" s="42"/>
      <c r="AE61" s="42"/>
      <c r="AF61" s="42"/>
      <c r="AG61" s="42"/>
      <c r="AH61" s="42"/>
      <c r="AI61" s="42"/>
      <c r="AK61" s="47" t="e">
        <v>#DIV/0!</v>
      </c>
      <c r="AL61" s="18"/>
      <c r="AM61" s="47" t="e">
        <v>#DIV/0!</v>
      </c>
      <c r="AO61" s="48">
        <v>0</v>
      </c>
      <c r="AP61" s="49">
        <v>1</v>
      </c>
      <c r="AQ61" s="18" t="s">
        <v>1552</v>
      </c>
      <c r="AR61" s="24">
        <v>0</v>
      </c>
      <c r="AS61" s="24" t="s">
        <v>1509</v>
      </c>
      <c r="AT61" s="50">
        <f t="shared" si="2"/>
        <v>0</v>
      </c>
      <c r="AU61" s="51" t="e">
        <f t="shared" si="1"/>
        <v>#N/A</v>
      </c>
      <c r="AV61" s="19"/>
      <c r="AW61" s="47">
        <v>0</v>
      </c>
      <c r="BA61" s="18"/>
      <c r="BB61" s="18"/>
      <c r="BD61" s="18">
        <v>0</v>
      </c>
      <c r="BE61" s="18">
        <v>0</v>
      </c>
      <c r="BF61" s="18"/>
      <c r="BG61" s="18"/>
      <c r="BH61" s="18"/>
      <c r="BI61" s="18"/>
      <c r="BJ61" s="18"/>
      <c r="BK61" s="18"/>
      <c r="BL61" s="18"/>
    </row>
    <row r="62" spans="1:64" hidden="1" x14ac:dyDescent="0.25">
      <c r="A62" s="18">
        <v>923</v>
      </c>
      <c r="B62" s="23" t="s">
        <v>1476</v>
      </c>
      <c r="C62" s="28" t="s">
        <v>1870</v>
      </c>
      <c r="D62" s="28"/>
      <c r="E62" s="23"/>
      <c r="F62" s="24">
        <v>0</v>
      </c>
      <c r="G62" s="25">
        <v>0.43</v>
      </c>
      <c r="H62" s="25" t="e">
        <v>#N/A</v>
      </c>
      <c r="I62" s="25" t="s">
        <v>1700</v>
      </c>
      <c r="J62" s="25" t="s">
        <v>1499</v>
      </c>
      <c r="K62" s="18" t="s">
        <v>1187</v>
      </c>
      <c r="L62" s="25">
        <v>0</v>
      </c>
      <c r="M62" s="25">
        <v>0.43</v>
      </c>
      <c r="N62" s="23" t="s">
        <v>1208</v>
      </c>
      <c r="O62" s="37">
        <v>1</v>
      </c>
      <c r="P62" s="37">
        <v>10</v>
      </c>
      <c r="Q62" s="37">
        <v>1</v>
      </c>
      <c r="R62" s="37">
        <v>3</v>
      </c>
      <c r="S62" s="37">
        <v>15</v>
      </c>
      <c r="T62" s="44"/>
      <c r="U62" s="25">
        <f t="shared" si="3"/>
        <v>15</v>
      </c>
      <c r="V62" s="25"/>
      <c r="W62" s="25" t="s">
        <v>31</v>
      </c>
      <c r="X62" s="23" t="s">
        <v>1510</v>
      </c>
      <c r="Y62" s="25">
        <v>1500</v>
      </c>
      <c r="Z62" s="25">
        <v>15</v>
      </c>
      <c r="AA62" s="42"/>
      <c r="AB62" s="42"/>
      <c r="AC62" s="42"/>
      <c r="AD62" s="42"/>
      <c r="AE62" s="42"/>
      <c r="AF62" s="42"/>
      <c r="AG62" s="42"/>
      <c r="AH62" s="42"/>
      <c r="AI62" s="42"/>
      <c r="AK62" s="47" t="e">
        <v>#DIV/0!</v>
      </c>
      <c r="AL62" s="18"/>
      <c r="AM62" s="47" t="e">
        <v>#DIV/0!</v>
      </c>
      <c r="AO62" s="48">
        <v>0</v>
      </c>
      <c r="AP62" s="49">
        <v>1</v>
      </c>
      <c r="AQ62" s="18" t="s">
        <v>1552</v>
      </c>
      <c r="AR62" s="24">
        <v>0</v>
      </c>
      <c r="AS62" s="24" t="s">
        <v>1510</v>
      </c>
      <c r="AT62" s="50">
        <f t="shared" si="2"/>
        <v>0</v>
      </c>
      <c r="AU62" s="51" t="b">
        <f t="shared" si="1"/>
        <v>0</v>
      </c>
      <c r="AV62" s="19"/>
      <c r="AW62" s="47">
        <v>0</v>
      </c>
      <c r="BA62" s="18"/>
      <c r="BB62" s="18"/>
      <c r="BD62" s="18">
        <v>0</v>
      </c>
      <c r="BE62" s="18">
        <v>0</v>
      </c>
      <c r="BF62" s="18"/>
      <c r="BG62" s="18"/>
      <c r="BH62" s="18"/>
      <c r="BI62" s="18"/>
      <c r="BJ62" s="18"/>
      <c r="BK62" s="18"/>
      <c r="BL62" s="18"/>
    </row>
    <row r="63" spans="1:64" hidden="1" x14ac:dyDescent="0.25">
      <c r="A63" s="18" t="e">
        <v>#N/A</v>
      </c>
      <c r="B63" s="23" t="s">
        <v>1498</v>
      </c>
      <c r="C63" s="28" t="s">
        <v>1870</v>
      </c>
      <c r="D63" s="28"/>
      <c r="E63" s="23"/>
      <c r="F63" s="24">
        <v>0</v>
      </c>
      <c r="G63" s="25">
        <v>38</v>
      </c>
      <c r="H63" s="25" t="e">
        <v>#N/A</v>
      </c>
      <c r="I63" s="25" t="s">
        <v>1700</v>
      </c>
      <c r="J63" s="25" t="s">
        <v>1501</v>
      </c>
      <c r="K63" s="18" t="s">
        <v>1178</v>
      </c>
      <c r="L63" s="25" t="e">
        <v>#N/A</v>
      </c>
      <c r="M63" s="25">
        <v>38</v>
      </c>
      <c r="N63" s="23" t="s">
        <v>1208</v>
      </c>
      <c r="O63" s="25">
        <v>1</v>
      </c>
      <c r="P63" s="25">
        <v>4</v>
      </c>
      <c r="Q63" s="25">
        <v>1</v>
      </c>
      <c r="R63" s="25">
        <v>2</v>
      </c>
      <c r="S63" s="25">
        <v>8</v>
      </c>
      <c r="U63" s="25">
        <f t="shared" si="3"/>
        <v>8</v>
      </c>
      <c r="V63" s="25"/>
      <c r="W63" s="25" t="s">
        <v>46</v>
      </c>
      <c r="X63" s="25" t="s">
        <v>1510</v>
      </c>
      <c r="Y63" s="25" t="e">
        <v>#N/A</v>
      </c>
      <c r="Z63" s="25">
        <v>10</v>
      </c>
      <c r="AA63" s="42"/>
      <c r="AB63" s="42"/>
      <c r="AC63" s="42"/>
      <c r="AD63" s="42"/>
      <c r="AE63" s="42"/>
      <c r="AF63" s="42"/>
      <c r="AG63" s="42"/>
      <c r="AH63" s="42"/>
      <c r="AI63" s="42"/>
      <c r="AK63" s="47" t="e">
        <v>#DIV/0!</v>
      </c>
      <c r="AL63" s="18"/>
      <c r="AM63" s="47" t="e">
        <v>#DIV/0!</v>
      </c>
      <c r="AO63" s="48">
        <v>0</v>
      </c>
      <c r="AP63" s="49">
        <v>1</v>
      </c>
      <c r="AQ63" s="18" t="s">
        <v>1552</v>
      </c>
      <c r="AR63" s="24">
        <v>0</v>
      </c>
      <c r="AS63" s="24" t="s">
        <v>1510</v>
      </c>
      <c r="AT63" s="50">
        <f t="shared" si="2"/>
        <v>0</v>
      </c>
      <c r="AU63" s="51" t="e">
        <f t="shared" si="1"/>
        <v>#N/A</v>
      </c>
      <c r="AV63" s="19"/>
      <c r="AW63" s="47">
        <v>0</v>
      </c>
      <c r="BA63" s="18"/>
      <c r="BB63" s="18"/>
      <c r="BD63" s="18">
        <v>0</v>
      </c>
      <c r="BE63" s="18">
        <v>0</v>
      </c>
      <c r="BF63" s="18"/>
      <c r="BG63" s="18"/>
      <c r="BH63" s="18"/>
      <c r="BI63" s="18"/>
      <c r="BJ63" s="18"/>
      <c r="BK63" s="18"/>
      <c r="BL63" s="18"/>
    </row>
    <row r="64" spans="1:64" x14ac:dyDescent="0.25">
      <c r="A64" s="18">
        <v>3</v>
      </c>
      <c r="B64" s="23" t="s">
        <v>17</v>
      </c>
      <c r="C64" s="28" t="s">
        <v>1534</v>
      </c>
      <c r="D64" s="28"/>
      <c r="E64" s="23"/>
      <c r="F64" s="24">
        <v>72686</v>
      </c>
      <c r="G64" s="25">
        <v>37</v>
      </c>
      <c r="H64" s="52" t="s">
        <v>1702</v>
      </c>
      <c r="I64" s="86" t="s">
        <v>1699</v>
      </c>
      <c r="J64" s="83" t="s">
        <v>1653</v>
      </c>
      <c r="K64" s="71" t="s">
        <v>1171</v>
      </c>
      <c r="L64" s="25" t="s">
        <v>18</v>
      </c>
      <c r="M64" s="52">
        <v>37</v>
      </c>
      <c r="N64" s="71" t="s">
        <v>1207</v>
      </c>
      <c r="O64" s="25">
        <v>1</v>
      </c>
      <c r="P64" s="25">
        <v>1</v>
      </c>
      <c r="Q64" s="52">
        <v>2</v>
      </c>
      <c r="R64" s="25">
        <v>2</v>
      </c>
      <c r="S64" s="52">
        <f t="shared" ref="S64:S76" si="4">O64+P64+Q64+R64</f>
        <v>6</v>
      </c>
      <c r="T64" s="25">
        <v>3</v>
      </c>
      <c r="U64" s="25">
        <f t="shared" ref="U64:U95" si="5">SUM(O64:R64)</f>
        <v>6</v>
      </c>
      <c r="V64" s="71" t="s">
        <v>1873</v>
      </c>
      <c r="W64" s="71" t="s">
        <v>19</v>
      </c>
      <c r="X64" s="25" t="s">
        <v>1529</v>
      </c>
      <c r="Y64" s="25">
        <v>17000</v>
      </c>
      <c r="Z64" s="25">
        <v>50</v>
      </c>
      <c r="AA64" s="42">
        <v>393350</v>
      </c>
      <c r="AB64" s="42">
        <v>437700</v>
      </c>
      <c r="AC64" s="42">
        <v>350550</v>
      </c>
      <c r="AD64" s="42">
        <v>354500</v>
      </c>
      <c r="AE64" s="42">
        <v>443950</v>
      </c>
      <c r="AF64" s="42">
        <v>501050</v>
      </c>
      <c r="AG64" s="42">
        <v>550950</v>
      </c>
      <c r="AH64" s="42">
        <v>620750</v>
      </c>
      <c r="AI64" s="42">
        <v>589070</v>
      </c>
      <c r="AJ64" s="18">
        <v>4241870</v>
      </c>
      <c r="AK64" s="47">
        <v>471318.88888888888</v>
      </c>
      <c r="AL64" s="75">
        <f>MAX(AA64:AI64)</f>
        <v>620750</v>
      </c>
      <c r="AM64" s="47">
        <f>(AJ64/9)*M64</f>
        <v>17438798.888888888</v>
      </c>
      <c r="AN64" s="47">
        <v>174.38798888888888</v>
      </c>
      <c r="AO64" s="48">
        <v>0.15954312295817535</v>
      </c>
      <c r="AP64" s="49">
        <v>0.15954312295817535</v>
      </c>
      <c r="AQ64" s="18" t="s">
        <v>1167</v>
      </c>
      <c r="AR64" s="24">
        <v>72686</v>
      </c>
      <c r="AS64" s="24" t="s">
        <v>1509</v>
      </c>
      <c r="AT64" s="79">
        <f t="shared" ref="AT64:AT127" si="6">AL64/26</f>
        <v>23875</v>
      </c>
      <c r="AU64" s="51" t="b">
        <f t="shared" ref="AU64:AU127" si="7">IF(AT64&gt;=Y64,TRUE,FALSE)</f>
        <v>1</v>
      </c>
      <c r="AV64" s="19">
        <v>3.5128151429722108</v>
      </c>
      <c r="AW64" s="47">
        <v>2689382</v>
      </c>
      <c r="AX64" s="18" t="s">
        <v>1842</v>
      </c>
      <c r="AY64" s="47">
        <f t="shared" ref="AY64:AY95" si="8">ROUNDUP((AZ64/BC64)+1,0)</f>
        <v>7</v>
      </c>
      <c r="AZ64" s="18">
        <f t="shared" ref="AZ64:AZ95" si="9">AT64*U64</f>
        <v>143250</v>
      </c>
      <c r="BA64" s="80">
        <f>AT64</f>
        <v>23875</v>
      </c>
      <c r="BB64" s="80">
        <f>MAX(Y64,AT64)</f>
        <v>23875</v>
      </c>
      <c r="BC64" s="18">
        <f t="shared" ref="BC64:BC95" si="10">ROUNDUP(BA64/Z64,0)*Z64</f>
        <v>23900</v>
      </c>
      <c r="BD64" s="18">
        <f t="shared" ref="BD64:BD95" si="11">BC64*G64</f>
        <v>884300</v>
      </c>
      <c r="BE64" s="18">
        <f t="shared" ref="BE64:BE95" si="12">BD64*AY64</f>
        <v>6190100</v>
      </c>
      <c r="BF64" s="19">
        <f t="shared" ref="BF64:BF95" si="13">BC64/AT64</f>
        <v>1.0010471204188482</v>
      </c>
      <c r="BG64" s="19">
        <f t="shared" ref="BG64:BG95" si="14">ROUNDUP(AR64/BC64,0)</f>
        <v>4</v>
      </c>
      <c r="BH64" s="19">
        <f t="shared" ref="BH64:BH95" si="15">AY64-BG64</f>
        <v>3</v>
      </c>
      <c r="BI64" s="19"/>
      <c r="BJ64" s="19"/>
      <c r="BK64" s="19"/>
      <c r="BL64" s="19"/>
    </row>
    <row r="65" spans="1:64" ht="30" x14ac:dyDescent="0.25">
      <c r="A65" s="18">
        <v>23</v>
      </c>
      <c r="B65" s="28" t="s">
        <v>1992</v>
      </c>
      <c r="C65" s="28" t="s">
        <v>1534</v>
      </c>
      <c r="D65" s="28"/>
      <c r="E65" s="23"/>
      <c r="F65" s="24">
        <v>14765</v>
      </c>
      <c r="G65" s="25">
        <v>105</v>
      </c>
      <c r="H65" s="52" t="s">
        <v>1702</v>
      </c>
      <c r="I65" s="86" t="s">
        <v>1700</v>
      </c>
      <c r="J65" s="83" t="s">
        <v>1499</v>
      </c>
      <c r="K65" s="71" t="s">
        <v>1171</v>
      </c>
      <c r="L65" s="25" t="s">
        <v>20</v>
      </c>
      <c r="M65" s="52">
        <v>105</v>
      </c>
      <c r="N65" s="71" t="s">
        <v>1207</v>
      </c>
      <c r="O65" s="25">
        <v>1</v>
      </c>
      <c r="P65" s="25">
        <v>7</v>
      </c>
      <c r="Q65" s="52">
        <v>2</v>
      </c>
      <c r="R65" s="25">
        <v>2</v>
      </c>
      <c r="S65" s="52">
        <f t="shared" si="4"/>
        <v>12</v>
      </c>
      <c r="T65" s="25">
        <v>6</v>
      </c>
      <c r="U65" s="25">
        <f t="shared" si="5"/>
        <v>12</v>
      </c>
      <c r="V65" s="71" t="s">
        <v>1874</v>
      </c>
      <c r="W65" s="71" t="s">
        <v>21</v>
      </c>
      <c r="X65" s="25" t="s">
        <v>1529</v>
      </c>
      <c r="Y65" s="25">
        <v>20000</v>
      </c>
      <c r="Z65" s="25">
        <v>20000</v>
      </c>
      <c r="AA65" s="42">
        <v>98455</v>
      </c>
      <c r="AB65" s="42">
        <v>82280</v>
      </c>
      <c r="AC65" s="42">
        <v>33435</v>
      </c>
      <c r="AD65" s="42">
        <v>24110</v>
      </c>
      <c r="AE65" s="42">
        <v>33620</v>
      </c>
      <c r="AF65" s="42">
        <v>65920</v>
      </c>
      <c r="AG65" s="42">
        <v>68065</v>
      </c>
      <c r="AH65" s="42">
        <v>50290</v>
      </c>
      <c r="AI65" s="42">
        <v>63863</v>
      </c>
      <c r="AJ65" s="18">
        <v>520038</v>
      </c>
      <c r="AK65" s="47">
        <v>57782</v>
      </c>
      <c r="AL65" s="75">
        <f t="shared" ref="AL65:AL128" si="16">MAX(AA65:AI65)</f>
        <v>98455</v>
      </c>
      <c r="AM65" s="47">
        <f t="shared" ref="AM65:AM128" si="17">(AJ65/9)*M65</f>
        <v>6067110</v>
      </c>
      <c r="AN65" s="47">
        <v>60.671100000000003</v>
      </c>
      <c r="AO65" s="48">
        <v>5.5506441865529721E-2</v>
      </c>
      <c r="AP65" s="49">
        <v>0.21504956482370507</v>
      </c>
      <c r="AQ65" s="18" t="s">
        <v>1167</v>
      </c>
      <c r="AR65" s="24">
        <v>14765</v>
      </c>
      <c r="AS65" s="24" t="s">
        <v>1509</v>
      </c>
      <c r="AT65" s="79">
        <f t="shared" si="6"/>
        <v>3786.7307692307691</v>
      </c>
      <c r="AU65" s="51" t="b">
        <f t="shared" si="7"/>
        <v>0</v>
      </c>
      <c r="AV65" s="19">
        <v>4.4990096998628815</v>
      </c>
      <c r="AW65" s="47">
        <v>1550325</v>
      </c>
      <c r="AX65" s="18" t="s">
        <v>1842</v>
      </c>
      <c r="AY65" s="47">
        <f t="shared" si="8"/>
        <v>4</v>
      </c>
      <c r="AZ65" s="18">
        <f t="shared" si="9"/>
        <v>45440.769230769227</v>
      </c>
      <c r="BA65" s="44">
        <f>Y65</f>
        <v>20000</v>
      </c>
      <c r="BB65" s="80">
        <f t="shared" ref="BB65:BB128" si="18">MAX(Y65,AT65)</f>
        <v>20000</v>
      </c>
      <c r="BC65" s="18">
        <f t="shared" si="10"/>
        <v>20000</v>
      </c>
      <c r="BD65" s="18">
        <f t="shared" si="11"/>
        <v>2100000</v>
      </c>
      <c r="BE65" s="18">
        <f t="shared" si="12"/>
        <v>8400000</v>
      </c>
      <c r="BF65" s="19">
        <f t="shared" si="13"/>
        <v>5.2816007312985631</v>
      </c>
      <c r="BG65" s="19">
        <f t="shared" si="14"/>
        <v>1</v>
      </c>
      <c r="BH65" s="19">
        <f t="shared" si="15"/>
        <v>3</v>
      </c>
      <c r="BI65" s="19"/>
      <c r="BJ65" s="19"/>
      <c r="BK65" s="19"/>
      <c r="BL65" s="19"/>
    </row>
    <row r="66" spans="1:64" x14ac:dyDescent="0.25">
      <c r="A66" s="18">
        <v>18</v>
      </c>
      <c r="B66" s="23" t="s">
        <v>22</v>
      </c>
      <c r="C66" s="28" t="s">
        <v>1534</v>
      </c>
      <c r="D66" s="28"/>
      <c r="E66" s="23"/>
      <c r="F66" s="24">
        <v>5100</v>
      </c>
      <c r="G66" s="25">
        <v>65</v>
      </c>
      <c r="H66" s="52" t="s">
        <v>1702</v>
      </c>
      <c r="I66" s="86" t="s">
        <v>1699</v>
      </c>
      <c r="J66" s="83" t="s">
        <v>1633</v>
      </c>
      <c r="K66" s="71" t="s">
        <v>1171</v>
      </c>
      <c r="L66" s="25" t="s">
        <v>23</v>
      </c>
      <c r="M66" s="52">
        <v>65</v>
      </c>
      <c r="N66" s="71" t="s">
        <v>1207</v>
      </c>
      <c r="O66" s="25">
        <v>1</v>
      </c>
      <c r="P66" s="25">
        <v>3</v>
      </c>
      <c r="Q66" s="52">
        <v>2</v>
      </c>
      <c r="R66" s="25">
        <v>2</v>
      </c>
      <c r="S66" s="52">
        <f t="shared" si="4"/>
        <v>8</v>
      </c>
      <c r="T66" s="25">
        <v>5</v>
      </c>
      <c r="U66" s="25">
        <f t="shared" si="5"/>
        <v>8</v>
      </c>
      <c r="V66" s="71" t="s">
        <v>1875</v>
      </c>
      <c r="W66" s="71" t="s">
        <v>21</v>
      </c>
      <c r="X66" s="25" t="s">
        <v>1529</v>
      </c>
      <c r="Y66" s="25">
        <v>15000</v>
      </c>
      <c r="Z66" s="25">
        <v>15</v>
      </c>
      <c r="AA66" s="42">
        <v>52950</v>
      </c>
      <c r="AB66" s="42">
        <v>46170</v>
      </c>
      <c r="AC66" s="42">
        <v>47700</v>
      </c>
      <c r="AD66" s="42">
        <v>41985</v>
      </c>
      <c r="AE66" s="42">
        <v>65730</v>
      </c>
      <c r="AF66" s="42">
        <v>61305</v>
      </c>
      <c r="AG66" s="42">
        <v>77505</v>
      </c>
      <c r="AH66" s="42">
        <v>105970</v>
      </c>
      <c r="AI66" s="42">
        <v>92910</v>
      </c>
      <c r="AJ66" s="18">
        <v>592225</v>
      </c>
      <c r="AK66" s="47">
        <v>65802.777777777781</v>
      </c>
      <c r="AL66" s="75">
        <f t="shared" si="16"/>
        <v>105970</v>
      </c>
      <c r="AM66" s="47">
        <f t="shared" si="17"/>
        <v>4277180.555555556</v>
      </c>
      <c r="AN66" s="47">
        <v>42.771805555555559</v>
      </c>
      <c r="AO66" s="48">
        <v>3.9130833931693768E-2</v>
      </c>
      <c r="AP66" s="49">
        <v>0.25418039875539883</v>
      </c>
      <c r="AQ66" s="18" t="s">
        <v>1167</v>
      </c>
      <c r="AR66" s="24">
        <v>5100</v>
      </c>
      <c r="AS66" s="24" t="s">
        <v>1509</v>
      </c>
      <c r="AT66" s="79">
        <f t="shared" si="6"/>
        <v>4075.7692307692309</v>
      </c>
      <c r="AU66" s="51" t="b">
        <f t="shared" si="7"/>
        <v>0</v>
      </c>
      <c r="AV66" s="19">
        <v>1.4438048504293668</v>
      </c>
      <c r="AW66" s="47">
        <v>331500</v>
      </c>
      <c r="AX66" s="18" t="s">
        <v>1842</v>
      </c>
      <c r="AY66" s="47">
        <f t="shared" si="8"/>
        <v>4</v>
      </c>
      <c r="AZ66" s="47">
        <f t="shared" si="9"/>
        <v>32606.153846153848</v>
      </c>
      <c r="BA66" s="44">
        <f>Y66</f>
        <v>15000</v>
      </c>
      <c r="BB66" s="80">
        <f t="shared" si="18"/>
        <v>15000</v>
      </c>
      <c r="BC66" s="18">
        <f t="shared" si="10"/>
        <v>15000</v>
      </c>
      <c r="BD66" s="18">
        <f t="shared" si="11"/>
        <v>975000</v>
      </c>
      <c r="BE66" s="18">
        <f t="shared" si="12"/>
        <v>3900000</v>
      </c>
      <c r="BF66" s="19">
        <f t="shared" si="13"/>
        <v>3.6802868736434839</v>
      </c>
      <c r="BG66" s="19">
        <f t="shared" si="14"/>
        <v>1</v>
      </c>
      <c r="BH66" s="19">
        <f t="shared" si="15"/>
        <v>3</v>
      </c>
      <c r="BI66" s="19"/>
      <c r="BJ66" s="19"/>
      <c r="BK66" s="19">
        <f>BH66*BC66</f>
        <v>45000</v>
      </c>
      <c r="BL66" s="19">
        <f>BK66*G66</f>
        <v>2925000</v>
      </c>
    </row>
    <row r="67" spans="1:64" x14ac:dyDescent="0.25">
      <c r="A67" s="18">
        <v>11</v>
      </c>
      <c r="B67" s="23" t="s">
        <v>24</v>
      </c>
      <c r="C67" s="28" t="s">
        <v>1534</v>
      </c>
      <c r="D67" s="28"/>
      <c r="E67" s="23"/>
      <c r="F67" s="24">
        <v>17125</v>
      </c>
      <c r="G67" s="25">
        <v>155</v>
      </c>
      <c r="H67" s="52" t="s">
        <v>1702</v>
      </c>
      <c r="I67" s="86" t="s">
        <v>1699</v>
      </c>
      <c r="J67" s="83" t="s">
        <v>1676</v>
      </c>
      <c r="K67" s="71" t="s">
        <v>1171</v>
      </c>
      <c r="L67" s="25" t="s">
        <v>25</v>
      </c>
      <c r="M67" s="52">
        <v>155</v>
      </c>
      <c r="N67" s="71" t="s">
        <v>1207</v>
      </c>
      <c r="O67" s="25">
        <v>1</v>
      </c>
      <c r="P67" s="25">
        <v>4</v>
      </c>
      <c r="Q67" s="52">
        <v>4</v>
      </c>
      <c r="R67" s="25">
        <v>2</v>
      </c>
      <c r="S67" s="52">
        <f t="shared" si="4"/>
        <v>11</v>
      </c>
      <c r="T67" s="25">
        <v>5</v>
      </c>
      <c r="U67" s="25">
        <f t="shared" si="5"/>
        <v>11</v>
      </c>
      <c r="V67" s="71" t="s">
        <v>1876</v>
      </c>
      <c r="W67" s="71" t="s">
        <v>21</v>
      </c>
      <c r="X67" s="25" t="s">
        <v>1529</v>
      </c>
      <c r="Y67" s="25">
        <v>5000</v>
      </c>
      <c r="Z67" s="25">
        <v>25</v>
      </c>
      <c r="AA67" s="42">
        <v>16050</v>
      </c>
      <c r="AB67" s="42">
        <v>14975</v>
      </c>
      <c r="AC67" s="42">
        <v>8025</v>
      </c>
      <c r="AD67" s="42">
        <v>13975</v>
      </c>
      <c r="AE67" s="42">
        <v>24200</v>
      </c>
      <c r="AF67" s="42">
        <v>31875</v>
      </c>
      <c r="AG67" s="42">
        <v>42175</v>
      </c>
      <c r="AH67" s="42">
        <v>50525</v>
      </c>
      <c r="AI67" s="42">
        <v>45750</v>
      </c>
      <c r="AJ67" s="18">
        <v>247550</v>
      </c>
      <c r="AK67" s="47">
        <v>27505.555555555555</v>
      </c>
      <c r="AL67" s="75">
        <f t="shared" si="16"/>
        <v>50525</v>
      </c>
      <c r="AM67" s="47">
        <f t="shared" si="17"/>
        <v>4263361.111111111</v>
      </c>
      <c r="AN67" s="47">
        <v>42.633611111111108</v>
      </c>
      <c r="AO67" s="48">
        <v>3.9004403359366994E-2</v>
      </c>
      <c r="AP67" s="49">
        <v>0.29318480211476583</v>
      </c>
      <c r="AQ67" s="18" t="s">
        <v>1167</v>
      </c>
      <c r="AR67" s="24">
        <v>17125</v>
      </c>
      <c r="AS67" s="24" t="s">
        <v>1509</v>
      </c>
      <c r="AT67" s="79">
        <f t="shared" si="6"/>
        <v>1943.2692307692307</v>
      </c>
      <c r="AU67" s="51" t="b">
        <f t="shared" si="7"/>
        <v>0</v>
      </c>
      <c r="AV67" s="19">
        <v>10.168233547748638</v>
      </c>
      <c r="AW67" s="47">
        <v>2654375</v>
      </c>
      <c r="AX67" s="18" t="s">
        <v>1842</v>
      </c>
      <c r="AY67" s="47">
        <f t="shared" si="8"/>
        <v>6</v>
      </c>
      <c r="AZ67" s="47">
        <f t="shared" si="9"/>
        <v>21375.961538461539</v>
      </c>
      <c r="BA67" s="44">
        <f>Y67</f>
        <v>5000</v>
      </c>
      <c r="BB67" s="80">
        <f t="shared" si="18"/>
        <v>5000</v>
      </c>
      <c r="BC67" s="18">
        <f t="shared" si="10"/>
        <v>5000</v>
      </c>
      <c r="BD67" s="18">
        <f t="shared" si="11"/>
        <v>775000</v>
      </c>
      <c r="BE67" s="18">
        <f t="shared" si="12"/>
        <v>4650000</v>
      </c>
      <c r="BF67" s="19">
        <f t="shared" si="13"/>
        <v>2.5729836714497774</v>
      </c>
      <c r="BG67" s="19">
        <f t="shared" si="14"/>
        <v>4</v>
      </c>
      <c r="BH67" s="19">
        <f t="shared" si="15"/>
        <v>2</v>
      </c>
      <c r="BI67" s="19">
        <f>(AR67-AY67*BC67)*G67</f>
        <v>-1995625</v>
      </c>
      <c r="BJ67" s="19"/>
      <c r="BK67" s="19"/>
      <c r="BL67" s="19"/>
    </row>
    <row r="68" spans="1:64" x14ac:dyDescent="0.25">
      <c r="A68" s="18">
        <v>5</v>
      </c>
      <c r="B68" s="23" t="s">
        <v>26</v>
      </c>
      <c r="C68" s="28" t="s">
        <v>1534</v>
      </c>
      <c r="D68" s="28"/>
      <c r="E68" s="23"/>
      <c r="F68" s="24">
        <v>71044</v>
      </c>
      <c r="G68" s="25">
        <v>28.625</v>
      </c>
      <c r="H68" s="52" t="s">
        <v>1702</v>
      </c>
      <c r="I68" s="86" t="s">
        <v>1699</v>
      </c>
      <c r="J68" s="83" t="s">
        <v>1629</v>
      </c>
      <c r="K68" s="71" t="s">
        <v>1171</v>
      </c>
      <c r="L68" s="25" t="s">
        <v>27</v>
      </c>
      <c r="M68" s="52">
        <v>28.625</v>
      </c>
      <c r="N68" s="71" t="s">
        <v>1207</v>
      </c>
      <c r="O68" s="25">
        <v>1</v>
      </c>
      <c r="P68" s="25">
        <v>2</v>
      </c>
      <c r="Q68" s="52">
        <v>2</v>
      </c>
      <c r="R68" s="25">
        <v>2</v>
      </c>
      <c r="S68" s="52">
        <f t="shared" si="4"/>
        <v>7</v>
      </c>
      <c r="T68" s="25">
        <v>3</v>
      </c>
      <c r="U68" s="25">
        <f t="shared" si="5"/>
        <v>7</v>
      </c>
      <c r="V68" s="71" t="s">
        <v>1877</v>
      </c>
      <c r="W68" s="71" t="s">
        <v>19</v>
      </c>
      <c r="X68" s="25" t="s">
        <v>1529</v>
      </c>
      <c r="Y68" s="25">
        <v>21000</v>
      </c>
      <c r="Z68" s="25">
        <v>25000</v>
      </c>
      <c r="AA68" s="42">
        <v>130510</v>
      </c>
      <c r="AB68" s="42">
        <v>172360</v>
      </c>
      <c r="AC68" s="42">
        <v>122470</v>
      </c>
      <c r="AD68" s="42">
        <v>147775</v>
      </c>
      <c r="AE68" s="42">
        <v>132955</v>
      </c>
      <c r="AF68" s="42">
        <v>123775</v>
      </c>
      <c r="AG68" s="42">
        <v>155335</v>
      </c>
      <c r="AH68" s="42">
        <v>166260</v>
      </c>
      <c r="AI68" s="42">
        <v>148500</v>
      </c>
      <c r="AJ68" s="18">
        <v>1299940</v>
      </c>
      <c r="AK68" s="47">
        <v>144437.77777777778</v>
      </c>
      <c r="AL68" s="75">
        <f t="shared" si="16"/>
        <v>172360</v>
      </c>
      <c r="AM68" s="47">
        <f t="shared" si="17"/>
        <v>4134531.388888889</v>
      </c>
      <c r="AN68" s="47">
        <v>41.345313888888889</v>
      </c>
      <c r="AO68" s="48">
        <v>3.7825773091071199E-2</v>
      </c>
      <c r="AP68" s="49">
        <v>0.33101057520583704</v>
      </c>
      <c r="AQ68" s="18" t="s">
        <v>1167</v>
      </c>
      <c r="AR68" s="24">
        <v>71044</v>
      </c>
      <c r="AS68" s="24" t="s">
        <v>1509</v>
      </c>
      <c r="AT68" s="79">
        <f t="shared" si="6"/>
        <v>6629.2307692307695</v>
      </c>
      <c r="AU68" s="51" t="b">
        <f t="shared" si="7"/>
        <v>0</v>
      </c>
      <c r="AV68" s="19">
        <v>12.365514040380599</v>
      </c>
      <c r="AW68" s="47">
        <v>2033634.5</v>
      </c>
      <c r="AX68" s="18" t="s">
        <v>1842</v>
      </c>
      <c r="AY68" s="47">
        <f t="shared" si="8"/>
        <v>3</v>
      </c>
      <c r="AZ68" s="18">
        <f t="shared" si="9"/>
        <v>46404.61538461539</v>
      </c>
      <c r="BA68" s="44">
        <f>Y68</f>
        <v>21000</v>
      </c>
      <c r="BB68" s="80">
        <f t="shared" si="18"/>
        <v>21000</v>
      </c>
      <c r="BC68" s="18">
        <f t="shared" si="10"/>
        <v>25000</v>
      </c>
      <c r="BD68" s="18">
        <f t="shared" si="11"/>
        <v>715625</v>
      </c>
      <c r="BE68" s="18">
        <f t="shared" si="12"/>
        <v>2146875</v>
      </c>
      <c r="BF68" s="19">
        <f t="shared" si="13"/>
        <v>3.7711766071014154</v>
      </c>
      <c r="BG68" s="19">
        <f t="shared" si="14"/>
        <v>3</v>
      </c>
      <c r="BH68" s="19">
        <f t="shared" si="15"/>
        <v>0</v>
      </c>
      <c r="BI68" s="19">
        <f>(AR68-AY68*BC68)*G68</f>
        <v>-113240.5</v>
      </c>
      <c r="BJ68" s="19"/>
      <c r="BK68" s="19"/>
      <c r="BL68" s="19"/>
    </row>
    <row r="69" spans="1:64" ht="30" x14ac:dyDescent="0.25">
      <c r="A69" s="18">
        <v>22</v>
      </c>
      <c r="B69" s="28" t="s">
        <v>2010</v>
      </c>
      <c r="C69" s="28" t="s">
        <v>1534</v>
      </c>
      <c r="D69" s="28"/>
      <c r="E69" s="23"/>
      <c r="F69" s="24">
        <v>43600</v>
      </c>
      <c r="G69" s="25">
        <v>150</v>
      </c>
      <c r="H69" s="52" t="e">
        <v>#N/A</v>
      </c>
      <c r="I69" s="86" t="s">
        <v>1700</v>
      </c>
      <c r="J69" s="83" t="s">
        <v>1499</v>
      </c>
      <c r="K69" s="71" t="s">
        <v>1171</v>
      </c>
      <c r="L69" s="25" t="s">
        <v>28</v>
      </c>
      <c r="M69" s="52">
        <v>150</v>
      </c>
      <c r="N69" s="71" t="s">
        <v>1207</v>
      </c>
      <c r="O69" s="25">
        <v>1</v>
      </c>
      <c r="P69" s="25">
        <v>7</v>
      </c>
      <c r="Q69" s="52">
        <v>2</v>
      </c>
      <c r="R69" s="25">
        <v>2</v>
      </c>
      <c r="S69" s="52">
        <f t="shared" si="4"/>
        <v>12</v>
      </c>
      <c r="T69" s="25">
        <v>3</v>
      </c>
      <c r="U69" s="25">
        <f t="shared" si="5"/>
        <v>12</v>
      </c>
      <c r="V69" s="71" t="s">
        <v>1878</v>
      </c>
      <c r="W69" s="71" t="s">
        <v>21</v>
      </c>
      <c r="X69" s="25" t="s">
        <v>1529</v>
      </c>
      <c r="Y69" s="25">
        <v>10000</v>
      </c>
      <c r="Z69" s="25">
        <v>20</v>
      </c>
      <c r="AA69" s="42">
        <v>2280</v>
      </c>
      <c r="AB69" s="42">
        <v>17260</v>
      </c>
      <c r="AC69" s="42">
        <v>15</v>
      </c>
      <c r="AD69" s="42">
        <v>27835</v>
      </c>
      <c r="AE69" s="42">
        <v>20010</v>
      </c>
      <c r="AF69" s="42">
        <v>10015</v>
      </c>
      <c r="AG69" s="42">
        <v>45820</v>
      </c>
      <c r="AH69" s="42">
        <v>83530</v>
      </c>
      <c r="AI69" s="42">
        <v>39700</v>
      </c>
      <c r="AJ69" s="18">
        <v>246465</v>
      </c>
      <c r="AK69" s="47">
        <v>27385</v>
      </c>
      <c r="AL69" s="75">
        <f t="shared" si="16"/>
        <v>83530</v>
      </c>
      <c r="AM69" s="47">
        <f t="shared" si="17"/>
        <v>4107750</v>
      </c>
      <c r="AN69" s="47">
        <v>41.077500000000001</v>
      </c>
      <c r="AO69" s="48">
        <v>3.7580756995197008E-2</v>
      </c>
      <c r="AP69" s="49">
        <v>0.36859133220103407</v>
      </c>
      <c r="AQ69" s="18" t="s">
        <v>1167</v>
      </c>
      <c r="AR69" s="24">
        <v>43600</v>
      </c>
      <c r="AS69" s="24" t="s">
        <v>1509</v>
      </c>
      <c r="AT69" s="79">
        <f t="shared" si="6"/>
        <v>3212.6923076923076</v>
      </c>
      <c r="AU69" s="51" t="b">
        <f t="shared" si="7"/>
        <v>0</v>
      </c>
      <c r="AV69" s="19">
        <v>15.659044654615107</v>
      </c>
      <c r="AW69" s="47">
        <v>6540000</v>
      </c>
      <c r="AX69" s="18" t="s">
        <v>1842</v>
      </c>
      <c r="AY69" s="47">
        <f t="shared" si="8"/>
        <v>5</v>
      </c>
      <c r="AZ69" s="18">
        <f t="shared" si="9"/>
        <v>38552.307692307688</v>
      </c>
      <c r="BA69" s="44">
        <f>Y69</f>
        <v>10000</v>
      </c>
      <c r="BB69" s="80">
        <f t="shared" si="18"/>
        <v>10000</v>
      </c>
      <c r="BC69" s="18">
        <f t="shared" si="10"/>
        <v>10000</v>
      </c>
      <c r="BD69" s="18">
        <f t="shared" si="11"/>
        <v>1500000</v>
      </c>
      <c r="BE69" s="18">
        <f t="shared" si="12"/>
        <v>7500000</v>
      </c>
      <c r="BF69" s="19">
        <f t="shared" si="13"/>
        <v>3.1126541362384774</v>
      </c>
      <c r="BG69" s="19">
        <f t="shared" si="14"/>
        <v>5</v>
      </c>
      <c r="BH69" s="19">
        <f t="shared" si="15"/>
        <v>0</v>
      </c>
      <c r="BI69" s="19">
        <f>(AR69-AY69*BC69)*G69</f>
        <v>-960000</v>
      </c>
      <c r="BJ69" s="19"/>
      <c r="BK69" s="19"/>
      <c r="BL69" s="19"/>
    </row>
    <row r="70" spans="1:64" x14ac:dyDescent="0.25">
      <c r="A70" s="18">
        <v>1</v>
      </c>
      <c r="B70" s="23" t="s">
        <v>29</v>
      </c>
      <c r="C70" s="28" t="s">
        <v>1534</v>
      </c>
      <c r="D70" s="28"/>
      <c r="E70" s="23"/>
      <c r="F70" s="24">
        <v>18000</v>
      </c>
      <c r="G70" s="25">
        <v>24.496499999999997</v>
      </c>
      <c r="H70" s="52" t="s">
        <v>1702</v>
      </c>
      <c r="I70" s="86" t="s">
        <v>1699</v>
      </c>
      <c r="J70" s="83" t="s">
        <v>1665</v>
      </c>
      <c r="K70" s="71" t="s">
        <v>1171</v>
      </c>
      <c r="L70" s="25" t="s">
        <v>30</v>
      </c>
      <c r="M70" s="52">
        <v>24.496499999999997</v>
      </c>
      <c r="N70" s="71" t="s">
        <v>1207</v>
      </c>
      <c r="O70" s="25">
        <v>1</v>
      </c>
      <c r="P70" s="25">
        <v>1</v>
      </c>
      <c r="Q70" s="52">
        <v>1</v>
      </c>
      <c r="R70" s="25">
        <v>1</v>
      </c>
      <c r="S70" s="52">
        <f t="shared" si="4"/>
        <v>4</v>
      </c>
      <c r="T70" s="25">
        <v>2</v>
      </c>
      <c r="U70" s="25">
        <f t="shared" si="5"/>
        <v>4</v>
      </c>
      <c r="V70" s="71" t="s">
        <v>1879</v>
      </c>
      <c r="W70" s="71" t="s">
        <v>31</v>
      </c>
      <c r="X70" s="25" t="s">
        <v>1529</v>
      </c>
      <c r="Y70" s="25">
        <v>10000</v>
      </c>
      <c r="Z70" s="25">
        <v>50</v>
      </c>
      <c r="AA70" s="42">
        <v>104000</v>
      </c>
      <c r="AB70" s="42">
        <v>104000</v>
      </c>
      <c r="AC70" s="42">
        <v>111000</v>
      </c>
      <c r="AD70" s="42">
        <v>94000</v>
      </c>
      <c r="AE70" s="42">
        <v>102000</v>
      </c>
      <c r="AF70" s="42">
        <v>106000</v>
      </c>
      <c r="AG70" s="42">
        <v>188000</v>
      </c>
      <c r="AH70" s="42">
        <v>240000</v>
      </c>
      <c r="AI70" s="42">
        <v>208000</v>
      </c>
      <c r="AJ70" s="18">
        <v>1257000</v>
      </c>
      <c r="AK70" s="47">
        <v>139666.66666666666</v>
      </c>
      <c r="AL70" s="75">
        <f t="shared" si="16"/>
        <v>240000</v>
      </c>
      <c r="AM70" s="47">
        <f t="shared" si="17"/>
        <v>3421344.4999999995</v>
      </c>
      <c r="AN70" s="47">
        <v>34.213444999999993</v>
      </c>
      <c r="AO70" s="48">
        <v>3.1301008155645738E-2</v>
      </c>
      <c r="AP70" s="49">
        <v>0.39989234035667981</v>
      </c>
      <c r="AQ70" s="18" t="s">
        <v>1167</v>
      </c>
      <c r="AR70" s="24">
        <v>18000</v>
      </c>
      <c r="AS70" s="24" t="s">
        <v>1509</v>
      </c>
      <c r="AT70" s="79">
        <f t="shared" si="6"/>
        <v>9230.7692307692305</v>
      </c>
      <c r="AU70" s="51" t="b">
        <f t="shared" si="7"/>
        <v>0</v>
      </c>
      <c r="AV70" s="19">
        <v>2.25</v>
      </c>
      <c r="AW70" s="47">
        <v>440936.99999999994</v>
      </c>
      <c r="AX70" s="18" t="s">
        <v>1842</v>
      </c>
      <c r="AY70" s="47">
        <f t="shared" si="8"/>
        <v>5</v>
      </c>
      <c r="AZ70" s="18">
        <f t="shared" si="9"/>
        <v>36923.076923076922</v>
      </c>
      <c r="BA70" s="80">
        <f>AT70</f>
        <v>9230.7692307692305</v>
      </c>
      <c r="BB70" s="80">
        <f t="shared" si="18"/>
        <v>10000</v>
      </c>
      <c r="BC70" s="18">
        <f t="shared" si="10"/>
        <v>9250</v>
      </c>
      <c r="BD70" s="18">
        <f t="shared" si="11"/>
        <v>226592.62499999997</v>
      </c>
      <c r="BE70" s="18">
        <f t="shared" si="12"/>
        <v>1132963.1249999998</v>
      </c>
      <c r="BF70" s="19">
        <f t="shared" si="13"/>
        <v>1.0020833333333334</v>
      </c>
      <c r="BG70" s="19">
        <f t="shared" si="14"/>
        <v>2</v>
      </c>
      <c r="BH70" s="19">
        <f t="shared" si="15"/>
        <v>3</v>
      </c>
      <c r="BI70" s="19"/>
      <c r="BJ70" s="19"/>
      <c r="BK70" s="19"/>
      <c r="BL70" s="19"/>
    </row>
    <row r="71" spans="1:64" x14ac:dyDescent="0.25">
      <c r="A71" s="18">
        <v>75</v>
      </c>
      <c r="B71" s="23" t="s">
        <v>32</v>
      </c>
      <c r="C71" s="28" t="s">
        <v>1534</v>
      </c>
      <c r="D71" s="28"/>
      <c r="E71" s="23"/>
      <c r="F71" s="24">
        <v>14225</v>
      </c>
      <c r="G71" s="25">
        <v>200</v>
      </c>
      <c r="H71" s="52" t="s">
        <v>1702</v>
      </c>
      <c r="I71" s="86" t="s">
        <v>1700</v>
      </c>
      <c r="J71" s="83" t="s">
        <v>1499</v>
      </c>
      <c r="K71" s="71" t="s">
        <v>1172</v>
      </c>
      <c r="L71" s="25" t="s">
        <v>33</v>
      </c>
      <c r="M71" s="52">
        <v>200</v>
      </c>
      <c r="N71" s="71" t="s">
        <v>1207</v>
      </c>
      <c r="O71" s="25">
        <v>1</v>
      </c>
      <c r="P71" s="25">
        <v>20</v>
      </c>
      <c r="Q71" s="52">
        <v>15</v>
      </c>
      <c r="R71" s="25">
        <v>10</v>
      </c>
      <c r="S71" s="52">
        <f t="shared" si="4"/>
        <v>46</v>
      </c>
      <c r="T71" s="25">
        <v>30</v>
      </c>
      <c r="U71" s="25">
        <f t="shared" si="5"/>
        <v>46</v>
      </c>
      <c r="V71" s="71" t="s">
        <v>1880</v>
      </c>
      <c r="W71" s="71" t="s">
        <v>19</v>
      </c>
      <c r="X71" s="25" t="s">
        <v>1529</v>
      </c>
      <c r="Y71" s="25">
        <v>15000</v>
      </c>
      <c r="Z71" s="25">
        <v>25</v>
      </c>
      <c r="AA71" s="42">
        <v>10575</v>
      </c>
      <c r="AB71" s="42">
        <v>23450</v>
      </c>
      <c r="AC71" s="42">
        <v>13600</v>
      </c>
      <c r="AD71" s="42">
        <v>16125</v>
      </c>
      <c r="AE71" s="42">
        <v>20725</v>
      </c>
      <c r="AF71" s="42">
        <v>20125</v>
      </c>
      <c r="AG71" s="42">
        <v>5675</v>
      </c>
      <c r="AH71" s="42">
        <v>9325</v>
      </c>
      <c r="AI71" s="42">
        <v>11300</v>
      </c>
      <c r="AJ71" s="18">
        <v>130900</v>
      </c>
      <c r="AK71" s="47">
        <v>14544.444444444445</v>
      </c>
      <c r="AL71" s="75">
        <f t="shared" si="16"/>
        <v>23450</v>
      </c>
      <c r="AM71" s="47">
        <f t="shared" si="17"/>
        <v>2908888.888888889</v>
      </c>
      <c r="AN71" s="47">
        <v>29.088888888888889</v>
      </c>
      <c r="AO71" s="48">
        <v>2.6612682480521444E-2</v>
      </c>
      <c r="AP71" s="49">
        <v>0.42650502283720126</v>
      </c>
      <c r="AQ71" s="18" t="s">
        <v>1167</v>
      </c>
      <c r="AR71" s="24">
        <v>14225</v>
      </c>
      <c r="AS71" s="24" t="s">
        <v>1509</v>
      </c>
      <c r="AT71" s="79">
        <f t="shared" si="6"/>
        <v>901.92307692307691</v>
      </c>
      <c r="AU71" s="51" t="b">
        <f t="shared" si="7"/>
        <v>0</v>
      </c>
      <c r="AV71" s="19">
        <v>18.198294243070364</v>
      </c>
      <c r="AW71" s="47">
        <v>2845000</v>
      </c>
      <c r="AX71" s="18" t="s">
        <v>1842</v>
      </c>
      <c r="AY71" s="47">
        <f t="shared" si="8"/>
        <v>4</v>
      </c>
      <c r="AZ71" s="18">
        <f t="shared" si="9"/>
        <v>41488.461538461539</v>
      </c>
      <c r="BA71" s="44">
        <f t="shared" ref="BA71:BA76" si="19">Y71</f>
        <v>15000</v>
      </c>
      <c r="BB71" s="80">
        <f t="shared" si="18"/>
        <v>15000</v>
      </c>
      <c r="BC71" s="18">
        <f t="shared" si="10"/>
        <v>15000</v>
      </c>
      <c r="BD71" s="18">
        <f t="shared" si="11"/>
        <v>3000000</v>
      </c>
      <c r="BE71" s="18">
        <f t="shared" si="12"/>
        <v>12000000</v>
      </c>
      <c r="BF71" s="19">
        <f t="shared" si="13"/>
        <v>16.631130063965884</v>
      </c>
      <c r="BG71" s="19">
        <f t="shared" si="14"/>
        <v>1</v>
      </c>
      <c r="BH71" s="19">
        <f t="shared" si="15"/>
        <v>3</v>
      </c>
      <c r="BI71" s="19"/>
      <c r="BJ71" s="19"/>
      <c r="BK71" s="19"/>
      <c r="BL71" s="19"/>
    </row>
    <row r="72" spans="1:64" x14ac:dyDescent="0.25">
      <c r="A72" s="18">
        <v>7</v>
      </c>
      <c r="B72" s="23" t="s">
        <v>34</v>
      </c>
      <c r="C72" s="28" t="s">
        <v>1534</v>
      </c>
      <c r="D72" s="28"/>
      <c r="E72" s="23"/>
      <c r="F72" s="24">
        <v>25100</v>
      </c>
      <c r="G72" s="25">
        <v>38.529249999999998</v>
      </c>
      <c r="H72" s="52" t="s">
        <v>1702</v>
      </c>
      <c r="I72" s="86" t="s">
        <v>1700</v>
      </c>
      <c r="J72" s="83" t="s">
        <v>1499</v>
      </c>
      <c r="K72" s="71" t="s">
        <v>1171</v>
      </c>
      <c r="L72" s="25" t="s">
        <v>35</v>
      </c>
      <c r="M72" s="52">
        <v>38.529249999999998</v>
      </c>
      <c r="N72" s="71" t="s">
        <v>1207</v>
      </c>
      <c r="O72" s="25">
        <v>1</v>
      </c>
      <c r="P72" s="25">
        <v>2</v>
      </c>
      <c r="Q72" s="52">
        <v>2</v>
      </c>
      <c r="R72" s="25">
        <v>2</v>
      </c>
      <c r="S72" s="52">
        <f t="shared" si="4"/>
        <v>7</v>
      </c>
      <c r="T72" s="25">
        <v>7</v>
      </c>
      <c r="U72" s="25">
        <f t="shared" si="5"/>
        <v>7</v>
      </c>
      <c r="V72" s="71" t="s">
        <v>1877</v>
      </c>
      <c r="W72" s="71" t="s">
        <v>19</v>
      </c>
      <c r="X72" s="25" t="s">
        <v>1529</v>
      </c>
      <c r="Y72" s="25">
        <v>10000</v>
      </c>
      <c r="Z72" s="25">
        <v>25</v>
      </c>
      <c r="AA72" s="42">
        <v>65725</v>
      </c>
      <c r="AB72" s="42">
        <v>72550</v>
      </c>
      <c r="AC72" s="42">
        <v>31700</v>
      </c>
      <c r="AD72" s="42">
        <v>28625</v>
      </c>
      <c r="AE72" s="42">
        <v>51775</v>
      </c>
      <c r="AF72" s="42">
        <v>60350</v>
      </c>
      <c r="AG72" s="42">
        <v>75075</v>
      </c>
      <c r="AH72" s="42">
        <v>101350</v>
      </c>
      <c r="AI72" s="42">
        <v>92950</v>
      </c>
      <c r="AJ72" s="18">
        <v>580100</v>
      </c>
      <c r="AK72" s="47">
        <v>64455.555555555555</v>
      </c>
      <c r="AL72" s="75">
        <f t="shared" si="16"/>
        <v>101350</v>
      </c>
      <c r="AM72" s="47">
        <f t="shared" si="17"/>
        <v>2483424.2138888887</v>
      </c>
      <c r="AN72" s="47">
        <v>24.834242138888886</v>
      </c>
      <c r="AO72" s="48">
        <v>2.2720214691289996E-2</v>
      </c>
      <c r="AP72" s="49">
        <v>0.44922523752849125</v>
      </c>
      <c r="AQ72" s="18" t="s">
        <v>1167</v>
      </c>
      <c r="AR72" s="24">
        <v>25100</v>
      </c>
      <c r="AS72" s="24" t="s">
        <v>1509</v>
      </c>
      <c r="AT72" s="79">
        <f t="shared" si="6"/>
        <v>3898.0769230769229</v>
      </c>
      <c r="AU72" s="51" t="b">
        <f t="shared" si="7"/>
        <v>0</v>
      </c>
      <c r="AV72" s="19">
        <v>7.4296990626541684</v>
      </c>
      <c r="AW72" s="47">
        <v>967084.17499999993</v>
      </c>
      <c r="AX72" s="18" t="s">
        <v>1842</v>
      </c>
      <c r="AY72" s="47">
        <f t="shared" si="8"/>
        <v>4</v>
      </c>
      <c r="AZ72" s="47">
        <f t="shared" si="9"/>
        <v>27286.538461538461</v>
      </c>
      <c r="BA72" s="44">
        <f t="shared" si="19"/>
        <v>10000</v>
      </c>
      <c r="BB72" s="80">
        <f t="shared" si="18"/>
        <v>10000</v>
      </c>
      <c r="BC72" s="18">
        <f t="shared" si="10"/>
        <v>10000</v>
      </c>
      <c r="BD72" s="18">
        <f t="shared" si="11"/>
        <v>385292.5</v>
      </c>
      <c r="BE72" s="18">
        <f t="shared" si="12"/>
        <v>1541170</v>
      </c>
      <c r="BF72" s="19">
        <f t="shared" si="13"/>
        <v>2.5653675382338434</v>
      </c>
      <c r="BG72" s="19">
        <f t="shared" si="14"/>
        <v>3</v>
      </c>
      <c r="BH72" s="19">
        <f t="shared" si="15"/>
        <v>1</v>
      </c>
      <c r="BI72" s="19"/>
      <c r="BJ72" s="19"/>
      <c r="BK72" s="19"/>
      <c r="BL72" s="19"/>
    </row>
    <row r="73" spans="1:64" x14ac:dyDescent="0.25">
      <c r="A73" s="18">
        <v>19</v>
      </c>
      <c r="B73" s="23" t="s">
        <v>36</v>
      </c>
      <c r="C73" s="28" t="s">
        <v>1534</v>
      </c>
      <c r="D73" s="28"/>
      <c r="E73" s="23"/>
      <c r="F73" s="24">
        <v>17175</v>
      </c>
      <c r="G73" s="25">
        <v>103</v>
      </c>
      <c r="H73" s="52" t="s">
        <v>1702</v>
      </c>
      <c r="I73" s="86" t="s">
        <v>1700</v>
      </c>
      <c r="J73" s="83" t="s">
        <v>1499</v>
      </c>
      <c r="K73" s="71" t="s">
        <v>1171</v>
      </c>
      <c r="L73" s="25" t="s">
        <v>37</v>
      </c>
      <c r="M73" s="52">
        <v>103</v>
      </c>
      <c r="N73" s="71" t="s">
        <v>1207</v>
      </c>
      <c r="O73" s="25">
        <v>1</v>
      </c>
      <c r="P73" s="25">
        <v>7</v>
      </c>
      <c r="Q73" s="52">
        <v>2</v>
      </c>
      <c r="R73" s="25">
        <v>2</v>
      </c>
      <c r="S73" s="52">
        <f t="shared" si="4"/>
        <v>12</v>
      </c>
      <c r="T73" s="25">
        <v>5</v>
      </c>
      <c r="U73" s="25">
        <f t="shared" si="5"/>
        <v>12</v>
      </c>
      <c r="V73" s="71" t="s">
        <v>1884</v>
      </c>
      <c r="W73" s="71" t="s">
        <v>31</v>
      </c>
      <c r="X73" s="25" t="s">
        <v>1529</v>
      </c>
      <c r="Y73" s="25">
        <v>7000</v>
      </c>
      <c r="Z73" s="25">
        <v>15</v>
      </c>
      <c r="AA73" s="42">
        <v>13170</v>
      </c>
      <c r="AB73" s="42">
        <v>18060</v>
      </c>
      <c r="AC73" s="42">
        <v>21975</v>
      </c>
      <c r="AD73" s="42">
        <v>22935</v>
      </c>
      <c r="AE73" s="42">
        <v>24030</v>
      </c>
      <c r="AF73" s="42">
        <v>25305</v>
      </c>
      <c r="AG73" s="42">
        <v>25890</v>
      </c>
      <c r="AH73" s="42">
        <v>30270</v>
      </c>
      <c r="AI73" s="42">
        <v>28410</v>
      </c>
      <c r="AJ73" s="18">
        <v>210045</v>
      </c>
      <c r="AK73" s="47">
        <v>23338.333333333332</v>
      </c>
      <c r="AL73" s="75">
        <f t="shared" si="16"/>
        <v>30270</v>
      </c>
      <c r="AM73" s="47">
        <f t="shared" si="17"/>
        <v>2403848.333333333</v>
      </c>
      <c r="AN73" s="47">
        <v>24.038483333333332</v>
      </c>
      <c r="AO73" s="48">
        <v>2.1992195257332925E-2</v>
      </c>
      <c r="AP73" s="49">
        <v>0.47121743278582418</v>
      </c>
      <c r="AQ73" s="18" t="s">
        <v>1167</v>
      </c>
      <c r="AR73" s="24">
        <v>17175</v>
      </c>
      <c r="AS73" s="24" t="s">
        <v>1509</v>
      </c>
      <c r="AT73" s="79">
        <f t="shared" si="6"/>
        <v>1164.2307692307693</v>
      </c>
      <c r="AU73" s="51" t="b">
        <f t="shared" si="7"/>
        <v>0</v>
      </c>
      <c r="AV73" s="19">
        <v>17.021803766105055</v>
      </c>
      <c r="AW73" s="47">
        <v>1769025</v>
      </c>
      <c r="AX73" s="18" t="s">
        <v>1842</v>
      </c>
      <c r="AY73" s="47">
        <f t="shared" si="8"/>
        <v>3</v>
      </c>
      <c r="AZ73" s="18">
        <f t="shared" si="9"/>
        <v>13970.76923076923</v>
      </c>
      <c r="BA73" s="44">
        <f t="shared" si="19"/>
        <v>7000</v>
      </c>
      <c r="BB73" s="80">
        <f t="shared" si="18"/>
        <v>7000</v>
      </c>
      <c r="BC73" s="18">
        <f t="shared" si="10"/>
        <v>7005</v>
      </c>
      <c r="BD73" s="18">
        <f t="shared" si="11"/>
        <v>721515</v>
      </c>
      <c r="BE73" s="18">
        <f t="shared" si="12"/>
        <v>2164545</v>
      </c>
      <c r="BF73" s="19">
        <f t="shared" si="13"/>
        <v>6.0168483647175419</v>
      </c>
      <c r="BG73" s="19">
        <f t="shared" si="14"/>
        <v>3</v>
      </c>
      <c r="BH73" s="19">
        <f t="shared" si="15"/>
        <v>0</v>
      </c>
      <c r="BI73" s="19">
        <f>(AR73-AY73*BC73)*G73</f>
        <v>-395520</v>
      </c>
      <c r="BJ73" s="19"/>
      <c r="BK73" s="19"/>
      <c r="BL73" s="19"/>
    </row>
    <row r="74" spans="1:64" x14ac:dyDescent="0.25">
      <c r="A74" s="18">
        <v>12</v>
      </c>
      <c r="B74" s="23" t="s">
        <v>38</v>
      </c>
      <c r="C74" s="28" t="s">
        <v>1534</v>
      </c>
      <c r="D74" s="28"/>
      <c r="E74" s="23"/>
      <c r="F74" s="24">
        <v>10700</v>
      </c>
      <c r="G74" s="25">
        <v>200</v>
      </c>
      <c r="H74" s="52" t="s">
        <v>1702</v>
      </c>
      <c r="I74" s="86" t="s">
        <v>1700</v>
      </c>
      <c r="J74" s="83" t="s">
        <v>1499</v>
      </c>
      <c r="K74" s="71" t="s">
        <v>1171</v>
      </c>
      <c r="L74" s="25" t="s">
        <v>39</v>
      </c>
      <c r="M74" s="52">
        <v>200</v>
      </c>
      <c r="N74" s="71" t="s">
        <v>1207</v>
      </c>
      <c r="O74" s="25">
        <v>1</v>
      </c>
      <c r="P74" s="25">
        <v>5</v>
      </c>
      <c r="Q74" s="52">
        <v>3</v>
      </c>
      <c r="R74" s="25">
        <v>2</v>
      </c>
      <c r="S74" s="52">
        <f t="shared" si="4"/>
        <v>11</v>
      </c>
      <c r="T74" s="25">
        <v>7</v>
      </c>
      <c r="U74" s="25">
        <f>SUM(O74:R74)</f>
        <v>11</v>
      </c>
      <c r="V74" s="71" t="s">
        <v>1881</v>
      </c>
      <c r="W74" s="71" t="s">
        <v>21</v>
      </c>
      <c r="X74" s="25" t="s">
        <v>1529</v>
      </c>
      <c r="Y74" s="25">
        <v>5000</v>
      </c>
      <c r="Z74" s="25">
        <v>25</v>
      </c>
      <c r="AA74" s="42">
        <v>3275</v>
      </c>
      <c r="AB74" s="42">
        <v>2500</v>
      </c>
      <c r="AC74" s="42">
        <v>343</v>
      </c>
      <c r="AD74" s="42">
        <v>2925</v>
      </c>
      <c r="AE74" s="42">
        <v>7350</v>
      </c>
      <c r="AF74" s="42">
        <v>11350</v>
      </c>
      <c r="AG74" s="42">
        <v>16325</v>
      </c>
      <c r="AH74" s="42">
        <v>19050</v>
      </c>
      <c r="AI74" s="42">
        <v>16975</v>
      </c>
      <c r="AJ74" s="18">
        <v>80093</v>
      </c>
      <c r="AK74" s="47">
        <v>8899.2222222222226</v>
      </c>
      <c r="AL74" s="75">
        <f t="shared" si="16"/>
        <v>19050</v>
      </c>
      <c r="AM74" s="47">
        <f t="shared" si="17"/>
        <v>1779844.4444444445</v>
      </c>
      <c r="AN74" s="47">
        <v>17.798444444444446</v>
      </c>
      <c r="AO74" s="48">
        <v>1.6283342841194835E-2</v>
      </c>
      <c r="AP74" s="49">
        <v>0.48750077562701899</v>
      </c>
      <c r="AQ74" s="18" t="s">
        <v>1167</v>
      </c>
      <c r="AR74" s="24">
        <v>10700</v>
      </c>
      <c r="AS74" s="24" t="s">
        <v>1509</v>
      </c>
      <c r="AT74" s="79">
        <f t="shared" si="6"/>
        <v>732.69230769230774</v>
      </c>
      <c r="AU74" s="51" t="b">
        <f t="shared" si="7"/>
        <v>0</v>
      </c>
      <c r="AV74" s="19">
        <v>16.8503937007874</v>
      </c>
      <c r="AW74" s="47">
        <v>2140000</v>
      </c>
      <c r="AX74" s="18" t="s">
        <v>1842</v>
      </c>
      <c r="AY74" s="47">
        <f t="shared" si="8"/>
        <v>3</v>
      </c>
      <c r="AZ74" s="18">
        <f t="shared" si="9"/>
        <v>8059.6153846153848</v>
      </c>
      <c r="BA74" s="44">
        <f t="shared" si="19"/>
        <v>5000</v>
      </c>
      <c r="BB74" s="80">
        <f t="shared" si="18"/>
        <v>5000</v>
      </c>
      <c r="BC74" s="18">
        <f t="shared" si="10"/>
        <v>5000</v>
      </c>
      <c r="BD74" s="18">
        <f t="shared" si="11"/>
        <v>1000000</v>
      </c>
      <c r="BE74" s="18">
        <f t="shared" si="12"/>
        <v>3000000</v>
      </c>
      <c r="BF74" s="19">
        <f t="shared" si="13"/>
        <v>6.8241469816272966</v>
      </c>
      <c r="BG74" s="19">
        <f t="shared" si="14"/>
        <v>3</v>
      </c>
      <c r="BH74" s="19">
        <f t="shared" si="15"/>
        <v>0</v>
      </c>
      <c r="BI74" s="19">
        <f>(AR74-AY74*BC74)*G74</f>
        <v>-860000</v>
      </c>
      <c r="BJ74" s="19"/>
      <c r="BK74" s="19"/>
      <c r="BL74" s="19"/>
    </row>
    <row r="75" spans="1:64" x14ac:dyDescent="0.25">
      <c r="A75" s="18">
        <v>93</v>
      </c>
      <c r="B75" s="23" t="s">
        <v>40</v>
      </c>
      <c r="C75" s="28" t="s">
        <v>1534</v>
      </c>
      <c r="D75" s="28"/>
      <c r="E75" s="23"/>
      <c r="F75" s="24">
        <v>630</v>
      </c>
      <c r="G75" s="25">
        <v>150</v>
      </c>
      <c r="H75" s="52" t="s">
        <v>1702</v>
      </c>
      <c r="I75" s="86" t="s">
        <v>1700</v>
      </c>
      <c r="J75" s="83" t="s">
        <v>1630</v>
      </c>
      <c r="K75" s="71" t="s">
        <v>1171</v>
      </c>
      <c r="L75" s="25" t="s">
        <v>41</v>
      </c>
      <c r="M75" s="52">
        <v>150</v>
      </c>
      <c r="N75" s="71" t="s">
        <v>1207</v>
      </c>
      <c r="O75" s="25">
        <v>1</v>
      </c>
      <c r="P75" s="25">
        <v>1</v>
      </c>
      <c r="Q75" s="52">
        <v>1</v>
      </c>
      <c r="R75" s="25">
        <v>1</v>
      </c>
      <c r="S75" s="52">
        <f t="shared" si="4"/>
        <v>4</v>
      </c>
      <c r="T75" s="25">
        <v>5</v>
      </c>
      <c r="U75" s="25">
        <f t="shared" si="5"/>
        <v>4</v>
      </c>
      <c r="V75" s="71" t="s">
        <v>1882</v>
      </c>
      <c r="W75" s="71" t="s">
        <v>31</v>
      </c>
      <c r="X75" s="25" t="s">
        <v>1529</v>
      </c>
      <c r="Y75" s="25">
        <v>1000</v>
      </c>
      <c r="Z75" s="25">
        <v>30</v>
      </c>
      <c r="AA75" s="42">
        <v>7110</v>
      </c>
      <c r="AB75" s="42">
        <v>14040</v>
      </c>
      <c r="AC75" s="42">
        <v>14100</v>
      </c>
      <c r="AD75" s="42">
        <v>7830</v>
      </c>
      <c r="AE75" s="42">
        <v>11130</v>
      </c>
      <c r="AF75" s="42">
        <v>18570</v>
      </c>
      <c r="AG75" s="42">
        <v>11250</v>
      </c>
      <c r="AH75" s="42">
        <v>11940</v>
      </c>
      <c r="AI75" s="42">
        <v>8070</v>
      </c>
      <c r="AJ75" s="18">
        <v>104040</v>
      </c>
      <c r="AK75" s="47">
        <v>11560</v>
      </c>
      <c r="AL75" s="75">
        <f t="shared" si="16"/>
        <v>18570</v>
      </c>
      <c r="AM75" s="47">
        <f t="shared" si="17"/>
        <v>1734000</v>
      </c>
      <c r="AN75" s="47">
        <v>17.34</v>
      </c>
      <c r="AO75" s="48">
        <v>1.586392371241473E-2</v>
      </c>
      <c r="AP75" s="49">
        <v>0.50336469933943373</v>
      </c>
      <c r="AQ75" s="18" t="s">
        <v>1167</v>
      </c>
      <c r="AR75" s="24">
        <v>630</v>
      </c>
      <c r="AS75" s="24" t="s">
        <v>1509</v>
      </c>
      <c r="AT75" s="79">
        <f t="shared" si="6"/>
        <v>714.23076923076928</v>
      </c>
      <c r="AU75" s="51" t="b">
        <f t="shared" si="7"/>
        <v>0</v>
      </c>
      <c r="AV75" s="19">
        <v>1.0177705977382876</v>
      </c>
      <c r="AW75" s="47">
        <v>94500</v>
      </c>
      <c r="AX75" s="18" t="s">
        <v>1842</v>
      </c>
      <c r="AY75" s="47">
        <f t="shared" si="8"/>
        <v>4</v>
      </c>
      <c r="AZ75" s="18">
        <f t="shared" si="9"/>
        <v>2856.9230769230771</v>
      </c>
      <c r="BA75" s="44">
        <f t="shared" si="19"/>
        <v>1000</v>
      </c>
      <c r="BB75" s="80">
        <f t="shared" si="18"/>
        <v>1000</v>
      </c>
      <c r="BC75" s="18">
        <f t="shared" si="10"/>
        <v>1020</v>
      </c>
      <c r="BD75" s="18">
        <f t="shared" si="11"/>
        <v>153000</v>
      </c>
      <c r="BE75" s="18">
        <f t="shared" si="12"/>
        <v>612000</v>
      </c>
      <c r="BF75" s="19">
        <f t="shared" si="13"/>
        <v>1.4281098546042001</v>
      </c>
      <c r="BG75" s="19">
        <f t="shared" si="14"/>
        <v>1</v>
      </c>
      <c r="BH75" s="19">
        <f t="shared" si="15"/>
        <v>3</v>
      </c>
      <c r="BI75" s="19"/>
      <c r="BJ75" s="19"/>
      <c r="BK75" s="19">
        <f>BH75*BC75</f>
        <v>3060</v>
      </c>
      <c r="BL75" s="19">
        <f>BK75*G75</f>
        <v>459000</v>
      </c>
    </row>
    <row r="76" spans="1:64" x14ac:dyDescent="0.25">
      <c r="A76" s="18">
        <v>77</v>
      </c>
      <c r="B76" s="23" t="s">
        <v>42</v>
      </c>
      <c r="C76" s="28" t="s">
        <v>1534</v>
      </c>
      <c r="D76" s="28"/>
      <c r="E76" s="23"/>
      <c r="F76" s="24">
        <v>4000</v>
      </c>
      <c r="G76" s="25">
        <v>209.15</v>
      </c>
      <c r="H76" s="52" t="e">
        <v>#N/A</v>
      </c>
      <c r="I76" s="86" t="s">
        <v>1700</v>
      </c>
      <c r="J76" s="83" t="s">
        <v>1499</v>
      </c>
      <c r="K76" s="71" t="s">
        <v>1172</v>
      </c>
      <c r="L76" s="25" t="s">
        <v>43</v>
      </c>
      <c r="M76" s="52">
        <v>209.15</v>
      </c>
      <c r="N76" s="71" t="s">
        <v>1207</v>
      </c>
      <c r="O76" s="25">
        <v>1</v>
      </c>
      <c r="P76" s="25">
        <v>20</v>
      </c>
      <c r="Q76" s="52">
        <v>15</v>
      </c>
      <c r="R76" s="25">
        <v>10</v>
      </c>
      <c r="S76" s="52">
        <f t="shared" si="4"/>
        <v>46</v>
      </c>
      <c r="T76" s="25">
        <v>30</v>
      </c>
      <c r="U76" s="25">
        <f t="shared" si="5"/>
        <v>46</v>
      </c>
      <c r="V76" s="71" t="s">
        <v>1876</v>
      </c>
      <c r="W76" s="71" t="s">
        <v>19</v>
      </c>
      <c r="X76" s="25" t="s">
        <v>1529</v>
      </c>
      <c r="Y76" s="25">
        <v>10000</v>
      </c>
      <c r="Z76" s="25">
        <v>25</v>
      </c>
      <c r="AA76" s="42">
        <v>8275</v>
      </c>
      <c r="AB76" s="42">
        <v>3450</v>
      </c>
      <c r="AC76" s="42">
        <v>0</v>
      </c>
      <c r="AD76" s="42">
        <v>550</v>
      </c>
      <c r="AE76" s="42">
        <v>5150</v>
      </c>
      <c r="AF76" s="42">
        <v>5600</v>
      </c>
      <c r="AG76" s="42">
        <v>20575</v>
      </c>
      <c r="AH76" s="42">
        <v>16840</v>
      </c>
      <c r="AI76" s="42">
        <v>12011</v>
      </c>
      <c r="AJ76" s="18">
        <v>72451</v>
      </c>
      <c r="AK76" s="47">
        <v>8050.1111111111113</v>
      </c>
      <c r="AL76" s="75">
        <f t="shared" si="16"/>
        <v>20575</v>
      </c>
      <c r="AM76" s="47">
        <f t="shared" si="17"/>
        <v>1683680.7388888891</v>
      </c>
      <c r="AN76" s="47">
        <v>16.836807388888889</v>
      </c>
      <c r="AO76" s="48">
        <v>1.5403565627332989E-2</v>
      </c>
      <c r="AP76" s="49">
        <v>0.51876826496676676</v>
      </c>
      <c r="AQ76" s="18" t="s">
        <v>1167</v>
      </c>
      <c r="AR76" s="24">
        <v>4000</v>
      </c>
      <c r="AS76" s="24" t="s">
        <v>1509</v>
      </c>
      <c r="AT76" s="79">
        <f t="shared" si="6"/>
        <v>791.34615384615381</v>
      </c>
      <c r="AU76" s="51" t="b">
        <f t="shared" si="7"/>
        <v>0</v>
      </c>
      <c r="AV76" s="19">
        <v>5.8323207776427699</v>
      </c>
      <c r="AW76" s="47">
        <v>836600</v>
      </c>
      <c r="AX76" s="18" t="s">
        <v>1842</v>
      </c>
      <c r="AY76" s="47">
        <f t="shared" si="8"/>
        <v>5</v>
      </c>
      <c r="AZ76" s="18">
        <f t="shared" si="9"/>
        <v>36401.923076923078</v>
      </c>
      <c r="BA76" s="44">
        <f t="shared" si="19"/>
        <v>10000</v>
      </c>
      <c r="BB76" s="80">
        <f t="shared" si="18"/>
        <v>10000</v>
      </c>
      <c r="BC76" s="18">
        <f t="shared" si="10"/>
        <v>10000</v>
      </c>
      <c r="BD76" s="18">
        <f t="shared" si="11"/>
        <v>2091500</v>
      </c>
      <c r="BE76" s="18">
        <f t="shared" si="12"/>
        <v>10457500</v>
      </c>
      <c r="BF76" s="19">
        <f t="shared" si="13"/>
        <v>12.636695018226003</v>
      </c>
      <c r="BG76" s="19">
        <f t="shared" si="14"/>
        <v>1</v>
      </c>
      <c r="BH76" s="19">
        <f t="shared" si="15"/>
        <v>4</v>
      </c>
      <c r="BI76" s="19"/>
      <c r="BJ76" s="19"/>
      <c r="BK76" s="19"/>
      <c r="BL76" s="19"/>
    </row>
    <row r="77" spans="1:64" x14ac:dyDescent="0.25">
      <c r="A77" s="18">
        <v>556</v>
      </c>
      <c r="B77" s="23" t="s">
        <v>44</v>
      </c>
      <c r="C77" s="28" t="s">
        <v>1534</v>
      </c>
      <c r="D77" s="28"/>
      <c r="E77" s="23"/>
      <c r="F77" s="24">
        <v>23346</v>
      </c>
      <c r="G77" s="25">
        <v>10.02275</v>
      </c>
      <c r="H77" s="52" t="s">
        <v>1702</v>
      </c>
      <c r="I77" s="86" t="s">
        <v>1700</v>
      </c>
      <c r="J77" s="83" t="s">
        <v>1677</v>
      </c>
      <c r="K77" s="71" t="s">
        <v>1173</v>
      </c>
      <c r="L77" s="25" t="s">
        <v>45</v>
      </c>
      <c r="M77" s="52">
        <v>10.02275</v>
      </c>
      <c r="N77" s="71" t="s">
        <v>1208</v>
      </c>
      <c r="O77" s="25">
        <v>1</v>
      </c>
      <c r="P77" s="25">
        <v>2</v>
      </c>
      <c r="Q77" s="52">
        <v>1</v>
      </c>
      <c r="R77" s="25">
        <v>2</v>
      </c>
      <c r="S77" s="25">
        <v>6</v>
      </c>
      <c r="T77" s="25">
        <v>2</v>
      </c>
      <c r="U77" s="25">
        <f t="shared" si="5"/>
        <v>6</v>
      </c>
      <c r="V77" s="71" t="s">
        <v>1892</v>
      </c>
      <c r="W77" s="71" t="s">
        <v>46</v>
      </c>
      <c r="X77" s="25" t="s">
        <v>1510</v>
      </c>
      <c r="Y77" s="25">
        <v>5000</v>
      </c>
      <c r="Z77" s="25">
        <v>24</v>
      </c>
      <c r="AA77" s="42">
        <v>181370</v>
      </c>
      <c r="AB77" s="42">
        <v>142081</v>
      </c>
      <c r="AC77" s="42">
        <v>156244</v>
      </c>
      <c r="AD77" s="42">
        <v>142941</v>
      </c>
      <c r="AE77" s="42">
        <v>96682</v>
      </c>
      <c r="AF77" s="42">
        <v>102988</v>
      </c>
      <c r="AG77" s="42">
        <v>167454</v>
      </c>
      <c r="AH77" s="42">
        <v>209656</v>
      </c>
      <c r="AI77" s="42">
        <v>156359</v>
      </c>
      <c r="AJ77" s="18">
        <v>1355775</v>
      </c>
      <c r="AK77" s="47">
        <v>150641.66666666666</v>
      </c>
      <c r="AL77" s="75">
        <f t="shared" si="16"/>
        <v>209656</v>
      </c>
      <c r="AM77" s="47">
        <f t="shared" si="17"/>
        <v>1509843.7645833332</v>
      </c>
      <c r="AN77" s="47">
        <v>15.098437645833332</v>
      </c>
      <c r="AO77" s="48">
        <v>1.3813175489628064E-2</v>
      </c>
      <c r="AP77" s="49">
        <v>0.53258144045639477</v>
      </c>
      <c r="AQ77" s="18" t="s">
        <v>1167</v>
      </c>
      <c r="AR77" s="24">
        <v>23346</v>
      </c>
      <c r="AS77" s="24" t="s">
        <v>1510</v>
      </c>
      <c r="AT77" s="79">
        <f t="shared" si="6"/>
        <v>8063.6923076923076</v>
      </c>
      <c r="AU77" s="51" t="b">
        <f t="shared" si="7"/>
        <v>1</v>
      </c>
      <c r="AV77" s="19">
        <v>3.3406151028351201</v>
      </c>
      <c r="AW77" s="47">
        <v>233991.12150000001</v>
      </c>
      <c r="AX77" s="18" t="s">
        <v>1842</v>
      </c>
      <c r="AY77" s="47">
        <f t="shared" si="8"/>
        <v>7</v>
      </c>
      <c r="AZ77" s="47">
        <f t="shared" si="9"/>
        <v>48382.153846153844</v>
      </c>
      <c r="BA77" s="80">
        <f>AT77</f>
        <v>8063.6923076923076</v>
      </c>
      <c r="BB77" s="80">
        <f t="shared" si="18"/>
        <v>8063.6923076923076</v>
      </c>
      <c r="BC77" s="18">
        <f t="shared" si="10"/>
        <v>8064</v>
      </c>
      <c r="BD77" s="18">
        <f t="shared" si="11"/>
        <v>80823.456000000006</v>
      </c>
      <c r="BE77" s="18">
        <f t="shared" si="12"/>
        <v>565764.19200000004</v>
      </c>
      <c r="BF77" s="19">
        <f t="shared" si="13"/>
        <v>1.0000381577441142</v>
      </c>
      <c r="BG77" s="19">
        <f t="shared" si="14"/>
        <v>3</v>
      </c>
      <c r="BH77" s="19">
        <f t="shared" si="15"/>
        <v>4</v>
      </c>
      <c r="BI77" s="19">
        <f>(AR77-AY77*BC77)*G77</f>
        <v>-331773.07050000003</v>
      </c>
      <c r="BJ77" s="19"/>
      <c r="BK77" s="19"/>
      <c r="BL77" s="19"/>
    </row>
    <row r="78" spans="1:64" ht="30" x14ac:dyDescent="0.25">
      <c r="A78" s="18">
        <v>53</v>
      </c>
      <c r="B78" s="28" t="s">
        <v>2011</v>
      </c>
      <c r="C78" s="28" t="s">
        <v>1534</v>
      </c>
      <c r="D78" s="28"/>
      <c r="E78" s="23"/>
      <c r="F78" s="24">
        <v>7050</v>
      </c>
      <c r="G78" s="25">
        <v>410</v>
      </c>
      <c r="H78" s="52" t="s">
        <v>1702</v>
      </c>
      <c r="I78" s="86" t="s">
        <v>1700</v>
      </c>
      <c r="J78" s="83" t="s">
        <v>1504</v>
      </c>
      <c r="K78" s="71" t="s">
        <v>1171</v>
      </c>
      <c r="L78" s="25" t="s">
        <v>47</v>
      </c>
      <c r="M78" s="52">
        <v>410</v>
      </c>
      <c r="N78" s="71" t="s">
        <v>1207</v>
      </c>
      <c r="O78" s="25">
        <v>1</v>
      </c>
      <c r="P78" s="25">
        <v>12</v>
      </c>
      <c r="Q78" s="52">
        <v>5</v>
      </c>
      <c r="R78" s="25">
        <v>5</v>
      </c>
      <c r="S78" s="52">
        <f>O78+P78+Q78+R78</f>
        <v>23</v>
      </c>
      <c r="T78" s="25">
        <v>7</v>
      </c>
      <c r="U78" s="25">
        <f t="shared" si="5"/>
        <v>23</v>
      </c>
      <c r="V78" s="71" t="s">
        <v>1883</v>
      </c>
      <c r="W78" s="71" t="s">
        <v>19</v>
      </c>
      <c r="X78" s="25" t="s">
        <v>1529</v>
      </c>
      <c r="Y78" s="25">
        <v>2500</v>
      </c>
      <c r="Z78" s="25">
        <v>20</v>
      </c>
      <c r="AA78" s="42">
        <v>0</v>
      </c>
      <c r="AB78" s="42">
        <v>20</v>
      </c>
      <c r="AC78" s="42">
        <v>0</v>
      </c>
      <c r="AD78" s="42">
        <v>260</v>
      </c>
      <c r="AE78" s="42">
        <v>1900</v>
      </c>
      <c r="AF78" s="42">
        <v>4240</v>
      </c>
      <c r="AG78" s="42">
        <v>7940</v>
      </c>
      <c r="AH78" s="42">
        <v>9710</v>
      </c>
      <c r="AI78" s="42">
        <v>6620</v>
      </c>
      <c r="AJ78" s="18">
        <v>30690</v>
      </c>
      <c r="AK78" s="47">
        <v>3410</v>
      </c>
      <c r="AL78" s="75">
        <f t="shared" si="16"/>
        <v>9710</v>
      </c>
      <c r="AM78" s="47">
        <f t="shared" si="17"/>
        <v>1398100</v>
      </c>
      <c r="AN78" s="47">
        <v>13.981</v>
      </c>
      <c r="AO78" s="48">
        <v>1.2790860289692637E-2</v>
      </c>
      <c r="AP78" s="49">
        <v>0.54537230074608745</v>
      </c>
      <c r="AQ78" s="18" t="s">
        <v>1167</v>
      </c>
      <c r="AR78" s="24">
        <v>7050</v>
      </c>
      <c r="AS78" s="24" t="s">
        <v>1509</v>
      </c>
      <c r="AT78" s="79">
        <f t="shared" si="6"/>
        <v>373.46153846153845</v>
      </c>
      <c r="AU78" s="51" t="b">
        <f t="shared" si="7"/>
        <v>0</v>
      </c>
      <c r="AV78" s="19">
        <v>21.781668383110194</v>
      </c>
      <c r="AW78" s="47">
        <v>2890500</v>
      </c>
      <c r="AX78" s="18" t="s">
        <v>1842</v>
      </c>
      <c r="AY78" s="47">
        <f t="shared" si="8"/>
        <v>5</v>
      </c>
      <c r="AZ78" s="47">
        <f t="shared" si="9"/>
        <v>8589.6153846153848</v>
      </c>
      <c r="BA78" s="44">
        <f>Y78</f>
        <v>2500</v>
      </c>
      <c r="BB78" s="80">
        <f t="shared" si="18"/>
        <v>2500</v>
      </c>
      <c r="BC78" s="18">
        <f t="shared" si="10"/>
        <v>2500</v>
      </c>
      <c r="BD78" s="18">
        <f t="shared" si="11"/>
        <v>1025000</v>
      </c>
      <c r="BE78" s="18">
        <f t="shared" si="12"/>
        <v>5125000</v>
      </c>
      <c r="BF78" s="19">
        <f t="shared" si="13"/>
        <v>6.6941297631307934</v>
      </c>
      <c r="BG78" s="19">
        <f t="shared" si="14"/>
        <v>3</v>
      </c>
      <c r="BH78" s="19">
        <f t="shared" si="15"/>
        <v>2</v>
      </c>
      <c r="BI78" s="19">
        <f>(AR78-AY78*BC78)*G78</f>
        <v>-2234500</v>
      </c>
      <c r="BJ78" s="19"/>
      <c r="BK78" s="19"/>
      <c r="BL78" s="19"/>
    </row>
    <row r="79" spans="1:64" x14ac:dyDescent="0.25">
      <c r="A79" s="18">
        <v>20</v>
      </c>
      <c r="B79" s="23" t="s">
        <v>48</v>
      </c>
      <c r="C79" s="28" t="s">
        <v>1534</v>
      </c>
      <c r="D79" s="28"/>
      <c r="E79" s="23"/>
      <c r="F79" s="24">
        <v>19755</v>
      </c>
      <c r="G79" s="25">
        <v>71</v>
      </c>
      <c r="H79" s="52" t="s">
        <v>1702</v>
      </c>
      <c r="I79" s="86" t="s">
        <v>1699</v>
      </c>
      <c r="J79" s="83" t="s">
        <v>1678</v>
      </c>
      <c r="K79" s="71" t="s">
        <v>1171</v>
      </c>
      <c r="L79" s="25" t="s">
        <v>49</v>
      </c>
      <c r="M79" s="52">
        <v>71</v>
      </c>
      <c r="N79" s="71" t="s">
        <v>1207</v>
      </c>
      <c r="O79" s="25">
        <v>1</v>
      </c>
      <c r="P79" s="25">
        <v>4</v>
      </c>
      <c r="Q79" s="52">
        <v>3</v>
      </c>
      <c r="R79" s="25">
        <v>2</v>
      </c>
      <c r="S79" s="52">
        <f>O79+P79+Q79+R79</f>
        <v>10</v>
      </c>
      <c r="T79" s="25">
        <v>6</v>
      </c>
      <c r="U79" s="25">
        <f t="shared" si="5"/>
        <v>10</v>
      </c>
      <c r="V79" s="71" t="s">
        <v>1875</v>
      </c>
      <c r="W79" s="71" t="s">
        <v>21</v>
      </c>
      <c r="X79" s="25" t="s">
        <v>1529</v>
      </c>
      <c r="Y79" s="25">
        <v>15000</v>
      </c>
      <c r="Z79" s="25">
        <v>15</v>
      </c>
      <c r="AA79" s="42">
        <v>15390</v>
      </c>
      <c r="AB79" s="42">
        <v>17415</v>
      </c>
      <c r="AC79" s="42">
        <v>10020</v>
      </c>
      <c r="AD79" s="42">
        <v>9960</v>
      </c>
      <c r="AE79" s="42">
        <v>13890</v>
      </c>
      <c r="AF79" s="42">
        <v>20055</v>
      </c>
      <c r="AG79" s="42">
        <v>27840</v>
      </c>
      <c r="AH79" s="42">
        <v>29100</v>
      </c>
      <c r="AI79" s="42">
        <v>24720</v>
      </c>
      <c r="AJ79" s="18">
        <v>168390</v>
      </c>
      <c r="AK79" s="47">
        <v>18710</v>
      </c>
      <c r="AL79" s="75">
        <f t="shared" si="16"/>
        <v>29100</v>
      </c>
      <c r="AM79" s="47">
        <f t="shared" si="17"/>
        <v>1328410</v>
      </c>
      <c r="AN79" s="47">
        <v>13.2841</v>
      </c>
      <c r="AO79" s="48">
        <v>1.2153284255368426E-2</v>
      </c>
      <c r="AP79" s="49">
        <v>0.55752558500145588</v>
      </c>
      <c r="AQ79" s="18" t="s">
        <v>1167</v>
      </c>
      <c r="AR79" s="24">
        <v>19755</v>
      </c>
      <c r="AS79" s="24" t="s">
        <v>1509</v>
      </c>
      <c r="AT79" s="79">
        <f t="shared" si="6"/>
        <v>1119.2307692307693</v>
      </c>
      <c r="AU79" s="51" t="b">
        <f t="shared" si="7"/>
        <v>0</v>
      </c>
      <c r="AV79" s="19">
        <v>20.365979381443299</v>
      </c>
      <c r="AW79" s="47">
        <v>1402605</v>
      </c>
      <c r="AX79" s="18" t="s">
        <v>1842</v>
      </c>
      <c r="AY79" s="47">
        <f t="shared" si="8"/>
        <v>2</v>
      </c>
      <c r="AZ79" s="18">
        <f t="shared" si="9"/>
        <v>11192.307692307693</v>
      </c>
      <c r="BA79" s="44">
        <f>Y79</f>
        <v>15000</v>
      </c>
      <c r="BB79" s="80">
        <f t="shared" si="18"/>
        <v>15000</v>
      </c>
      <c r="BC79" s="18">
        <f t="shared" si="10"/>
        <v>15000</v>
      </c>
      <c r="BD79" s="18">
        <f t="shared" si="11"/>
        <v>1065000</v>
      </c>
      <c r="BE79" s="18">
        <f t="shared" si="12"/>
        <v>2130000</v>
      </c>
      <c r="BF79" s="19">
        <f t="shared" si="13"/>
        <v>13.402061855670102</v>
      </c>
      <c r="BG79" s="19">
        <f t="shared" si="14"/>
        <v>2</v>
      </c>
      <c r="BH79" s="19">
        <f t="shared" si="15"/>
        <v>0</v>
      </c>
      <c r="BI79" s="19">
        <f>(AR79-AY79*BC79)*G79</f>
        <v>-727395</v>
      </c>
      <c r="BJ79" s="19"/>
      <c r="BK79" s="19"/>
      <c r="BL79" s="19"/>
    </row>
    <row r="80" spans="1:64" x14ac:dyDescent="0.25">
      <c r="A80" s="18">
        <v>21</v>
      </c>
      <c r="B80" s="23" t="s">
        <v>50</v>
      </c>
      <c r="C80" s="28" t="s">
        <v>1534</v>
      </c>
      <c r="D80" s="28"/>
      <c r="E80" s="23"/>
      <c r="F80" s="24">
        <v>11310</v>
      </c>
      <c r="G80" s="25">
        <v>104</v>
      </c>
      <c r="H80" s="52" t="s">
        <v>1702</v>
      </c>
      <c r="I80" s="86" t="s">
        <v>1700</v>
      </c>
      <c r="J80" s="83" t="s">
        <v>1499</v>
      </c>
      <c r="K80" s="71" t="s">
        <v>1171</v>
      </c>
      <c r="L80" s="25" t="s">
        <v>51</v>
      </c>
      <c r="M80" s="52">
        <v>104</v>
      </c>
      <c r="N80" s="71" t="s">
        <v>1207</v>
      </c>
      <c r="O80" s="25">
        <v>1</v>
      </c>
      <c r="P80" s="25">
        <v>5</v>
      </c>
      <c r="Q80" s="52">
        <v>3</v>
      </c>
      <c r="R80" s="25">
        <v>2</v>
      </c>
      <c r="S80" s="52">
        <f>O80+P80+Q80+R80</f>
        <v>11</v>
      </c>
      <c r="T80" s="25">
        <v>3</v>
      </c>
      <c r="U80" s="25">
        <f t="shared" si="5"/>
        <v>11</v>
      </c>
      <c r="V80" s="71" t="s">
        <v>1884</v>
      </c>
      <c r="W80" s="71" t="s">
        <v>31</v>
      </c>
      <c r="X80" s="25" t="s">
        <v>1529</v>
      </c>
      <c r="Y80" s="25">
        <v>7000</v>
      </c>
      <c r="Z80" s="25">
        <v>50</v>
      </c>
      <c r="AA80" s="42">
        <v>80</v>
      </c>
      <c r="AB80" s="42">
        <v>3855</v>
      </c>
      <c r="AC80" s="42">
        <v>4520</v>
      </c>
      <c r="AD80" s="42">
        <v>5010</v>
      </c>
      <c r="AE80" s="42">
        <v>17010</v>
      </c>
      <c r="AF80" s="42">
        <v>10785</v>
      </c>
      <c r="AG80" s="42">
        <v>20490</v>
      </c>
      <c r="AH80" s="42">
        <v>10480</v>
      </c>
      <c r="AI80" s="42">
        <v>31360</v>
      </c>
      <c r="AJ80" s="18">
        <v>103590</v>
      </c>
      <c r="AK80" s="47">
        <v>11510</v>
      </c>
      <c r="AL80" s="75">
        <f t="shared" si="16"/>
        <v>31360</v>
      </c>
      <c r="AM80" s="47">
        <f t="shared" si="17"/>
        <v>1197040</v>
      </c>
      <c r="AN80" s="47">
        <v>11.9704</v>
      </c>
      <c r="AO80" s="48">
        <v>1.0951413633626833E-2</v>
      </c>
      <c r="AP80" s="49">
        <v>0.56847699863508272</v>
      </c>
      <c r="AQ80" s="18" t="s">
        <v>1167</v>
      </c>
      <c r="AR80" s="24">
        <v>11310</v>
      </c>
      <c r="AS80" s="24" t="s">
        <v>1509</v>
      </c>
      <c r="AT80" s="79">
        <f t="shared" si="6"/>
        <v>1206.1538461538462</v>
      </c>
      <c r="AU80" s="51" t="b">
        <f t="shared" si="7"/>
        <v>0</v>
      </c>
      <c r="AV80" s="19">
        <v>10.819515306122449</v>
      </c>
      <c r="AW80" s="47">
        <v>1176240</v>
      </c>
      <c r="AX80" s="18" t="s">
        <v>1842</v>
      </c>
      <c r="AY80" s="47">
        <f t="shared" si="8"/>
        <v>3</v>
      </c>
      <c r="AZ80" s="18">
        <f t="shared" si="9"/>
        <v>13267.692307692309</v>
      </c>
      <c r="BA80" s="44">
        <f>Y80</f>
        <v>7000</v>
      </c>
      <c r="BB80" s="80">
        <f t="shared" si="18"/>
        <v>7000</v>
      </c>
      <c r="BC80" s="18">
        <f t="shared" si="10"/>
        <v>7000</v>
      </c>
      <c r="BD80" s="18">
        <f t="shared" si="11"/>
        <v>728000</v>
      </c>
      <c r="BE80" s="18">
        <f t="shared" si="12"/>
        <v>2184000</v>
      </c>
      <c r="BF80" s="19">
        <f t="shared" si="13"/>
        <v>5.8035714285714288</v>
      </c>
      <c r="BG80" s="19">
        <f t="shared" si="14"/>
        <v>2</v>
      </c>
      <c r="BH80" s="19">
        <f t="shared" si="15"/>
        <v>1</v>
      </c>
      <c r="BI80" s="19">
        <f>(AR80-AY80*BC80)*G80</f>
        <v>-1007760</v>
      </c>
      <c r="BJ80" s="19"/>
      <c r="BK80" s="19"/>
      <c r="BL80" s="19"/>
    </row>
    <row r="81" spans="1:69" x14ac:dyDescent="0.25">
      <c r="A81" s="18">
        <v>2</v>
      </c>
      <c r="B81" s="23" t="s">
        <v>52</v>
      </c>
      <c r="C81" s="28" t="s">
        <v>1534</v>
      </c>
      <c r="D81" s="28"/>
      <c r="E81" s="23"/>
      <c r="F81" s="24">
        <v>22000</v>
      </c>
      <c r="G81" s="25">
        <v>24</v>
      </c>
      <c r="H81" s="52" t="s">
        <v>1702</v>
      </c>
      <c r="I81" s="86" t="s">
        <v>1700</v>
      </c>
      <c r="J81" s="83" t="s">
        <v>1502</v>
      </c>
      <c r="K81" s="71" t="s">
        <v>1171</v>
      </c>
      <c r="L81" s="25" t="s">
        <v>53</v>
      </c>
      <c r="M81" s="52">
        <v>24</v>
      </c>
      <c r="N81" s="71" t="s">
        <v>1207</v>
      </c>
      <c r="O81" s="25">
        <v>1</v>
      </c>
      <c r="P81" s="25">
        <v>5</v>
      </c>
      <c r="Q81" s="52">
        <v>5</v>
      </c>
      <c r="R81" s="25">
        <v>3</v>
      </c>
      <c r="S81" s="52">
        <f>O81+P81+Q81+R81</f>
        <v>14</v>
      </c>
      <c r="T81" s="25">
        <v>6</v>
      </c>
      <c r="U81" s="25">
        <f t="shared" si="5"/>
        <v>14</v>
      </c>
      <c r="V81" s="71" t="s">
        <v>1885</v>
      </c>
      <c r="W81" s="71" t="s">
        <v>19</v>
      </c>
      <c r="X81" s="25" t="s">
        <v>1529</v>
      </c>
      <c r="Y81" s="25">
        <v>10000</v>
      </c>
      <c r="Z81" s="25">
        <v>50</v>
      </c>
      <c r="AA81" s="42">
        <v>35000</v>
      </c>
      <c r="AB81" s="42">
        <v>33430</v>
      </c>
      <c r="AC81" s="42">
        <v>46000</v>
      </c>
      <c r="AD81" s="42">
        <v>27500</v>
      </c>
      <c r="AE81" s="42">
        <v>40000</v>
      </c>
      <c r="AF81" s="42">
        <v>45000</v>
      </c>
      <c r="AG81" s="42">
        <v>57000</v>
      </c>
      <c r="AH81" s="42">
        <v>61000</v>
      </c>
      <c r="AI81" s="42">
        <v>63500</v>
      </c>
      <c r="AJ81" s="18">
        <v>408430</v>
      </c>
      <c r="AK81" s="47">
        <v>45381.111111111109</v>
      </c>
      <c r="AL81" s="75">
        <f t="shared" si="16"/>
        <v>63500</v>
      </c>
      <c r="AM81" s="47">
        <f t="shared" si="17"/>
        <v>1089146.6666666665</v>
      </c>
      <c r="AN81" s="47">
        <v>10.891466666666664</v>
      </c>
      <c r="AO81" s="48">
        <v>9.9643250470765818E-3</v>
      </c>
      <c r="AP81" s="49">
        <v>0.57844132368215928</v>
      </c>
      <c r="AQ81" s="18" t="s">
        <v>1167</v>
      </c>
      <c r="AR81" s="24">
        <v>22000</v>
      </c>
      <c r="AS81" s="24" t="s">
        <v>1509</v>
      </c>
      <c r="AT81" s="79">
        <f t="shared" si="6"/>
        <v>2442.3076923076924</v>
      </c>
      <c r="AU81" s="51" t="b">
        <f t="shared" si="7"/>
        <v>0</v>
      </c>
      <c r="AV81" s="19">
        <v>10.393700787401576</v>
      </c>
      <c r="AW81" s="47">
        <v>528000</v>
      </c>
      <c r="AX81" s="18" t="s">
        <v>1842</v>
      </c>
      <c r="AY81" s="47">
        <f t="shared" si="8"/>
        <v>5</v>
      </c>
      <c r="AZ81" s="18">
        <f t="shared" si="9"/>
        <v>34192.307692307695</v>
      </c>
      <c r="BA81" s="44">
        <f>Y81</f>
        <v>10000</v>
      </c>
      <c r="BB81" s="80">
        <f t="shared" si="18"/>
        <v>10000</v>
      </c>
      <c r="BC81" s="18">
        <f t="shared" si="10"/>
        <v>10000</v>
      </c>
      <c r="BD81" s="18">
        <f t="shared" si="11"/>
        <v>240000</v>
      </c>
      <c r="BE81" s="18">
        <f t="shared" si="12"/>
        <v>1200000</v>
      </c>
      <c r="BF81" s="19">
        <f t="shared" si="13"/>
        <v>4.0944881889763778</v>
      </c>
      <c r="BG81" s="19">
        <f t="shared" si="14"/>
        <v>3</v>
      </c>
      <c r="BH81" s="19">
        <f t="shared" si="15"/>
        <v>2</v>
      </c>
      <c r="BI81" s="19"/>
      <c r="BJ81" s="19"/>
      <c r="BK81" s="19"/>
      <c r="BL81" s="19"/>
    </row>
    <row r="82" spans="1:69" x14ac:dyDescent="0.25">
      <c r="A82" s="18">
        <v>76</v>
      </c>
      <c r="B82" s="23" t="s">
        <v>54</v>
      </c>
      <c r="C82" s="28" t="s">
        <v>1534</v>
      </c>
      <c r="D82" s="28"/>
      <c r="E82" s="23"/>
      <c r="F82" s="24">
        <v>40026</v>
      </c>
      <c r="G82" s="25">
        <v>150</v>
      </c>
      <c r="H82" s="52" t="s">
        <v>1702</v>
      </c>
      <c r="I82" s="86" t="s">
        <v>1700</v>
      </c>
      <c r="J82" s="83" t="s">
        <v>1499</v>
      </c>
      <c r="K82" s="71" t="s">
        <v>1172</v>
      </c>
      <c r="L82" s="25" t="s">
        <v>55</v>
      </c>
      <c r="M82" s="52">
        <v>150</v>
      </c>
      <c r="N82" s="71" t="s">
        <v>1207</v>
      </c>
      <c r="O82" s="25">
        <v>1</v>
      </c>
      <c r="P82" s="25">
        <v>20</v>
      </c>
      <c r="Q82" s="52">
        <v>15</v>
      </c>
      <c r="R82" s="25">
        <v>10</v>
      </c>
      <c r="S82" s="52">
        <f>O82+P82+Q82+R82</f>
        <v>46</v>
      </c>
      <c r="T82" s="25">
        <v>5</v>
      </c>
      <c r="U82" s="25">
        <f t="shared" si="5"/>
        <v>46</v>
      </c>
      <c r="V82" s="71" t="s">
        <v>1880</v>
      </c>
      <c r="W82" s="71" t="s">
        <v>19</v>
      </c>
      <c r="X82" s="25" t="s">
        <v>1529</v>
      </c>
      <c r="Y82" s="25">
        <v>15000</v>
      </c>
      <c r="Z82" s="25">
        <v>25</v>
      </c>
      <c r="AA82" s="42">
        <v>11175</v>
      </c>
      <c r="AB82" s="42">
        <v>2800</v>
      </c>
      <c r="AC82" s="42">
        <v>950</v>
      </c>
      <c r="AD82" s="42">
        <v>700</v>
      </c>
      <c r="AE82" s="42">
        <v>2950</v>
      </c>
      <c r="AF82" s="42">
        <v>225</v>
      </c>
      <c r="AG82" s="42">
        <v>9850</v>
      </c>
      <c r="AH82" s="42">
        <v>15950</v>
      </c>
      <c r="AI82" s="42">
        <v>18075</v>
      </c>
      <c r="AJ82" s="18">
        <v>62675</v>
      </c>
      <c r="AK82" s="47">
        <v>6963.8888888888887</v>
      </c>
      <c r="AL82" s="75">
        <f t="shared" si="16"/>
        <v>18075</v>
      </c>
      <c r="AM82" s="47">
        <f t="shared" si="17"/>
        <v>1044583.3333333333</v>
      </c>
      <c r="AN82" s="47">
        <v>10.445833333333333</v>
      </c>
      <c r="AO82" s="48">
        <v>9.5566264770818258E-3</v>
      </c>
      <c r="AP82" s="49">
        <v>0.58799795015924106</v>
      </c>
      <c r="AQ82" s="18" t="s">
        <v>1167</v>
      </c>
      <c r="AR82" s="24">
        <v>40026</v>
      </c>
      <c r="AS82" s="24" t="s">
        <v>1509</v>
      </c>
      <c r="AT82" s="79">
        <f t="shared" si="6"/>
        <v>695.19230769230774</v>
      </c>
      <c r="AU82" s="51" t="b">
        <f t="shared" si="7"/>
        <v>0</v>
      </c>
      <c r="AV82" s="53">
        <v>66.433195020746894</v>
      </c>
      <c r="AW82" s="47">
        <v>6003900</v>
      </c>
      <c r="AX82" s="18" t="s">
        <v>1842</v>
      </c>
      <c r="AY82" s="47">
        <f t="shared" si="8"/>
        <v>4</v>
      </c>
      <c r="AZ82" s="47">
        <f t="shared" si="9"/>
        <v>31978.846153846156</v>
      </c>
      <c r="BA82" s="44">
        <f>Y82</f>
        <v>15000</v>
      </c>
      <c r="BB82" s="80">
        <f t="shared" si="18"/>
        <v>15000</v>
      </c>
      <c r="BC82" s="18">
        <f t="shared" si="10"/>
        <v>15000</v>
      </c>
      <c r="BD82" s="18">
        <f t="shared" si="11"/>
        <v>2250000</v>
      </c>
      <c r="BE82" s="18">
        <f t="shared" si="12"/>
        <v>9000000</v>
      </c>
      <c r="BF82" s="19">
        <f t="shared" si="13"/>
        <v>21.576763485477176</v>
      </c>
      <c r="BG82" s="19">
        <f t="shared" si="14"/>
        <v>3</v>
      </c>
      <c r="BH82" s="19">
        <f t="shared" si="15"/>
        <v>1</v>
      </c>
      <c r="BI82" s="19"/>
      <c r="BJ82" s="19"/>
      <c r="BK82" s="19"/>
      <c r="BL82" s="19"/>
    </row>
    <row r="83" spans="1:69" ht="45" x14ac:dyDescent="0.25">
      <c r="A83" s="18">
        <v>558</v>
      </c>
      <c r="B83" s="28" t="s">
        <v>2012</v>
      </c>
      <c r="C83" s="28" t="s">
        <v>1534</v>
      </c>
      <c r="D83" s="28"/>
      <c r="E83" s="23"/>
      <c r="F83" s="24">
        <v>11453</v>
      </c>
      <c r="G83" s="25">
        <v>8.0252499999999998</v>
      </c>
      <c r="H83" s="52" t="s">
        <v>1702</v>
      </c>
      <c r="I83" s="86" t="s">
        <v>1699</v>
      </c>
      <c r="J83" s="83" t="s">
        <v>1679</v>
      </c>
      <c r="K83" s="71" t="s">
        <v>1173</v>
      </c>
      <c r="L83" s="25" t="s">
        <v>56</v>
      </c>
      <c r="M83" s="52">
        <v>8.0252499999999998</v>
      </c>
      <c r="N83" s="71" t="s">
        <v>1208</v>
      </c>
      <c r="O83" s="25">
        <v>1</v>
      </c>
      <c r="P83" s="25">
        <v>2</v>
      </c>
      <c r="Q83" s="52">
        <v>1</v>
      </c>
      <c r="R83" s="25">
        <v>2</v>
      </c>
      <c r="S83" s="25">
        <v>6</v>
      </c>
      <c r="T83" s="25">
        <v>2</v>
      </c>
      <c r="U83" s="25">
        <f t="shared" si="5"/>
        <v>6</v>
      </c>
      <c r="V83" s="71" t="s">
        <v>1943</v>
      </c>
      <c r="W83" s="71" t="s">
        <v>46</v>
      </c>
      <c r="X83" s="25" t="s">
        <v>1510</v>
      </c>
      <c r="Y83" s="25">
        <v>5000</v>
      </c>
      <c r="Z83" s="25">
        <v>32</v>
      </c>
      <c r="AA83" s="42">
        <v>126048</v>
      </c>
      <c r="AB83" s="42">
        <v>84935</v>
      </c>
      <c r="AC83" s="42">
        <v>128624</v>
      </c>
      <c r="AD83" s="42">
        <v>123506</v>
      </c>
      <c r="AE83" s="42">
        <v>156182</v>
      </c>
      <c r="AF83" s="42">
        <v>140590</v>
      </c>
      <c r="AG83" s="42">
        <v>111837</v>
      </c>
      <c r="AH83" s="42">
        <v>156607</v>
      </c>
      <c r="AI83" s="42">
        <v>142780</v>
      </c>
      <c r="AJ83" s="18">
        <v>1171109</v>
      </c>
      <c r="AK83" s="47">
        <v>130123.22222222222</v>
      </c>
      <c r="AL83" s="75">
        <f t="shared" si="16"/>
        <v>156607</v>
      </c>
      <c r="AM83" s="47">
        <f t="shared" si="17"/>
        <v>1044271.3891388888</v>
      </c>
      <c r="AN83" s="47">
        <v>10.442713891388888</v>
      </c>
      <c r="AO83" s="48">
        <v>9.5537725792137762E-3</v>
      </c>
      <c r="AP83" s="49">
        <v>0.5975517227384548</v>
      </c>
      <c r="AQ83" s="18" t="s">
        <v>1167</v>
      </c>
      <c r="AR83" s="24">
        <v>11453</v>
      </c>
      <c r="AS83" s="24" t="s">
        <v>1510</v>
      </c>
      <c r="AT83" s="79">
        <f t="shared" si="6"/>
        <v>6023.3461538461543</v>
      </c>
      <c r="AU83" s="51" t="b">
        <f t="shared" si="7"/>
        <v>1</v>
      </c>
      <c r="AV83" s="19">
        <v>2.1939632328056855</v>
      </c>
      <c r="AW83" s="47">
        <v>91913.188249999992</v>
      </c>
      <c r="AX83" s="18" t="s">
        <v>1842</v>
      </c>
      <c r="AY83" s="47">
        <f t="shared" si="8"/>
        <v>7</v>
      </c>
      <c r="AZ83" s="47">
        <f t="shared" si="9"/>
        <v>36140.076923076922</v>
      </c>
      <c r="BA83" s="80">
        <f>AT83</f>
        <v>6023.3461538461543</v>
      </c>
      <c r="BB83" s="80">
        <f t="shared" si="18"/>
        <v>6023.3461538461543</v>
      </c>
      <c r="BC83" s="18">
        <f t="shared" si="10"/>
        <v>6048</v>
      </c>
      <c r="BD83" s="18">
        <f t="shared" si="11"/>
        <v>48536.712</v>
      </c>
      <c r="BE83" s="18">
        <f t="shared" si="12"/>
        <v>339756.984</v>
      </c>
      <c r="BF83" s="19">
        <f t="shared" si="13"/>
        <v>1.0040930482034647</v>
      </c>
      <c r="BG83" s="19">
        <f t="shared" si="14"/>
        <v>2</v>
      </c>
      <c r="BH83" s="19">
        <f t="shared" si="15"/>
        <v>5</v>
      </c>
      <c r="BI83" s="19"/>
      <c r="BJ83" s="19"/>
      <c r="BK83" s="19"/>
      <c r="BL83" s="19"/>
    </row>
    <row r="84" spans="1:69" x14ac:dyDescent="0.25">
      <c r="A84" s="18">
        <v>680</v>
      </c>
      <c r="B84" s="23" t="s">
        <v>57</v>
      </c>
      <c r="C84" s="28" t="s">
        <v>1534</v>
      </c>
      <c r="D84" s="28"/>
      <c r="E84" s="23"/>
      <c r="F84" s="24">
        <v>2666</v>
      </c>
      <c r="G84" s="25">
        <v>185</v>
      </c>
      <c r="H84" s="52" t="s">
        <v>1702</v>
      </c>
      <c r="I84" s="86" t="s">
        <v>1700</v>
      </c>
      <c r="J84" s="83" t="s">
        <v>1505</v>
      </c>
      <c r="K84" s="71" t="s">
        <v>1174</v>
      </c>
      <c r="L84" s="25" t="s">
        <v>58</v>
      </c>
      <c r="M84" s="52">
        <v>185</v>
      </c>
      <c r="N84" s="71" t="s">
        <v>1207</v>
      </c>
      <c r="O84" s="23">
        <v>1</v>
      </c>
      <c r="P84" s="23">
        <v>8</v>
      </c>
      <c r="Q84" s="26">
        <v>7</v>
      </c>
      <c r="R84" s="23">
        <v>4</v>
      </c>
      <c r="S84" s="52">
        <f>O84+P84+Q84+R84</f>
        <v>20</v>
      </c>
      <c r="T84" s="23">
        <v>15</v>
      </c>
      <c r="U84" s="25">
        <f t="shared" si="5"/>
        <v>20</v>
      </c>
      <c r="V84" s="71" t="s">
        <v>1886</v>
      </c>
      <c r="W84" s="71" t="s">
        <v>59</v>
      </c>
      <c r="X84" s="23" t="s">
        <v>1529</v>
      </c>
      <c r="Y84" s="25">
        <v>1000</v>
      </c>
      <c r="Z84" s="25">
        <v>40</v>
      </c>
      <c r="AA84" s="42">
        <v>2794</v>
      </c>
      <c r="AB84" s="42">
        <v>5065.6399999999994</v>
      </c>
      <c r="AC84" s="42">
        <v>4544</v>
      </c>
      <c r="AD84" s="42">
        <v>6304</v>
      </c>
      <c r="AE84" s="42">
        <v>4160</v>
      </c>
      <c r="AF84" s="42">
        <v>6208</v>
      </c>
      <c r="AG84" s="42">
        <v>6336</v>
      </c>
      <c r="AH84" s="42">
        <v>6048</v>
      </c>
      <c r="AI84" s="42">
        <v>6144</v>
      </c>
      <c r="AJ84" s="18">
        <v>47603.64</v>
      </c>
      <c r="AK84" s="47">
        <v>5289.2933333333331</v>
      </c>
      <c r="AL84" s="75">
        <f t="shared" si="16"/>
        <v>6336</v>
      </c>
      <c r="AM84" s="47">
        <f t="shared" si="17"/>
        <v>978519.2666666666</v>
      </c>
      <c r="AN84" s="47">
        <v>9.7851926666666653</v>
      </c>
      <c r="AO84" s="48">
        <v>8.9522231819654016E-3</v>
      </c>
      <c r="AP84" s="49">
        <v>0.60650394592042023</v>
      </c>
      <c r="AQ84" s="18" t="s">
        <v>1167</v>
      </c>
      <c r="AR84" s="24">
        <v>2666</v>
      </c>
      <c r="AS84" s="24" t="s">
        <v>1509</v>
      </c>
      <c r="AT84" s="79">
        <f t="shared" si="6"/>
        <v>243.69230769230768</v>
      </c>
      <c r="AU84" s="51" t="b">
        <f t="shared" si="7"/>
        <v>0</v>
      </c>
      <c r="AV84" s="19">
        <v>12.623106060606061</v>
      </c>
      <c r="AW84" s="47">
        <v>493210</v>
      </c>
      <c r="AX84" s="18" t="s">
        <v>1842</v>
      </c>
      <c r="AY84" s="47">
        <f t="shared" si="8"/>
        <v>6</v>
      </c>
      <c r="AZ84" s="18">
        <f t="shared" si="9"/>
        <v>4873.8461538461534</v>
      </c>
      <c r="BA84" s="44">
        <f>Y84</f>
        <v>1000</v>
      </c>
      <c r="BB84" s="80">
        <f t="shared" si="18"/>
        <v>1000</v>
      </c>
      <c r="BC84" s="18">
        <f t="shared" si="10"/>
        <v>1000</v>
      </c>
      <c r="BD84" s="18">
        <f t="shared" si="11"/>
        <v>185000</v>
      </c>
      <c r="BE84" s="18">
        <f t="shared" si="12"/>
        <v>1110000</v>
      </c>
      <c r="BF84" s="19">
        <f t="shared" si="13"/>
        <v>4.1035353535353538</v>
      </c>
      <c r="BG84" s="19">
        <f t="shared" si="14"/>
        <v>3</v>
      </c>
      <c r="BH84" s="19">
        <f t="shared" si="15"/>
        <v>3</v>
      </c>
      <c r="BI84" s="19"/>
      <c r="BJ84" s="19"/>
      <c r="BK84" s="19">
        <f>BH84*BC84</f>
        <v>3000</v>
      </c>
      <c r="BL84" s="19">
        <f>BK84*G84</f>
        <v>555000</v>
      </c>
    </row>
    <row r="85" spans="1:69" x14ac:dyDescent="0.25">
      <c r="A85" s="18">
        <v>560</v>
      </c>
      <c r="B85" s="23" t="s">
        <v>60</v>
      </c>
      <c r="C85" s="28" t="s">
        <v>1534</v>
      </c>
      <c r="D85" s="28"/>
      <c r="E85" s="23"/>
      <c r="F85" s="24">
        <v>9284</v>
      </c>
      <c r="G85" s="25">
        <v>7.1669999999999998</v>
      </c>
      <c r="H85" s="52" t="s">
        <v>1702</v>
      </c>
      <c r="I85" s="86" t="s">
        <v>1700</v>
      </c>
      <c r="J85" s="83" t="s">
        <v>1680</v>
      </c>
      <c r="K85" s="71" t="s">
        <v>1173</v>
      </c>
      <c r="L85" s="25" t="s">
        <v>61</v>
      </c>
      <c r="M85" s="52">
        <v>7.1669999999999998</v>
      </c>
      <c r="N85" s="71" t="s">
        <v>1208</v>
      </c>
      <c r="O85" s="25">
        <v>1</v>
      </c>
      <c r="P85" s="25">
        <v>2</v>
      </c>
      <c r="Q85" s="52">
        <v>1</v>
      </c>
      <c r="R85" s="25">
        <v>2</v>
      </c>
      <c r="S85" s="25">
        <v>6</v>
      </c>
      <c r="T85" s="25">
        <v>2</v>
      </c>
      <c r="U85" s="25">
        <f t="shared" si="5"/>
        <v>6</v>
      </c>
      <c r="V85" s="71" t="s">
        <v>1887</v>
      </c>
      <c r="W85" s="71" t="s">
        <v>46</v>
      </c>
      <c r="X85" s="25" t="s">
        <v>1510</v>
      </c>
      <c r="Y85" s="25">
        <v>5000</v>
      </c>
      <c r="Z85" s="25">
        <v>40</v>
      </c>
      <c r="AA85" s="42">
        <v>189708</v>
      </c>
      <c r="AB85" s="42">
        <v>219864</v>
      </c>
      <c r="AC85" s="42">
        <v>65722</v>
      </c>
      <c r="AD85" s="42">
        <v>6850</v>
      </c>
      <c r="AE85" s="42">
        <v>40238</v>
      </c>
      <c r="AF85" s="42">
        <v>118884</v>
      </c>
      <c r="AG85" s="42">
        <v>147276</v>
      </c>
      <c r="AH85" s="42">
        <v>166300</v>
      </c>
      <c r="AI85" s="42">
        <v>170692</v>
      </c>
      <c r="AJ85" s="18">
        <v>1125534</v>
      </c>
      <c r="AK85" s="47">
        <v>125059.33333333333</v>
      </c>
      <c r="AL85" s="75">
        <f t="shared" si="16"/>
        <v>219864</v>
      </c>
      <c r="AM85" s="47">
        <f t="shared" si="17"/>
        <v>896300.24199999997</v>
      </c>
      <c r="AN85" s="47">
        <v>8.9630024200000005</v>
      </c>
      <c r="AO85" s="48">
        <v>8.2000222967167601E-3</v>
      </c>
      <c r="AP85" s="49">
        <v>0.61470396821713702</v>
      </c>
      <c r="AQ85" s="18" t="s">
        <v>1169</v>
      </c>
      <c r="AR85" s="24">
        <v>9284</v>
      </c>
      <c r="AS85" s="24" t="s">
        <v>1510</v>
      </c>
      <c r="AT85" s="79">
        <f t="shared" si="6"/>
        <v>8456.3076923076915</v>
      </c>
      <c r="AU85" s="51" t="b">
        <f t="shared" si="7"/>
        <v>1</v>
      </c>
      <c r="AV85" s="19">
        <v>1.2667831022814102</v>
      </c>
      <c r="AW85" s="47">
        <v>66538.428</v>
      </c>
      <c r="AX85" s="18" t="s">
        <v>1842</v>
      </c>
      <c r="AY85" s="47">
        <f t="shared" si="8"/>
        <v>7</v>
      </c>
      <c r="AZ85" s="47">
        <f t="shared" si="9"/>
        <v>50737.846153846149</v>
      </c>
      <c r="BA85" s="80">
        <f>AT85</f>
        <v>8456.3076923076915</v>
      </c>
      <c r="BB85" s="80">
        <f t="shared" si="18"/>
        <v>8456.3076923076915</v>
      </c>
      <c r="BC85" s="18">
        <f t="shared" si="10"/>
        <v>8480</v>
      </c>
      <c r="BD85" s="18">
        <f t="shared" si="11"/>
        <v>60776.159999999996</v>
      </c>
      <c r="BE85" s="18">
        <f t="shared" si="12"/>
        <v>425433.12</v>
      </c>
      <c r="BF85" s="19">
        <f t="shared" si="13"/>
        <v>1.0028017319797695</v>
      </c>
      <c r="BG85" s="19">
        <f t="shared" si="14"/>
        <v>2</v>
      </c>
      <c r="BH85" s="19">
        <f t="shared" si="15"/>
        <v>5</v>
      </c>
      <c r="BI85" s="19"/>
      <c r="BJ85" s="19"/>
      <c r="BK85" s="19"/>
      <c r="BL85" s="19"/>
      <c r="BQ85" s="18" t="s">
        <v>1858</v>
      </c>
    </row>
    <row r="86" spans="1:69" x14ac:dyDescent="0.25">
      <c r="A86" s="18">
        <v>78</v>
      </c>
      <c r="B86" s="23" t="s">
        <v>62</v>
      </c>
      <c r="C86" s="28" t="s">
        <v>1534</v>
      </c>
      <c r="D86" s="28"/>
      <c r="E86" s="23"/>
      <c r="F86" s="24">
        <v>9450</v>
      </c>
      <c r="G86" s="25">
        <v>250</v>
      </c>
      <c r="H86" s="52" t="s">
        <v>1703</v>
      </c>
      <c r="I86" s="86" t="s">
        <v>1700</v>
      </c>
      <c r="J86" s="83" t="s">
        <v>1499</v>
      </c>
      <c r="K86" s="71" t="s">
        <v>1172</v>
      </c>
      <c r="L86" s="25" t="s">
        <v>63</v>
      </c>
      <c r="M86" s="52">
        <v>250</v>
      </c>
      <c r="N86" s="71" t="s">
        <v>1207</v>
      </c>
      <c r="O86" s="25">
        <v>1</v>
      </c>
      <c r="P86" s="25">
        <v>20</v>
      </c>
      <c r="Q86" s="52">
        <v>15</v>
      </c>
      <c r="R86" s="25">
        <v>10</v>
      </c>
      <c r="S86" s="52">
        <f>O86+P86+Q86+R86</f>
        <v>46</v>
      </c>
      <c r="T86" s="25">
        <v>15</v>
      </c>
      <c r="U86" s="25">
        <f t="shared" si="5"/>
        <v>46</v>
      </c>
      <c r="V86" s="71" t="s">
        <v>1880</v>
      </c>
      <c r="W86" s="71" t="s">
        <v>19</v>
      </c>
      <c r="X86" s="25" t="s">
        <v>1529</v>
      </c>
      <c r="Y86" s="25">
        <v>15000</v>
      </c>
      <c r="Z86" s="25">
        <v>25</v>
      </c>
      <c r="AA86" s="42">
        <v>4900</v>
      </c>
      <c r="AB86" s="42">
        <v>2525</v>
      </c>
      <c r="AC86" s="42">
        <v>2650</v>
      </c>
      <c r="AD86" s="42">
        <v>2175</v>
      </c>
      <c r="AE86" s="42">
        <v>2900</v>
      </c>
      <c r="AF86" s="42">
        <v>4000</v>
      </c>
      <c r="AG86" s="42">
        <v>3750</v>
      </c>
      <c r="AH86" s="42">
        <v>5050</v>
      </c>
      <c r="AI86" s="42">
        <v>1879</v>
      </c>
      <c r="AJ86" s="18">
        <v>29829</v>
      </c>
      <c r="AK86" s="47">
        <v>3314.3333333333335</v>
      </c>
      <c r="AL86" s="75">
        <f t="shared" si="16"/>
        <v>5050</v>
      </c>
      <c r="AM86" s="47">
        <f t="shared" si="17"/>
        <v>828583.33333333337</v>
      </c>
      <c r="AN86" s="47">
        <v>8.2858333333333345</v>
      </c>
      <c r="AO86" s="48">
        <v>7.580497571729127E-3</v>
      </c>
      <c r="AP86" s="49">
        <v>0.62228446578886609</v>
      </c>
      <c r="AQ86" s="18" t="s">
        <v>1169</v>
      </c>
      <c r="AR86" s="24">
        <v>9450</v>
      </c>
      <c r="AS86" s="24" t="s">
        <v>1509</v>
      </c>
      <c r="AT86" s="79">
        <f t="shared" si="6"/>
        <v>194.23076923076923</v>
      </c>
      <c r="AU86" s="51" t="b">
        <f t="shared" si="7"/>
        <v>0</v>
      </c>
      <c r="AV86" s="19">
        <v>56.138613861386133</v>
      </c>
      <c r="AW86" s="47">
        <v>2362500</v>
      </c>
      <c r="AX86" s="18" t="s">
        <v>1842</v>
      </c>
      <c r="AY86" s="47">
        <f t="shared" si="8"/>
        <v>2</v>
      </c>
      <c r="AZ86" s="18">
        <f t="shared" si="9"/>
        <v>8934.6153846153848</v>
      </c>
      <c r="BA86" s="44">
        <f>Y86</f>
        <v>15000</v>
      </c>
      <c r="BB86" s="80">
        <f t="shared" si="18"/>
        <v>15000</v>
      </c>
      <c r="BC86" s="18">
        <f t="shared" si="10"/>
        <v>15000</v>
      </c>
      <c r="BD86" s="18">
        <f t="shared" si="11"/>
        <v>3750000</v>
      </c>
      <c r="BE86" s="18">
        <f t="shared" si="12"/>
        <v>7500000</v>
      </c>
      <c r="BF86" s="19">
        <f t="shared" si="13"/>
        <v>77.227722772277232</v>
      </c>
      <c r="BG86" s="19">
        <f t="shared" si="14"/>
        <v>1</v>
      </c>
      <c r="BH86" s="19">
        <f t="shared" si="15"/>
        <v>1</v>
      </c>
      <c r="BI86" s="19"/>
      <c r="BJ86" s="19"/>
      <c r="BK86" s="19"/>
      <c r="BL86" s="19"/>
      <c r="BQ86" s="18" t="s">
        <v>1858</v>
      </c>
    </row>
    <row r="87" spans="1:69" x14ac:dyDescent="0.25">
      <c r="A87" s="18">
        <v>233</v>
      </c>
      <c r="B87" s="23" t="s">
        <v>64</v>
      </c>
      <c r="C87" s="28" t="s">
        <v>1534</v>
      </c>
      <c r="D87" s="28"/>
      <c r="E87" s="23"/>
      <c r="F87" s="24">
        <v>0.75000000000113687</v>
      </c>
      <c r="G87" s="25">
        <v>230</v>
      </c>
      <c r="H87" s="52" t="s">
        <v>1702</v>
      </c>
      <c r="I87" s="86" t="s">
        <v>1700</v>
      </c>
      <c r="J87" s="83" t="s">
        <v>1501</v>
      </c>
      <c r="K87" s="71" t="s">
        <v>1175</v>
      </c>
      <c r="L87" s="25" t="s">
        <v>65</v>
      </c>
      <c r="M87" s="52">
        <v>230</v>
      </c>
      <c r="N87" s="71" t="s">
        <v>1208</v>
      </c>
      <c r="O87" s="25">
        <v>1</v>
      </c>
      <c r="P87" s="25">
        <v>15</v>
      </c>
      <c r="Q87" s="52">
        <v>1</v>
      </c>
      <c r="R87" s="25">
        <v>5</v>
      </c>
      <c r="S87" s="25">
        <v>22</v>
      </c>
      <c r="T87" s="25">
        <v>25</v>
      </c>
      <c r="U87" s="25">
        <f t="shared" si="5"/>
        <v>22</v>
      </c>
      <c r="V87" s="71" t="s">
        <v>1888</v>
      </c>
      <c r="W87" s="71" t="s">
        <v>66</v>
      </c>
      <c r="X87" s="25" t="s">
        <v>1529</v>
      </c>
      <c r="Y87" s="25">
        <v>1500</v>
      </c>
      <c r="Z87" s="25">
        <v>20</v>
      </c>
      <c r="AA87" s="42">
        <v>3968.4</v>
      </c>
      <c r="AB87" s="42">
        <v>3197.41</v>
      </c>
      <c r="AC87" s="42">
        <v>3215.6</v>
      </c>
      <c r="AD87" s="42">
        <v>2935</v>
      </c>
      <c r="AE87" s="42">
        <v>2788.36</v>
      </c>
      <c r="AF87" s="42">
        <v>2711</v>
      </c>
      <c r="AG87" s="42">
        <v>3449.9</v>
      </c>
      <c r="AH87" s="42">
        <v>5367.28</v>
      </c>
      <c r="AI87" s="42">
        <v>4459.7</v>
      </c>
      <c r="AJ87" s="18">
        <v>32092.65</v>
      </c>
      <c r="AK87" s="47">
        <v>3565.8500000000004</v>
      </c>
      <c r="AL87" s="75">
        <f t="shared" si="16"/>
        <v>5367.28</v>
      </c>
      <c r="AM87" s="47">
        <f t="shared" si="17"/>
        <v>820145.50000000012</v>
      </c>
      <c r="AN87" s="47">
        <v>8.201455000000001</v>
      </c>
      <c r="AO87" s="48">
        <v>7.5033019867821434E-3</v>
      </c>
      <c r="AP87" s="49">
        <v>0.62978776777564827</v>
      </c>
      <c r="AQ87" s="18" t="s">
        <v>1169</v>
      </c>
      <c r="AR87" s="24">
        <v>0.75000000000113687</v>
      </c>
      <c r="AS87" s="24" t="s">
        <v>1509</v>
      </c>
      <c r="AT87" s="79">
        <f t="shared" si="6"/>
        <v>206.43384615384613</v>
      </c>
      <c r="AU87" s="51" t="b">
        <f t="shared" si="7"/>
        <v>0</v>
      </c>
      <c r="AV87" s="19">
        <v>4.1920674904298095E-3</v>
      </c>
      <c r="AW87" s="47">
        <v>172.50000000026148</v>
      </c>
      <c r="AX87" s="18" t="s">
        <v>1842</v>
      </c>
      <c r="AY87" s="47">
        <f t="shared" si="8"/>
        <v>5</v>
      </c>
      <c r="AZ87" s="47">
        <f t="shared" si="9"/>
        <v>4541.5446153846151</v>
      </c>
      <c r="BA87" s="44">
        <f>Y87</f>
        <v>1500</v>
      </c>
      <c r="BB87" s="80">
        <f t="shared" si="18"/>
        <v>1500</v>
      </c>
      <c r="BC87" s="18">
        <f t="shared" si="10"/>
        <v>1500</v>
      </c>
      <c r="BD87" s="18">
        <f t="shared" si="11"/>
        <v>345000</v>
      </c>
      <c r="BE87" s="18">
        <f t="shared" si="12"/>
        <v>1725000</v>
      </c>
      <c r="BF87" s="19">
        <f t="shared" si="13"/>
        <v>7.2662503167339887</v>
      </c>
      <c r="BG87" s="19">
        <f t="shared" si="14"/>
        <v>1</v>
      </c>
      <c r="BH87" s="19">
        <f t="shared" si="15"/>
        <v>4</v>
      </c>
      <c r="BI87" s="19"/>
      <c r="BJ87" s="19"/>
      <c r="BK87" s="19">
        <f>BH87*BC87</f>
        <v>6000</v>
      </c>
      <c r="BL87" s="19">
        <f>BK87*G87</f>
        <v>1380000</v>
      </c>
      <c r="BQ87" s="18" t="s">
        <v>1858</v>
      </c>
    </row>
    <row r="88" spans="1:69" x14ac:dyDescent="0.25">
      <c r="A88" s="18">
        <v>726</v>
      </c>
      <c r="B88" s="23" t="s">
        <v>86</v>
      </c>
      <c r="C88" s="28" t="s">
        <v>1534</v>
      </c>
      <c r="D88" s="28"/>
      <c r="E88" s="23"/>
      <c r="F88" s="24">
        <v>7734</v>
      </c>
      <c r="G88" s="25">
        <v>13.148249999999999</v>
      </c>
      <c r="H88" s="52" t="s">
        <v>1704</v>
      </c>
      <c r="I88" s="86" t="s">
        <v>1700</v>
      </c>
      <c r="J88" s="83" t="s">
        <v>1504</v>
      </c>
      <c r="K88" s="71" t="s">
        <v>1178</v>
      </c>
      <c r="L88" s="25" t="s">
        <v>87</v>
      </c>
      <c r="M88" s="52">
        <v>13.148249999999999</v>
      </c>
      <c r="N88" s="71" t="s">
        <v>1208</v>
      </c>
      <c r="O88" s="25">
        <v>1</v>
      </c>
      <c r="P88" s="25">
        <v>4</v>
      </c>
      <c r="Q88" s="52">
        <v>1</v>
      </c>
      <c r="R88" s="25">
        <v>2</v>
      </c>
      <c r="S88" s="25">
        <v>8</v>
      </c>
      <c r="T88" s="25">
        <v>2</v>
      </c>
      <c r="U88" s="25">
        <f t="shared" si="5"/>
        <v>8</v>
      </c>
      <c r="V88" s="71" t="s">
        <v>1887</v>
      </c>
      <c r="W88" s="71" t="s">
        <v>46</v>
      </c>
      <c r="X88" s="25" t="s">
        <v>1510</v>
      </c>
      <c r="Y88" s="25">
        <v>5000</v>
      </c>
      <c r="Z88" s="25">
        <v>20</v>
      </c>
      <c r="AA88" s="42"/>
      <c r="AB88" s="42"/>
      <c r="AC88" s="42"/>
      <c r="AD88" s="42">
        <v>220</v>
      </c>
      <c r="AE88" s="42">
        <v>18004</v>
      </c>
      <c r="AF88" s="42">
        <v>68435</v>
      </c>
      <c r="AG88" s="42">
        <v>42086</v>
      </c>
      <c r="AH88" s="42">
        <v>115914</v>
      </c>
      <c r="AI88" s="42">
        <v>102702</v>
      </c>
      <c r="AJ88" s="18">
        <v>347361</v>
      </c>
      <c r="AK88" s="47">
        <v>57893.5</v>
      </c>
      <c r="AL88" s="75">
        <f t="shared" si="16"/>
        <v>115914</v>
      </c>
      <c r="AM88" s="47">
        <f t="shared" si="17"/>
        <v>507465.47424999991</v>
      </c>
      <c r="AN88" s="47">
        <v>7.6119821137499999</v>
      </c>
      <c r="AO88" s="48">
        <v>6.9640082787079246E-3</v>
      </c>
      <c r="AP88" s="49">
        <v>0.63675177605435618</v>
      </c>
      <c r="AQ88" s="18" t="s">
        <v>1169</v>
      </c>
      <c r="AR88" s="24">
        <v>7734</v>
      </c>
      <c r="AS88" s="24" t="s">
        <v>1510</v>
      </c>
      <c r="AT88" s="79">
        <f t="shared" si="6"/>
        <v>4458.2307692307695</v>
      </c>
      <c r="AU88" s="51" t="b">
        <f t="shared" si="7"/>
        <v>0</v>
      </c>
      <c r="AV88" s="19">
        <v>2.001656400434805</v>
      </c>
      <c r="AW88" s="47">
        <v>101688.5655</v>
      </c>
      <c r="AX88" s="18" t="s">
        <v>1842</v>
      </c>
      <c r="AY88" s="47">
        <f t="shared" si="8"/>
        <v>9</v>
      </c>
      <c r="AZ88" s="47">
        <f t="shared" si="9"/>
        <v>35665.846153846156</v>
      </c>
      <c r="BA88" s="44">
        <f>Y88</f>
        <v>5000</v>
      </c>
      <c r="BB88" s="80">
        <f t="shared" si="18"/>
        <v>5000</v>
      </c>
      <c r="BC88" s="18">
        <f t="shared" si="10"/>
        <v>5000</v>
      </c>
      <c r="BD88" s="18">
        <f t="shared" si="11"/>
        <v>65741.25</v>
      </c>
      <c r="BE88" s="18">
        <f t="shared" si="12"/>
        <v>591671.25</v>
      </c>
      <c r="BF88" s="19">
        <f t="shared" si="13"/>
        <v>1.1215211277326294</v>
      </c>
      <c r="BG88" s="19">
        <f t="shared" si="14"/>
        <v>2</v>
      </c>
      <c r="BH88" s="19">
        <f t="shared" si="15"/>
        <v>7</v>
      </c>
      <c r="BI88" s="19"/>
      <c r="BJ88" s="19"/>
      <c r="BK88" s="19"/>
      <c r="BL88" s="19"/>
      <c r="BQ88" s="18" t="s">
        <v>1858</v>
      </c>
    </row>
    <row r="89" spans="1:69" x14ac:dyDescent="0.25">
      <c r="A89" s="18">
        <v>206</v>
      </c>
      <c r="B89" s="23" t="s">
        <v>67</v>
      </c>
      <c r="C89" s="28" t="s">
        <v>1534</v>
      </c>
      <c r="D89" s="28"/>
      <c r="E89" s="23"/>
      <c r="F89" s="24">
        <v>2130.869999999999</v>
      </c>
      <c r="G89" s="25">
        <v>225</v>
      </c>
      <c r="H89" s="52" t="s">
        <v>1705</v>
      </c>
      <c r="I89" s="86" t="s">
        <v>1700</v>
      </c>
      <c r="J89" s="83" t="s">
        <v>1639</v>
      </c>
      <c r="K89" s="71" t="s">
        <v>1175</v>
      </c>
      <c r="L89" s="25" t="s">
        <v>68</v>
      </c>
      <c r="M89" s="52">
        <v>225</v>
      </c>
      <c r="N89" s="71" t="s">
        <v>1208</v>
      </c>
      <c r="O89" s="25">
        <v>1</v>
      </c>
      <c r="P89" s="25">
        <v>15</v>
      </c>
      <c r="Q89" s="52">
        <v>1</v>
      </c>
      <c r="R89" s="25">
        <v>5</v>
      </c>
      <c r="S89" s="25">
        <v>22</v>
      </c>
      <c r="T89" s="25">
        <v>25</v>
      </c>
      <c r="U89" s="25">
        <f t="shared" si="5"/>
        <v>22</v>
      </c>
      <c r="V89" s="71" t="s">
        <v>1889</v>
      </c>
      <c r="W89" s="71" t="s">
        <v>46</v>
      </c>
      <c r="X89" s="25" t="s">
        <v>1529</v>
      </c>
      <c r="Y89" s="25">
        <v>2500</v>
      </c>
      <c r="Z89" s="25">
        <v>20</v>
      </c>
      <c r="AA89" s="42">
        <v>4700</v>
      </c>
      <c r="AB89" s="42">
        <v>5644.8</v>
      </c>
      <c r="AC89" s="42">
        <v>2019.94</v>
      </c>
      <c r="AD89" s="42">
        <v>80</v>
      </c>
      <c r="AE89" s="42">
        <v>1081</v>
      </c>
      <c r="AF89" s="42">
        <v>2576</v>
      </c>
      <c r="AG89" s="42">
        <v>4002.53</v>
      </c>
      <c r="AH89" s="42">
        <v>4457.54</v>
      </c>
      <c r="AI89" s="42">
        <v>3655.4100000000003</v>
      </c>
      <c r="AJ89" s="18">
        <v>28217.22</v>
      </c>
      <c r="AK89" s="47">
        <v>3135.2466666666669</v>
      </c>
      <c r="AL89" s="75">
        <f t="shared" si="16"/>
        <v>5644.8</v>
      </c>
      <c r="AM89" s="47">
        <f t="shared" si="17"/>
        <v>705430.5</v>
      </c>
      <c r="AN89" s="47">
        <v>7.0543050000000003</v>
      </c>
      <c r="AO89" s="48">
        <v>6.4538037118861474E-3</v>
      </c>
      <c r="AP89" s="49">
        <v>0.64320557976624237</v>
      </c>
      <c r="AQ89" s="18" t="s">
        <v>1169</v>
      </c>
      <c r="AR89" s="24">
        <v>2130.869999999999</v>
      </c>
      <c r="AS89" s="24" t="s">
        <v>1509</v>
      </c>
      <c r="AT89" s="79">
        <f t="shared" si="6"/>
        <v>217.1076923076923</v>
      </c>
      <c r="AU89" s="51" t="b">
        <f t="shared" si="7"/>
        <v>0</v>
      </c>
      <c r="AV89" s="19">
        <v>11.324776785714281</v>
      </c>
      <c r="AW89" s="47">
        <v>479445.74999999977</v>
      </c>
      <c r="AX89" s="18" t="s">
        <v>1842</v>
      </c>
      <c r="AY89" s="47">
        <f t="shared" si="8"/>
        <v>3</v>
      </c>
      <c r="AZ89" s="47">
        <f t="shared" si="9"/>
        <v>4776.3692307692309</v>
      </c>
      <c r="BA89" s="44">
        <f>Y89</f>
        <v>2500</v>
      </c>
      <c r="BB89" s="80">
        <f t="shared" si="18"/>
        <v>2500</v>
      </c>
      <c r="BC89" s="18">
        <f t="shared" si="10"/>
        <v>2500</v>
      </c>
      <c r="BD89" s="18">
        <f t="shared" si="11"/>
        <v>562500</v>
      </c>
      <c r="BE89" s="18">
        <f t="shared" si="12"/>
        <v>1687500</v>
      </c>
      <c r="BF89" s="19">
        <f t="shared" si="13"/>
        <v>11.515022675736962</v>
      </c>
      <c r="BG89" s="19">
        <f t="shared" si="14"/>
        <v>1</v>
      </c>
      <c r="BH89" s="19">
        <f t="shared" si="15"/>
        <v>2</v>
      </c>
      <c r="BI89" s="19"/>
      <c r="BJ89" s="19"/>
      <c r="BK89" s="19">
        <f>BH89*BC89</f>
        <v>5000</v>
      </c>
      <c r="BL89" s="19">
        <f>BK89*G89</f>
        <v>1125000</v>
      </c>
      <c r="BQ89" s="18" t="s">
        <v>1858</v>
      </c>
    </row>
    <row r="90" spans="1:69" ht="30" x14ac:dyDescent="0.25">
      <c r="A90" s="18">
        <v>177</v>
      </c>
      <c r="B90" s="29" t="s">
        <v>2013</v>
      </c>
      <c r="C90" s="28" t="s">
        <v>1534</v>
      </c>
      <c r="D90" s="28"/>
      <c r="E90" s="23"/>
      <c r="F90" s="24">
        <v>70</v>
      </c>
      <c r="G90" s="25">
        <v>1585.825</v>
      </c>
      <c r="H90" s="52" t="e">
        <v>#N/A</v>
      </c>
      <c r="I90" s="86" t="s">
        <v>1700</v>
      </c>
      <c r="J90" s="83" t="s">
        <v>1505</v>
      </c>
      <c r="K90" s="71" t="s">
        <v>1183</v>
      </c>
      <c r="L90" s="25" t="s">
        <v>441</v>
      </c>
      <c r="M90" s="52">
        <v>1585.825</v>
      </c>
      <c r="N90" s="71" t="s">
        <v>1207</v>
      </c>
      <c r="O90" s="25">
        <v>1</v>
      </c>
      <c r="P90" s="25">
        <v>20</v>
      </c>
      <c r="Q90" s="52">
        <v>5</v>
      </c>
      <c r="R90" s="25">
        <v>5</v>
      </c>
      <c r="S90" s="52">
        <f>O90+P90+Q90+R90</f>
        <v>31</v>
      </c>
      <c r="T90" s="54">
        <v>30</v>
      </c>
      <c r="U90" s="25">
        <f t="shared" si="5"/>
        <v>31</v>
      </c>
      <c r="V90" s="71" t="s">
        <v>1890</v>
      </c>
      <c r="W90" s="71" t="s">
        <v>19</v>
      </c>
      <c r="X90" s="25" t="s">
        <v>1529</v>
      </c>
      <c r="Y90" s="25">
        <v>25</v>
      </c>
      <c r="Z90" s="25">
        <v>25</v>
      </c>
      <c r="AA90" s="42">
        <v>1425</v>
      </c>
      <c r="AB90" s="42">
        <v>1275</v>
      </c>
      <c r="AC90" s="42">
        <v>975</v>
      </c>
      <c r="AD90" s="42">
        <v>25</v>
      </c>
      <c r="AE90" s="42">
        <v>50</v>
      </c>
      <c r="AF90" s="42">
        <v>50</v>
      </c>
      <c r="AG90" s="42">
        <v>25</v>
      </c>
      <c r="AH90" s="42">
        <v>0</v>
      </c>
      <c r="AI90" s="42">
        <v>0</v>
      </c>
      <c r="AJ90" s="18">
        <v>200</v>
      </c>
      <c r="AK90" s="47">
        <v>425</v>
      </c>
      <c r="AL90" s="75">
        <f t="shared" si="16"/>
        <v>1425</v>
      </c>
      <c r="AM90" s="47">
        <f t="shared" si="17"/>
        <v>35240.555555555555</v>
      </c>
      <c r="AN90" s="47">
        <v>6.7397562500000001</v>
      </c>
      <c r="AO90" s="48">
        <v>6.1660310836372766E-3</v>
      </c>
      <c r="AP90" s="49">
        <v>0.6493716108498796</v>
      </c>
      <c r="AQ90" s="18" t="s">
        <v>1169</v>
      </c>
      <c r="AR90" s="24">
        <v>70</v>
      </c>
      <c r="AS90" s="24" t="s">
        <v>1509</v>
      </c>
      <c r="AT90" s="79">
        <f t="shared" si="6"/>
        <v>54.807692307692307</v>
      </c>
      <c r="AU90" s="51" t="b">
        <f t="shared" si="7"/>
        <v>1</v>
      </c>
      <c r="AV90" s="19">
        <v>1.4736842105263157</v>
      </c>
      <c r="AW90" s="47">
        <v>111007.75</v>
      </c>
      <c r="AX90" s="18" t="s">
        <v>1842</v>
      </c>
      <c r="AY90" s="47">
        <f t="shared" si="8"/>
        <v>24</v>
      </c>
      <c r="AZ90" s="18">
        <f t="shared" si="9"/>
        <v>1699.0384615384614</v>
      </c>
      <c r="BA90" s="80">
        <f>AT90</f>
        <v>54.807692307692307</v>
      </c>
      <c r="BB90" s="80">
        <f t="shared" si="18"/>
        <v>54.807692307692307</v>
      </c>
      <c r="BC90" s="18">
        <f t="shared" si="10"/>
        <v>75</v>
      </c>
      <c r="BD90" s="18">
        <f t="shared" si="11"/>
        <v>118936.875</v>
      </c>
      <c r="BE90" s="18">
        <f t="shared" si="12"/>
        <v>2854485</v>
      </c>
      <c r="BF90" s="19">
        <f t="shared" si="13"/>
        <v>1.368421052631579</v>
      </c>
      <c r="BG90" s="19">
        <f t="shared" si="14"/>
        <v>1</v>
      </c>
      <c r="BH90" s="19">
        <f t="shared" si="15"/>
        <v>23</v>
      </c>
      <c r="BI90" s="19"/>
      <c r="BJ90" s="19"/>
      <c r="BK90" s="19">
        <f>BH90*BC90</f>
        <v>1725</v>
      </c>
      <c r="BL90" s="19">
        <f>BK90*G90</f>
        <v>2735548.125</v>
      </c>
      <c r="BQ90" s="18" t="s">
        <v>1858</v>
      </c>
    </row>
    <row r="91" spans="1:69" x14ac:dyDescent="0.25">
      <c r="A91" s="18">
        <v>79</v>
      </c>
      <c r="B91" s="23" t="s">
        <v>69</v>
      </c>
      <c r="C91" s="28" t="s">
        <v>1534</v>
      </c>
      <c r="D91" s="28"/>
      <c r="E91" s="23"/>
      <c r="F91" s="24">
        <v>8475</v>
      </c>
      <c r="G91" s="25">
        <v>160</v>
      </c>
      <c r="H91" s="52" t="s">
        <v>1702</v>
      </c>
      <c r="I91" s="86" t="s">
        <v>1700</v>
      </c>
      <c r="J91" s="83" t="s">
        <v>1499</v>
      </c>
      <c r="K91" s="71" t="s">
        <v>1172</v>
      </c>
      <c r="L91" s="25" t="s">
        <v>70</v>
      </c>
      <c r="M91" s="52">
        <v>160</v>
      </c>
      <c r="N91" s="71" t="s">
        <v>1207</v>
      </c>
      <c r="O91" s="25">
        <v>1</v>
      </c>
      <c r="P91" s="25">
        <v>20</v>
      </c>
      <c r="Q91" s="52">
        <v>15</v>
      </c>
      <c r="R91" s="25">
        <v>10</v>
      </c>
      <c r="S91" s="52">
        <f>O91+P91+Q91+R91</f>
        <v>46</v>
      </c>
      <c r="T91" s="25">
        <v>15</v>
      </c>
      <c r="U91" s="25">
        <f t="shared" si="5"/>
        <v>46</v>
      </c>
      <c r="V91" s="71" t="s">
        <v>1880</v>
      </c>
      <c r="W91" s="71" t="s">
        <v>19</v>
      </c>
      <c r="X91" s="25" t="s">
        <v>1529</v>
      </c>
      <c r="Y91" s="25">
        <v>15000</v>
      </c>
      <c r="Z91" s="25">
        <v>25</v>
      </c>
      <c r="AA91" s="42">
        <v>1825</v>
      </c>
      <c r="AB91" s="42">
        <v>4975</v>
      </c>
      <c r="AC91" s="42">
        <v>4575</v>
      </c>
      <c r="AD91" s="42">
        <v>3800</v>
      </c>
      <c r="AE91" s="42">
        <v>2600</v>
      </c>
      <c r="AF91" s="42">
        <v>3550</v>
      </c>
      <c r="AG91" s="42">
        <v>3725</v>
      </c>
      <c r="AH91" s="42">
        <v>3800</v>
      </c>
      <c r="AI91" s="42">
        <v>8875</v>
      </c>
      <c r="AJ91" s="18">
        <v>37725</v>
      </c>
      <c r="AK91" s="47">
        <v>4191.666666666667</v>
      </c>
      <c r="AL91" s="75">
        <f t="shared" si="16"/>
        <v>8875</v>
      </c>
      <c r="AM91" s="47">
        <f t="shared" si="17"/>
        <v>670666.66666666674</v>
      </c>
      <c r="AN91" s="47">
        <v>6.7066666666666679</v>
      </c>
      <c r="AO91" s="48">
        <v>6.1357582678543713E-3</v>
      </c>
      <c r="AP91" s="49">
        <v>0.655507369117734</v>
      </c>
      <c r="AQ91" s="18" t="s">
        <v>1169</v>
      </c>
      <c r="AR91" s="24">
        <v>8475</v>
      </c>
      <c r="AS91" s="24" t="s">
        <v>1509</v>
      </c>
      <c r="AT91" s="79">
        <f t="shared" si="6"/>
        <v>341.34615384615387</v>
      </c>
      <c r="AU91" s="51" t="b">
        <f t="shared" si="7"/>
        <v>0</v>
      </c>
      <c r="AV91" s="19">
        <v>28.647887323943664</v>
      </c>
      <c r="AW91" s="47">
        <v>1356000</v>
      </c>
      <c r="AX91" s="18" t="s">
        <v>1842</v>
      </c>
      <c r="AY91" s="47">
        <f t="shared" si="8"/>
        <v>3</v>
      </c>
      <c r="AZ91" s="18">
        <f t="shared" si="9"/>
        <v>15701.923076923078</v>
      </c>
      <c r="BA91" s="44">
        <f>Y91</f>
        <v>15000</v>
      </c>
      <c r="BB91" s="80">
        <f t="shared" si="18"/>
        <v>15000</v>
      </c>
      <c r="BC91" s="18">
        <f t="shared" si="10"/>
        <v>15000</v>
      </c>
      <c r="BD91" s="18">
        <f t="shared" si="11"/>
        <v>2400000</v>
      </c>
      <c r="BE91" s="18">
        <f t="shared" si="12"/>
        <v>7200000</v>
      </c>
      <c r="BF91" s="19">
        <f t="shared" si="13"/>
        <v>43.943661971830984</v>
      </c>
      <c r="BG91" s="19">
        <f t="shared" si="14"/>
        <v>1</v>
      </c>
      <c r="BH91" s="19">
        <f t="shared" si="15"/>
        <v>2</v>
      </c>
      <c r="BI91" s="19"/>
      <c r="BJ91" s="19"/>
      <c r="BK91" s="19"/>
      <c r="BL91" s="19"/>
      <c r="BQ91" s="18" t="s">
        <v>1858</v>
      </c>
    </row>
    <row r="92" spans="1:69" x14ac:dyDescent="0.25">
      <c r="A92" s="18">
        <v>769</v>
      </c>
      <c r="B92" s="23" t="s">
        <v>84</v>
      </c>
      <c r="C92" s="28" t="s">
        <v>1534</v>
      </c>
      <c r="D92" s="28"/>
      <c r="E92" s="23"/>
      <c r="F92" s="24">
        <v>2992.3500000000004</v>
      </c>
      <c r="G92" s="25">
        <v>195</v>
      </c>
      <c r="H92" s="52" t="s">
        <v>1702</v>
      </c>
      <c r="I92" s="86" t="s">
        <v>1700</v>
      </c>
      <c r="J92" s="83" t="s">
        <v>1504</v>
      </c>
      <c r="K92" s="71" t="s">
        <v>1175</v>
      </c>
      <c r="L92" s="25" t="s">
        <v>85</v>
      </c>
      <c r="M92" s="52">
        <v>195</v>
      </c>
      <c r="N92" s="71" t="s">
        <v>1208</v>
      </c>
      <c r="O92" s="25">
        <v>1</v>
      </c>
      <c r="P92" s="25">
        <v>15</v>
      </c>
      <c r="Q92" s="52">
        <v>1</v>
      </c>
      <c r="R92" s="25">
        <v>5</v>
      </c>
      <c r="S92" s="25">
        <v>22</v>
      </c>
      <c r="T92" s="25">
        <v>25</v>
      </c>
      <c r="U92" s="25">
        <f t="shared" si="5"/>
        <v>22</v>
      </c>
      <c r="V92" s="71" t="s">
        <v>1891</v>
      </c>
      <c r="W92" s="71" t="s">
        <v>46</v>
      </c>
      <c r="X92" s="25" t="s">
        <v>1529</v>
      </c>
      <c r="Y92" s="25">
        <v>1500</v>
      </c>
      <c r="Z92" s="25">
        <v>14</v>
      </c>
      <c r="AA92" s="42"/>
      <c r="AB92" s="42"/>
      <c r="AC92" s="42">
        <v>0</v>
      </c>
      <c r="AD92" s="42">
        <v>139</v>
      </c>
      <c r="AE92" s="42">
        <v>1129.6500000000001</v>
      </c>
      <c r="AF92" s="42">
        <v>3624.68</v>
      </c>
      <c r="AG92" s="42">
        <v>6062.4799999999987</v>
      </c>
      <c r="AH92" s="42">
        <v>6572.04</v>
      </c>
      <c r="AI92" s="42">
        <v>5929</v>
      </c>
      <c r="AJ92" s="18">
        <v>23456.85</v>
      </c>
      <c r="AK92" s="47">
        <v>3350.9785714285713</v>
      </c>
      <c r="AL92" s="75">
        <f t="shared" si="16"/>
        <v>6572.04</v>
      </c>
      <c r="AM92" s="47">
        <f t="shared" si="17"/>
        <v>508231.75</v>
      </c>
      <c r="AN92" s="47">
        <v>6.5344082142857136</v>
      </c>
      <c r="AO92" s="48">
        <v>5.9781634035296844E-3</v>
      </c>
      <c r="AP92" s="49">
        <v>0.66148553252126363</v>
      </c>
      <c r="AQ92" s="18" t="s">
        <v>1169</v>
      </c>
      <c r="AR92" s="24">
        <v>2992.3500000000004</v>
      </c>
      <c r="AS92" s="24" t="s">
        <v>1509</v>
      </c>
      <c r="AT92" s="79">
        <f t="shared" si="6"/>
        <v>252.77076923076922</v>
      </c>
      <c r="AU92" s="51" t="b">
        <f t="shared" si="7"/>
        <v>0</v>
      </c>
      <c r="AV92" s="19">
        <v>13.659457337447733</v>
      </c>
      <c r="AW92" s="47">
        <v>583508.25000000012</v>
      </c>
      <c r="AX92" s="18" t="s">
        <v>1842</v>
      </c>
      <c r="AY92" s="47">
        <f t="shared" si="8"/>
        <v>5</v>
      </c>
      <c r="AZ92" s="43">
        <f t="shared" si="9"/>
        <v>5560.956923076923</v>
      </c>
      <c r="BA92" s="44">
        <f>Y92</f>
        <v>1500</v>
      </c>
      <c r="BB92" s="80">
        <f t="shared" si="18"/>
        <v>1500</v>
      </c>
      <c r="BC92" s="18">
        <f t="shared" si="10"/>
        <v>1512</v>
      </c>
      <c r="BD92" s="18">
        <f t="shared" si="11"/>
        <v>294840</v>
      </c>
      <c r="BE92" s="18">
        <f t="shared" si="12"/>
        <v>1474200</v>
      </c>
      <c r="BF92" s="19">
        <f t="shared" si="13"/>
        <v>5.9817043109901951</v>
      </c>
      <c r="BG92" s="19">
        <f t="shared" si="14"/>
        <v>2</v>
      </c>
      <c r="BH92" s="19">
        <f t="shared" si="15"/>
        <v>3</v>
      </c>
      <c r="BI92" s="19"/>
      <c r="BJ92" s="19"/>
      <c r="BK92" s="19">
        <f>BH92*BC92</f>
        <v>4536</v>
      </c>
      <c r="BL92" s="19">
        <f>BK92*G92</f>
        <v>884520</v>
      </c>
      <c r="BQ92" s="18" t="s">
        <v>1858</v>
      </c>
    </row>
    <row r="93" spans="1:69" x14ac:dyDescent="0.25">
      <c r="A93" s="18">
        <v>4</v>
      </c>
      <c r="B93" s="26" t="s">
        <v>71</v>
      </c>
      <c r="C93" s="28" t="s">
        <v>1534</v>
      </c>
      <c r="D93" s="28"/>
      <c r="E93" s="23"/>
      <c r="F93" s="24">
        <v>0</v>
      </c>
      <c r="G93" s="25">
        <v>31.725000000000001</v>
      </c>
      <c r="H93" s="52" t="s">
        <v>1702</v>
      </c>
      <c r="I93" s="86" t="s">
        <v>1699</v>
      </c>
      <c r="J93" s="83" t="s">
        <v>1631</v>
      </c>
      <c r="K93" s="71" t="s">
        <v>1171</v>
      </c>
      <c r="L93" s="25" t="s">
        <v>72</v>
      </c>
      <c r="M93" s="52">
        <v>31.725000000000001</v>
      </c>
      <c r="N93" s="71" t="s">
        <v>1207</v>
      </c>
      <c r="O93" s="25">
        <v>1</v>
      </c>
      <c r="P93" s="25">
        <v>3</v>
      </c>
      <c r="Q93" s="52">
        <v>2</v>
      </c>
      <c r="R93" s="25">
        <v>2</v>
      </c>
      <c r="S93" s="52">
        <f>O93+P93+Q93+R93</f>
        <v>8</v>
      </c>
      <c r="T93" s="25">
        <v>5</v>
      </c>
      <c r="U93" s="25">
        <f t="shared" si="5"/>
        <v>8</v>
      </c>
      <c r="V93" s="71"/>
      <c r="W93" s="71" t="s">
        <v>19</v>
      </c>
      <c r="X93" s="25" t="s">
        <v>1529</v>
      </c>
      <c r="Y93" s="25">
        <v>5000</v>
      </c>
      <c r="Z93" s="25">
        <v>300</v>
      </c>
      <c r="AA93" s="42">
        <v>17400</v>
      </c>
      <c r="AB93" s="42">
        <v>16200</v>
      </c>
      <c r="AC93" s="42">
        <v>16200</v>
      </c>
      <c r="AD93" s="42">
        <v>10800</v>
      </c>
      <c r="AE93" s="42">
        <v>11400</v>
      </c>
      <c r="AF93" s="42">
        <v>29700</v>
      </c>
      <c r="AG93" s="42">
        <v>26100</v>
      </c>
      <c r="AH93" s="42">
        <v>28200</v>
      </c>
      <c r="AI93" s="42">
        <v>27000</v>
      </c>
      <c r="AJ93" s="18">
        <v>183000</v>
      </c>
      <c r="AK93" s="47">
        <v>20333.333333333332</v>
      </c>
      <c r="AL93" s="75">
        <f t="shared" si="16"/>
        <v>29700</v>
      </c>
      <c r="AM93" s="47">
        <f t="shared" si="17"/>
        <v>645075</v>
      </c>
      <c r="AN93" s="47">
        <v>6.4507500000000002</v>
      </c>
      <c r="AO93" s="48">
        <v>5.9016266371314484E-3</v>
      </c>
      <c r="AP93" s="49">
        <v>0.66738715915839508</v>
      </c>
      <c r="AQ93" s="18" t="s">
        <v>1169</v>
      </c>
      <c r="AR93" s="24">
        <v>0</v>
      </c>
      <c r="AS93" s="24" t="s">
        <v>1509</v>
      </c>
      <c r="AT93" s="79">
        <f t="shared" si="6"/>
        <v>1142.3076923076924</v>
      </c>
      <c r="AU93" s="51" t="b">
        <f t="shared" si="7"/>
        <v>0</v>
      </c>
      <c r="AV93" s="19">
        <v>0</v>
      </c>
      <c r="AW93" s="47">
        <v>0</v>
      </c>
      <c r="AX93" s="18" t="s">
        <v>1842</v>
      </c>
      <c r="AY93" s="47">
        <f t="shared" si="8"/>
        <v>3</v>
      </c>
      <c r="AZ93" s="18">
        <f t="shared" si="9"/>
        <v>9138.461538461539</v>
      </c>
      <c r="BA93" s="44">
        <f>Y93</f>
        <v>5000</v>
      </c>
      <c r="BB93" s="80">
        <f t="shared" si="18"/>
        <v>5000</v>
      </c>
      <c r="BC93" s="18">
        <f t="shared" si="10"/>
        <v>5100</v>
      </c>
      <c r="BD93" s="18">
        <f t="shared" si="11"/>
        <v>161797.5</v>
      </c>
      <c r="BE93" s="18">
        <f t="shared" si="12"/>
        <v>485392.5</v>
      </c>
      <c r="BF93" s="19">
        <f t="shared" si="13"/>
        <v>4.4646464646464645</v>
      </c>
      <c r="BG93" s="19">
        <f t="shared" si="14"/>
        <v>0</v>
      </c>
      <c r="BH93" s="19">
        <f t="shared" si="15"/>
        <v>3</v>
      </c>
      <c r="BI93" s="19"/>
      <c r="BJ93" s="19"/>
      <c r="BK93" s="19">
        <f>BH93*BC93</f>
        <v>15300</v>
      </c>
      <c r="BL93" s="19">
        <f>BK93*G93</f>
        <v>485392.5</v>
      </c>
      <c r="BQ93" s="18" t="s">
        <v>1858</v>
      </c>
    </row>
    <row r="94" spans="1:69" ht="30" x14ac:dyDescent="0.25">
      <c r="A94" s="18">
        <v>557</v>
      </c>
      <c r="B94" s="28" t="s">
        <v>2014</v>
      </c>
      <c r="C94" s="28" t="s">
        <v>1534</v>
      </c>
      <c r="D94" s="28"/>
      <c r="E94" s="23"/>
      <c r="F94" s="24">
        <v>19529</v>
      </c>
      <c r="G94" s="25">
        <v>7.3320000000000007</v>
      </c>
      <c r="H94" s="52" t="s">
        <v>1702</v>
      </c>
      <c r="I94" s="86" t="s">
        <v>1700</v>
      </c>
      <c r="J94" s="83" t="s">
        <v>1681</v>
      </c>
      <c r="K94" s="71" t="s">
        <v>1173</v>
      </c>
      <c r="L94" s="25" t="s">
        <v>73</v>
      </c>
      <c r="M94" s="52">
        <v>7.3320000000000007</v>
      </c>
      <c r="N94" s="71" t="s">
        <v>1208</v>
      </c>
      <c r="O94" s="25">
        <v>1</v>
      </c>
      <c r="P94" s="25">
        <v>2</v>
      </c>
      <c r="Q94" s="52">
        <v>1</v>
      </c>
      <c r="R94" s="25">
        <v>2</v>
      </c>
      <c r="S94" s="25">
        <v>6</v>
      </c>
      <c r="T94" s="25">
        <v>2</v>
      </c>
      <c r="U94" s="25">
        <f t="shared" si="5"/>
        <v>6</v>
      </c>
      <c r="V94" s="71" t="s">
        <v>1944</v>
      </c>
      <c r="W94" s="71" t="s">
        <v>46</v>
      </c>
      <c r="X94" s="25" t="s">
        <v>1510</v>
      </c>
      <c r="Y94" s="25">
        <v>5000</v>
      </c>
      <c r="Z94" s="25">
        <v>32</v>
      </c>
      <c r="AA94" s="42">
        <v>104925</v>
      </c>
      <c r="AB94" s="42">
        <v>118476</v>
      </c>
      <c r="AC94" s="42">
        <v>119536</v>
      </c>
      <c r="AD94" s="42">
        <v>80862</v>
      </c>
      <c r="AE94" s="42">
        <v>23993</v>
      </c>
      <c r="AF94" s="42">
        <v>82188</v>
      </c>
      <c r="AG94" s="42">
        <v>71357</v>
      </c>
      <c r="AH94" s="42">
        <v>67943</v>
      </c>
      <c r="AI94" s="42">
        <v>119337</v>
      </c>
      <c r="AJ94" s="18">
        <v>788617</v>
      </c>
      <c r="AK94" s="47">
        <v>87624.111111111109</v>
      </c>
      <c r="AL94" s="75">
        <f t="shared" si="16"/>
        <v>119536</v>
      </c>
      <c r="AM94" s="47">
        <f t="shared" si="17"/>
        <v>642459.98266666674</v>
      </c>
      <c r="AN94" s="47">
        <v>6.4245998266666673</v>
      </c>
      <c r="AO94" s="48">
        <v>5.8777025105555313E-3</v>
      </c>
      <c r="AP94" s="49">
        <v>0.67326486166895061</v>
      </c>
      <c r="AQ94" s="18" t="s">
        <v>1169</v>
      </c>
      <c r="AR94" s="24">
        <v>19529</v>
      </c>
      <c r="AS94" s="24" t="s">
        <v>1510</v>
      </c>
      <c r="AT94" s="79">
        <f t="shared" si="6"/>
        <v>4597.5384615384619</v>
      </c>
      <c r="AU94" s="51" t="b">
        <f t="shared" si="7"/>
        <v>0</v>
      </c>
      <c r="AV94" s="19">
        <v>4.9012013117387232</v>
      </c>
      <c r="AW94" s="47">
        <v>143186.62800000003</v>
      </c>
      <c r="AX94" s="18" t="s">
        <v>1842</v>
      </c>
      <c r="AY94" s="47">
        <f t="shared" si="8"/>
        <v>7</v>
      </c>
      <c r="AZ94" s="43">
        <f t="shared" si="9"/>
        <v>27585.230769230773</v>
      </c>
      <c r="BA94" s="44">
        <f>Y94</f>
        <v>5000</v>
      </c>
      <c r="BB94" s="80">
        <f t="shared" si="18"/>
        <v>5000</v>
      </c>
      <c r="BC94" s="18">
        <f t="shared" si="10"/>
        <v>5024</v>
      </c>
      <c r="BD94" s="43">
        <f t="shared" si="11"/>
        <v>36835.968000000001</v>
      </c>
      <c r="BE94" s="43">
        <f t="shared" si="12"/>
        <v>257851.77600000001</v>
      </c>
      <c r="BF94" s="19">
        <f t="shared" si="13"/>
        <v>1.0927586668451343</v>
      </c>
      <c r="BG94" s="19">
        <f t="shared" si="14"/>
        <v>4</v>
      </c>
      <c r="BH94" s="19">
        <f t="shared" si="15"/>
        <v>3</v>
      </c>
      <c r="BI94" s="19">
        <f>(AR94-AY94*BC94)*G94</f>
        <v>-114665.14800000002</v>
      </c>
      <c r="BJ94" s="19"/>
      <c r="BK94" s="19"/>
      <c r="BL94" s="19"/>
      <c r="BQ94" s="18" t="s">
        <v>1858</v>
      </c>
    </row>
    <row r="95" spans="1:69" x14ac:dyDescent="0.25">
      <c r="A95" s="18">
        <v>565</v>
      </c>
      <c r="B95" s="26" t="s">
        <v>74</v>
      </c>
      <c r="C95" s="28" t="s">
        <v>1534</v>
      </c>
      <c r="D95" s="28"/>
      <c r="E95" s="23"/>
      <c r="F95" s="24">
        <v>5161</v>
      </c>
      <c r="G95" s="25">
        <v>4.5339999999999998</v>
      </c>
      <c r="H95" s="52" t="s">
        <v>1702</v>
      </c>
      <c r="I95" s="86" t="s">
        <v>1700</v>
      </c>
      <c r="J95" s="83" t="s">
        <v>1502</v>
      </c>
      <c r="K95" s="71" t="s">
        <v>1173</v>
      </c>
      <c r="L95" s="25" t="s">
        <v>75</v>
      </c>
      <c r="M95" s="52">
        <v>4.5339999999999998</v>
      </c>
      <c r="N95" s="71" t="s">
        <v>1208</v>
      </c>
      <c r="O95" s="25">
        <v>1</v>
      </c>
      <c r="P95" s="25">
        <v>2</v>
      </c>
      <c r="Q95" s="52">
        <v>1</v>
      </c>
      <c r="R95" s="25">
        <v>2</v>
      </c>
      <c r="S95" s="25">
        <v>6</v>
      </c>
      <c r="T95" s="25">
        <v>2</v>
      </c>
      <c r="U95" s="25">
        <f t="shared" si="5"/>
        <v>6</v>
      </c>
      <c r="V95" s="71"/>
      <c r="W95" s="71" t="s">
        <v>46</v>
      </c>
      <c r="X95" s="25" t="s">
        <v>1510</v>
      </c>
      <c r="Y95" s="25">
        <v>5000</v>
      </c>
      <c r="Z95" s="25">
        <v>65</v>
      </c>
      <c r="AA95" s="42">
        <v>124050</v>
      </c>
      <c r="AB95" s="42">
        <v>133390</v>
      </c>
      <c r="AC95" s="42">
        <v>152275</v>
      </c>
      <c r="AD95" s="42">
        <v>86220</v>
      </c>
      <c r="AE95" s="42">
        <v>94495</v>
      </c>
      <c r="AF95" s="42">
        <v>123840</v>
      </c>
      <c r="AG95" s="42">
        <v>148675</v>
      </c>
      <c r="AH95" s="42">
        <v>235128</v>
      </c>
      <c r="AI95" s="42">
        <v>168327</v>
      </c>
      <c r="AJ95" s="18">
        <v>1266400</v>
      </c>
      <c r="AK95" s="47">
        <v>140711.11111111112</v>
      </c>
      <c r="AL95" s="75">
        <f t="shared" si="16"/>
        <v>235128</v>
      </c>
      <c r="AM95" s="47">
        <f t="shared" si="17"/>
        <v>637984.17777777778</v>
      </c>
      <c r="AN95" s="47">
        <v>6.3798417777777781</v>
      </c>
      <c r="AO95" s="48">
        <v>5.836754513260844E-3</v>
      </c>
      <c r="AP95" s="49">
        <v>0.67910161618221143</v>
      </c>
      <c r="AQ95" s="18" t="s">
        <v>1169</v>
      </c>
      <c r="AR95" s="24">
        <v>5161</v>
      </c>
      <c r="AS95" s="24" t="s">
        <v>1510</v>
      </c>
      <c r="AT95" s="79">
        <f t="shared" si="6"/>
        <v>9043.3846153846152</v>
      </c>
      <c r="AU95" s="51" t="b">
        <f t="shared" si="7"/>
        <v>1</v>
      </c>
      <c r="AV95" s="19">
        <v>0.65849239563131567</v>
      </c>
      <c r="AW95" s="47">
        <v>23399.973999999998</v>
      </c>
      <c r="AX95" s="18" t="s">
        <v>1842</v>
      </c>
      <c r="AY95" s="47">
        <f t="shared" si="8"/>
        <v>7</v>
      </c>
      <c r="AZ95" s="43">
        <f t="shared" si="9"/>
        <v>54260.307692307688</v>
      </c>
      <c r="BA95" s="80">
        <f>AT95</f>
        <v>9043.3846153846152</v>
      </c>
      <c r="BB95" s="80">
        <f t="shared" si="18"/>
        <v>9043.3846153846152</v>
      </c>
      <c r="BC95" s="18">
        <f t="shared" si="10"/>
        <v>9100</v>
      </c>
      <c r="BD95" s="18">
        <f t="shared" si="11"/>
        <v>41259.4</v>
      </c>
      <c r="BE95" s="18">
        <f t="shared" si="12"/>
        <v>288815.8</v>
      </c>
      <c r="BF95" s="19">
        <f t="shared" si="13"/>
        <v>1.0062604198564187</v>
      </c>
      <c r="BG95" s="19">
        <f t="shared" si="14"/>
        <v>1</v>
      </c>
      <c r="BH95" s="19">
        <f t="shared" si="15"/>
        <v>6</v>
      </c>
      <c r="BI95" s="19"/>
      <c r="BJ95" s="19"/>
      <c r="BK95" s="19">
        <f>BH95*BC95</f>
        <v>54600</v>
      </c>
      <c r="BL95" s="19">
        <f>BK95*G95</f>
        <v>247556.4</v>
      </c>
      <c r="BQ95" s="18" t="s">
        <v>1858</v>
      </c>
    </row>
    <row r="96" spans="1:69" x14ac:dyDescent="0.25">
      <c r="A96" s="18">
        <v>409</v>
      </c>
      <c r="B96" s="23" t="s">
        <v>76</v>
      </c>
      <c r="C96" s="28" t="s">
        <v>1534</v>
      </c>
      <c r="D96" s="28"/>
      <c r="E96" s="23"/>
      <c r="F96" s="24">
        <v>2186.1329999999998</v>
      </c>
      <c r="G96" s="25">
        <v>235</v>
      </c>
      <c r="H96" s="52" t="s">
        <v>1702</v>
      </c>
      <c r="I96" s="86" t="s">
        <v>1700</v>
      </c>
      <c r="J96" s="83" t="s">
        <v>1505</v>
      </c>
      <c r="K96" s="71" t="s">
        <v>1175</v>
      </c>
      <c r="L96" s="25" t="s">
        <v>77</v>
      </c>
      <c r="M96" s="52">
        <v>235</v>
      </c>
      <c r="N96" s="71" t="s">
        <v>1208</v>
      </c>
      <c r="O96" s="25">
        <v>1</v>
      </c>
      <c r="P96" s="25">
        <v>15</v>
      </c>
      <c r="Q96" s="52">
        <v>1</v>
      </c>
      <c r="R96" s="25">
        <v>5</v>
      </c>
      <c r="S96" s="25">
        <v>22</v>
      </c>
      <c r="T96" s="25">
        <v>25</v>
      </c>
      <c r="U96" s="25">
        <f t="shared" ref="U96:U127" si="20">SUM(O96:R96)</f>
        <v>22</v>
      </c>
      <c r="V96" s="71" t="s">
        <v>1891</v>
      </c>
      <c r="W96" s="71" t="s">
        <v>46</v>
      </c>
      <c r="X96" s="25" t="s">
        <v>1529</v>
      </c>
      <c r="Y96" s="25">
        <v>1000</v>
      </c>
      <c r="Z96" s="25">
        <v>20</v>
      </c>
      <c r="AA96" s="42">
        <v>2472.3000000000002</v>
      </c>
      <c r="AB96" s="42">
        <v>1894</v>
      </c>
      <c r="AC96" s="42">
        <v>2607.85</v>
      </c>
      <c r="AD96" s="42">
        <v>2998</v>
      </c>
      <c r="AE96" s="42">
        <v>4030.8199999999997</v>
      </c>
      <c r="AF96" s="42">
        <v>1386.64</v>
      </c>
      <c r="AG96" s="42">
        <v>1807.12</v>
      </c>
      <c r="AH96" s="42">
        <v>3021.49</v>
      </c>
      <c r="AI96" s="42">
        <v>2893.25</v>
      </c>
      <c r="AJ96" s="18">
        <v>23111.469999999998</v>
      </c>
      <c r="AK96" s="47">
        <v>2567.9411111111112</v>
      </c>
      <c r="AL96" s="75">
        <f t="shared" si="16"/>
        <v>4030.8199999999997</v>
      </c>
      <c r="AM96" s="47">
        <f t="shared" si="17"/>
        <v>603466.16111111105</v>
      </c>
      <c r="AN96" s="47">
        <v>6.0346616111111118</v>
      </c>
      <c r="AO96" s="48">
        <v>5.5209579832124827E-3</v>
      </c>
      <c r="AP96" s="49">
        <v>0.68462257416542394</v>
      </c>
      <c r="AQ96" s="18" t="s">
        <v>1169</v>
      </c>
      <c r="AR96" s="24">
        <v>2186.1329999999998</v>
      </c>
      <c r="AS96" s="24" t="s">
        <v>1509</v>
      </c>
      <c r="AT96" s="79">
        <f t="shared" si="6"/>
        <v>155.03153846153845</v>
      </c>
      <c r="AU96" s="51" t="b">
        <f t="shared" si="7"/>
        <v>0</v>
      </c>
      <c r="AV96" s="19">
        <v>16.270632278295732</v>
      </c>
      <c r="AW96" s="47">
        <v>513741.25499999995</v>
      </c>
      <c r="AX96" s="18" t="s">
        <v>1842</v>
      </c>
      <c r="AY96" s="47">
        <f t="shared" ref="AY96:AY127" si="21">ROUNDUP((AZ96/BC96)+1,0)</f>
        <v>5</v>
      </c>
      <c r="AZ96" s="43">
        <f t="shared" ref="AZ96:AZ127" si="22">AT96*U96</f>
        <v>3410.6938461538457</v>
      </c>
      <c r="BA96" s="44">
        <f>Y96</f>
        <v>1000</v>
      </c>
      <c r="BB96" s="80">
        <f t="shared" si="18"/>
        <v>1000</v>
      </c>
      <c r="BC96" s="18">
        <f t="shared" ref="BC96:BC132" si="23">ROUNDUP(BA96/Z96,0)*Z96</f>
        <v>1000</v>
      </c>
      <c r="BD96" s="18">
        <f t="shared" ref="BD96:BD127" si="24">BC96*G96</f>
        <v>235000</v>
      </c>
      <c r="BE96" s="18">
        <f t="shared" ref="BE96:BE127" si="25">BD96*AY96</f>
        <v>1175000</v>
      </c>
      <c r="BF96" s="19">
        <f t="shared" ref="BF96:BF132" si="26">BC96/AT96</f>
        <v>6.4503004351471915</v>
      </c>
      <c r="BG96" s="19">
        <f t="shared" ref="BG96:BG132" si="27">ROUNDUP(AR96/BC96,0)</f>
        <v>3</v>
      </c>
      <c r="BH96" s="19">
        <f t="shared" ref="BH96:BH127" si="28">AY96-BG96</f>
        <v>2</v>
      </c>
      <c r="BI96" s="19"/>
      <c r="BJ96" s="19"/>
      <c r="BK96" s="19">
        <f>BH96*BC96</f>
        <v>2000</v>
      </c>
      <c r="BL96" s="19">
        <f>BK96*G96</f>
        <v>470000</v>
      </c>
      <c r="BQ96" s="18" t="s">
        <v>1858</v>
      </c>
    </row>
    <row r="97" spans="1:69" x14ac:dyDescent="0.25">
      <c r="A97" s="18">
        <v>1009</v>
      </c>
      <c r="B97" s="23" t="s">
        <v>215</v>
      </c>
      <c r="C97" s="28" t="s">
        <v>1534</v>
      </c>
      <c r="D97" s="28"/>
      <c r="E97" s="23"/>
      <c r="F97" s="24">
        <v>17650</v>
      </c>
      <c r="G97" s="25">
        <v>11.6</v>
      </c>
      <c r="H97" s="52" t="s">
        <v>1702</v>
      </c>
      <c r="I97" s="86" t="s">
        <v>1699</v>
      </c>
      <c r="J97" s="83" t="s">
        <v>1682</v>
      </c>
      <c r="K97" s="71" t="s">
        <v>1173</v>
      </c>
      <c r="L97" s="25" t="s">
        <v>216</v>
      </c>
      <c r="M97" s="52">
        <v>11.6</v>
      </c>
      <c r="N97" s="71" t="s">
        <v>1208</v>
      </c>
      <c r="O97" s="25">
        <v>1</v>
      </c>
      <c r="P97" s="25">
        <v>2</v>
      </c>
      <c r="Q97" s="52">
        <v>1</v>
      </c>
      <c r="R97" s="25">
        <v>2</v>
      </c>
      <c r="S97" s="25">
        <v>6</v>
      </c>
      <c r="T97" s="25">
        <v>2</v>
      </c>
      <c r="U97" s="25">
        <f t="shared" si="20"/>
        <v>6</v>
      </c>
      <c r="V97" s="71" t="s">
        <v>1892</v>
      </c>
      <c r="W97" s="71" t="s">
        <v>46</v>
      </c>
      <c r="X97" s="25" t="s">
        <v>1510</v>
      </c>
      <c r="Y97" s="25">
        <v>5000</v>
      </c>
      <c r="Z97" s="25">
        <v>18</v>
      </c>
      <c r="AA97" s="42"/>
      <c r="AB97" s="42"/>
      <c r="AC97" s="42"/>
      <c r="AD97" s="42"/>
      <c r="AE97" s="42"/>
      <c r="AF97" s="42"/>
      <c r="AG97" s="42"/>
      <c r="AH97" s="42">
        <v>22590</v>
      </c>
      <c r="AI97" s="42">
        <v>80442</v>
      </c>
      <c r="AJ97" s="18">
        <v>103032</v>
      </c>
      <c r="AK97" s="47">
        <v>51516</v>
      </c>
      <c r="AL97" s="75">
        <f t="shared" si="16"/>
        <v>80442</v>
      </c>
      <c r="AM97" s="47">
        <f t="shared" si="17"/>
        <v>132796.79999999999</v>
      </c>
      <c r="AN97" s="47">
        <v>5.9758559999999994</v>
      </c>
      <c r="AO97" s="48">
        <v>5.4671582295487799E-3</v>
      </c>
      <c r="AP97" s="49">
        <v>0.69008973239497273</v>
      </c>
      <c r="AQ97" s="18" t="s">
        <v>1169</v>
      </c>
      <c r="AR97" s="24">
        <v>17650</v>
      </c>
      <c r="AS97" s="24" t="s">
        <v>1510</v>
      </c>
      <c r="AT97" s="79">
        <f t="shared" si="6"/>
        <v>3093.9230769230771</v>
      </c>
      <c r="AU97" s="51" t="b">
        <f t="shared" si="7"/>
        <v>0</v>
      </c>
      <c r="AV97" s="19">
        <v>6.5823823375848436</v>
      </c>
      <c r="AW97" s="47">
        <v>204740</v>
      </c>
      <c r="AX97" s="18" t="s">
        <v>1842</v>
      </c>
      <c r="AY97" s="47">
        <f t="shared" si="21"/>
        <v>5</v>
      </c>
      <c r="AZ97" s="18">
        <f t="shared" si="22"/>
        <v>18563.538461538461</v>
      </c>
      <c r="BA97" s="44">
        <f>Y97</f>
        <v>5000</v>
      </c>
      <c r="BB97" s="80">
        <f t="shared" si="18"/>
        <v>5000</v>
      </c>
      <c r="BC97" s="18">
        <f t="shared" si="23"/>
        <v>5004</v>
      </c>
      <c r="BD97" s="18">
        <f t="shared" si="24"/>
        <v>58046.400000000001</v>
      </c>
      <c r="BE97" s="18">
        <f t="shared" si="25"/>
        <v>290232</v>
      </c>
      <c r="BF97" s="19">
        <f t="shared" si="26"/>
        <v>1.6173640635488922</v>
      </c>
      <c r="BG97" s="19">
        <f t="shared" si="27"/>
        <v>4</v>
      </c>
      <c r="BH97" s="19">
        <f t="shared" si="28"/>
        <v>1</v>
      </c>
      <c r="BI97" s="19">
        <f>(AR97-AY97*BC97)*G97</f>
        <v>-85492</v>
      </c>
      <c r="BJ97" s="19"/>
      <c r="BK97" s="19"/>
      <c r="BL97" s="19"/>
      <c r="BQ97" s="18" t="s">
        <v>1858</v>
      </c>
    </row>
    <row r="98" spans="1:69" x14ac:dyDescent="0.25">
      <c r="A98" s="18">
        <v>498</v>
      </c>
      <c r="B98" s="67" t="s">
        <v>78</v>
      </c>
      <c r="C98" s="28" t="s">
        <v>1534</v>
      </c>
      <c r="D98" s="28"/>
      <c r="E98" s="23"/>
      <c r="F98" s="24">
        <v>8600</v>
      </c>
      <c r="G98" s="25">
        <v>50</v>
      </c>
      <c r="H98" s="52" t="s">
        <v>1706</v>
      </c>
      <c r="I98" s="86" t="s">
        <v>1700</v>
      </c>
      <c r="J98" s="83" t="s">
        <v>1503</v>
      </c>
      <c r="K98" s="71" t="s">
        <v>1177</v>
      </c>
      <c r="L98" s="25" t="s">
        <v>79</v>
      </c>
      <c r="M98" s="52">
        <v>50</v>
      </c>
      <c r="N98" s="71" t="s">
        <v>1208</v>
      </c>
      <c r="O98" s="25">
        <v>1</v>
      </c>
      <c r="P98" s="25">
        <v>10</v>
      </c>
      <c r="Q98" s="52">
        <v>1</v>
      </c>
      <c r="R98" s="25">
        <v>4</v>
      </c>
      <c r="S98" s="25">
        <v>16</v>
      </c>
      <c r="T98" s="25">
        <v>15</v>
      </c>
      <c r="U98" s="25">
        <f t="shared" si="20"/>
        <v>16</v>
      </c>
      <c r="V98" s="71" t="s">
        <v>1928</v>
      </c>
      <c r="W98" s="71" t="s">
        <v>46</v>
      </c>
      <c r="X98" s="25" t="s">
        <v>1510</v>
      </c>
      <c r="Y98" s="25">
        <v>5000</v>
      </c>
      <c r="Z98" s="25">
        <v>100</v>
      </c>
      <c r="AA98" s="42">
        <v>11900</v>
      </c>
      <c r="AB98" s="42">
        <v>14200</v>
      </c>
      <c r="AC98" s="42">
        <v>12000</v>
      </c>
      <c r="AD98" s="42">
        <v>7558</v>
      </c>
      <c r="AE98" s="42">
        <v>11045</v>
      </c>
      <c r="AF98" s="42">
        <v>12640</v>
      </c>
      <c r="AG98" s="42">
        <v>15000</v>
      </c>
      <c r="AH98" s="42">
        <v>10070</v>
      </c>
      <c r="AI98" s="42">
        <v>9600</v>
      </c>
      <c r="AJ98" s="18">
        <v>104013</v>
      </c>
      <c r="AK98" s="47">
        <v>11557</v>
      </c>
      <c r="AL98" s="75">
        <f t="shared" si="16"/>
        <v>15000</v>
      </c>
      <c r="AM98" s="47">
        <f t="shared" si="17"/>
        <v>577850</v>
      </c>
      <c r="AN98" s="47">
        <v>5.7785000000000002</v>
      </c>
      <c r="AO98" s="48">
        <v>5.2866022590650815E-3</v>
      </c>
      <c r="AP98" s="49">
        <v>0.69537633465403781</v>
      </c>
      <c r="AQ98" s="18" t="s">
        <v>1169</v>
      </c>
      <c r="AR98" s="24">
        <v>8600</v>
      </c>
      <c r="AS98" s="24" t="s">
        <v>1510</v>
      </c>
      <c r="AT98" s="79">
        <f t="shared" si="6"/>
        <v>576.92307692307691</v>
      </c>
      <c r="AU98" s="51" t="b">
        <f t="shared" si="7"/>
        <v>0</v>
      </c>
      <c r="AV98" s="19">
        <v>17.2</v>
      </c>
      <c r="AW98" s="47">
        <v>430000</v>
      </c>
      <c r="AX98" s="18" t="s">
        <v>1842</v>
      </c>
      <c r="AY98" s="47">
        <f t="shared" si="21"/>
        <v>3</v>
      </c>
      <c r="AZ98" s="18">
        <f t="shared" si="22"/>
        <v>9230.7692307692305</v>
      </c>
      <c r="BA98" s="44">
        <f>Y98</f>
        <v>5000</v>
      </c>
      <c r="BB98" s="80">
        <f t="shared" si="18"/>
        <v>5000</v>
      </c>
      <c r="BC98" s="18">
        <f t="shared" si="23"/>
        <v>5000</v>
      </c>
      <c r="BD98" s="18">
        <f t="shared" si="24"/>
        <v>250000</v>
      </c>
      <c r="BE98" s="18">
        <f t="shared" si="25"/>
        <v>750000</v>
      </c>
      <c r="BF98" s="19">
        <f t="shared" si="26"/>
        <v>8.6666666666666661</v>
      </c>
      <c r="BG98" s="19">
        <f t="shared" si="27"/>
        <v>2</v>
      </c>
      <c r="BH98" s="19">
        <f t="shared" si="28"/>
        <v>1</v>
      </c>
      <c r="BI98" s="19"/>
      <c r="BJ98" s="19"/>
      <c r="BK98" s="19"/>
      <c r="BL98" s="19"/>
      <c r="BQ98" s="18" t="s">
        <v>1858</v>
      </c>
    </row>
    <row r="99" spans="1:69" x14ac:dyDescent="0.25">
      <c r="A99" s="18">
        <v>90</v>
      </c>
      <c r="B99" s="23" t="s">
        <v>80</v>
      </c>
      <c r="C99" s="28" t="s">
        <v>1534</v>
      </c>
      <c r="D99" s="28"/>
      <c r="E99" s="23"/>
      <c r="F99" s="24">
        <v>3073.8890000000101</v>
      </c>
      <c r="G99" s="25">
        <v>57.5</v>
      </c>
      <c r="H99" s="52" t="e">
        <v>#N/A</v>
      </c>
      <c r="I99" s="86" t="s">
        <v>1700</v>
      </c>
      <c r="J99" s="83" t="s">
        <v>1506</v>
      </c>
      <c r="K99" s="71" t="s">
        <v>1171</v>
      </c>
      <c r="L99" s="25" t="s">
        <v>81</v>
      </c>
      <c r="M99" s="52">
        <v>57.5</v>
      </c>
      <c r="N99" s="71" t="s">
        <v>1207</v>
      </c>
      <c r="O99" s="25">
        <v>1</v>
      </c>
      <c r="P99" s="25">
        <v>3</v>
      </c>
      <c r="Q99" s="52">
        <v>1</v>
      </c>
      <c r="R99" s="25">
        <v>2</v>
      </c>
      <c r="S99" s="52">
        <f>O99+P99+Q99+R99</f>
        <v>7</v>
      </c>
      <c r="T99" s="25">
        <v>4</v>
      </c>
      <c r="U99" s="25">
        <f t="shared" si="20"/>
        <v>7</v>
      </c>
      <c r="V99" s="71" t="s">
        <v>1893</v>
      </c>
      <c r="W99" s="71" t="s">
        <v>31</v>
      </c>
      <c r="X99" s="25" t="s">
        <v>1529</v>
      </c>
      <c r="Y99" s="25">
        <v>1000</v>
      </c>
      <c r="Z99" s="25">
        <v>20</v>
      </c>
      <c r="AA99" s="42">
        <v>6358.56</v>
      </c>
      <c r="AB99" s="42">
        <v>5605.3</v>
      </c>
      <c r="AC99" s="42">
        <v>7004.3</v>
      </c>
      <c r="AD99" s="42">
        <v>4684</v>
      </c>
      <c r="AE99" s="42">
        <v>7011.6</v>
      </c>
      <c r="AF99" s="42">
        <v>11128.8</v>
      </c>
      <c r="AG99" s="42">
        <v>18051.2</v>
      </c>
      <c r="AH99" s="42">
        <v>17355</v>
      </c>
      <c r="AI99" s="42">
        <v>10862.420999999997</v>
      </c>
      <c r="AJ99" s="18">
        <v>88061.180999999997</v>
      </c>
      <c r="AK99" s="47">
        <v>9784.5756666666657</v>
      </c>
      <c r="AL99" s="75">
        <f t="shared" si="16"/>
        <v>18051.2</v>
      </c>
      <c r="AM99" s="47">
        <f t="shared" si="17"/>
        <v>562613.10083333333</v>
      </c>
      <c r="AN99" s="47">
        <v>5.6261310083333331</v>
      </c>
      <c r="AO99" s="48">
        <v>5.1472037550317744E-3</v>
      </c>
      <c r="AP99" s="49">
        <v>0.70052353840906956</v>
      </c>
      <c r="AQ99" s="18" t="s">
        <v>1169</v>
      </c>
      <c r="AR99" s="24">
        <v>3073.8890000000101</v>
      </c>
      <c r="AS99" s="24" t="s">
        <v>1509</v>
      </c>
      <c r="AT99" s="79">
        <f t="shared" si="6"/>
        <v>694.27692307692314</v>
      </c>
      <c r="AU99" s="51" t="b">
        <f t="shared" si="7"/>
        <v>0</v>
      </c>
      <c r="AV99" s="19">
        <v>5.1086171556461784</v>
      </c>
      <c r="AW99" s="47">
        <v>176748.61750000058</v>
      </c>
      <c r="AX99" s="18" t="s">
        <v>1842</v>
      </c>
      <c r="AY99" s="47">
        <f t="shared" si="21"/>
        <v>6</v>
      </c>
      <c r="AZ99" s="43">
        <f t="shared" si="22"/>
        <v>4859.9384615384624</v>
      </c>
      <c r="BA99" s="44">
        <f>Y99</f>
        <v>1000</v>
      </c>
      <c r="BB99" s="80">
        <f t="shared" si="18"/>
        <v>1000</v>
      </c>
      <c r="BC99" s="18">
        <f t="shared" si="23"/>
        <v>1000</v>
      </c>
      <c r="BD99" s="18">
        <f t="shared" si="24"/>
        <v>57500</v>
      </c>
      <c r="BE99" s="18">
        <f t="shared" si="25"/>
        <v>345000</v>
      </c>
      <c r="BF99" s="19">
        <f t="shared" si="26"/>
        <v>1.4403474561248004</v>
      </c>
      <c r="BG99" s="19">
        <f t="shared" si="27"/>
        <v>4</v>
      </c>
      <c r="BH99" s="19">
        <f t="shared" si="28"/>
        <v>2</v>
      </c>
      <c r="BI99" s="19"/>
      <c r="BJ99" s="19"/>
      <c r="BK99" s="19"/>
      <c r="BL99" s="19"/>
      <c r="BQ99" s="18" t="s">
        <v>1858</v>
      </c>
    </row>
    <row r="100" spans="1:69" x14ac:dyDescent="0.25">
      <c r="A100" s="18">
        <v>558</v>
      </c>
      <c r="B100" s="23" t="s">
        <v>82</v>
      </c>
      <c r="C100" s="28" t="s">
        <v>1534</v>
      </c>
      <c r="D100" s="28"/>
      <c r="E100" s="23"/>
      <c r="F100" s="24">
        <v>14571</v>
      </c>
      <c r="G100" s="25">
        <v>5.25</v>
      </c>
      <c r="H100" s="52" t="s">
        <v>1702</v>
      </c>
      <c r="I100" s="86" t="s">
        <v>1700</v>
      </c>
      <c r="J100" s="83" t="s">
        <v>1630</v>
      </c>
      <c r="K100" s="71" t="s">
        <v>1173</v>
      </c>
      <c r="L100" s="25" t="s">
        <v>83</v>
      </c>
      <c r="M100" s="52">
        <v>5.25</v>
      </c>
      <c r="N100" s="71" t="s">
        <v>1208</v>
      </c>
      <c r="O100" s="25">
        <v>1</v>
      </c>
      <c r="P100" s="25">
        <v>2</v>
      </c>
      <c r="Q100" s="52">
        <v>1</v>
      </c>
      <c r="R100" s="25">
        <v>2</v>
      </c>
      <c r="S100" s="25">
        <v>6</v>
      </c>
      <c r="T100" s="25">
        <v>2</v>
      </c>
      <c r="U100" s="25">
        <f t="shared" si="20"/>
        <v>6</v>
      </c>
      <c r="V100" s="71" t="s">
        <v>1894</v>
      </c>
      <c r="W100" s="71" t="s">
        <v>46</v>
      </c>
      <c r="X100" s="25" t="s">
        <v>1510</v>
      </c>
      <c r="Y100" s="25">
        <v>5000</v>
      </c>
      <c r="Z100" s="25">
        <v>55</v>
      </c>
      <c r="AA100" s="42">
        <v>89345</v>
      </c>
      <c r="AB100" s="42">
        <v>114530</v>
      </c>
      <c r="AC100" s="42">
        <v>123510</v>
      </c>
      <c r="AD100" s="42">
        <v>74245</v>
      </c>
      <c r="AE100" s="42">
        <v>80500</v>
      </c>
      <c r="AF100" s="42">
        <v>156000</v>
      </c>
      <c r="AG100" s="42">
        <v>127125</v>
      </c>
      <c r="AH100" s="42">
        <v>78000</v>
      </c>
      <c r="AI100" s="42">
        <v>88515</v>
      </c>
      <c r="AJ100" s="18">
        <v>931770</v>
      </c>
      <c r="AK100" s="47">
        <v>103530</v>
      </c>
      <c r="AL100" s="75">
        <f t="shared" si="16"/>
        <v>156000</v>
      </c>
      <c r="AM100" s="47">
        <f t="shared" si="17"/>
        <v>543532.5</v>
      </c>
      <c r="AN100" s="47">
        <v>5.4353249999999997</v>
      </c>
      <c r="AO100" s="48">
        <v>4.9726402048547056E-3</v>
      </c>
      <c r="AP100" s="49">
        <v>0.70549617861392422</v>
      </c>
      <c r="AQ100" s="18" t="s">
        <v>1169</v>
      </c>
      <c r="AR100" s="24">
        <v>14571</v>
      </c>
      <c r="AS100" s="24" t="s">
        <v>1510</v>
      </c>
      <c r="AT100" s="79">
        <f t="shared" si="6"/>
        <v>6000</v>
      </c>
      <c r="AU100" s="51" t="b">
        <f t="shared" si="7"/>
        <v>1</v>
      </c>
      <c r="AV100" s="19">
        <v>2.8021153846153846</v>
      </c>
      <c r="AW100" s="47">
        <v>76497.75</v>
      </c>
      <c r="AX100" s="18" t="s">
        <v>1842</v>
      </c>
      <c r="AY100" s="47">
        <f t="shared" si="21"/>
        <v>7</v>
      </c>
      <c r="AZ100" s="18">
        <f t="shared" si="22"/>
        <v>36000</v>
      </c>
      <c r="BA100" s="80">
        <f>AT100</f>
        <v>6000</v>
      </c>
      <c r="BB100" s="80">
        <f t="shared" si="18"/>
        <v>6000</v>
      </c>
      <c r="BC100" s="18">
        <f t="shared" si="23"/>
        <v>6050</v>
      </c>
      <c r="BD100" s="18">
        <f t="shared" si="24"/>
        <v>31762.5</v>
      </c>
      <c r="BE100" s="18">
        <f t="shared" si="25"/>
        <v>222337.5</v>
      </c>
      <c r="BF100" s="19">
        <f t="shared" si="26"/>
        <v>1.0083333333333333</v>
      </c>
      <c r="BG100" s="19">
        <f t="shared" si="27"/>
        <v>3</v>
      </c>
      <c r="BH100" s="19">
        <f t="shared" si="28"/>
        <v>4</v>
      </c>
      <c r="BI100" s="19"/>
      <c r="BJ100" s="19"/>
      <c r="BK100" s="19"/>
      <c r="BL100" s="19"/>
      <c r="BQ100" s="18" t="s">
        <v>1858</v>
      </c>
    </row>
    <row r="101" spans="1:69" x14ac:dyDescent="0.25">
      <c r="A101" s="18">
        <v>389</v>
      </c>
      <c r="B101" s="23" t="s">
        <v>88</v>
      </c>
      <c r="C101" s="28" t="s">
        <v>1534</v>
      </c>
      <c r="D101" s="28"/>
      <c r="E101" s="23"/>
      <c r="F101" s="24">
        <v>77520</v>
      </c>
      <c r="G101" s="25">
        <v>3.7</v>
      </c>
      <c r="H101" s="52" t="s">
        <v>1702</v>
      </c>
      <c r="I101" s="86" t="s">
        <v>1700</v>
      </c>
      <c r="J101" s="83" t="s">
        <v>1505</v>
      </c>
      <c r="K101" s="71" t="s">
        <v>1179</v>
      </c>
      <c r="L101" s="25" t="s">
        <v>89</v>
      </c>
      <c r="M101" s="52">
        <v>3.7</v>
      </c>
      <c r="N101" s="71" t="s">
        <v>1208</v>
      </c>
      <c r="O101" s="25">
        <v>1</v>
      </c>
      <c r="P101" s="25">
        <v>7</v>
      </c>
      <c r="Q101" s="52">
        <v>7</v>
      </c>
      <c r="R101" s="25">
        <v>6</v>
      </c>
      <c r="S101" s="25">
        <v>21</v>
      </c>
      <c r="T101" s="25">
        <v>10</v>
      </c>
      <c r="U101" s="25">
        <f t="shared" si="20"/>
        <v>21</v>
      </c>
      <c r="V101" s="71" t="s">
        <v>1895</v>
      </c>
      <c r="W101" s="71" t="s">
        <v>46</v>
      </c>
      <c r="X101" s="25" t="s">
        <v>1510</v>
      </c>
      <c r="Y101" s="25">
        <v>50000</v>
      </c>
      <c r="Z101" s="25">
        <v>120</v>
      </c>
      <c r="AA101" s="42">
        <v>138600</v>
      </c>
      <c r="AB101" s="42">
        <v>101760</v>
      </c>
      <c r="AC101" s="42">
        <v>164520</v>
      </c>
      <c r="AD101" s="42">
        <v>175320</v>
      </c>
      <c r="AE101" s="42">
        <v>161520</v>
      </c>
      <c r="AF101" s="42">
        <v>125040</v>
      </c>
      <c r="AG101" s="42">
        <v>111000</v>
      </c>
      <c r="AH101" s="42">
        <v>104400</v>
      </c>
      <c r="AI101" s="42">
        <v>110740</v>
      </c>
      <c r="AJ101" s="18">
        <v>1192900</v>
      </c>
      <c r="AK101" s="47">
        <v>132544.44444444444</v>
      </c>
      <c r="AL101" s="75">
        <f t="shared" si="16"/>
        <v>175320</v>
      </c>
      <c r="AM101" s="47">
        <f t="shared" si="17"/>
        <v>490414.44444444444</v>
      </c>
      <c r="AN101" s="47">
        <v>4.9041444444444444</v>
      </c>
      <c r="AO101" s="48">
        <v>4.4866766632831135E-3</v>
      </c>
      <c r="AP101" s="49">
        <v>0.70998285527720728</v>
      </c>
      <c r="AQ101" s="18" t="s">
        <v>1169</v>
      </c>
      <c r="AR101" s="24">
        <v>77520</v>
      </c>
      <c r="AS101" s="24" t="s">
        <v>1510</v>
      </c>
      <c r="AT101" s="79">
        <f t="shared" si="6"/>
        <v>6743.0769230769229</v>
      </c>
      <c r="AU101" s="51" t="b">
        <f t="shared" si="7"/>
        <v>0</v>
      </c>
      <c r="AV101" s="19">
        <v>13.264887063655031</v>
      </c>
      <c r="AW101" s="47">
        <v>286824</v>
      </c>
      <c r="AX101" s="18" t="s">
        <v>1842</v>
      </c>
      <c r="AY101" s="47">
        <f t="shared" si="21"/>
        <v>4</v>
      </c>
      <c r="AZ101" s="18">
        <f t="shared" si="22"/>
        <v>141604.61538461538</v>
      </c>
      <c r="BA101" s="44">
        <f>Y101</f>
        <v>50000</v>
      </c>
      <c r="BB101" s="80">
        <f t="shared" si="18"/>
        <v>50000</v>
      </c>
      <c r="BC101" s="18">
        <f t="shared" si="23"/>
        <v>50040</v>
      </c>
      <c r="BD101" s="18">
        <f t="shared" si="24"/>
        <v>185148</v>
      </c>
      <c r="BE101" s="18">
        <f t="shared" si="25"/>
        <v>740592</v>
      </c>
      <c r="BF101" s="19">
        <f t="shared" si="26"/>
        <v>7.420944558521561</v>
      </c>
      <c r="BG101" s="19">
        <f t="shared" si="27"/>
        <v>2</v>
      </c>
      <c r="BH101" s="19">
        <f t="shared" si="28"/>
        <v>2</v>
      </c>
      <c r="BI101" s="19"/>
      <c r="BJ101" s="19"/>
      <c r="BK101" s="19"/>
      <c r="BL101" s="19"/>
      <c r="BQ101" s="18" t="s">
        <v>1858</v>
      </c>
    </row>
    <row r="102" spans="1:69" x14ac:dyDescent="0.25">
      <c r="A102" s="18">
        <v>382</v>
      </c>
      <c r="B102" s="23" t="s">
        <v>90</v>
      </c>
      <c r="C102" s="28" t="s">
        <v>1534</v>
      </c>
      <c r="D102" s="28"/>
      <c r="E102" s="23"/>
      <c r="F102" s="24">
        <v>3471.9999999999995</v>
      </c>
      <c r="G102" s="25">
        <v>252.91874999999999</v>
      </c>
      <c r="H102" s="52" t="s">
        <v>1702</v>
      </c>
      <c r="I102" s="86" t="s">
        <v>1700</v>
      </c>
      <c r="J102" s="83" t="s">
        <v>1505</v>
      </c>
      <c r="K102" s="71" t="s">
        <v>1175</v>
      </c>
      <c r="L102" s="25" t="s">
        <v>91</v>
      </c>
      <c r="M102" s="52">
        <v>252.91874999999999</v>
      </c>
      <c r="N102" s="71" t="s">
        <v>1208</v>
      </c>
      <c r="O102" s="25">
        <v>1</v>
      </c>
      <c r="P102" s="25">
        <v>15</v>
      </c>
      <c r="Q102" s="52">
        <v>1</v>
      </c>
      <c r="R102" s="25">
        <v>5</v>
      </c>
      <c r="S102" s="25">
        <v>22</v>
      </c>
      <c r="T102" s="25">
        <v>25</v>
      </c>
      <c r="U102" s="25">
        <f t="shared" si="20"/>
        <v>22</v>
      </c>
      <c r="V102" s="71" t="s">
        <v>1896</v>
      </c>
      <c r="W102" s="71" t="s">
        <v>46</v>
      </c>
      <c r="X102" s="25" t="s">
        <v>1529</v>
      </c>
      <c r="Y102" s="25">
        <v>500</v>
      </c>
      <c r="Z102" s="25">
        <v>20</v>
      </c>
      <c r="AA102" s="42">
        <v>1512</v>
      </c>
      <c r="AB102" s="42">
        <v>1822</v>
      </c>
      <c r="AC102" s="42">
        <v>2371</v>
      </c>
      <c r="AD102" s="42">
        <v>1437.79</v>
      </c>
      <c r="AE102" s="42">
        <v>1298.51</v>
      </c>
      <c r="AF102" s="42">
        <v>1913.6599999999999</v>
      </c>
      <c r="AG102" s="42">
        <v>2698.62</v>
      </c>
      <c r="AH102" s="42">
        <v>1757</v>
      </c>
      <c r="AI102" s="42">
        <v>1917</v>
      </c>
      <c r="AJ102" s="18">
        <v>16727.579999999998</v>
      </c>
      <c r="AK102" s="47">
        <v>1858.62</v>
      </c>
      <c r="AL102" s="75">
        <f t="shared" si="16"/>
        <v>2698.62</v>
      </c>
      <c r="AM102" s="47">
        <f t="shared" si="17"/>
        <v>470079.84712499997</v>
      </c>
      <c r="AN102" s="47">
        <v>4.7007984712499997</v>
      </c>
      <c r="AO102" s="48">
        <v>4.3006406191087535E-3</v>
      </c>
      <c r="AP102" s="49">
        <v>0.71428349589631601</v>
      </c>
      <c r="AQ102" s="18" t="s">
        <v>1169</v>
      </c>
      <c r="AR102" s="24">
        <v>3471.9999999999995</v>
      </c>
      <c r="AS102" s="24" t="s">
        <v>1509</v>
      </c>
      <c r="AT102" s="79">
        <f t="shared" si="6"/>
        <v>103.79307692307692</v>
      </c>
      <c r="AU102" s="51" t="b">
        <f t="shared" si="7"/>
        <v>0</v>
      </c>
      <c r="AV102" s="19">
        <v>38.597505391644617</v>
      </c>
      <c r="AW102" s="47">
        <v>878133.89999999979</v>
      </c>
      <c r="AX102" s="18" t="s">
        <v>1842</v>
      </c>
      <c r="AY102" s="47">
        <f t="shared" si="21"/>
        <v>6</v>
      </c>
      <c r="AZ102" s="19">
        <f t="shared" si="22"/>
        <v>2283.4476923076923</v>
      </c>
      <c r="BA102" s="44">
        <f>Y102</f>
        <v>500</v>
      </c>
      <c r="BB102" s="80">
        <f t="shared" si="18"/>
        <v>500</v>
      </c>
      <c r="BC102" s="18">
        <f t="shared" si="23"/>
        <v>500</v>
      </c>
      <c r="BD102" s="43">
        <f t="shared" si="24"/>
        <v>126459.375</v>
      </c>
      <c r="BE102" s="43">
        <f t="shared" si="25"/>
        <v>758756.25</v>
      </c>
      <c r="BF102" s="19">
        <f t="shared" si="26"/>
        <v>4.8172769786038794</v>
      </c>
      <c r="BG102" s="19">
        <f t="shared" si="27"/>
        <v>7</v>
      </c>
      <c r="BH102" s="19">
        <f t="shared" si="28"/>
        <v>-1</v>
      </c>
      <c r="BI102" s="19">
        <f>(AR102-AY102*BC102)*G102</f>
        <v>119377.64999999988</v>
      </c>
      <c r="BJ102" s="19"/>
      <c r="BK102" s="19"/>
      <c r="BL102" s="19"/>
      <c r="BQ102" s="18" t="s">
        <v>1858</v>
      </c>
    </row>
    <row r="103" spans="1:69" x14ac:dyDescent="0.25">
      <c r="A103" s="18">
        <v>25</v>
      </c>
      <c r="B103" s="23" t="s">
        <v>92</v>
      </c>
      <c r="C103" s="28" t="s">
        <v>1534</v>
      </c>
      <c r="D103" s="28"/>
      <c r="E103" s="23"/>
      <c r="F103" s="24">
        <v>1400</v>
      </c>
      <c r="G103" s="25">
        <v>78</v>
      </c>
      <c r="H103" s="52" t="s">
        <v>1702</v>
      </c>
      <c r="I103" s="86" t="s">
        <v>1699</v>
      </c>
      <c r="J103" s="83" t="s">
        <v>1678</v>
      </c>
      <c r="K103" s="71" t="s">
        <v>1171</v>
      </c>
      <c r="L103" s="25" t="s">
        <v>93</v>
      </c>
      <c r="M103" s="52">
        <v>78</v>
      </c>
      <c r="N103" s="71" t="s">
        <v>1207</v>
      </c>
      <c r="O103" s="25">
        <v>1</v>
      </c>
      <c r="P103" s="25">
        <v>6</v>
      </c>
      <c r="Q103" s="52">
        <v>6</v>
      </c>
      <c r="R103" s="25">
        <v>3</v>
      </c>
      <c r="S103" s="52">
        <f>O103+P103+Q103+R103</f>
        <v>16</v>
      </c>
      <c r="T103" s="25">
        <v>3</v>
      </c>
      <c r="U103" s="25">
        <f t="shared" si="20"/>
        <v>16</v>
      </c>
      <c r="V103" s="71" t="s">
        <v>1897</v>
      </c>
      <c r="W103" s="71" t="s">
        <v>21</v>
      </c>
      <c r="X103" s="25" t="s">
        <v>1529</v>
      </c>
      <c r="Y103" s="25">
        <v>2000</v>
      </c>
      <c r="Z103" s="25">
        <v>200</v>
      </c>
      <c r="AA103" s="42">
        <v>4800</v>
      </c>
      <c r="AB103" s="42">
        <v>4800</v>
      </c>
      <c r="AC103" s="42">
        <v>4600</v>
      </c>
      <c r="AD103" s="42">
        <v>3400</v>
      </c>
      <c r="AE103" s="42">
        <v>4800</v>
      </c>
      <c r="AF103" s="42">
        <v>5800</v>
      </c>
      <c r="AG103" s="42">
        <v>7280</v>
      </c>
      <c r="AH103" s="42">
        <v>8200</v>
      </c>
      <c r="AI103" s="42">
        <v>9200</v>
      </c>
      <c r="AJ103" s="18">
        <v>52880</v>
      </c>
      <c r="AK103" s="47">
        <v>5875.5555555555557</v>
      </c>
      <c r="AL103" s="75">
        <f t="shared" si="16"/>
        <v>9200</v>
      </c>
      <c r="AM103" s="47">
        <f t="shared" si="17"/>
        <v>458293.33333333331</v>
      </c>
      <c r="AN103" s="47">
        <v>4.5829333333333331</v>
      </c>
      <c r="AO103" s="48">
        <v>4.192808810789074E-3</v>
      </c>
      <c r="AP103" s="49">
        <v>0.71847630470710511</v>
      </c>
      <c r="AQ103" s="18" t="s">
        <v>1169</v>
      </c>
      <c r="AR103" s="24">
        <v>1400</v>
      </c>
      <c r="AS103" s="24" t="s">
        <v>1509</v>
      </c>
      <c r="AT103" s="79">
        <f t="shared" si="6"/>
        <v>353.84615384615387</v>
      </c>
      <c r="AU103" s="51" t="b">
        <f t="shared" si="7"/>
        <v>0</v>
      </c>
      <c r="AV103" s="19">
        <v>4.5652173913043477</v>
      </c>
      <c r="AW103" s="47">
        <v>109200</v>
      </c>
      <c r="AX103" s="18" t="s">
        <v>1842</v>
      </c>
      <c r="AY103" s="47">
        <f t="shared" si="21"/>
        <v>4</v>
      </c>
      <c r="AZ103" s="18">
        <f t="shared" si="22"/>
        <v>5661.5384615384619</v>
      </c>
      <c r="BA103" s="44">
        <f>Y103</f>
        <v>2000</v>
      </c>
      <c r="BB103" s="80">
        <f t="shared" si="18"/>
        <v>2000</v>
      </c>
      <c r="BC103" s="18">
        <f t="shared" si="23"/>
        <v>2000</v>
      </c>
      <c r="BD103" s="18">
        <f t="shared" si="24"/>
        <v>156000</v>
      </c>
      <c r="BE103" s="18">
        <f t="shared" si="25"/>
        <v>624000</v>
      </c>
      <c r="BF103" s="19">
        <f t="shared" si="26"/>
        <v>5.6521739130434776</v>
      </c>
      <c r="BG103" s="19">
        <f t="shared" si="27"/>
        <v>1</v>
      </c>
      <c r="BH103" s="19">
        <f t="shared" si="28"/>
        <v>3</v>
      </c>
      <c r="BI103" s="19"/>
      <c r="BJ103" s="19"/>
      <c r="BK103" s="19"/>
      <c r="BL103" s="19"/>
      <c r="BQ103" s="18" t="s">
        <v>1858</v>
      </c>
    </row>
    <row r="104" spans="1:69" x14ac:dyDescent="0.25">
      <c r="A104" s="18">
        <v>16</v>
      </c>
      <c r="B104" s="23" t="s">
        <v>94</v>
      </c>
      <c r="C104" s="28" t="s">
        <v>1534</v>
      </c>
      <c r="D104" s="28"/>
      <c r="E104" s="23"/>
      <c r="F104" s="24">
        <v>800</v>
      </c>
      <c r="G104" s="25">
        <v>330</v>
      </c>
      <c r="H104" s="52" t="s">
        <v>1702</v>
      </c>
      <c r="I104" s="86" t="s">
        <v>1700</v>
      </c>
      <c r="J104" s="83" t="s">
        <v>1505</v>
      </c>
      <c r="K104" s="71" t="s">
        <v>1171</v>
      </c>
      <c r="L104" s="25" t="s">
        <v>95</v>
      </c>
      <c r="M104" s="52">
        <v>330</v>
      </c>
      <c r="N104" s="71" t="s">
        <v>1207</v>
      </c>
      <c r="O104" s="25">
        <v>1</v>
      </c>
      <c r="P104" s="25">
        <v>1</v>
      </c>
      <c r="Q104" s="52">
        <v>1</v>
      </c>
      <c r="R104" s="25">
        <v>3</v>
      </c>
      <c r="S104" s="52">
        <f>O104+P104+Q104+R104</f>
        <v>6</v>
      </c>
      <c r="T104" s="25">
        <v>4</v>
      </c>
      <c r="U104" s="25">
        <f t="shared" si="20"/>
        <v>6</v>
      </c>
      <c r="V104" s="71" t="s">
        <v>1898</v>
      </c>
      <c r="W104" s="71" t="s">
        <v>31</v>
      </c>
      <c r="X104" s="25" t="s">
        <v>1529</v>
      </c>
      <c r="Y104" s="25">
        <v>500</v>
      </c>
      <c r="Z104" s="25">
        <v>20</v>
      </c>
      <c r="AA104" s="42">
        <v>1640</v>
      </c>
      <c r="AB104" s="42">
        <v>2180</v>
      </c>
      <c r="AC104" s="42">
        <v>860</v>
      </c>
      <c r="AD104" s="42">
        <v>1140</v>
      </c>
      <c r="AE104" s="42">
        <v>640</v>
      </c>
      <c r="AF104" s="42">
        <v>1000</v>
      </c>
      <c r="AG104" s="42">
        <v>1160</v>
      </c>
      <c r="AH104" s="42">
        <v>1060</v>
      </c>
      <c r="AI104" s="42">
        <v>1600</v>
      </c>
      <c r="AJ104" s="18">
        <v>11280</v>
      </c>
      <c r="AK104" s="47">
        <v>1253.3333333333333</v>
      </c>
      <c r="AL104" s="75">
        <f t="shared" si="16"/>
        <v>2180</v>
      </c>
      <c r="AM104" s="47">
        <f t="shared" si="17"/>
        <v>413600</v>
      </c>
      <c r="AN104" s="47">
        <v>4.1360000000000001</v>
      </c>
      <c r="AO104" s="48">
        <v>3.7839209039531329E-3</v>
      </c>
      <c r="AP104" s="49">
        <v>0.72226022561105829</v>
      </c>
      <c r="AQ104" s="18" t="s">
        <v>1169</v>
      </c>
      <c r="AR104" s="24">
        <v>800</v>
      </c>
      <c r="AS104" s="24" t="s">
        <v>1509</v>
      </c>
      <c r="AT104" s="79">
        <f t="shared" si="6"/>
        <v>83.84615384615384</v>
      </c>
      <c r="AU104" s="51" t="b">
        <f t="shared" si="7"/>
        <v>0</v>
      </c>
      <c r="AV104" s="19">
        <v>11.009174311926605</v>
      </c>
      <c r="AW104" s="47">
        <v>264000</v>
      </c>
      <c r="AX104" s="18" t="s">
        <v>1842</v>
      </c>
      <c r="AY104" s="47">
        <f t="shared" si="21"/>
        <v>3</v>
      </c>
      <c r="AZ104" s="43">
        <f t="shared" si="22"/>
        <v>503.07692307692304</v>
      </c>
      <c r="BA104" s="44">
        <f>Y104</f>
        <v>500</v>
      </c>
      <c r="BB104" s="80">
        <f t="shared" si="18"/>
        <v>500</v>
      </c>
      <c r="BC104" s="18">
        <f t="shared" si="23"/>
        <v>500</v>
      </c>
      <c r="BD104" s="18">
        <f t="shared" si="24"/>
        <v>165000</v>
      </c>
      <c r="BE104" s="18">
        <f t="shared" si="25"/>
        <v>495000</v>
      </c>
      <c r="BF104" s="19">
        <f t="shared" si="26"/>
        <v>5.9633027522935782</v>
      </c>
      <c r="BG104" s="19">
        <f t="shared" si="27"/>
        <v>2</v>
      </c>
      <c r="BH104" s="19">
        <f t="shared" si="28"/>
        <v>1</v>
      </c>
      <c r="BI104" s="19">
        <f>(AR104-AY104*BC104)*G104</f>
        <v>-231000</v>
      </c>
      <c r="BJ104" s="19"/>
      <c r="BK104" s="19"/>
      <c r="BL104" s="19"/>
      <c r="BQ104" s="18" t="s">
        <v>1858</v>
      </c>
    </row>
    <row r="105" spans="1:69" x14ac:dyDescent="0.25">
      <c r="A105" s="18">
        <v>667</v>
      </c>
      <c r="B105" s="23" t="s">
        <v>96</v>
      </c>
      <c r="C105" s="28" t="s">
        <v>1534</v>
      </c>
      <c r="D105" s="28"/>
      <c r="E105" s="23"/>
      <c r="F105" s="24">
        <v>47400</v>
      </c>
      <c r="G105" s="25">
        <v>3.3</v>
      </c>
      <c r="H105" s="52" t="s">
        <v>1702</v>
      </c>
      <c r="I105" s="86" t="s">
        <v>1699</v>
      </c>
      <c r="J105" s="83" t="s">
        <v>1500</v>
      </c>
      <c r="K105" s="71" t="s">
        <v>1180</v>
      </c>
      <c r="L105" s="25" t="s">
        <v>97</v>
      </c>
      <c r="M105" s="52">
        <v>3.3</v>
      </c>
      <c r="N105" s="71" t="s">
        <v>1208</v>
      </c>
      <c r="O105" s="25">
        <v>1</v>
      </c>
      <c r="P105" s="25">
        <v>7</v>
      </c>
      <c r="Q105" s="52">
        <v>1</v>
      </c>
      <c r="R105" s="25">
        <v>2</v>
      </c>
      <c r="S105" s="25">
        <v>11</v>
      </c>
      <c r="T105" s="25">
        <v>3</v>
      </c>
      <c r="U105" s="25">
        <f t="shared" si="20"/>
        <v>11</v>
      </c>
      <c r="V105" s="71" t="s">
        <v>1899</v>
      </c>
      <c r="W105" s="71" t="s">
        <v>46</v>
      </c>
      <c r="X105" s="25" t="s">
        <v>1510</v>
      </c>
      <c r="Y105" s="25">
        <v>5000</v>
      </c>
      <c r="Z105" s="25">
        <v>700</v>
      </c>
      <c r="AA105" s="42">
        <v>167160</v>
      </c>
      <c r="AB105" s="42">
        <v>217020</v>
      </c>
      <c r="AC105" s="42">
        <v>66000</v>
      </c>
      <c r="AD105" s="42">
        <v>8400</v>
      </c>
      <c r="AE105" s="42">
        <v>43300</v>
      </c>
      <c r="AF105" s="42">
        <v>86300</v>
      </c>
      <c r="AG105" s="42">
        <v>146100</v>
      </c>
      <c r="AH105" s="42">
        <v>172900</v>
      </c>
      <c r="AI105" s="42">
        <v>160000</v>
      </c>
      <c r="AJ105" s="18">
        <v>1067180</v>
      </c>
      <c r="AK105" s="47">
        <v>118575.55555555556</v>
      </c>
      <c r="AL105" s="75">
        <f t="shared" si="16"/>
        <v>217020</v>
      </c>
      <c r="AM105" s="47">
        <f t="shared" si="17"/>
        <v>391299.33333333331</v>
      </c>
      <c r="AN105" s="47">
        <v>3.9129933333333331</v>
      </c>
      <c r="AO105" s="48">
        <v>3.5798977928020426E-3</v>
      </c>
      <c r="AP105" s="49">
        <v>0.72584012340386028</v>
      </c>
      <c r="AQ105" s="18" t="s">
        <v>1169</v>
      </c>
      <c r="AR105" s="24">
        <v>47400</v>
      </c>
      <c r="AS105" s="24" t="s">
        <v>1510</v>
      </c>
      <c r="AT105" s="79">
        <f t="shared" si="6"/>
        <v>8346.9230769230762</v>
      </c>
      <c r="AU105" s="51" t="b">
        <f t="shared" si="7"/>
        <v>1</v>
      </c>
      <c r="AV105" s="19">
        <v>6.552391484655792</v>
      </c>
      <c r="AW105" s="47">
        <v>156420</v>
      </c>
      <c r="AX105" s="18" t="s">
        <v>1842</v>
      </c>
      <c r="AY105" s="47">
        <f t="shared" si="21"/>
        <v>12</v>
      </c>
      <c r="AZ105" s="18">
        <f t="shared" si="22"/>
        <v>91816.153846153844</v>
      </c>
      <c r="BA105" s="80">
        <f>AT105</f>
        <v>8346.9230769230762</v>
      </c>
      <c r="BB105" s="80">
        <f t="shared" si="18"/>
        <v>8346.9230769230762</v>
      </c>
      <c r="BC105" s="18">
        <f t="shared" si="23"/>
        <v>8400</v>
      </c>
      <c r="BD105" s="18">
        <f t="shared" si="24"/>
        <v>27720</v>
      </c>
      <c r="BE105" s="18">
        <f t="shared" si="25"/>
        <v>332640</v>
      </c>
      <c r="BF105" s="19">
        <f t="shared" si="26"/>
        <v>1.0063588609344762</v>
      </c>
      <c r="BG105" s="19">
        <f t="shared" si="27"/>
        <v>6</v>
      </c>
      <c r="BH105" s="19">
        <f t="shared" si="28"/>
        <v>6</v>
      </c>
      <c r="BI105" s="19">
        <f>(AR105-AY105*BC105)*G105</f>
        <v>-176220</v>
      </c>
      <c r="BJ105" s="19"/>
      <c r="BK105" s="19"/>
      <c r="BL105" s="19"/>
      <c r="BQ105" s="18" t="s">
        <v>1858</v>
      </c>
    </row>
    <row r="106" spans="1:69" x14ac:dyDescent="0.25">
      <c r="A106" s="18">
        <v>48</v>
      </c>
      <c r="B106" s="23" t="s">
        <v>98</v>
      </c>
      <c r="C106" s="28" t="s">
        <v>1534</v>
      </c>
      <c r="D106" s="28"/>
      <c r="E106" s="23"/>
      <c r="F106" s="24">
        <v>1750</v>
      </c>
      <c r="G106" s="25">
        <v>58</v>
      </c>
      <c r="H106" s="52" t="s">
        <v>1702</v>
      </c>
      <c r="I106" s="86" t="s">
        <v>1699</v>
      </c>
      <c r="J106" s="83" t="s">
        <v>1632</v>
      </c>
      <c r="K106" s="71" t="s">
        <v>1171</v>
      </c>
      <c r="L106" s="25" t="s">
        <v>99</v>
      </c>
      <c r="M106" s="52">
        <v>58</v>
      </c>
      <c r="N106" s="71" t="s">
        <v>1207</v>
      </c>
      <c r="O106" s="25">
        <v>1</v>
      </c>
      <c r="P106" s="25">
        <v>7</v>
      </c>
      <c r="Q106" s="52">
        <v>1</v>
      </c>
      <c r="R106" s="25">
        <v>3</v>
      </c>
      <c r="S106" s="52">
        <f>O106+P106+Q106+R106</f>
        <v>12</v>
      </c>
      <c r="T106" s="25">
        <v>7</v>
      </c>
      <c r="U106" s="25">
        <f t="shared" si="20"/>
        <v>12</v>
      </c>
      <c r="V106" s="71" t="s">
        <v>1900</v>
      </c>
      <c r="W106" s="71" t="s">
        <v>31</v>
      </c>
      <c r="X106" s="25" t="s">
        <v>1529</v>
      </c>
      <c r="Y106" s="25">
        <v>5000</v>
      </c>
      <c r="Z106" s="25">
        <v>250</v>
      </c>
      <c r="AA106" s="42">
        <v>3700</v>
      </c>
      <c r="AB106" s="42">
        <v>3750</v>
      </c>
      <c r="AC106" s="42">
        <v>2000</v>
      </c>
      <c r="AD106" s="42">
        <v>750</v>
      </c>
      <c r="AE106" s="42">
        <v>2500</v>
      </c>
      <c r="AF106" s="42">
        <v>6750</v>
      </c>
      <c r="AG106" s="42">
        <v>14250</v>
      </c>
      <c r="AH106" s="42">
        <v>14250</v>
      </c>
      <c r="AI106" s="42">
        <v>12500</v>
      </c>
      <c r="AJ106" s="18">
        <v>60450</v>
      </c>
      <c r="AK106" s="47">
        <v>6716.666666666667</v>
      </c>
      <c r="AL106" s="75">
        <f t="shared" si="16"/>
        <v>14250</v>
      </c>
      <c r="AM106" s="47">
        <f t="shared" si="17"/>
        <v>389566.66666666669</v>
      </c>
      <c r="AN106" s="47">
        <v>3.8956666666666671</v>
      </c>
      <c r="AO106" s="48">
        <v>3.5640460674162045E-3</v>
      </c>
      <c r="AP106" s="49">
        <v>0.72940416947127651</v>
      </c>
      <c r="AQ106" s="18" t="s">
        <v>1169</v>
      </c>
      <c r="AR106" s="24">
        <v>1750</v>
      </c>
      <c r="AS106" s="24" t="s">
        <v>1509</v>
      </c>
      <c r="AT106" s="79">
        <f t="shared" si="6"/>
        <v>548.07692307692309</v>
      </c>
      <c r="AU106" s="51" t="b">
        <f t="shared" si="7"/>
        <v>0</v>
      </c>
      <c r="AV106" s="19">
        <v>3.6842105263157894</v>
      </c>
      <c r="AW106" s="47">
        <v>101500</v>
      </c>
      <c r="AX106" s="18" t="s">
        <v>1842</v>
      </c>
      <c r="AY106" s="47">
        <f t="shared" si="21"/>
        <v>3</v>
      </c>
      <c r="AZ106" s="18">
        <f t="shared" si="22"/>
        <v>6576.9230769230771</v>
      </c>
      <c r="BA106" s="44">
        <f>Y106</f>
        <v>5000</v>
      </c>
      <c r="BB106" s="80">
        <f t="shared" si="18"/>
        <v>5000</v>
      </c>
      <c r="BC106" s="18">
        <f t="shared" si="23"/>
        <v>5000</v>
      </c>
      <c r="BD106" s="18">
        <f t="shared" si="24"/>
        <v>290000</v>
      </c>
      <c r="BE106" s="18">
        <f t="shared" si="25"/>
        <v>870000</v>
      </c>
      <c r="BF106" s="19">
        <f t="shared" si="26"/>
        <v>9.1228070175438596</v>
      </c>
      <c r="BG106" s="19">
        <f t="shared" si="27"/>
        <v>1</v>
      </c>
      <c r="BH106" s="19">
        <f t="shared" si="28"/>
        <v>2</v>
      </c>
      <c r="BI106" s="19"/>
      <c r="BJ106" s="19"/>
      <c r="BK106" s="19">
        <f>BH106*BC106</f>
        <v>10000</v>
      </c>
      <c r="BL106" s="19">
        <f>BK106*G106</f>
        <v>580000</v>
      </c>
      <c r="BQ106" s="18" t="s">
        <v>1858</v>
      </c>
    </row>
    <row r="107" spans="1:69" ht="45" x14ac:dyDescent="0.25">
      <c r="A107" s="18">
        <v>674</v>
      </c>
      <c r="B107" s="28" t="s">
        <v>2015</v>
      </c>
      <c r="C107" s="28" t="s">
        <v>1534</v>
      </c>
      <c r="D107" s="28"/>
      <c r="E107" s="23"/>
      <c r="F107" s="24">
        <v>18900</v>
      </c>
      <c r="G107" s="25">
        <v>3.1920000000000002</v>
      </c>
      <c r="H107" s="52" t="s">
        <v>1702</v>
      </c>
      <c r="I107" s="86" t="s">
        <v>1700</v>
      </c>
      <c r="J107" s="83" t="s">
        <v>1683</v>
      </c>
      <c r="K107" s="71" t="s">
        <v>1180</v>
      </c>
      <c r="L107" s="25" t="s">
        <v>100</v>
      </c>
      <c r="M107" s="52">
        <v>3.1920000000000002</v>
      </c>
      <c r="N107" s="71" t="s">
        <v>1208</v>
      </c>
      <c r="O107" s="25">
        <v>1</v>
      </c>
      <c r="P107" s="25">
        <v>7</v>
      </c>
      <c r="Q107" s="52">
        <v>1</v>
      </c>
      <c r="R107" s="25">
        <v>2</v>
      </c>
      <c r="S107" s="25">
        <v>11</v>
      </c>
      <c r="T107" s="25">
        <v>3</v>
      </c>
      <c r="U107" s="25">
        <f t="shared" si="20"/>
        <v>11</v>
      </c>
      <c r="V107" s="71" t="s">
        <v>1899</v>
      </c>
      <c r="W107" s="71" t="s">
        <v>46</v>
      </c>
      <c r="X107" s="25" t="s">
        <v>1510</v>
      </c>
      <c r="Y107" s="25">
        <v>5000</v>
      </c>
      <c r="Z107" s="25">
        <v>1000</v>
      </c>
      <c r="AA107" s="42">
        <v>126412</v>
      </c>
      <c r="AB107" s="42">
        <v>99504</v>
      </c>
      <c r="AC107" s="42">
        <v>124032</v>
      </c>
      <c r="AD107" s="42">
        <v>117500</v>
      </c>
      <c r="AE107" s="42">
        <v>88000</v>
      </c>
      <c r="AF107" s="42">
        <v>93260</v>
      </c>
      <c r="AG107" s="42">
        <v>179500</v>
      </c>
      <c r="AH107" s="42">
        <v>147000</v>
      </c>
      <c r="AI107" s="42">
        <v>121000</v>
      </c>
      <c r="AJ107" s="18">
        <v>1096208</v>
      </c>
      <c r="AK107" s="47">
        <v>121800.88888888889</v>
      </c>
      <c r="AL107" s="75">
        <f t="shared" si="16"/>
        <v>179500</v>
      </c>
      <c r="AM107" s="47">
        <f t="shared" si="17"/>
        <v>388788.43733333336</v>
      </c>
      <c r="AN107" s="47">
        <v>3.8878843733333337</v>
      </c>
      <c r="AO107" s="48">
        <v>3.5569262457467912E-3</v>
      </c>
      <c r="AP107" s="49">
        <v>0.73296109571702328</v>
      </c>
      <c r="AQ107" s="18" t="s">
        <v>1169</v>
      </c>
      <c r="AR107" s="24">
        <v>18900</v>
      </c>
      <c r="AS107" s="24" t="s">
        <v>1510</v>
      </c>
      <c r="AT107" s="79">
        <f t="shared" si="6"/>
        <v>6903.8461538461543</v>
      </c>
      <c r="AU107" s="51" t="b">
        <f t="shared" si="7"/>
        <v>1</v>
      </c>
      <c r="AV107" s="19">
        <v>3.1587743732590532</v>
      </c>
      <c r="AW107" s="47">
        <v>60328.800000000003</v>
      </c>
      <c r="AX107" s="18" t="s">
        <v>1842</v>
      </c>
      <c r="AY107" s="47">
        <f t="shared" si="21"/>
        <v>12</v>
      </c>
      <c r="AZ107" s="18">
        <f t="shared" si="22"/>
        <v>75942.307692307702</v>
      </c>
      <c r="BA107" s="80">
        <f>AT107</f>
        <v>6903.8461538461543</v>
      </c>
      <c r="BB107" s="80">
        <f t="shared" si="18"/>
        <v>6903.8461538461543</v>
      </c>
      <c r="BC107" s="18">
        <f t="shared" si="23"/>
        <v>7000</v>
      </c>
      <c r="BD107" s="18">
        <f t="shared" si="24"/>
        <v>22344</v>
      </c>
      <c r="BE107" s="18">
        <f t="shared" si="25"/>
        <v>268128</v>
      </c>
      <c r="BF107" s="19">
        <f t="shared" si="26"/>
        <v>1.0139275766016713</v>
      </c>
      <c r="BG107" s="19">
        <f t="shared" si="27"/>
        <v>3</v>
      </c>
      <c r="BH107" s="19">
        <f t="shared" si="28"/>
        <v>9</v>
      </c>
      <c r="BI107" s="19"/>
      <c r="BJ107" s="19"/>
      <c r="BK107" s="19"/>
      <c r="BL107" s="19"/>
      <c r="BQ107" s="18" t="s">
        <v>1858</v>
      </c>
    </row>
    <row r="108" spans="1:69" ht="30" x14ac:dyDescent="0.25">
      <c r="A108" s="18">
        <v>350</v>
      </c>
      <c r="B108" s="28" t="s">
        <v>2016</v>
      </c>
      <c r="C108" s="28" t="s">
        <v>1534</v>
      </c>
      <c r="D108" s="28"/>
      <c r="E108" s="23"/>
      <c r="F108" s="24">
        <v>754.41999999999905</v>
      </c>
      <c r="G108" s="25">
        <v>195</v>
      </c>
      <c r="H108" s="52" t="s">
        <v>1702</v>
      </c>
      <c r="I108" s="86" t="s">
        <v>1700</v>
      </c>
      <c r="J108" s="83" t="s">
        <v>1505</v>
      </c>
      <c r="K108" s="71" t="s">
        <v>1175</v>
      </c>
      <c r="L108" s="25" t="s">
        <v>101</v>
      </c>
      <c r="M108" s="52">
        <v>195</v>
      </c>
      <c r="N108" s="71" t="s">
        <v>1208</v>
      </c>
      <c r="O108" s="25">
        <v>1</v>
      </c>
      <c r="P108" s="25">
        <v>15</v>
      </c>
      <c r="Q108" s="52">
        <v>1</v>
      </c>
      <c r="R108" s="25">
        <v>5</v>
      </c>
      <c r="S108" s="25">
        <v>22</v>
      </c>
      <c r="T108" s="25">
        <v>25</v>
      </c>
      <c r="U108" s="25">
        <f t="shared" si="20"/>
        <v>22</v>
      </c>
      <c r="V108" s="71" t="s">
        <v>1889</v>
      </c>
      <c r="W108" s="71" t="s">
        <v>46</v>
      </c>
      <c r="X108" s="25" t="s">
        <v>1529</v>
      </c>
      <c r="Y108" s="25">
        <v>1000</v>
      </c>
      <c r="Z108" s="25">
        <v>20</v>
      </c>
      <c r="AA108" s="42">
        <v>2720.86</v>
      </c>
      <c r="AB108" s="42">
        <v>3601.2</v>
      </c>
      <c r="AC108" s="42">
        <v>1288</v>
      </c>
      <c r="AD108" s="42">
        <v>1768</v>
      </c>
      <c r="AE108" s="42">
        <v>1111.1399999999999</v>
      </c>
      <c r="AF108" s="42">
        <v>1624</v>
      </c>
      <c r="AG108" s="42">
        <v>1286</v>
      </c>
      <c r="AH108" s="42">
        <v>1748.23</v>
      </c>
      <c r="AI108" s="42">
        <v>2082</v>
      </c>
      <c r="AJ108" s="18">
        <v>17229.43</v>
      </c>
      <c r="AK108" s="47">
        <v>1914.3811111111111</v>
      </c>
      <c r="AL108" s="75">
        <f t="shared" si="16"/>
        <v>3601.2</v>
      </c>
      <c r="AM108" s="47">
        <f t="shared" si="17"/>
        <v>373304.31666666665</v>
      </c>
      <c r="AN108" s="47">
        <v>3.7330431666666666</v>
      </c>
      <c r="AO108" s="48">
        <v>3.4152659752682297E-3</v>
      </c>
      <c r="AP108" s="49">
        <v>0.73637636169229148</v>
      </c>
      <c r="AQ108" s="18" t="s">
        <v>1169</v>
      </c>
      <c r="AR108" s="24">
        <v>754.41999999999905</v>
      </c>
      <c r="AS108" s="24" t="s">
        <v>1509</v>
      </c>
      <c r="AT108" s="79">
        <f t="shared" si="6"/>
        <v>138.50769230769231</v>
      </c>
      <c r="AU108" s="51" t="b">
        <f t="shared" si="7"/>
        <v>0</v>
      </c>
      <c r="AV108" s="19">
        <v>6.2847384205264838</v>
      </c>
      <c r="AW108" s="47">
        <v>147111.89999999982</v>
      </c>
      <c r="AX108" s="18" t="s">
        <v>1842</v>
      </c>
      <c r="AY108" s="47">
        <f t="shared" si="21"/>
        <v>5</v>
      </c>
      <c r="AZ108" s="18">
        <f t="shared" si="22"/>
        <v>3047.169230769231</v>
      </c>
      <c r="BA108" s="44">
        <f t="shared" ref="BA108:BA116" si="29">Y108</f>
        <v>1000</v>
      </c>
      <c r="BB108" s="80">
        <f t="shared" si="18"/>
        <v>1000</v>
      </c>
      <c r="BC108" s="18">
        <f t="shared" si="23"/>
        <v>1000</v>
      </c>
      <c r="BD108" s="18">
        <f t="shared" si="24"/>
        <v>195000</v>
      </c>
      <c r="BE108" s="18">
        <f t="shared" si="25"/>
        <v>975000</v>
      </c>
      <c r="BF108" s="19">
        <f t="shared" si="26"/>
        <v>7.2198156170165504</v>
      </c>
      <c r="BG108" s="19">
        <f t="shared" si="27"/>
        <v>1</v>
      </c>
      <c r="BH108" s="19">
        <f t="shared" si="28"/>
        <v>4</v>
      </c>
      <c r="BI108" s="19"/>
      <c r="BJ108" s="19"/>
      <c r="BK108" s="19">
        <f>BH108*BC108</f>
        <v>4000</v>
      </c>
      <c r="BL108" s="19">
        <f>BK108*G108</f>
        <v>780000</v>
      </c>
      <c r="BQ108" s="18" t="s">
        <v>1858</v>
      </c>
    </row>
    <row r="109" spans="1:69" x14ac:dyDescent="0.25">
      <c r="A109" s="18">
        <v>566</v>
      </c>
      <c r="B109" s="23" t="s">
        <v>102</v>
      </c>
      <c r="C109" s="28" t="s">
        <v>1534</v>
      </c>
      <c r="D109" s="28"/>
      <c r="E109" s="23"/>
      <c r="F109" s="24">
        <v>7626</v>
      </c>
      <c r="G109" s="25">
        <v>4.3</v>
      </c>
      <c r="H109" s="52" t="s">
        <v>1702</v>
      </c>
      <c r="I109" s="86" t="s">
        <v>1700</v>
      </c>
      <c r="J109" s="83" t="s">
        <v>1502</v>
      </c>
      <c r="K109" s="71" t="s">
        <v>1173</v>
      </c>
      <c r="L109" s="25" t="s">
        <v>103</v>
      </c>
      <c r="M109" s="52">
        <v>4.3</v>
      </c>
      <c r="N109" s="71" t="s">
        <v>1208</v>
      </c>
      <c r="O109" s="25">
        <v>1</v>
      </c>
      <c r="P109" s="25">
        <v>2</v>
      </c>
      <c r="Q109" s="52">
        <v>1</v>
      </c>
      <c r="R109" s="25">
        <v>2</v>
      </c>
      <c r="S109" s="25">
        <v>6</v>
      </c>
      <c r="T109" s="25">
        <v>2</v>
      </c>
      <c r="U109" s="25">
        <f t="shared" si="20"/>
        <v>6</v>
      </c>
      <c r="V109" s="71" t="s">
        <v>1887</v>
      </c>
      <c r="W109" s="71" t="s">
        <v>46</v>
      </c>
      <c r="X109" s="25" t="s">
        <v>1510</v>
      </c>
      <c r="Y109" s="25">
        <v>5000</v>
      </c>
      <c r="Z109" s="25">
        <v>160</v>
      </c>
      <c r="AA109" s="42">
        <v>69690</v>
      </c>
      <c r="AB109" s="42">
        <v>42749</v>
      </c>
      <c r="AC109" s="42">
        <v>85011</v>
      </c>
      <c r="AD109" s="42">
        <v>38400</v>
      </c>
      <c r="AE109" s="42">
        <v>66729</v>
      </c>
      <c r="AF109" s="42">
        <v>90400</v>
      </c>
      <c r="AG109" s="42">
        <v>112320</v>
      </c>
      <c r="AH109" s="42">
        <v>115738</v>
      </c>
      <c r="AI109" s="42">
        <v>149895</v>
      </c>
      <c r="AJ109" s="18">
        <v>770932</v>
      </c>
      <c r="AK109" s="47">
        <v>85659.111111111109</v>
      </c>
      <c r="AL109" s="75">
        <f t="shared" si="16"/>
        <v>149895</v>
      </c>
      <c r="AM109" s="47">
        <f t="shared" si="17"/>
        <v>368334.17777777778</v>
      </c>
      <c r="AN109" s="47">
        <v>3.6833417777777777</v>
      </c>
      <c r="AO109" s="48">
        <v>3.3697954422962353E-3</v>
      </c>
      <c r="AP109" s="49">
        <v>0.73974615713458769</v>
      </c>
      <c r="AQ109" s="18" t="s">
        <v>1169</v>
      </c>
      <c r="AR109" s="24">
        <v>7626</v>
      </c>
      <c r="AS109" s="24" t="s">
        <v>1510</v>
      </c>
      <c r="AT109" s="79">
        <f t="shared" si="6"/>
        <v>5765.1923076923076</v>
      </c>
      <c r="AU109" s="51" t="b">
        <f t="shared" si="7"/>
        <v>1</v>
      </c>
      <c r="AV109" s="19">
        <v>1.52626838787151</v>
      </c>
      <c r="AW109" s="47">
        <v>32791.799999999996</v>
      </c>
      <c r="AX109" s="18" t="s">
        <v>1842</v>
      </c>
      <c r="AY109" s="47">
        <f t="shared" si="21"/>
        <v>8</v>
      </c>
      <c r="AZ109" s="18">
        <f t="shared" si="22"/>
        <v>34591.153846153844</v>
      </c>
      <c r="BA109" s="44">
        <f t="shared" si="29"/>
        <v>5000</v>
      </c>
      <c r="BB109" s="80">
        <f t="shared" si="18"/>
        <v>5765.1923076923076</v>
      </c>
      <c r="BC109" s="18">
        <f t="shared" si="23"/>
        <v>5120</v>
      </c>
      <c r="BD109" s="18">
        <f t="shared" si="24"/>
        <v>22016</v>
      </c>
      <c r="BE109" s="18">
        <f t="shared" si="25"/>
        <v>176128</v>
      </c>
      <c r="BF109" s="19">
        <f t="shared" si="26"/>
        <v>0.88808832849661434</v>
      </c>
      <c r="BG109" s="19">
        <f t="shared" si="27"/>
        <v>2</v>
      </c>
      <c r="BH109" s="19">
        <f t="shared" si="28"/>
        <v>6</v>
      </c>
      <c r="BI109" s="19"/>
      <c r="BJ109" s="19"/>
      <c r="BK109" s="19"/>
      <c r="BL109" s="19"/>
      <c r="BQ109" s="18" t="s">
        <v>1858</v>
      </c>
    </row>
    <row r="110" spans="1:69" x14ac:dyDescent="0.25">
      <c r="A110" s="18">
        <v>14</v>
      </c>
      <c r="B110" s="23" t="s">
        <v>104</v>
      </c>
      <c r="C110" s="28" t="s">
        <v>1534</v>
      </c>
      <c r="D110" s="28"/>
      <c r="E110" s="23"/>
      <c r="F110" s="24">
        <v>840.00000000000091</v>
      </c>
      <c r="G110" s="25">
        <v>135.11000000000001</v>
      </c>
      <c r="H110" s="52" t="s">
        <v>1702</v>
      </c>
      <c r="I110" s="86" t="s">
        <v>1700</v>
      </c>
      <c r="J110" s="83" t="s">
        <v>1505</v>
      </c>
      <c r="K110" s="71" t="s">
        <v>1171</v>
      </c>
      <c r="L110" s="25" t="s">
        <v>105</v>
      </c>
      <c r="M110" s="52">
        <v>135.11000000000001</v>
      </c>
      <c r="N110" s="71" t="s">
        <v>1207</v>
      </c>
      <c r="O110" s="25">
        <v>1</v>
      </c>
      <c r="P110" s="25">
        <v>7</v>
      </c>
      <c r="Q110" s="52">
        <v>5</v>
      </c>
      <c r="R110" s="25">
        <v>3</v>
      </c>
      <c r="S110" s="52">
        <f>O110+P110+Q110+R110</f>
        <v>16</v>
      </c>
      <c r="T110" s="25">
        <v>10</v>
      </c>
      <c r="U110" s="25">
        <f t="shared" si="20"/>
        <v>16</v>
      </c>
      <c r="V110" s="71" t="s">
        <v>1924</v>
      </c>
      <c r="W110" s="71" t="s">
        <v>21</v>
      </c>
      <c r="X110" s="25" t="s">
        <v>1529</v>
      </c>
      <c r="Y110" s="25">
        <v>1000</v>
      </c>
      <c r="Z110" s="25">
        <v>280</v>
      </c>
      <c r="AA110" s="42">
        <v>3080</v>
      </c>
      <c r="AB110" s="42">
        <v>3360</v>
      </c>
      <c r="AC110" s="42">
        <v>1418.6</v>
      </c>
      <c r="AD110" s="42">
        <v>1692.2</v>
      </c>
      <c r="AE110" s="42">
        <v>1680</v>
      </c>
      <c r="AF110" s="42">
        <v>1960</v>
      </c>
      <c r="AG110" s="42">
        <v>1990</v>
      </c>
      <c r="AH110" s="42">
        <v>3100</v>
      </c>
      <c r="AI110" s="42">
        <v>2800</v>
      </c>
      <c r="AJ110" s="18">
        <v>21080.799999999999</v>
      </c>
      <c r="AK110" s="47">
        <v>2342.3111111111116</v>
      </c>
      <c r="AL110" s="75">
        <f t="shared" si="16"/>
        <v>3360</v>
      </c>
      <c r="AM110" s="47">
        <f t="shared" si="17"/>
        <v>316469.65422222228</v>
      </c>
      <c r="AN110" s="47">
        <v>3.1646965422222233</v>
      </c>
      <c r="AO110" s="48">
        <v>2.89530014525698E-3</v>
      </c>
      <c r="AP110" s="49">
        <v>0.74264145727984465</v>
      </c>
      <c r="AQ110" s="18" t="s">
        <v>1169</v>
      </c>
      <c r="AR110" s="24">
        <v>840.00000000000091</v>
      </c>
      <c r="AS110" s="24" t="s">
        <v>1509</v>
      </c>
      <c r="AT110" s="79">
        <f t="shared" si="6"/>
        <v>129.23076923076923</v>
      </c>
      <c r="AU110" s="51" t="b">
        <f t="shared" si="7"/>
        <v>0</v>
      </c>
      <c r="AV110" s="19">
        <v>7.500000000000008</v>
      </c>
      <c r="AW110" s="47">
        <v>113492.40000000014</v>
      </c>
      <c r="AX110" s="18" t="s">
        <v>1842</v>
      </c>
      <c r="AY110" s="47">
        <f t="shared" si="21"/>
        <v>3</v>
      </c>
      <c r="AZ110" s="18">
        <f t="shared" si="22"/>
        <v>2067.6923076923076</v>
      </c>
      <c r="BA110" s="44">
        <f t="shared" si="29"/>
        <v>1000</v>
      </c>
      <c r="BB110" s="80">
        <f t="shared" si="18"/>
        <v>1000</v>
      </c>
      <c r="BC110" s="18">
        <f t="shared" si="23"/>
        <v>1120</v>
      </c>
      <c r="BD110" s="18">
        <f t="shared" si="24"/>
        <v>151323.20000000001</v>
      </c>
      <c r="BE110" s="18">
        <f t="shared" si="25"/>
        <v>453969.60000000003</v>
      </c>
      <c r="BF110" s="19">
        <f t="shared" si="26"/>
        <v>8.6666666666666661</v>
      </c>
      <c r="BG110" s="19">
        <f t="shared" si="27"/>
        <v>1</v>
      </c>
      <c r="BH110" s="19">
        <f t="shared" si="28"/>
        <v>2</v>
      </c>
      <c r="BI110" s="19"/>
      <c r="BJ110" s="19"/>
      <c r="BK110" s="19"/>
      <c r="BL110" s="19"/>
      <c r="BQ110" s="18" t="s">
        <v>1858</v>
      </c>
    </row>
    <row r="111" spans="1:69" x14ac:dyDescent="0.25">
      <c r="A111" s="18">
        <v>574</v>
      </c>
      <c r="B111" s="23" t="s">
        <v>140</v>
      </c>
      <c r="C111" s="28" t="s">
        <v>1534</v>
      </c>
      <c r="D111" s="28"/>
      <c r="E111" s="23"/>
      <c r="F111" s="24">
        <v>1415</v>
      </c>
      <c r="G111" s="25">
        <v>38.6</v>
      </c>
      <c r="H111" s="52" t="s">
        <v>1704</v>
      </c>
      <c r="I111" s="86" t="s">
        <v>1700</v>
      </c>
      <c r="J111" s="83" t="s">
        <v>1504</v>
      </c>
      <c r="K111" s="71" t="s">
        <v>1178</v>
      </c>
      <c r="L111" s="25" t="s">
        <v>141</v>
      </c>
      <c r="M111" s="52">
        <v>38.6</v>
      </c>
      <c r="N111" s="71" t="s">
        <v>1208</v>
      </c>
      <c r="O111" s="25">
        <v>1</v>
      </c>
      <c r="P111" s="25">
        <v>4</v>
      </c>
      <c r="Q111" s="52">
        <v>1</v>
      </c>
      <c r="R111" s="25">
        <v>2</v>
      </c>
      <c r="S111" s="25">
        <v>8</v>
      </c>
      <c r="T111" s="25">
        <v>7</v>
      </c>
      <c r="U111" s="25">
        <f t="shared" si="20"/>
        <v>8</v>
      </c>
      <c r="V111" s="71" t="s">
        <v>1968</v>
      </c>
      <c r="W111" s="71" t="s">
        <v>46</v>
      </c>
      <c r="X111" s="25" t="s">
        <v>1510</v>
      </c>
      <c r="Y111" s="25">
        <v>500</v>
      </c>
      <c r="Z111" s="25">
        <v>10</v>
      </c>
      <c r="AA111" s="42"/>
      <c r="AB111" s="42"/>
      <c r="AC111" s="42"/>
      <c r="AD111" s="42">
        <v>150</v>
      </c>
      <c r="AE111" s="42">
        <v>2550</v>
      </c>
      <c r="AF111" s="42">
        <v>10610</v>
      </c>
      <c r="AG111" s="42">
        <v>10010</v>
      </c>
      <c r="AH111" s="42">
        <v>13565</v>
      </c>
      <c r="AI111" s="42">
        <v>12085</v>
      </c>
      <c r="AJ111" s="18">
        <v>48970</v>
      </c>
      <c r="AK111" s="47">
        <v>8161.666666666667</v>
      </c>
      <c r="AL111" s="75">
        <f t="shared" si="16"/>
        <v>13565</v>
      </c>
      <c r="AM111" s="47">
        <f t="shared" si="17"/>
        <v>210026.88888888891</v>
      </c>
      <c r="AN111" s="47">
        <v>3.1504033333333337</v>
      </c>
      <c r="AO111" s="48">
        <v>2.8822236530182859E-3</v>
      </c>
      <c r="AP111" s="49">
        <v>0.74552368093286292</v>
      </c>
      <c r="AQ111" s="18" t="s">
        <v>1169</v>
      </c>
      <c r="AR111" s="24">
        <v>1415</v>
      </c>
      <c r="AS111" s="24" t="s">
        <v>1510</v>
      </c>
      <c r="AT111" s="79">
        <f t="shared" si="6"/>
        <v>521.73076923076928</v>
      </c>
      <c r="AU111" s="51" t="b">
        <f t="shared" si="7"/>
        <v>1</v>
      </c>
      <c r="AV111" s="19">
        <v>3.1293770733505344</v>
      </c>
      <c r="AW111" s="47">
        <v>54619</v>
      </c>
      <c r="AX111" s="18" t="s">
        <v>1842</v>
      </c>
      <c r="AY111" s="47">
        <f t="shared" si="21"/>
        <v>10</v>
      </c>
      <c r="AZ111" s="43">
        <f t="shared" si="22"/>
        <v>4173.8461538461543</v>
      </c>
      <c r="BA111" s="44">
        <f t="shared" si="29"/>
        <v>500</v>
      </c>
      <c r="BB111" s="80">
        <f t="shared" si="18"/>
        <v>521.73076923076928</v>
      </c>
      <c r="BC111" s="18">
        <f t="shared" si="23"/>
        <v>500</v>
      </c>
      <c r="BD111" s="18">
        <f t="shared" si="24"/>
        <v>19300</v>
      </c>
      <c r="BE111" s="18">
        <f t="shared" si="25"/>
        <v>193000</v>
      </c>
      <c r="BF111" s="19">
        <f t="shared" si="26"/>
        <v>0.95834869148544033</v>
      </c>
      <c r="BG111" s="19">
        <f t="shared" si="27"/>
        <v>3</v>
      </c>
      <c r="BH111" s="19">
        <f t="shared" si="28"/>
        <v>7</v>
      </c>
      <c r="BI111" s="19"/>
      <c r="BJ111" s="19"/>
      <c r="BK111" s="19">
        <f>BH111*BC111</f>
        <v>3500</v>
      </c>
      <c r="BL111" s="19">
        <f>BK111*G111</f>
        <v>135100</v>
      </c>
      <c r="BQ111" s="18" t="s">
        <v>1858</v>
      </c>
    </row>
    <row r="112" spans="1:69" x14ac:dyDescent="0.25">
      <c r="A112" s="18">
        <v>559</v>
      </c>
      <c r="B112" s="23" t="s">
        <v>106</v>
      </c>
      <c r="C112" s="28" t="s">
        <v>1534</v>
      </c>
      <c r="D112" s="28"/>
      <c r="E112" s="23"/>
      <c r="F112" s="24">
        <v>15858</v>
      </c>
      <c r="G112" s="25">
        <v>10.02275</v>
      </c>
      <c r="H112" s="52" t="s">
        <v>1702</v>
      </c>
      <c r="I112" s="86" t="s">
        <v>1700</v>
      </c>
      <c r="J112" s="83" t="s">
        <v>1505</v>
      </c>
      <c r="K112" s="71" t="s">
        <v>1173</v>
      </c>
      <c r="L112" s="25" t="s">
        <v>107</v>
      </c>
      <c r="M112" s="52">
        <v>10.02275</v>
      </c>
      <c r="N112" s="71" t="s">
        <v>1208</v>
      </c>
      <c r="O112" s="25">
        <v>1</v>
      </c>
      <c r="P112" s="25">
        <v>2</v>
      </c>
      <c r="Q112" s="52">
        <v>1</v>
      </c>
      <c r="R112" s="25">
        <v>2</v>
      </c>
      <c r="S112" s="25">
        <v>6</v>
      </c>
      <c r="T112" s="25">
        <v>2</v>
      </c>
      <c r="U112" s="25">
        <f t="shared" si="20"/>
        <v>6</v>
      </c>
      <c r="V112" s="71" t="s">
        <v>1943</v>
      </c>
      <c r="W112" s="71" t="s">
        <v>46</v>
      </c>
      <c r="X112" s="25" t="s">
        <v>1510</v>
      </c>
      <c r="Y112" s="25">
        <v>5000</v>
      </c>
      <c r="Z112" s="25">
        <v>32</v>
      </c>
      <c r="AA112" s="42">
        <v>27892</v>
      </c>
      <c r="AB112" s="42">
        <v>53742</v>
      </c>
      <c r="AC112" s="42">
        <v>8613</v>
      </c>
      <c r="AD112" s="42">
        <v>9410</v>
      </c>
      <c r="AE112" s="42">
        <v>15260</v>
      </c>
      <c r="AF112" s="42">
        <v>25724</v>
      </c>
      <c r="AG112" s="42">
        <v>40392</v>
      </c>
      <c r="AH112" s="42">
        <v>32112</v>
      </c>
      <c r="AI112" s="42">
        <v>54412</v>
      </c>
      <c r="AJ112" s="18">
        <v>267557</v>
      </c>
      <c r="AK112" s="47">
        <v>29728.555555555555</v>
      </c>
      <c r="AL112" s="75">
        <f t="shared" si="16"/>
        <v>54412</v>
      </c>
      <c r="AM112" s="47">
        <f t="shared" si="17"/>
        <v>297961.88019444444</v>
      </c>
      <c r="AN112" s="47">
        <v>2.9796188019444445</v>
      </c>
      <c r="AO112" s="48">
        <v>2.7259772414142585E-3</v>
      </c>
      <c r="AP112" s="49">
        <v>0.74824965817427713</v>
      </c>
      <c r="AQ112" s="18" t="s">
        <v>1169</v>
      </c>
      <c r="AR112" s="24">
        <v>15858</v>
      </c>
      <c r="AS112" s="24" t="s">
        <v>1510</v>
      </c>
      <c r="AT112" s="79">
        <f t="shared" si="6"/>
        <v>2092.7692307692309</v>
      </c>
      <c r="AU112" s="51" t="b">
        <f t="shared" si="7"/>
        <v>0</v>
      </c>
      <c r="AV112" s="19">
        <v>8.7432919208998019</v>
      </c>
      <c r="AW112" s="47">
        <v>158940.76949999999</v>
      </c>
      <c r="AX112" s="18" t="s">
        <v>1842</v>
      </c>
      <c r="AY112" s="47">
        <f t="shared" si="21"/>
        <v>4</v>
      </c>
      <c r="AZ112" s="43">
        <f t="shared" si="22"/>
        <v>12556.615384615387</v>
      </c>
      <c r="BA112" s="44">
        <f t="shared" si="29"/>
        <v>5000</v>
      </c>
      <c r="BB112" s="80">
        <f t="shared" si="18"/>
        <v>5000</v>
      </c>
      <c r="BC112" s="18">
        <f t="shared" si="23"/>
        <v>5024</v>
      </c>
      <c r="BD112" s="18">
        <f t="shared" si="24"/>
        <v>50354.296000000002</v>
      </c>
      <c r="BE112" s="18">
        <f t="shared" si="25"/>
        <v>201417.18400000001</v>
      </c>
      <c r="BF112" s="19">
        <f t="shared" si="26"/>
        <v>2.4006469161214437</v>
      </c>
      <c r="BG112" s="19">
        <f t="shared" si="27"/>
        <v>4</v>
      </c>
      <c r="BH112" s="19">
        <f t="shared" si="28"/>
        <v>0</v>
      </c>
      <c r="BI112" s="19">
        <f>(AR112-AY112*BC112)*G112</f>
        <v>-42476.414499999999</v>
      </c>
      <c r="BJ112" s="19"/>
      <c r="BK112" s="19"/>
      <c r="BL112" s="19"/>
      <c r="BQ112" s="18" t="s">
        <v>1858</v>
      </c>
    </row>
    <row r="113" spans="1:69" x14ac:dyDescent="0.25">
      <c r="A113" s="18">
        <v>665</v>
      </c>
      <c r="B113" s="23" t="s">
        <v>108</v>
      </c>
      <c r="C113" s="28" t="s">
        <v>1534</v>
      </c>
      <c r="D113" s="28"/>
      <c r="E113" s="23"/>
      <c r="F113" s="24">
        <v>1510.0000000000009</v>
      </c>
      <c r="G113" s="25">
        <v>128</v>
      </c>
      <c r="H113" s="52" t="s">
        <v>1702</v>
      </c>
      <c r="I113" s="86" t="s">
        <v>1699</v>
      </c>
      <c r="J113" s="83" t="s">
        <v>1633</v>
      </c>
      <c r="K113" s="71" t="s">
        <v>1181</v>
      </c>
      <c r="L113" s="25" t="s">
        <v>109</v>
      </c>
      <c r="M113" s="52">
        <v>128</v>
      </c>
      <c r="N113" s="71" t="s">
        <v>1208</v>
      </c>
      <c r="O113" s="25">
        <v>1</v>
      </c>
      <c r="P113" s="25">
        <v>3</v>
      </c>
      <c r="Q113" s="52">
        <v>1</v>
      </c>
      <c r="R113" s="25">
        <v>3</v>
      </c>
      <c r="S113" s="25">
        <v>8</v>
      </c>
      <c r="T113" s="25">
        <v>3</v>
      </c>
      <c r="U113" s="25">
        <f t="shared" si="20"/>
        <v>8</v>
      </c>
      <c r="V113" s="71" t="s">
        <v>1901</v>
      </c>
      <c r="W113" s="71" t="s">
        <v>46</v>
      </c>
      <c r="X113" s="25" t="s">
        <v>1529</v>
      </c>
      <c r="Y113" s="25">
        <v>500</v>
      </c>
      <c r="Z113" s="25">
        <v>30</v>
      </c>
      <c r="AA113" s="42">
        <v>3757.9</v>
      </c>
      <c r="AB113" s="42">
        <v>1500</v>
      </c>
      <c r="AC113" s="42">
        <v>360</v>
      </c>
      <c r="AD113" s="42">
        <v>1409.2</v>
      </c>
      <c r="AE113" s="42">
        <v>2839.6</v>
      </c>
      <c r="AF113" s="42">
        <v>2550</v>
      </c>
      <c r="AG113" s="42">
        <v>2014.44</v>
      </c>
      <c r="AH113" s="42">
        <v>3505</v>
      </c>
      <c r="AI113" s="42">
        <v>2918.4</v>
      </c>
      <c r="AJ113" s="18">
        <v>20854.54</v>
      </c>
      <c r="AK113" s="47">
        <v>2317.1711111111113</v>
      </c>
      <c r="AL113" s="75">
        <f t="shared" si="16"/>
        <v>3757.9</v>
      </c>
      <c r="AM113" s="47">
        <f t="shared" si="17"/>
        <v>296597.90222222224</v>
      </c>
      <c r="AN113" s="47">
        <v>2.9659790222222222</v>
      </c>
      <c r="AO113" s="48">
        <v>2.713498554853274E-3</v>
      </c>
      <c r="AP113" s="49">
        <v>0.75096315672913039</v>
      </c>
      <c r="AQ113" s="18" t="s">
        <v>1169</v>
      </c>
      <c r="AR113" s="24">
        <v>1510.0000000000009</v>
      </c>
      <c r="AS113" s="24" t="s">
        <v>1509</v>
      </c>
      <c r="AT113" s="79">
        <f t="shared" si="6"/>
        <v>144.53461538461539</v>
      </c>
      <c r="AU113" s="51" t="b">
        <f t="shared" si="7"/>
        <v>0</v>
      </c>
      <c r="AV113" s="19">
        <v>12.054604965539271</v>
      </c>
      <c r="AW113" s="47">
        <v>193280.00000000012</v>
      </c>
      <c r="AX113" s="18" t="s">
        <v>1842</v>
      </c>
      <c r="AY113" s="47">
        <f t="shared" si="21"/>
        <v>4</v>
      </c>
      <c r="AZ113" s="18">
        <f t="shared" si="22"/>
        <v>1156.2769230769231</v>
      </c>
      <c r="BA113" s="44">
        <f t="shared" si="29"/>
        <v>500</v>
      </c>
      <c r="BB113" s="80">
        <f t="shared" si="18"/>
        <v>500</v>
      </c>
      <c r="BC113" s="18">
        <f t="shared" si="23"/>
        <v>510</v>
      </c>
      <c r="BD113" s="18">
        <f t="shared" si="24"/>
        <v>65280</v>
      </c>
      <c r="BE113" s="18">
        <f t="shared" si="25"/>
        <v>261120</v>
      </c>
      <c r="BF113" s="19">
        <f t="shared" si="26"/>
        <v>3.5285664866015591</v>
      </c>
      <c r="BG113" s="19">
        <f t="shared" si="27"/>
        <v>3</v>
      </c>
      <c r="BH113" s="19">
        <f t="shared" si="28"/>
        <v>1</v>
      </c>
      <c r="BI113" s="19">
        <f>(AR113-AY113*BC113)*G113</f>
        <v>-67839.999999999884</v>
      </c>
      <c r="BJ113" s="19"/>
      <c r="BK113" s="19"/>
      <c r="BL113" s="19"/>
      <c r="BQ113" s="18" t="s">
        <v>1858</v>
      </c>
    </row>
    <row r="114" spans="1:69" ht="30" x14ac:dyDescent="0.25">
      <c r="A114" s="18">
        <v>225</v>
      </c>
      <c r="B114" s="28" t="s">
        <v>2017</v>
      </c>
      <c r="C114" s="28" t="s">
        <v>1534</v>
      </c>
      <c r="D114" s="28"/>
      <c r="E114" s="23"/>
      <c r="F114" s="24">
        <v>435.16</v>
      </c>
      <c r="G114" s="25">
        <v>235</v>
      </c>
      <c r="H114" s="52" t="s">
        <v>1702</v>
      </c>
      <c r="I114" s="86" t="s">
        <v>1700</v>
      </c>
      <c r="J114" s="83" t="s">
        <v>1501</v>
      </c>
      <c r="K114" s="71" t="s">
        <v>1175</v>
      </c>
      <c r="L114" s="25" t="s">
        <v>110</v>
      </c>
      <c r="M114" s="52">
        <v>235</v>
      </c>
      <c r="N114" s="71" t="s">
        <v>1208</v>
      </c>
      <c r="O114" s="25">
        <v>1</v>
      </c>
      <c r="P114" s="25">
        <v>15</v>
      </c>
      <c r="Q114" s="52">
        <v>1</v>
      </c>
      <c r="R114" s="25">
        <v>5</v>
      </c>
      <c r="S114" s="25">
        <v>22</v>
      </c>
      <c r="T114" s="25">
        <v>25</v>
      </c>
      <c r="U114" s="25">
        <f t="shared" si="20"/>
        <v>22</v>
      </c>
      <c r="V114" s="71" t="s">
        <v>1891</v>
      </c>
      <c r="W114" s="71" t="s">
        <v>46</v>
      </c>
      <c r="X114" s="25" t="s">
        <v>1529</v>
      </c>
      <c r="Y114" s="25">
        <v>1000</v>
      </c>
      <c r="Z114" s="25">
        <v>20</v>
      </c>
      <c r="AA114" s="42">
        <v>1312.75</v>
      </c>
      <c r="AB114" s="42">
        <v>1587.08</v>
      </c>
      <c r="AC114" s="42">
        <v>1213.51</v>
      </c>
      <c r="AD114" s="42">
        <v>1750</v>
      </c>
      <c r="AE114" s="42">
        <v>153.49</v>
      </c>
      <c r="AF114" s="42">
        <v>480</v>
      </c>
      <c r="AG114" s="42">
        <v>1861.61</v>
      </c>
      <c r="AH114" s="42">
        <v>1560</v>
      </c>
      <c r="AI114" s="42">
        <v>1251.4000000000001</v>
      </c>
      <c r="AJ114" s="18">
        <v>11169.84</v>
      </c>
      <c r="AK114" s="47">
        <v>1241.0933333333332</v>
      </c>
      <c r="AL114" s="75">
        <f t="shared" si="16"/>
        <v>1861.61</v>
      </c>
      <c r="AM114" s="47">
        <f t="shared" si="17"/>
        <v>291656.93333333329</v>
      </c>
      <c r="AN114" s="47">
        <v>2.9165693333333329</v>
      </c>
      <c r="AO114" s="48">
        <v>2.6682948907709504E-3</v>
      </c>
      <c r="AP114" s="49">
        <v>0.7536314516199013</v>
      </c>
      <c r="AQ114" s="18" t="s">
        <v>1169</v>
      </c>
      <c r="AR114" s="24">
        <v>435.16</v>
      </c>
      <c r="AS114" s="24" t="s">
        <v>1509</v>
      </c>
      <c r="AT114" s="79">
        <f t="shared" si="6"/>
        <v>71.600384615384613</v>
      </c>
      <c r="AU114" s="51" t="b">
        <f t="shared" si="7"/>
        <v>0</v>
      </c>
      <c r="AV114" s="19">
        <v>7.0126395969080537</v>
      </c>
      <c r="AW114" s="47">
        <v>102262.6</v>
      </c>
      <c r="AX114" s="18" t="s">
        <v>1842</v>
      </c>
      <c r="AY114" s="47">
        <f t="shared" si="21"/>
        <v>3</v>
      </c>
      <c r="AZ114" s="43">
        <f t="shared" si="22"/>
        <v>1575.2084615384615</v>
      </c>
      <c r="BA114" s="44">
        <f t="shared" si="29"/>
        <v>1000</v>
      </c>
      <c r="BB114" s="80">
        <f t="shared" si="18"/>
        <v>1000</v>
      </c>
      <c r="BC114" s="18">
        <f t="shared" si="23"/>
        <v>1000</v>
      </c>
      <c r="BD114" s="18">
        <f t="shared" si="24"/>
        <v>235000</v>
      </c>
      <c r="BE114" s="18">
        <f t="shared" si="25"/>
        <v>705000</v>
      </c>
      <c r="BF114" s="19">
        <f t="shared" si="26"/>
        <v>13.96640542326266</v>
      </c>
      <c r="BG114" s="19">
        <f t="shared" si="27"/>
        <v>1</v>
      </c>
      <c r="BH114" s="19">
        <f t="shared" si="28"/>
        <v>2</v>
      </c>
      <c r="BI114" s="19"/>
      <c r="BJ114" s="19"/>
      <c r="BK114" s="19">
        <f t="shared" ref="BK114:BK121" si="30">BH114*BC114</f>
        <v>2000</v>
      </c>
      <c r="BL114" s="19">
        <f t="shared" ref="BL114:BL121" si="31">BK114*G114</f>
        <v>470000</v>
      </c>
      <c r="BQ114" s="18" t="s">
        <v>1858</v>
      </c>
    </row>
    <row r="115" spans="1:69" ht="30" x14ac:dyDescent="0.25">
      <c r="A115" s="18">
        <v>503</v>
      </c>
      <c r="B115" s="28" t="s">
        <v>2018</v>
      </c>
      <c r="C115" s="28" t="s">
        <v>1534</v>
      </c>
      <c r="D115" s="28"/>
      <c r="E115" s="23"/>
      <c r="F115" s="24">
        <v>587.88000000000011</v>
      </c>
      <c r="G115" s="25">
        <v>195</v>
      </c>
      <c r="H115" s="52" t="s">
        <v>1707</v>
      </c>
      <c r="I115" s="86" t="s">
        <v>1700</v>
      </c>
      <c r="J115" s="83" t="s">
        <v>1630</v>
      </c>
      <c r="K115" s="71" t="s">
        <v>1175</v>
      </c>
      <c r="L115" s="25" t="s">
        <v>111</v>
      </c>
      <c r="M115" s="52">
        <v>195</v>
      </c>
      <c r="N115" s="71" t="s">
        <v>1208</v>
      </c>
      <c r="O115" s="25">
        <v>1</v>
      </c>
      <c r="P115" s="25">
        <v>15</v>
      </c>
      <c r="Q115" s="52">
        <v>1</v>
      </c>
      <c r="R115" s="25">
        <v>5</v>
      </c>
      <c r="S115" s="25">
        <v>22</v>
      </c>
      <c r="T115" s="25">
        <v>25</v>
      </c>
      <c r="U115" s="25">
        <f t="shared" si="20"/>
        <v>22</v>
      </c>
      <c r="V115" s="71" t="s">
        <v>1902</v>
      </c>
      <c r="W115" s="71" t="s">
        <v>46</v>
      </c>
      <c r="X115" s="25" t="s">
        <v>1529</v>
      </c>
      <c r="Y115" s="25">
        <v>1000</v>
      </c>
      <c r="Z115" s="25">
        <v>20</v>
      </c>
      <c r="AA115" s="42">
        <v>1408</v>
      </c>
      <c r="AB115" s="42">
        <v>1999</v>
      </c>
      <c r="AC115" s="42">
        <v>1233.5</v>
      </c>
      <c r="AD115" s="42">
        <v>395</v>
      </c>
      <c r="AE115" s="42">
        <v>900</v>
      </c>
      <c r="AF115" s="42">
        <v>3281.9300000000003</v>
      </c>
      <c r="AG115" s="42">
        <v>1456.7000000000003</v>
      </c>
      <c r="AH115" s="42">
        <v>960</v>
      </c>
      <c r="AI115" s="42">
        <v>1290.02</v>
      </c>
      <c r="AJ115" s="18">
        <v>12924.150000000001</v>
      </c>
      <c r="AK115" s="47">
        <v>1436.0166666666669</v>
      </c>
      <c r="AL115" s="75">
        <f t="shared" si="16"/>
        <v>3281.9300000000003</v>
      </c>
      <c r="AM115" s="47">
        <f t="shared" si="17"/>
        <v>280023.25000000006</v>
      </c>
      <c r="AN115" s="47">
        <v>2.8002325000000008</v>
      </c>
      <c r="AO115" s="48">
        <v>2.5618612893324329E-3</v>
      </c>
      <c r="AP115" s="49">
        <v>0.75619331290923375</v>
      </c>
      <c r="AQ115" s="18" t="s">
        <v>1169</v>
      </c>
      <c r="AR115" s="24">
        <v>587.88000000000011</v>
      </c>
      <c r="AS115" s="24" t="s">
        <v>1509</v>
      </c>
      <c r="AT115" s="79">
        <f t="shared" si="6"/>
        <v>126.22807692307694</v>
      </c>
      <c r="AU115" s="51" t="b">
        <f t="shared" si="7"/>
        <v>0</v>
      </c>
      <c r="AV115" s="19">
        <v>5.3737892033041534</v>
      </c>
      <c r="AW115" s="47">
        <v>114636.60000000002</v>
      </c>
      <c r="AX115" s="18" t="s">
        <v>1842</v>
      </c>
      <c r="AY115" s="47">
        <f t="shared" si="21"/>
        <v>4</v>
      </c>
      <c r="AZ115" s="43">
        <f t="shared" si="22"/>
        <v>2777.0176923076929</v>
      </c>
      <c r="BA115" s="44">
        <f t="shared" si="29"/>
        <v>1000</v>
      </c>
      <c r="BB115" s="80">
        <f t="shared" si="18"/>
        <v>1000</v>
      </c>
      <c r="BC115" s="18">
        <f t="shared" si="23"/>
        <v>1000</v>
      </c>
      <c r="BD115" s="18">
        <f t="shared" si="24"/>
        <v>195000</v>
      </c>
      <c r="BE115" s="18">
        <f t="shared" si="25"/>
        <v>780000</v>
      </c>
      <c r="BF115" s="19">
        <f t="shared" si="26"/>
        <v>7.9221677488550934</v>
      </c>
      <c r="BG115" s="19">
        <f t="shared" si="27"/>
        <v>1</v>
      </c>
      <c r="BH115" s="19">
        <f t="shared" si="28"/>
        <v>3</v>
      </c>
      <c r="BI115" s="19"/>
      <c r="BJ115" s="19"/>
      <c r="BK115" s="19">
        <f t="shared" si="30"/>
        <v>3000</v>
      </c>
      <c r="BL115" s="19">
        <f t="shared" si="31"/>
        <v>585000</v>
      </c>
      <c r="BQ115" s="18" t="s">
        <v>1858</v>
      </c>
    </row>
    <row r="116" spans="1:69" ht="30" x14ac:dyDescent="0.25">
      <c r="A116" s="18">
        <v>324</v>
      </c>
      <c r="B116" s="29" t="s">
        <v>2019</v>
      </c>
      <c r="C116" s="28" t="s">
        <v>1534</v>
      </c>
      <c r="D116" s="28"/>
      <c r="E116" s="23"/>
      <c r="F116" s="24">
        <v>1118.3</v>
      </c>
      <c r="G116" s="25">
        <v>235</v>
      </c>
      <c r="H116" s="52" t="s">
        <v>1702</v>
      </c>
      <c r="I116" s="86" t="s">
        <v>1700</v>
      </c>
      <c r="J116" s="83" t="s">
        <v>1502</v>
      </c>
      <c r="K116" s="71" t="s">
        <v>1175</v>
      </c>
      <c r="L116" s="25" t="s">
        <v>112</v>
      </c>
      <c r="M116" s="52">
        <v>235</v>
      </c>
      <c r="N116" s="71" t="s">
        <v>1208</v>
      </c>
      <c r="O116" s="25">
        <v>1</v>
      </c>
      <c r="P116" s="25">
        <v>15</v>
      </c>
      <c r="Q116" s="52">
        <v>1</v>
      </c>
      <c r="R116" s="25">
        <v>5</v>
      </c>
      <c r="S116" s="25">
        <v>22</v>
      </c>
      <c r="T116" s="25">
        <v>25</v>
      </c>
      <c r="U116" s="25">
        <f t="shared" si="20"/>
        <v>22</v>
      </c>
      <c r="V116" s="71"/>
      <c r="W116" s="71" t="s">
        <v>46</v>
      </c>
      <c r="X116" s="25" t="s">
        <v>1529</v>
      </c>
      <c r="Y116" s="25">
        <v>1000</v>
      </c>
      <c r="Z116" s="25">
        <v>20</v>
      </c>
      <c r="AA116" s="42">
        <v>1877.98</v>
      </c>
      <c r="AB116" s="42">
        <v>963.54</v>
      </c>
      <c r="AC116" s="42">
        <v>1908</v>
      </c>
      <c r="AD116" s="42">
        <v>860</v>
      </c>
      <c r="AE116" s="42">
        <v>260</v>
      </c>
      <c r="AF116" s="42">
        <v>185</v>
      </c>
      <c r="AG116" s="42">
        <v>2771.94</v>
      </c>
      <c r="AH116" s="42">
        <v>454.44000000000005</v>
      </c>
      <c r="AI116" s="42">
        <v>1442.5</v>
      </c>
      <c r="AJ116" s="18">
        <v>10723.4</v>
      </c>
      <c r="AK116" s="47">
        <v>1191.4888888888891</v>
      </c>
      <c r="AL116" s="75">
        <f t="shared" si="16"/>
        <v>2771.94</v>
      </c>
      <c r="AM116" s="47">
        <f t="shared" si="17"/>
        <v>279999.88888888888</v>
      </c>
      <c r="AN116" s="47">
        <v>2.7999988888888891</v>
      </c>
      <c r="AO116" s="48">
        <v>2.5616475644855449E-3</v>
      </c>
      <c r="AP116" s="49">
        <v>0.75875496047371926</v>
      </c>
      <c r="AQ116" s="18" t="s">
        <v>1169</v>
      </c>
      <c r="AR116" s="24">
        <v>1118.3</v>
      </c>
      <c r="AS116" s="24" t="s">
        <v>1509</v>
      </c>
      <c r="AT116" s="79">
        <f t="shared" si="6"/>
        <v>106.61307692307693</v>
      </c>
      <c r="AU116" s="51" t="b">
        <f t="shared" si="7"/>
        <v>0</v>
      </c>
      <c r="AV116" s="19">
        <v>12.103075824152038</v>
      </c>
      <c r="AW116" s="47">
        <v>262800.5</v>
      </c>
      <c r="AX116" s="18" t="s">
        <v>1842</v>
      </c>
      <c r="AY116" s="47">
        <f t="shared" si="21"/>
        <v>4</v>
      </c>
      <c r="AZ116" s="19">
        <f t="shared" si="22"/>
        <v>2345.4876923076927</v>
      </c>
      <c r="BA116" s="44">
        <f t="shared" si="29"/>
        <v>1000</v>
      </c>
      <c r="BB116" s="80">
        <f t="shared" si="18"/>
        <v>1000</v>
      </c>
      <c r="BC116" s="18">
        <f t="shared" si="23"/>
        <v>1000</v>
      </c>
      <c r="BD116" s="18">
        <f t="shared" si="24"/>
        <v>235000</v>
      </c>
      <c r="BE116" s="18">
        <f t="shared" si="25"/>
        <v>940000</v>
      </c>
      <c r="BF116" s="19">
        <f t="shared" si="26"/>
        <v>9.3797124035873782</v>
      </c>
      <c r="BG116" s="19">
        <f t="shared" si="27"/>
        <v>2</v>
      </c>
      <c r="BH116" s="19">
        <f t="shared" si="28"/>
        <v>2</v>
      </c>
      <c r="BI116" s="19"/>
      <c r="BJ116" s="19"/>
      <c r="BK116" s="19">
        <f t="shared" si="30"/>
        <v>2000</v>
      </c>
      <c r="BL116" s="19">
        <f t="shared" si="31"/>
        <v>470000</v>
      </c>
      <c r="BQ116" s="18" t="s">
        <v>1858</v>
      </c>
    </row>
    <row r="117" spans="1:69" ht="30" x14ac:dyDescent="0.25">
      <c r="A117" s="18">
        <v>829</v>
      </c>
      <c r="B117" s="29" t="s">
        <v>2020</v>
      </c>
      <c r="C117" s="28" t="s">
        <v>1534</v>
      </c>
      <c r="D117" s="28"/>
      <c r="E117" s="23"/>
      <c r="F117" s="24">
        <v>14850</v>
      </c>
      <c r="G117" s="25">
        <v>3.75</v>
      </c>
      <c r="H117" s="52" t="s">
        <v>1708</v>
      </c>
      <c r="I117" s="86" t="s">
        <v>1700</v>
      </c>
      <c r="J117" s="83" t="s">
        <v>1501</v>
      </c>
      <c r="K117" s="71" t="s">
        <v>1177</v>
      </c>
      <c r="L117" s="25" t="s">
        <v>125</v>
      </c>
      <c r="M117" s="52">
        <v>3.75</v>
      </c>
      <c r="N117" s="71" t="s">
        <v>1208</v>
      </c>
      <c r="O117" s="25">
        <v>1</v>
      </c>
      <c r="P117" s="25">
        <v>10</v>
      </c>
      <c r="Q117" s="52">
        <v>1</v>
      </c>
      <c r="R117" s="25">
        <v>4</v>
      </c>
      <c r="S117" s="25">
        <v>16</v>
      </c>
      <c r="T117" s="25">
        <v>7</v>
      </c>
      <c r="U117" s="25">
        <f t="shared" si="20"/>
        <v>16</v>
      </c>
      <c r="V117" s="71"/>
      <c r="W117" s="71" t="s">
        <v>46</v>
      </c>
      <c r="X117" s="25" t="s">
        <v>1510</v>
      </c>
      <c r="Y117" s="25">
        <v>5000</v>
      </c>
      <c r="Z117" s="25">
        <v>350</v>
      </c>
      <c r="AA117" s="42"/>
      <c r="AB117" s="42">
        <v>132151</v>
      </c>
      <c r="AC117" s="42">
        <v>177650</v>
      </c>
      <c r="AD117" s="42">
        <v>41950</v>
      </c>
      <c r="AE117" s="42">
        <v>123400</v>
      </c>
      <c r="AF117" s="42">
        <v>56650</v>
      </c>
      <c r="AG117" s="42">
        <v>64575</v>
      </c>
      <c r="AH117" s="42">
        <v>0</v>
      </c>
      <c r="AI117" s="42">
        <v>0</v>
      </c>
      <c r="AJ117" s="18">
        <v>596376</v>
      </c>
      <c r="AK117" s="47">
        <v>74547</v>
      </c>
      <c r="AL117" s="75">
        <f t="shared" si="16"/>
        <v>177650</v>
      </c>
      <c r="AM117" s="47">
        <f t="shared" si="17"/>
        <v>248490</v>
      </c>
      <c r="AN117" s="47">
        <v>2.7955125000000001</v>
      </c>
      <c r="AO117" s="48">
        <v>2.5575430817244395E-3</v>
      </c>
      <c r="AP117" s="49">
        <v>0.76131250355544366</v>
      </c>
      <c r="AQ117" s="18" t="s">
        <v>1169</v>
      </c>
      <c r="AR117" s="24">
        <v>14850</v>
      </c>
      <c r="AS117" s="24" t="s">
        <v>1510</v>
      </c>
      <c r="AT117" s="79">
        <f t="shared" si="6"/>
        <v>6832.6923076923076</v>
      </c>
      <c r="AU117" s="51" t="b">
        <f t="shared" si="7"/>
        <v>1</v>
      </c>
      <c r="AV117" s="19">
        <v>2.5077399380804954</v>
      </c>
      <c r="AW117" s="47">
        <v>55687.5</v>
      </c>
      <c r="AX117" s="18" t="s">
        <v>1842</v>
      </c>
      <c r="AY117" s="47">
        <f t="shared" si="21"/>
        <v>17</v>
      </c>
      <c r="AZ117" s="19">
        <f t="shared" si="22"/>
        <v>109323.07692307692</v>
      </c>
      <c r="BA117" s="80">
        <f>AT117</f>
        <v>6832.6923076923076</v>
      </c>
      <c r="BB117" s="80">
        <f t="shared" si="18"/>
        <v>6832.6923076923076</v>
      </c>
      <c r="BC117" s="18">
        <f t="shared" si="23"/>
        <v>7000</v>
      </c>
      <c r="BD117" s="18">
        <f t="shared" si="24"/>
        <v>26250</v>
      </c>
      <c r="BE117" s="18">
        <f t="shared" si="25"/>
        <v>446250</v>
      </c>
      <c r="BF117" s="19">
        <f t="shared" si="26"/>
        <v>1.0244863495637491</v>
      </c>
      <c r="BG117" s="19">
        <f t="shared" si="27"/>
        <v>3</v>
      </c>
      <c r="BH117" s="19">
        <f t="shared" si="28"/>
        <v>14</v>
      </c>
      <c r="BI117" s="19"/>
      <c r="BJ117" s="19"/>
      <c r="BK117" s="19">
        <f t="shared" si="30"/>
        <v>98000</v>
      </c>
      <c r="BL117" s="19">
        <f t="shared" si="31"/>
        <v>367500</v>
      </c>
      <c r="BQ117" s="18" t="s">
        <v>1858</v>
      </c>
    </row>
    <row r="118" spans="1:69" ht="30" x14ac:dyDescent="0.25">
      <c r="A118" s="18">
        <v>417</v>
      </c>
      <c r="B118" s="29" t="s">
        <v>2021</v>
      </c>
      <c r="C118" s="28" t="s">
        <v>1534</v>
      </c>
      <c r="D118" s="28"/>
      <c r="E118" s="23"/>
      <c r="F118" s="24">
        <v>154499.31199999998</v>
      </c>
      <c r="G118" s="25">
        <v>0.48</v>
      </c>
      <c r="H118" s="52" t="e">
        <v>#N/A</v>
      </c>
      <c r="I118" s="86" t="s">
        <v>1700</v>
      </c>
      <c r="J118" s="83" t="s">
        <v>1506</v>
      </c>
      <c r="K118" s="71" t="s">
        <v>1182</v>
      </c>
      <c r="L118" s="25" t="s">
        <v>113</v>
      </c>
      <c r="M118" s="52">
        <v>0.48</v>
      </c>
      <c r="N118" s="71" t="s">
        <v>1208</v>
      </c>
      <c r="O118" s="25">
        <v>1</v>
      </c>
      <c r="P118" s="25">
        <v>7</v>
      </c>
      <c r="Q118" s="52">
        <v>7</v>
      </c>
      <c r="R118" s="25">
        <v>6</v>
      </c>
      <c r="S118" s="25">
        <v>21</v>
      </c>
      <c r="T118" s="25">
        <v>7</v>
      </c>
      <c r="U118" s="25">
        <f t="shared" si="20"/>
        <v>21</v>
      </c>
      <c r="V118" s="71" t="e">
        <v>#N/A</v>
      </c>
      <c r="W118" s="71" t="s">
        <v>46</v>
      </c>
      <c r="X118" s="25" t="s">
        <v>1510</v>
      </c>
      <c r="Y118" s="25">
        <v>100000</v>
      </c>
      <c r="Z118" s="25">
        <v>12200</v>
      </c>
      <c r="AA118" s="42">
        <v>0</v>
      </c>
      <c r="AB118" s="42">
        <v>88000</v>
      </c>
      <c r="AC118" s="42">
        <v>614160</v>
      </c>
      <c r="AD118" s="42">
        <v>580040</v>
      </c>
      <c r="AE118" s="42">
        <v>975000</v>
      </c>
      <c r="AF118" s="42">
        <v>463300</v>
      </c>
      <c r="AG118" s="42">
        <v>502560</v>
      </c>
      <c r="AH118" s="42">
        <v>1457550</v>
      </c>
      <c r="AI118" s="42">
        <v>493750</v>
      </c>
      <c r="AJ118" s="18">
        <v>5174360</v>
      </c>
      <c r="AK118" s="47">
        <v>574928.88888888888</v>
      </c>
      <c r="AL118" s="75">
        <f t="shared" si="16"/>
        <v>1457550</v>
      </c>
      <c r="AM118" s="47">
        <f t="shared" si="17"/>
        <v>275965.86666666664</v>
      </c>
      <c r="AN118" s="47">
        <v>2.7596586666666663</v>
      </c>
      <c r="AO118" s="48">
        <v>2.5247413241236533E-3</v>
      </c>
      <c r="AP118" s="49">
        <v>0.76383724487956728</v>
      </c>
      <c r="AQ118" s="18" t="s">
        <v>1169</v>
      </c>
      <c r="AR118" s="24">
        <v>154499.31199999998</v>
      </c>
      <c r="AS118" s="24" t="s">
        <v>1510</v>
      </c>
      <c r="AT118" s="79">
        <f t="shared" si="6"/>
        <v>56059.615384615383</v>
      </c>
      <c r="AU118" s="51" t="b">
        <f t="shared" si="7"/>
        <v>0</v>
      </c>
      <c r="AV118" s="19">
        <v>3.1799796645055052</v>
      </c>
      <c r="AW118" s="47">
        <v>74159.66975999999</v>
      </c>
      <c r="AX118" s="18" t="s">
        <v>1842</v>
      </c>
      <c r="AY118" s="47">
        <f t="shared" si="21"/>
        <v>12</v>
      </c>
      <c r="AZ118" s="18">
        <f t="shared" si="22"/>
        <v>1177251.923076923</v>
      </c>
      <c r="BA118" s="44">
        <f>Y118</f>
        <v>100000</v>
      </c>
      <c r="BB118" s="80">
        <f t="shared" si="18"/>
        <v>100000</v>
      </c>
      <c r="BC118" s="18">
        <f t="shared" si="23"/>
        <v>109800</v>
      </c>
      <c r="BD118" s="18">
        <f t="shared" si="24"/>
        <v>52704</v>
      </c>
      <c r="BE118" s="18">
        <f t="shared" si="25"/>
        <v>632448</v>
      </c>
      <c r="BF118" s="19">
        <f t="shared" si="26"/>
        <v>1.95862920654523</v>
      </c>
      <c r="BG118" s="19">
        <f t="shared" si="27"/>
        <v>2</v>
      </c>
      <c r="BH118" s="19">
        <f t="shared" si="28"/>
        <v>10</v>
      </c>
      <c r="BI118" s="19"/>
      <c r="BJ118" s="19"/>
      <c r="BK118" s="19">
        <f t="shared" si="30"/>
        <v>1098000</v>
      </c>
      <c r="BL118" s="19">
        <f t="shared" si="31"/>
        <v>527040</v>
      </c>
      <c r="BQ118" s="18" t="s">
        <v>1858</v>
      </c>
    </row>
    <row r="119" spans="1:69" ht="30" x14ac:dyDescent="0.25">
      <c r="A119" s="18">
        <v>996</v>
      </c>
      <c r="B119" s="28" t="s">
        <v>2022</v>
      </c>
      <c r="C119" s="28" t="s">
        <v>1534</v>
      </c>
      <c r="D119" s="28"/>
      <c r="E119" s="23"/>
      <c r="F119" s="24">
        <v>0</v>
      </c>
      <c r="G119" s="25">
        <v>195</v>
      </c>
      <c r="H119" s="52" t="s">
        <v>1709</v>
      </c>
      <c r="I119" s="86" t="s">
        <v>1700</v>
      </c>
      <c r="J119" s="83" t="s">
        <v>1501</v>
      </c>
      <c r="K119" s="71" t="s">
        <v>1175</v>
      </c>
      <c r="L119" s="25" t="s">
        <v>332</v>
      </c>
      <c r="M119" s="52">
        <v>195</v>
      </c>
      <c r="N119" s="71" t="s">
        <v>1208</v>
      </c>
      <c r="O119" s="25">
        <v>1</v>
      </c>
      <c r="P119" s="25">
        <v>15</v>
      </c>
      <c r="Q119" s="52">
        <v>1</v>
      </c>
      <c r="R119" s="25">
        <v>5</v>
      </c>
      <c r="S119" s="25">
        <v>22</v>
      </c>
      <c r="T119" s="25">
        <v>25</v>
      </c>
      <c r="U119" s="25">
        <f t="shared" si="20"/>
        <v>22</v>
      </c>
      <c r="V119" s="71" t="s">
        <v>1889</v>
      </c>
      <c r="W119" s="71" t="s">
        <v>46</v>
      </c>
      <c r="X119" s="25" t="s">
        <v>1529</v>
      </c>
      <c r="Y119" s="25">
        <v>1500</v>
      </c>
      <c r="Z119" s="25">
        <v>20</v>
      </c>
      <c r="AA119" s="42"/>
      <c r="AB119" s="42"/>
      <c r="AC119" s="42"/>
      <c r="AD119" s="42"/>
      <c r="AE119" s="42"/>
      <c r="AF119" s="42"/>
      <c r="AG119" s="42"/>
      <c r="AH119" s="42">
        <v>788.6</v>
      </c>
      <c r="AI119" s="42">
        <v>2031.84</v>
      </c>
      <c r="AJ119" s="18">
        <v>2820.44</v>
      </c>
      <c r="AK119" s="47">
        <v>1410.22</v>
      </c>
      <c r="AL119" s="75">
        <f t="shared" si="16"/>
        <v>2031.84</v>
      </c>
      <c r="AM119" s="47">
        <f t="shared" si="17"/>
        <v>61109.53333333334</v>
      </c>
      <c r="AN119" s="47">
        <v>2.7499290000000003</v>
      </c>
      <c r="AO119" s="48">
        <v>2.515839900262799E-3</v>
      </c>
      <c r="AP119" s="49">
        <v>0.76635308477983011</v>
      </c>
      <c r="AQ119" s="18" t="s">
        <v>1169</v>
      </c>
      <c r="AR119" s="24">
        <v>0</v>
      </c>
      <c r="AS119" s="24" t="s">
        <v>1509</v>
      </c>
      <c r="AT119" s="79">
        <f t="shared" si="6"/>
        <v>78.14769230769231</v>
      </c>
      <c r="AU119" s="51" t="b">
        <f t="shared" si="7"/>
        <v>0</v>
      </c>
      <c r="AV119" s="19">
        <v>0</v>
      </c>
      <c r="AW119" s="47">
        <v>0</v>
      </c>
      <c r="AX119" s="18" t="s">
        <v>1842</v>
      </c>
      <c r="AY119" s="47">
        <f t="shared" si="21"/>
        <v>3</v>
      </c>
      <c r="AZ119" s="19">
        <f t="shared" si="22"/>
        <v>1719.2492307692307</v>
      </c>
      <c r="BA119" s="44">
        <f>Y119</f>
        <v>1500</v>
      </c>
      <c r="BB119" s="80">
        <f t="shared" si="18"/>
        <v>1500</v>
      </c>
      <c r="BC119" s="18">
        <f t="shared" si="23"/>
        <v>1500</v>
      </c>
      <c r="BD119" s="18">
        <f t="shared" si="24"/>
        <v>292500</v>
      </c>
      <c r="BE119" s="18">
        <f t="shared" si="25"/>
        <v>877500</v>
      </c>
      <c r="BF119" s="19">
        <f t="shared" si="26"/>
        <v>19.19442475785495</v>
      </c>
      <c r="BG119" s="19">
        <f t="shared" si="27"/>
        <v>0</v>
      </c>
      <c r="BH119" s="19">
        <f t="shared" si="28"/>
        <v>3</v>
      </c>
      <c r="BI119" s="19"/>
      <c r="BJ119" s="19"/>
      <c r="BK119" s="19">
        <f t="shared" si="30"/>
        <v>4500</v>
      </c>
      <c r="BL119" s="19">
        <f t="shared" si="31"/>
        <v>877500</v>
      </c>
      <c r="BQ119" s="18" t="s">
        <v>1858</v>
      </c>
    </row>
    <row r="120" spans="1:69" x14ac:dyDescent="0.25">
      <c r="A120" s="18">
        <v>287</v>
      </c>
      <c r="B120" s="26" t="s">
        <v>194</v>
      </c>
      <c r="C120" s="28" t="s">
        <v>1534</v>
      </c>
      <c r="D120" s="28"/>
      <c r="E120" s="23"/>
      <c r="F120" s="24">
        <v>18925</v>
      </c>
      <c r="G120" s="25">
        <v>3.75</v>
      </c>
      <c r="H120" s="52" t="s">
        <v>1710</v>
      </c>
      <c r="I120" s="86" t="s">
        <v>1700</v>
      </c>
      <c r="J120" s="83" t="s">
        <v>1501</v>
      </c>
      <c r="K120" s="71" t="s">
        <v>1177</v>
      </c>
      <c r="L120" s="25" t="s">
        <v>195</v>
      </c>
      <c r="M120" s="52">
        <v>3.75</v>
      </c>
      <c r="N120" s="71" t="s">
        <v>1208</v>
      </c>
      <c r="O120" s="25">
        <v>1</v>
      </c>
      <c r="P120" s="25">
        <v>10</v>
      </c>
      <c r="Q120" s="52">
        <v>1</v>
      </c>
      <c r="R120" s="25">
        <v>4</v>
      </c>
      <c r="S120" s="25">
        <v>16</v>
      </c>
      <c r="T120" s="25">
        <v>10</v>
      </c>
      <c r="U120" s="25">
        <f t="shared" si="20"/>
        <v>16</v>
      </c>
      <c r="V120" s="71"/>
      <c r="W120" s="71" t="s">
        <v>46</v>
      </c>
      <c r="X120" s="25" t="s">
        <v>1510</v>
      </c>
      <c r="Y120" s="25">
        <v>5000</v>
      </c>
      <c r="Z120" s="25">
        <v>350</v>
      </c>
      <c r="AA120" s="42"/>
      <c r="AB120" s="42"/>
      <c r="AC120" s="42"/>
      <c r="AD120" s="42"/>
      <c r="AE120" s="42">
        <v>107350</v>
      </c>
      <c r="AF120" s="42">
        <v>189850</v>
      </c>
      <c r="AG120" s="42">
        <v>66000</v>
      </c>
      <c r="AH120" s="42">
        <v>0</v>
      </c>
      <c r="AI120" s="42">
        <v>0</v>
      </c>
      <c r="AJ120" s="18">
        <v>363200</v>
      </c>
      <c r="AK120" s="47">
        <v>72640</v>
      </c>
      <c r="AL120" s="75">
        <f t="shared" si="16"/>
        <v>189850</v>
      </c>
      <c r="AM120" s="47">
        <f t="shared" si="17"/>
        <v>151333.33333333334</v>
      </c>
      <c r="AN120" s="47">
        <v>2.7240000000000002</v>
      </c>
      <c r="AO120" s="48">
        <v>2.4921181195281272E-3</v>
      </c>
      <c r="AP120" s="49">
        <v>0.7688452028993582</v>
      </c>
      <c r="AQ120" s="18" t="s">
        <v>1169</v>
      </c>
      <c r="AR120" s="24">
        <v>18925</v>
      </c>
      <c r="AS120" s="24" t="s">
        <v>1510</v>
      </c>
      <c r="AT120" s="79">
        <f t="shared" si="6"/>
        <v>7301.9230769230771</v>
      </c>
      <c r="AU120" s="51" t="b">
        <f t="shared" si="7"/>
        <v>1</v>
      </c>
      <c r="AV120" s="19">
        <v>2.9905188306557808</v>
      </c>
      <c r="AW120" s="47">
        <v>70968.75</v>
      </c>
      <c r="AX120" s="18" t="s">
        <v>1842</v>
      </c>
      <c r="AY120" s="47">
        <f t="shared" si="21"/>
        <v>17</v>
      </c>
      <c r="AZ120" s="19">
        <f t="shared" si="22"/>
        <v>116830.76923076923</v>
      </c>
      <c r="BA120" s="80">
        <f>AT120</f>
        <v>7301.9230769230771</v>
      </c>
      <c r="BB120" s="80">
        <f t="shared" si="18"/>
        <v>7301.9230769230771</v>
      </c>
      <c r="BC120" s="18">
        <f t="shared" si="23"/>
        <v>7350</v>
      </c>
      <c r="BD120" s="18">
        <f t="shared" si="24"/>
        <v>27562.5</v>
      </c>
      <c r="BE120" s="18">
        <f t="shared" si="25"/>
        <v>468562.5</v>
      </c>
      <c r="BF120" s="19">
        <f t="shared" si="26"/>
        <v>1.0065841453779298</v>
      </c>
      <c r="BG120" s="19">
        <f t="shared" si="27"/>
        <v>3</v>
      </c>
      <c r="BH120" s="19">
        <f t="shared" si="28"/>
        <v>14</v>
      </c>
      <c r="BI120" s="19"/>
      <c r="BJ120" s="19"/>
      <c r="BK120" s="19">
        <f t="shared" si="30"/>
        <v>102900</v>
      </c>
      <c r="BL120" s="19">
        <f t="shared" si="31"/>
        <v>385875</v>
      </c>
      <c r="BQ120" s="18" t="s">
        <v>1858</v>
      </c>
    </row>
    <row r="121" spans="1:69" ht="30" x14ac:dyDescent="0.25">
      <c r="A121" s="18">
        <v>119</v>
      </c>
      <c r="B121" s="28" t="s">
        <v>2023</v>
      </c>
      <c r="C121" s="28" t="s">
        <v>1534</v>
      </c>
      <c r="D121" s="28"/>
      <c r="E121" s="23"/>
      <c r="F121" s="24">
        <v>125</v>
      </c>
      <c r="G121" s="25">
        <v>1202.25</v>
      </c>
      <c r="H121" s="52" t="s">
        <v>1702</v>
      </c>
      <c r="I121" s="86" t="s">
        <v>1700</v>
      </c>
      <c r="J121" s="83" t="s">
        <v>1505</v>
      </c>
      <c r="K121" s="71" t="s">
        <v>1183</v>
      </c>
      <c r="L121" s="25" t="s">
        <v>114</v>
      </c>
      <c r="M121" s="52">
        <v>1202.25</v>
      </c>
      <c r="N121" s="71" t="s">
        <v>1207</v>
      </c>
      <c r="O121" s="25">
        <v>1</v>
      </c>
      <c r="P121" s="25">
        <v>20</v>
      </c>
      <c r="Q121" s="52">
        <v>5</v>
      </c>
      <c r="R121" s="25">
        <v>5</v>
      </c>
      <c r="S121" s="52">
        <f>O121+P121+Q121+R121</f>
        <v>31</v>
      </c>
      <c r="T121" s="25">
        <v>30</v>
      </c>
      <c r="U121" s="25">
        <f t="shared" si="20"/>
        <v>31</v>
      </c>
      <c r="V121" s="71" t="s">
        <v>1903</v>
      </c>
      <c r="W121" s="71" t="s">
        <v>19</v>
      </c>
      <c r="X121" s="25" t="s">
        <v>1529</v>
      </c>
      <c r="Y121" s="25">
        <v>100</v>
      </c>
      <c r="Z121" s="25">
        <v>30</v>
      </c>
      <c r="AA121" s="42">
        <v>125</v>
      </c>
      <c r="AB121" s="42">
        <v>175</v>
      </c>
      <c r="AC121" s="42">
        <v>250</v>
      </c>
      <c r="AD121" s="42">
        <v>275</v>
      </c>
      <c r="AE121" s="42">
        <v>325</v>
      </c>
      <c r="AF121" s="42">
        <v>150</v>
      </c>
      <c r="AG121" s="42">
        <v>175</v>
      </c>
      <c r="AH121" s="42">
        <v>300</v>
      </c>
      <c r="AI121" s="42">
        <v>250</v>
      </c>
      <c r="AJ121" s="18">
        <v>2025</v>
      </c>
      <c r="AK121" s="47">
        <v>225</v>
      </c>
      <c r="AL121" s="75">
        <f t="shared" si="16"/>
        <v>325</v>
      </c>
      <c r="AM121" s="47">
        <f t="shared" si="17"/>
        <v>270506.25</v>
      </c>
      <c r="AN121" s="47">
        <v>2.7050624999999999</v>
      </c>
      <c r="AO121" s="48">
        <v>2.4747926838127954E-3</v>
      </c>
      <c r="AP121" s="49">
        <v>0.77131999558317099</v>
      </c>
      <c r="AQ121" s="18" t="s">
        <v>1169</v>
      </c>
      <c r="AR121" s="24">
        <v>125</v>
      </c>
      <c r="AS121" s="24" t="s">
        <v>1509</v>
      </c>
      <c r="AT121" s="79">
        <f t="shared" si="6"/>
        <v>12.5</v>
      </c>
      <c r="AU121" s="51" t="b">
        <f t="shared" si="7"/>
        <v>0</v>
      </c>
      <c r="AV121" s="19">
        <v>11.538461538461538</v>
      </c>
      <c r="AW121" s="47">
        <v>150281.25</v>
      </c>
      <c r="AX121" s="18" t="s">
        <v>1842</v>
      </c>
      <c r="AY121" s="47">
        <f t="shared" si="21"/>
        <v>5</v>
      </c>
      <c r="AZ121" s="18">
        <f t="shared" si="22"/>
        <v>387.5</v>
      </c>
      <c r="BA121" s="44">
        <f t="shared" ref="BA121:BA132" si="32">Y121</f>
        <v>100</v>
      </c>
      <c r="BB121" s="80">
        <f t="shared" si="18"/>
        <v>100</v>
      </c>
      <c r="BC121" s="18">
        <f t="shared" si="23"/>
        <v>120</v>
      </c>
      <c r="BD121" s="18">
        <f t="shared" si="24"/>
        <v>144270</v>
      </c>
      <c r="BE121" s="18">
        <f t="shared" si="25"/>
        <v>721350</v>
      </c>
      <c r="BF121" s="19">
        <f t="shared" si="26"/>
        <v>9.6</v>
      </c>
      <c r="BG121" s="19">
        <f t="shared" si="27"/>
        <v>2</v>
      </c>
      <c r="BH121" s="19">
        <f t="shared" si="28"/>
        <v>3</v>
      </c>
      <c r="BI121" s="19"/>
      <c r="BJ121" s="19"/>
      <c r="BK121" s="19">
        <f t="shared" si="30"/>
        <v>360</v>
      </c>
      <c r="BL121" s="19">
        <f t="shared" si="31"/>
        <v>432810</v>
      </c>
    </row>
    <row r="122" spans="1:69" ht="30" x14ac:dyDescent="0.25">
      <c r="A122" s="18">
        <v>995</v>
      </c>
      <c r="B122" s="28" t="s">
        <v>2024</v>
      </c>
      <c r="C122" s="28" t="s">
        <v>1534</v>
      </c>
      <c r="D122" s="28"/>
      <c r="E122" s="23"/>
      <c r="F122" s="24">
        <v>1050.6199999999999</v>
      </c>
      <c r="G122" s="25">
        <v>195</v>
      </c>
      <c r="H122" s="52" t="s">
        <v>1711</v>
      </c>
      <c r="I122" s="86" t="s">
        <v>1700</v>
      </c>
      <c r="J122" s="83" t="s">
        <v>1501</v>
      </c>
      <c r="K122" s="71" t="s">
        <v>1175</v>
      </c>
      <c r="L122" s="25" t="s">
        <v>336</v>
      </c>
      <c r="M122" s="52">
        <v>195</v>
      </c>
      <c r="N122" s="71" t="s">
        <v>1208</v>
      </c>
      <c r="O122" s="25">
        <v>1</v>
      </c>
      <c r="P122" s="25">
        <v>15</v>
      </c>
      <c r="Q122" s="52">
        <v>1</v>
      </c>
      <c r="R122" s="25">
        <v>5</v>
      </c>
      <c r="S122" s="25">
        <v>22</v>
      </c>
      <c r="T122" s="25">
        <v>25</v>
      </c>
      <c r="U122" s="25">
        <f t="shared" si="20"/>
        <v>22</v>
      </c>
      <c r="V122" s="71" t="s">
        <v>1889</v>
      </c>
      <c r="W122" s="71" t="s">
        <v>46</v>
      </c>
      <c r="X122" s="25" t="s">
        <v>1529</v>
      </c>
      <c r="Y122" s="25">
        <v>1500</v>
      </c>
      <c r="Z122" s="25">
        <v>20</v>
      </c>
      <c r="AA122" s="42"/>
      <c r="AB122" s="42"/>
      <c r="AC122" s="42"/>
      <c r="AD122" s="42"/>
      <c r="AE122" s="42"/>
      <c r="AF122" s="42"/>
      <c r="AG122" s="42"/>
      <c r="AH122" s="42">
        <v>724.6</v>
      </c>
      <c r="AI122" s="42">
        <v>2036.49</v>
      </c>
      <c r="AJ122" s="18">
        <v>2761.09</v>
      </c>
      <c r="AK122" s="47">
        <v>1380.5450000000001</v>
      </c>
      <c r="AL122" s="75">
        <f t="shared" si="16"/>
        <v>2036.49</v>
      </c>
      <c r="AM122" s="47">
        <f t="shared" si="17"/>
        <v>59823.616666666676</v>
      </c>
      <c r="AN122" s="47">
        <v>2.6920627500000003</v>
      </c>
      <c r="AO122" s="48">
        <v>2.4628995441195738E-3</v>
      </c>
      <c r="AP122" s="49">
        <v>0.77378289512729059</v>
      </c>
      <c r="AQ122" s="18" t="s">
        <v>1169</v>
      </c>
      <c r="AR122" s="24">
        <v>1050.6199999999999</v>
      </c>
      <c r="AS122" s="24" t="s">
        <v>1509</v>
      </c>
      <c r="AT122" s="79">
        <f t="shared" si="6"/>
        <v>78.326538461538462</v>
      </c>
      <c r="AU122" s="51" t="b">
        <f t="shared" si="7"/>
        <v>0</v>
      </c>
      <c r="AV122" s="19">
        <v>15.476923530191653</v>
      </c>
      <c r="AW122" s="47">
        <v>204870.89999999997</v>
      </c>
      <c r="AX122" s="18" t="s">
        <v>1842</v>
      </c>
      <c r="AY122" s="47">
        <f t="shared" si="21"/>
        <v>3</v>
      </c>
      <c r="AZ122" s="19">
        <f t="shared" si="22"/>
        <v>1723.1838461538462</v>
      </c>
      <c r="BA122" s="44">
        <f t="shared" si="32"/>
        <v>1500</v>
      </c>
      <c r="BB122" s="80">
        <f t="shared" si="18"/>
        <v>1500</v>
      </c>
      <c r="BC122" s="18">
        <f t="shared" si="23"/>
        <v>1500</v>
      </c>
      <c r="BD122" s="18">
        <f t="shared" si="24"/>
        <v>292500</v>
      </c>
      <c r="BE122" s="18">
        <f t="shared" si="25"/>
        <v>877500</v>
      </c>
      <c r="BF122" s="19">
        <f t="shared" si="26"/>
        <v>19.150597351325075</v>
      </c>
      <c r="BG122" s="19">
        <f t="shared" si="27"/>
        <v>1</v>
      </c>
      <c r="BH122" s="19">
        <f t="shared" si="28"/>
        <v>2</v>
      </c>
      <c r="BI122" s="19"/>
      <c r="BJ122" s="19"/>
      <c r="BK122" s="19"/>
      <c r="BL122" s="19"/>
    </row>
    <row r="123" spans="1:69" ht="30" x14ac:dyDescent="0.25">
      <c r="A123" s="18">
        <v>668</v>
      </c>
      <c r="B123" s="28" t="s">
        <v>2025</v>
      </c>
      <c r="C123" s="28" t="s">
        <v>1534</v>
      </c>
      <c r="D123" s="28"/>
      <c r="E123" s="23"/>
      <c r="F123" s="24">
        <v>3760</v>
      </c>
      <c r="G123" s="25">
        <v>4.8</v>
      </c>
      <c r="H123" s="52" t="s">
        <v>1702</v>
      </c>
      <c r="I123" s="86" t="s">
        <v>1699</v>
      </c>
      <c r="J123" s="83" t="s">
        <v>1684</v>
      </c>
      <c r="K123" s="71" t="s">
        <v>1180</v>
      </c>
      <c r="L123" s="25" t="s">
        <v>115</v>
      </c>
      <c r="M123" s="52">
        <v>4.8</v>
      </c>
      <c r="N123" s="71" t="s">
        <v>1208</v>
      </c>
      <c r="O123" s="25">
        <v>1</v>
      </c>
      <c r="P123" s="25">
        <v>7</v>
      </c>
      <c r="Q123" s="52">
        <v>1</v>
      </c>
      <c r="R123" s="25">
        <v>2</v>
      </c>
      <c r="S123" s="25">
        <v>11</v>
      </c>
      <c r="T123" s="25">
        <v>3</v>
      </c>
      <c r="U123" s="25">
        <f t="shared" si="20"/>
        <v>11</v>
      </c>
      <c r="V123" s="71" t="s">
        <v>1904</v>
      </c>
      <c r="W123" s="71" t="s">
        <v>46</v>
      </c>
      <c r="X123" s="25" t="s">
        <v>1510</v>
      </c>
      <c r="Y123" s="25">
        <v>5000</v>
      </c>
      <c r="Z123" s="25">
        <v>1000</v>
      </c>
      <c r="AA123" s="42">
        <v>9900</v>
      </c>
      <c r="AB123" s="42">
        <v>11800</v>
      </c>
      <c r="AC123" s="42">
        <v>3500</v>
      </c>
      <c r="AD123" s="42">
        <v>700</v>
      </c>
      <c r="AE123" s="42">
        <v>16800</v>
      </c>
      <c r="AF123" s="42">
        <v>74500</v>
      </c>
      <c r="AG123" s="42">
        <v>131600</v>
      </c>
      <c r="AH123" s="42">
        <v>121200</v>
      </c>
      <c r="AI123" s="42">
        <v>121140</v>
      </c>
      <c r="AJ123" s="18">
        <v>491140</v>
      </c>
      <c r="AK123" s="47">
        <v>54571.111111111109</v>
      </c>
      <c r="AL123" s="75">
        <f t="shared" si="16"/>
        <v>131600</v>
      </c>
      <c r="AM123" s="47">
        <f t="shared" si="17"/>
        <v>261941.33333333331</v>
      </c>
      <c r="AN123" s="47">
        <v>2.6194133333333331</v>
      </c>
      <c r="AO123" s="48">
        <v>2.3964344458640122E-3</v>
      </c>
      <c r="AP123" s="49">
        <v>0.77617932957315461</v>
      </c>
      <c r="AQ123" s="18" t="s">
        <v>1169</v>
      </c>
      <c r="AR123" s="24">
        <v>3760</v>
      </c>
      <c r="AS123" s="24" t="s">
        <v>1510</v>
      </c>
      <c r="AT123" s="79">
        <f t="shared" si="6"/>
        <v>5061.5384615384619</v>
      </c>
      <c r="AU123" s="51" t="b">
        <f t="shared" si="7"/>
        <v>1</v>
      </c>
      <c r="AV123" s="19">
        <v>0.8571428571428571</v>
      </c>
      <c r="AW123" s="47">
        <v>18048</v>
      </c>
      <c r="AX123" s="18" t="s">
        <v>1842</v>
      </c>
      <c r="AY123" s="47">
        <f t="shared" si="21"/>
        <v>13</v>
      </c>
      <c r="AZ123" s="18">
        <f t="shared" si="22"/>
        <v>55676.923076923078</v>
      </c>
      <c r="BA123" s="44">
        <f t="shared" si="32"/>
        <v>5000</v>
      </c>
      <c r="BB123" s="80">
        <f t="shared" si="18"/>
        <v>5061.5384615384619</v>
      </c>
      <c r="BC123" s="18">
        <f t="shared" si="23"/>
        <v>5000</v>
      </c>
      <c r="BD123" s="18">
        <f t="shared" si="24"/>
        <v>24000</v>
      </c>
      <c r="BE123" s="18">
        <f t="shared" si="25"/>
        <v>312000</v>
      </c>
      <c r="BF123" s="19">
        <f t="shared" si="26"/>
        <v>0.98784194528875369</v>
      </c>
      <c r="BG123" s="19">
        <f t="shared" si="27"/>
        <v>1</v>
      </c>
      <c r="BH123" s="19">
        <f t="shared" si="28"/>
        <v>12</v>
      </c>
      <c r="BI123" s="19"/>
      <c r="BJ123" s="19"/>
      <c r="BK123" s="19">
        <f>BH123*BC123</f>
        <v>60000</v>
      </c>
      <c r="BL123" s="19">
        <f>BK123*G123</f>
        <v>288000</v>
      </c>
    </row>
    <row r="124" spans="1:69" ht="30" x14ac:dyDescent="0.25">
      <c r="A124" s="18">
        <v>224</v>
      </c>
      <c r="B124" s="28" t="s">
        <v>2026</v>
      </c>
      <c r="C124" s="28" t="s">
        <v>1534</v>
      </c>
      <c r="D124" s="28"/>
      <c r="E124" s="23"/>
      <c r="F124" s="24">
        <v>1539.61</v>
      </c>
      <c r="G124" s="25">
        <v>235</v>
      </c>
      <c r="H124" s="52" t="s">
        <v>1702</v>
      </c>
      <c r="I124" s="86" t="s">
        <v>1700</v>
      </c>
      <c r="J124" s="83" t="s">
        <v>1501</v>
      </c>
      <c r="K124" s="71" t="s">
        <v>1175</v>
      </c>
      <c r="L124" s="25" t="s">
        <v>116</v>
      </c>
      <c r="M124" s="52">
        <v>235</v>
      </c>
      <c r="N124" s="71" t="s">
        <v>1208</v>
      </c>
      <c r="O124" s="25">
        <v>1</v>
      </c>
      <c r="P124" s="25">
        <v>15</v>
      </c>
      <c r="Q124" s="52">
        <v>1</v>
      </c>
      <c r="R124" s="25">
        <v>5</v>
      </c>
      <c r="S124" s="25">
        <v>22</v>
      </c>
      <c r="T124" s="25">
        <v>25</v>
      </c>
      <c r="U124" s="25">
        <f t="shared" si="20"/>
        <v>22</v>
      </c>
      <c r="V124" s="71" t="s">
        <v>1891</v>
      </c>
      <c r="W124" s="71" t="s">
        <v>46</v>
      </c>
      <c r="X124" s="25" t="s">
        <v>1529</v>
      </c>
      <c r="Y124" s="25">
        <v>1000</v>
      </c>
      <c r="Z124" s="25">
        <v>20</v>
      </c>
      <c r="AA124" s="42">
        <v>1659.82</v>
      </c>
      <c r="AB124" s="42">
        <v>1203.04</v>
      </c>
      <c r="AC124" s="42">
        <v>1270.92</v>
      </c>
      <c r="AD124" s="42">
        <v>1220</v>
      </c>
      <c r="AE124" s="42">
        <v>811.75</v>
      </c>
      <c r="AF124" s="42">
        <v>221</v>
      </c>
      <c r="AG124" s="42">
        <v>1679</v>
      </c>
      <c r="AH124" s="42">
        <v>1604.9099999999999</v>
      </c>
      <c r="AI124" s="42">
        <v>326</v>
      </c>
      <c r="AJ124" s="18">
        <v>9996.4399999999987</v>
      </c>
      <c r="AK124" s="47">
        <v>1110.7155555555555</v>
      </c>
      <c r="AL124" s="75">
        <f t="shared" si="16"/>
        <v>1679</v>
      </c>
      <c r="AM124" s="47">
        <f t="shared" si="17"/>
        <v>261018.15555555554</v>
      </c>
      <c r="AN124" s="47">
        <v>2.6101815555555552</v>
      </c>
      <c r="AO124" s="48">
        <v>2.3879885278480588E-3</v>
      </c>
      <c r="AP124" s="49">
        <v>0.77856731810100266</v>
      </c>
      <c r="AQ124" s="18" t="s">
        <v>1169</v>
      </c>
      <c r="AR124" s="24">
        <v>1539.61</v>
      </c>
      <c r="AS124" s="24" t="s">
        <v>1509</v>
      </c>
      <c r="AT124" s="79">
        <f t="shared" si="6"/>
        <v>64.57692307692308</v>
      </c>
      <c r="AU124" s="51" t="b">
        <f t="shared" si="7"/>
        <v>0</v>
      </c>
      <c r="AV124" s="19">
        <v>27.509410363311492</v>
      </c>
      <c r="AW124" s="47">
        <v>361808.35</v>
      </c>
      <c r="AX124" s="18" t="s">
        <v>1842</v>
      </c>
      <c r="AY124" s="47">
        <f t="shared" si="21"/>
        <v>3</v>
      </c>
      <c r="AZ124" s="43">
        <f t="shared" si="22"/>
        <v>1420.6923076923078</v>
      </c>
      <c r="BA124" s="44">
        <f t="shared" si="32"/>
        <v>1000</v>
      </c>
      <c r="BB124" s="80">
        <f t="shared" si="18"/>
        <v>1000</v>
      </c>
      <c r="BC124" s="18">
        <f t="shared" si="23"/>
        <v>1000</v>
      </c>
      <c r="BD124" s="18">
        <f t="shared" si="24"/>
        <v>235000</v>
      </c>
      <c r="BE124" s="18">
        <f t="shared" si="25"/>
        <v>705000</v>
      </c>
      <c r="BF124" s="19">
        <f t="shared" si="26"/>
        <v>15.485407980941035</v>
      </c>
      <c r="BG124" s="19">
        <f t="shared" si="27"/>
        <v>2</v>
      </c>
      <c r="BH124" s="19">
        <f t="shared" si="28"/>
        <v>1</v>
      </c>
      <c r="BI124" s="19"/>
      <c r="BJ124" s="19"/>
      <c r="BK124" s="19"/>
      <c r="BL124" s="19"/>
    </row>
    <row r="125" spans="1:69" x14ac:dyDescent="0.25">
      <c r="A125" s="18">
        <v>207</v>
      </c>
      <c r="B125" s="23" t="s">
        <v>117</v>
      </c>
      <c r="C125" s="28" t="s">
        <v>1534</v>
      </c>
      <c r="D125" s="28"/>
      <c r="E125" s="23"/>
      <c r="F125" s="24">
        <v>2030</v>
      </c>
      <c r="G125" s="25">
        <v>34.5</v>
      </c>
      <c r="H125" s="52" t="s">
        <v>1705</v>
      </c>
      <c r="I125" s="86" t="s">
        <v>1700</v>
      </c>
      <c r="J125" s="83" t="s">
        <v>1639</v>
      </c>
      <c r="K125" s="71" t="s">
        <v>1178</v>
      </c>
      <c r="L125" s="25" t="s">
        <v>118</v>
      </c>
      <c r="M125" s="52">
        <v>34.5</v>
      </c>
      <c r="N125" s="71" t="s">
        <v>1208</v>
      </c>
      <c r="O125" s="25">
        <v>1</v>
      </c>
      <c r="P125" s="25">
        <v>4</v>
      </c>
      <c r="Q125" s="52">
        <v>1</v>
      </c>
      <c r="R125" s="25">
        <v>2</v>
      </c>
      <c r="S125" s="25">
        <v>8</v>
      </c>
      <c r="T125" s="25">
        <v>5</v>
      </c>
      <c r="U125" s="25">
        <f t="shared" si="20"/>
        <v>8</v>
      </c>
      <c r="V125" s="71" t="s">
        <v>1968</v>
      </c>
      <c r="W125" s="71" t="s">
        <v>46</v>
      </c>
      <c r="X125" s="25" t="s">
        <v>1510</v>
      </c>
      <c r="Y125" s="25">
        <v>2000</v>
      </c>
      <c r="Z125" s="25">
        <v>10</v>
      </c>
      <c r="AA125" s="42">
        <v>11740</v>
      </c>
      <c r="AB125" s="42">
        <v>14090</v>
      </c>
      <c r="AC125" s="42">
        <v>4307</v>
      </c>
      <c r="AD125" s="42">
        <v>160</v>
      </c>
      <c r="AE125" s="42">
        <v>2612</v>
      </c>
      <c r="AF125" s="42">
        <v>6160</v>
      </c>
      <c r="AG125" s="42">
        <v>9733</v>
      </c>
      <c r="AH125" s="42">
        <v>9806</v>
      </c>
      <c r="AI125" s="42">
        <v>8850</v>
      </c>
      <c r="AJ125" s="18">
        <v>67458</v>
      </c>
      <c r="AK125" s="47">
        <v>7495.333333333333</v>
      </c>
      <c r="AL125" s="75">
        <f t="shared" si="16"/>
        <v>14090</v>
      </c>
      <c r="AM125" s="47">
        <f t="shared" si="17"/>
        <v>258589</v>
      </c>
      <c r="AN125" s="47">
        <v>2.58589</v>
      </c>
      <c r="AO125" s="48">
        <v>2.3657648032696728E-3</v>
      </c>
      <c r="AP125" s="49">
        <v>0.78093308290427232</v>
      </c>
      <c r="AQ125" s="18" t="s">
        <v>1169</v>
      </c>
      <c r="AR125" s="24">
        <v>2030</v>
      </c>
      <c r="AS125" s="24" t="s">
        <v>1510</v>
      </c>
      <c r="AT125" s="79">
        <f t="shared" si="6"/>
        <v>541.92307692307691</v>
      </c>
      <c r="AU125" s="51" t="b">
        <f t="shared" si="7"/>
        <v>0</v>
      </c>
      <c r="AV125" s="19">
        <v>4.3222143364088002</v>
      </c>
      <c r="AW125" s="47">
        <v>70035</v>
      </c>
      <c r="AX125" s="18" t="s">
        <v>1842</v>
      </c>
      <c r="AY125" s="47">
        <f t="shared" si="21"/>
        <v>4</v>
      </c>
      <c r="AZ125" s="43">
        <f t="shared" si="22"/>
        <v>4335.3846153846152</v>
      </c>
      <c r="BA125" s="44">
        <f t="shared" si="32"/>
        <v>2000</v>
      </c>
      <c r="BB125" s="80">
        <f t="shared" si="18"/>
        <v>2000</v>
      </c>
      <c r="BC125" s="18">
        <f t="shared" si="23"/>
        <v>2000</v>
      </c>
      <c r="BD125" s="18">
        <f t="shared" si="24"/>
        <v>69000</v>
      </c>
      <c r="BE125" s="18">
        <f t="shared" si="25"/>
        <v>276000</v>
      </c>
      <c r="BF125" s="19">
        <f t="shared" si="26"/>
        <v>3.6905606813342797</v>
      </c>
      <c r="BG125" s="19">
        <f t="shared" si="27"/>
        <v>2</v>
      </c>
      <c r="BH125" s="19">
        <f t="shared" si="28"/>
        <v>2</v>
      </c>
      <c r="BI125" s="19"/>
      <c r="BJ125" s="19"/>
      <c r="BK125" s="19"/>
      <c r="BL125" s="19"/>
    </row>
    <row r="126" spans="1:69" x14ac:dyDescent="0.25">
      <c r="A126" s="18">
        <v>258</v>
      </c>
      <c r="B126" s="23" t="s">
        <v>119</v>
      </c>
      <c r="C126" s="28" t="s">
        <v>1534</v>
      </c>
      <c r="D126" s="28"/>
      <c r="E126" s="23"/>
      <c r="F126" s="24">
        <v>26575</v>
      </c>
      <c r="G126" s="25">
        <v>6</v>
      </c>
      <c r="H126" s="52" t="s">
        <v>1712</v>
      </c>
      <c r="I126" s="86" t="s">
        <v>1699</v>
      </c>
      <c r="J126" s="83" t="s">
        <v>1500</v>
      </c>
      <c r="K126" s="71" t="s">
        <v>1177</v>
      </c>
      <c r="L126" s="25" t="s">
        <v>120</v>
      </c>
      <c r="M126" s="52">
        <v>6</v>
      </c>
      <c r="N126" s="71" t="s">
        <v>1208</v>
      </c>
      <c r="O126" s="25">
        <v>1</v>
      </c>
      <c r="P126" s="25">
        <v>10</v>
      </c>
      <c r="Q126" s="52">
        <v>1</v>
      </c>
      <c r="R126" s="25">
        <v>4</v>
      </c>
      <c r="S126" s="25">
        <v>16</v>
      </c>
      <c r="T126" s="25">
        <v>15</v>
      </c>
      <c r="U126" s="25">
        <f t="shared" si="20"/>
        <v>16</v>
      </c>
      <c r="V126" s="71" t="s">
        <v>1905</v>
      </c>
      <c r="W126" s="71" t="s">
        <v>46</v>
      </c>
      <c r="X126" s="25" t="s">
        <v>1510</v>
      </c>
      <c r="Y126" s="25">
        <v>10000</v>
      </c>
      <c r="Z126" s="25">
        <v>250</v>
      </c>
      <c r="AA126" s="42">
        <v>63435</v>
      </c>
      <c r="AB126" s="42">
        <v>66500</v>
      </c>
      <c r="AC126" s="42">
        <v>2135</v>
      </c>
      <c r="AD126" s="42">
        <v>12850</v>
      </c>
      <c r="AE126" s="42">
        <v>22385</v>
      </c>
      <c r="AF126" s="42">
        <v>32670</v>
      </c>
      <c r="AG126" s="42">
        <v>82845</v>
      </c>
      <c r="AH126" s="42">
        <v>60090</v>
      </c>
      <c r="AI126" s="42">
        <v>36970</v>
      </c>
      <c r="AJ126" s="18">
        <v>379880</v>
      </c>
      <c r="AK126" s="47">
        <v>42208.888888888891</v>
      </c>
      <c r="AL126" s="75">
        <f t="shared" si="16"/>
        <v>82845</v>
      </c>
      <c r="AM126" s="47">
        <f t="shared" si="17"/>
        <v>253253.33333333334</v>
      </c>
      <c r="AN126" s="47">
        <v>2.5325333333333333</v>
      </c>
      <c r="AO126" s="48">
        <v>2.3169501498931594E-3</v>
      </c>
      <c r="AP126" s="49">
        <v>0.78325003305416552</v>
      </c>
      <c r="AQ126" s="18" t="s">
        <v>1169</v>
      </c>
      <c r="AR126" s="24">
        <v>26575</v>
      </c>
      <c r="AS126" s="24" t="s">
        <v>1510</v>
      </c>
      <c r="AT126" s="79">
        <f t="shared" si="6"/>
        <v>3186.3461538461538</v>
      </c>
      <c r="AU126" s="51" t="b">
        <f t="shared" si="7"/>
        <v>0</v>
      </c>
      <c r="AV126" s="19">
        <v>9.6233930834691286</v>
      </c>
      <c r="AW126" s="47">
        <v>159450</v>
      </c>
      <c r="AX126" s="18" t="s">
        <v>1842</v>
      </c>
      <c r="AY126" s="47">
        <f t="shared" si="21"/>
        <v>7</v>
      </c>
      <c r="AZ126" s="18">
        <f t="shared" si="22"/>
        <v>50981.538461538461</v>
      </c>
      <c r="BA126" s="44">
        <f t="shared" si="32"/>
        <v>10000</v>
      </c>
      <c r="BB126" s="80">
        <f t="shared" si="18"/>
        <v>10000</v>
      </c>
      <c r="BC126" s="18">
        <f t="shared" si="23"/>
        <v>10000</v>
      </c>
      <c r="BD126" s="18">
        <f t="shared" si="24"/>
        <v>60000</v>
      </c>
      <c r="BE126" s="18">
        <f t="shared" si="25"/>
        <v>420000</v>
      </c>
      <c r="BF126" s="19">
        <f t="shared" si="26"/>
        <v>3.1383909710905908</v>
      </c>
      <c r="BG126" s="19">
        <f t="shared" si="27"/>
        <v>3</v>
      </c>
      <c r="BH126" s="19">
        <f t="shared" si="28"/>
        <v>4</v>
      </c>
      <c r="BI126" s="19"/>
      <c r="BJ126" s="19"/>
      <c r="BK126" s="19">
        <f>BH126*BC126</f>
        <v>40000</v>
      </c>
      <c r="BL126" s="19">
        <f>BK126*G126</f>
        <v>240000</v>
      </c>
    </row>
    <row r="127" spans="1:69" x14ac:dyDescent="0.25">
      <c r="A127" s="18">
        <v>29</v>
      </c>
      <c r="B127" s="23" t="s">
        <v>121</v>
      </c>
      <c r="C127" s="28" t="s">
        <v>1534</v>
      </c>
      <c r="D127" s="28"/>
      <c r="E127" s="23"/>
      <c r="F127" s="24">
        <v>223</v>
      </c>
      <c r="G127" s="25">
        <v>590</v>
      </c>
      <c r="H127" s="52" t="s">
        <v>1702</v>
      </c>
      <c r="I127" s="86" t="s">
        <v>1700</v>
      </c>
      <c r="J127" s="83" t="s">
        <v>1505</v>
      </c>
      <c r="K127" s="71" t="s">
        <v>1171</v>
      </c>
      <c r="L127" s="25" t="s">
        <v>122</v>
      </c>
      <c r="M127" s="52">
        <v>590</v>
      </c>
      <c r="N127" s="71" t="s">
        <v>1207</v>
      </c>
      <c r="O127" s="25">
        <v>1</v>
      </c>
      <c r="P127" s="25">
        <v>3</v>
      </c>
      <c r="Q127" s="52">
        <v>1</v>
      </c>
      <c r="R127" s="25">
        <v>3</v>
      </c>
      <c r="S127" s="52">
        <f>O127+P127+Q127+R127</f>
        <v>8</v>
      </c>
      <c r="T127" s="25">
        <v>5</v>
      </c>
      <c r="U127" s="25">
        <f t="shared" si="20"/>
        <v>8</v>
      </c>
      <c r="V127" s="71" t="s">
        <v>1906</v>
      </c>
      <c r="W127" s="71" t="s">
        <v>31</v>
      </c>
      <c r="X127" s="25" t="s">
        <v>1529</v>
      </c>
      <c r="Y127" s="25">
        <v>200</v>
      </c>
      <c r="Z127" s="25">
        <v>8</v>
      </c>
      <c r="AA127" s="42">
        <v>592.5</v>
      </c>
      <c r="AB127" s="42">
        <v>436</v>
      </c>
      <c r="AC127" s="42">
        <v>256</v>
      </c>
      <c r="AD127" s="42">
        <v>282.5</v>
      </c>
      <c r="AE127" s="42">
        <v>340</v>
      </c>
      <c r="AF127" s="42">
        <v>488</v>
      </c>
      <c r="AG127" s="42">
        <v>503.5</v>
      </c>
      <c r="AH127" s="42">
        <v>415</v>
      </c>
      <c r="AI127" s="42">
        <v>528</v>
      </c>
      <c r="AJ127" s="18">
        <v>3841.5</v>
      </c>
      <c r="AK127" s="47">
        <v>426.83333333333331</v>
      </c>
      <c r="AL127" s="75">
        <f t="shared" si="16"/>
        <v>592.5</v>
      </c>
      <c r="AM127" s="47">
        <f t="shared" si="17"/>
        <v>251831.66666666666</v>
      </c>
      <c r="AN127" s="47">
        <v>2.5183166666666668</v>
      </c>
      <c r="AO127" s="48">
        <v>2.3039436841812313E-3</v>
      </c>
      <c r="AP127" s="49">
        <v>0.7855539767383467</v>
      </c>
      <c r="AQ127" s="18" t="s">
        <v>1169</v>
      </c>
      <c r="AR127" s="24">
        <v>223</v>
      </c>
      <c r="AS127" s="24" t="s">
        <v>1509</v>
      </c>
      <c r="AT127" s="79">
        <f t="shared" si="6"/>
        <v>22.78846153846154</v>
      </c>
      <c r="AU127" s="51" t="b">
        <f t="shared" si="7"/>
        <v>0</v>
      </c>
      <c r="AV127" s="19">
        <v>11.291139240506329</v>
      </c>
      <c r="AW127" s="47">
        <v>131570</v>
      </c>
      <c r="AX127" s="18" t="s">
        <v>1842</v>
      </c>
      <c r="AY127" s="47">
        <f t="shared" si="21"/>
        <v>2</v>
      </c>
      <c r="AZ127" s="18">
        <f t="shared" si="22"/>
        <v>182.30769230769232</v>
      </c>
      <c r="BA127" s="44">
        <f t="shared" si="32"/>
        <v>200</v>
      </c>
      <c r="BB127" s="80">
        <f t="shared" si="18"/>
        <v>200</v>
      </c>
      <c r="BC127" s="18">
        <f t="shared" si="23"/>
        <v>200</v>
      </c>
      <c r="BD127" s="18">
        <f t="shared" si="24"/>
        <v>118000</v>
      </c>
      <c r="BE127" s="18">
        <f t="shared" si="25"/>
        <v>236000</v>
      </c>
      <c r="BF127" s="19">
        <f t="shared" si="26"/>
        <v>8.776371308016877</v>
      </c>
      <c r="BG127" s="19">
        <f t="shared" si="27"/>
        <v>2</v>
      </c>
      <c r="BH127" s="19">
        <f t="shared" si="28"/>
        <v>0</v>
      </c>
      <c r="BI127" s="19">
        <f>(AR127-AY127*BC127)*G127</f>
        <v>-104430</v>
      </c>
      <c r="BJ127" s="19"/>
      <c r="BK127" s="19"/>
      <c r="BL127" s="19"/>
    </row>
    <row r="128" spans="1:69" x14ac:dyDescent="0.25">
      <c r="A128" s="18">
        <v>237</v>
      </c>
      <c r="B128" s="23" t="s">
        <v>123</v>
      </c>
      <c r="C128" s="28" t="s">
        <v>1534</v>
      </c>
      <c r="D128" s="28"/>
      <c r="E128" s="23"/>
      <c r="F128" s="24">
        <v>2160</v>
      </c>
      <c r="G128" s="25">
        <v>48</v>
      </c>
      <c r="H128" s="52" t="s">
        <v>1713</v>
      </c>
      <c r="I128" s="86" t="s">
        <v>1700</v>
      </c>
      <c r="J128" s="83" t="s">
        <v>1501</v>
      </c>
      <c r="K128" s="71" t="s">
        <v>1178</v>
      </c>
      <c r="L128" s="25" t="s">
        <v>124</v>
      </c>
      <c r="M128" s="52">
        <v>48</v>
      </c>
      <c r="N128" s="71" t="s">
        <v>1208</v>
      </c>
      <c r="O128" s="25">
        <v>1</v>
      </c>
      <c r="P128" s="25">
        <v>4</v>
      </c>
      <c r="Q128" s="52">
        <v>1</v>
      </c>
      <c r="R128" s="25">
        <v>2</v>
      </c>
      <c r="S128" s="25">
        <v>8</v>
      </c>
      <c r="T128" s="25">
        <v>5</v>
      </c>
      <c r="U128" s="25">
        <f t="shared" ref="U128:U148" si="33">SUM(O128:R128)</f>
        <v>8</v>
      </c>
      <c r="V128" s="71" t="s">
        <v>1968</v>
      </c>
      <c r="W128" s="71" t="s">
        <v>46</v>
      </c>
      <c r="X128" s="25" t="s">
        <v>1510</v>
      </c>
      <c r="Y128" s="25">
        <v>1500</v>
      </c>
      <c r="Z128" s="25">
        <v>10</v>
      </c>
      <c r="AA128" s="42">
        <v>6060</v>
      </c>
      <c r="AB128" s="42">
        <v>4920</v>
      </c>
      <c r="AC128" s="42">
        <v>4800</v>
      </c>
      <c r="AD128" s="42">
        <v>4955</v>
      </c>
      <c r="AE128" s="42">
        <v>4385</v>
      </c>
      <c r="AF128" s="42">
        <v>3910</v>
      </c>
      <c r="AG128" s="42">
        <v>5040</v>
      </c>
      <c r="AH128" s="42">
        <v>8103</v>
      </c>
      <c r="AI128" s="42">
        <v>4910</v>
      </c>
      <c r="AJ128" s="18">
        <v>47083</v>
      </c>
      <c r="AK128" s="47">
        <v>5231.4444444444443</v>
      </c>
      <c r="AL128" s="75">
        <f t="shared" si="16"/>
        <v>8103</v>
      </c>
      <c r="AM128" s="47">
        <f t="shared" si="17"/>
        <v>251109.33333333331</v>
      </c>
      <c r="AN128" s="47">
        <v>2.5110933333333332</v>
      </c>
      <c r="AO128" s="48">
        <v>2.2973352407585474E-3</v>
      </c>
      <c r="AP128" s="49">
        <v>0.7878513119791053</v>
      </c>
      <c r="AQ128" s="18" t="s">
        <v>1169</v>
      </c>
      <c r="AR128" s="24">
        <v>2160</v>
      </c>
      <c r="AS128" s="24" t="s">
        <v>1510</v>
      </c>
      <c r="AT128" s="79">
        <f t="shared" ref="AT128:AT191" si="34">AL128/26</f>
        <v>311.65384615384613</v>
      </c>
      <c r="AU128" s="51" t="b">
        <f t="shared" ref="AU128:AU191" si="35">IF(AT128&gt;=Y128,TRUE,FALSE)</f>
        <v>0</v>
      </c>
      <c r="AV128" s="19">
        <v>7.997038134024435</v>
      </c>
      <c r="AW128" s="47">
        <v>103680</v>
      </c>
      <c r="AX128" s="18" t="s">
        <v>1842</v>
      </c>
      <c r="AY128" s="47">
        <f t="shared" ref="AY128:AY132" si="36">ROUNDUP((AZ128/BC128)+1,0)</f>
        <v>3</v>
      </c>
      <c r="AZ128" s="18">
        <f t="shared" ref="AZ128:AZ148" si="37">AT128*U128</f>
        <v>2493.2307692307691</v>
      </c>
      <c r="BA128" s="44">
        <f t="shared" si="32"/>
        <v>1500</v>
      </c>
      <c r="BB128" s="80">
        <f t="shared" si="18"/>
        <v>1500</v>
      </c>
      <c r="BC128" s="18">
        <f t="shared" si="23"/>
        <v>1500</v>
      </c>
      <c r="BD128" s="18">
        <f t="shared" ref="BD128:BD159" si="38">BC128*G128</f>
        <v>72000</v>
      </c>
      <c r="BE128" s="18">
        <f t="shared" ref="BE128:BE148" si="39">BD128*AY128</f>
        <v>216000</v>
      </c>
      <c r="BF128" s="19">
        <f t="shared" si="26"/>
        <v>4.8130322102924845</v>
      </c>
      <c r="BG128" s="19">
        <f t="shared" si="27"/>
        <v>2</v>
      </c>
      <c r="BH128" s="19">
        <f t="shared" ref="BH128:BH148" si="40">AY128-BG128</f>
        <v>1</v>
      </c>
      <c r="BI128" s="19">
        <f>(AR128-AY128*BC128)*G128</f>
        <v>-112320</v>
      </c>
      <c r="BJ128" s="19"/>
      <c r="BK128" s="19"/>
      <c r="BL128" s="19"/>
    </row>
    <row r="129" spans="1:69" x14ac:dyDescent="0.25">
      <c r="A129" s="18">
        <v>614</v>
      </c>
      <c r="B129" s="23" t="s">
        <v>126</v>
      </c>
      <c r="C129" s="28" t="s">
        <v>1534</v>
      </c>
      <c r="D129" s="28"/>
      <c r="E129" s="23"/>
      <c r="F129" s="24">
        <v>1550</v>
      </c>
      <c r="G129" s="25">
        <v>38.5</v>
      </c>
      <c r="H129" s="52" t="s">
        <v>1702</v>
      </c>
      <c r="I129" s="86" t="s">
        <v>1700</v>
      </c>
      <c r="J129" s="83" t="s">
        <v>1634</v>
      </c>
      <c r="K129" s="71" t="s">
        <v>1178</v>
      </c>
      <c r="L129" s="25" t="s">
        <v>127</v>
      </c>
      <c r="M129" s="52">
        <v>38.5</v>
      </c>
      <c r="N129" s="71" t="s">
        <v>1208</v>
      </c>
      <c r="O129" s="25">
        <v>1</v>
      </c>
      <c r="P129" s="25">
        <v>4</v>
      </c>
      <c r="Q129" s="52">
        <v>1</v>
      </c>
      <c r="R129" s="25">
        <v>2</v>
      </c>
      <c r="S129" s="25">
        <v>8</v>
      </c>
      <c r="T129" s="25">
        <v>5</v>
      </c>
      <c r="U129" s="25">
        <f t="shared" si="33"/>
        <v>8</v>
      </c>
      <c r="V129" s="71" t="s">
        <v>1907</v>
      </c>
      <c r="W129" s="71" t="s">
        <v>46</v>
      </c>
      <c r="X129" s="25" t="s">
        <v>1510</v>
      </c>
      <c r="Y129" s="25">
        <v>2000</v>
      </c>
      <c r="Z129" s="25">
        <v>10</v>
      </c>
      <c r="AA129" s="42">
        <v>3504</v>
      </c>
      <c r="AB129" s="42">
        <v>1627</v>
      </c>
      <c r="AC129" s="42">
        <v>1520</v>
      </c>
      <c r="AD129" s="42">
        <v>2950</v>
      </c>
      <c r="AE129" s="42">
        <v>8795</v>
      </c>
      <c r="AF129" s="42">
        <v>9730</v>
      </c>
      <c r="AG129" s="42">
        <v>8559</v>
      </c>
      <c r="AH129" s="42">
        <v>10848</v>
      </c>
      <c r="AI129" s="42">
        <v>8990</v>
      </c>
      <c r="AJ129" s="18">
        <v>56523</v>
      </c>
      <c r="AK129" s="47">
        <v>6280.333333333333</v>
      </c>
      <c r="AL129" s="75">
        <f t="shared" ref="AL129:AL148" si="41">MAX(AA129:AI129)</f>
        <v>10848</v>
      </c>
      <c r="AM129" s="47">
        <f t="shared" ref="AM129:AM192" si="42">(AJ129/9)*M129</f>
        <v>241792.83333333331</v>
      </c>
      <c r="AN129" s="47">
        <v>2.4179283333333332</v>
      </c>
      <c r="AO129" s="48">
        <v>2.2121009585978138E-3</v>
      </c>
      <c r="AP129" s="49">
        <v>0.7900634129377031</v>
      </c>
      <c r="AQ129" s="18" t="s">
        <v>1169</v>
      </c>
      <c r="AR129" s="24">
        <v>1550</v>
      </c>
      <c r="AS129" s="24" t="s">
        <v>1510</v>
      </c>
      <c r="AT129" s="79">
        <f t="shared" si="34"/>
        <v>417.23076923076923</v>
      </c>
      <c r="AU129" s="51" t="b">
        <f t="shared" si="35"/>
        <v>0</v>
      </c>
      <c r="AV129" s="19">
        <v>4.2865044247787605</v>
      </c>
      <c r="AW129" s="47">
        <v>59675</v>
      </c>
      <c r="AX129" s="18" t="s">
        <v>1842</v>
      </c>
      <c r="AY129" s="47">
        <f t="shared" si="36"/>
        <v>3</v>
      </c>
      <c r="AZ129" s="18">
        <f t="shared" si="37"/>
        <v>3337.8461538461538</v>
      </c>
      <c r="BA129" s="44">
        <f t="shared" si="32"/>
        <v>2000</v>
      </c>
      <c r="BB129" s="80">
        <f t="shared" ref="BB129:BB192" si="43">MAX(Y129,AT129)</f>
        <v>2000</v>
      </c>
      <c r="BC129" s="18">
        <f t="shared" si="23"/>
        <v>2000</v>
      </c>
      <c r="BD129" s="18">
        <f t="shared" si="38"/>
        <v>77000</v>
      </c>
      <c r="BE129" s="18">
        <f t="shared" si="39"/>
        <v>231000</v>
      </c>
      <c r="BF129" s="19">
        <f t="shared" si="26"/>
        <v>4.7935103244837762</v>
      </c>
      <c r="BG129" s="19">
        <f t="shared" si="27"/>
        <v>1</v>
      </c>
      <c r="BH129" s="19">
        <f t="shared" si="40"/>
        <v>2</v>
      </c>
      <c r="BI129" s="19"/>
      <c r="BJ129" s="19"/>
      <c r="BK129" s="19"/>
      <c r="BL129" s="19"/>
    </row>
    <row r="130" spans="1:69" x14ac:dyDescent="0.25">
      <c r="A130" s="18">
        <v>52</v>
      </c>
      <c r="B130" s="23" t="s">
        <v>128</v>
      </c>
      <c r="C130" s="28" t="s">
        <v>1534</v>
      </c>
      <c r="D130" s="28"/>
      <c r="E130" s="23"/>
      <c r="F130" s="24">
        <v>300</v>
      </c>
      <c r="G130" s="25">
        <v>330</v>
      </c>
      <c r="H130" s="52" t="s">
        <v>1714</v>
      </c>
      <c r="I130" s="86" t="s">
        <v>1700</v>
      </c>
      <c r="J130" s="83" t="s">
        <v>1504</v>
      </c>
      <c r="K130" s="71" t="s">
        <v>1171</v>
      </c>
      <c r="L130" s="25" t="s">
        <v>129</v>
      </c>
      <c r="M130" s="52">
        <v>330</v>
      </c>
      <c r="N130" s="71" t="s">
        <v>1207</v>
      </c>
      <c r="O130" s="25">
        <v>1</v>
      </c>
      <c r="P130" s="25">
        <v>3</v>
      </c>
      <c r="Q130" s="52">
        <v>1</v>
      </c>
      <c r="R130" s="25">
        <v>2</v>
      </c>
      <c r="S130" s="52">
        <f>O130+P130+Q130+R130</f>
        <v>7</v>
      </c>
      <c r="T130" s="25">
        <v>5</v>
      </c>
      <c r="U130" s="25">
        <f t="shared" si="33"/>
        <v>7</v>
      </c>
      <c r="V130" s="71" t="s">
        <v>1908</v>
      </c>
      <c r="W130" s="71" t="s">
        <v>31</v>
      </c>
      <c r="X130" s="25" t="s">
        <v>1529</v>
      </c>
      <c r="Y130" s="25">
        <v>100</v>
      </c>
      <c r="Z130" s="25">
        <v>25</v>
      </c>
      <c r="AA130" s="42">
        <v>1700</v>
      </c>
      <c r="AB130" s="42">
        <v>1525</v>
      </c>
      <c r="AC130" s="42">
        <v>525</v>
      </c>
      <c r="AD130" s="42">
        <v>0</v>
      </c>
      <c r="AE130" s="42">
        <v>100</v>
      </c>
      <c r="AF130" s="42">
        <v>0</v>
      </c>
      <c r="AG130" s="42">
        <v>625</v>
      </c>
      <c r="AH130" s="42">
        <v>1000</v>
      </c>
      <c r="AI130" s="42">
        <v>1000</v>
      </c>
      <c r="AJ130" s="18">
        <v>6475</v>
      </c>
      <c r="AK130" s="47">
        <v>719.44444444444446</v>
      </c>
      <c r="AL130" s="75">
        <f t="shared" si="41"/>
        <v>1700</v>
      </c>
      <c r="AM130" s="47">
        <f t="shared" si="42"/>
        <v>237416.66666666666</v>
      </c>
      <c r="AN130" s="47">
        <v>2.3741666666666665</v>
      </c>
      <c r="AO130" s="48">
        <v>2.1720645259837353E-3</v>
      </c>
      <c r="AP130" s="49">
        <v>0.79223547746368683</v>
      </c>
      <c r="AQ130" s="18" t="s">
        <v>1169</v>
      </c>
      <c r="AR130" s="24">
        <v>300</v>
      </c>
      <c r="AS130" s="24" t="s">
        <v>1509</v>
      </c>
      <c r="AT130" s="79">
        <f t="shared" si="34"/>
        <v>65.384615384615387</v>
      </c>
      <c r="AU130" s="51" t="b">
        <f t="shared" si="35"/>
        <v>0</v>
      </c>
      <c r="AV130" s="19">
        <v>5.2941176470588234</v>
      </c>
      <c r="AW130" s="47">
        <v>99000</v>
      </c>
      <c r="AX130" s="18" t="s">
        <v>1842</v>
      </c>
      <c r="AY130" s="47">
        <f t="shared" si="36"/>
        <v>6</v>
      </c>
      <c r="AZ130" s="19">
        <f t="shared" si="37"/>
        <v>457.69230769230774</v>
      </c>
      <c r="BA130" s="44">
        <f t="shared" si="32"/>
        <v>100</v>
      </c>
      <c r="BB130" s="80">
        <f t="shared" si="43"/>
        <v>100</v>
      </c>
      <c r="BC130" s="18">
        <f t="shared" si="23"/>
        <v>100</v>
      </c>
      <c r="BD130" s="18">
        <f t="shared" si="38"/>
        <v>33000</v>
      </c>
      <c r="BE130" s="18">
        <f t="shared" si="39"/>
        <v>198000</v>
      </c>
      <c r="BF130" s="19">
        <f t="shared" si="26"/>
        <v>1.5294117647058822</v>
      </c>
      <c r="BG130" s="19">
        <f t="shared" si="27"/>
        <v>3</v>
      </c>
      <c r="BH130" s="19">
        <f t="shared" si="40"/>
        <v>3</v>
      </c>
      <c r="BI130" s="19"/>
      <c r="BJ130" s="19"/>
      <c r="BK130" s="19"/>
      <c r="BL130" s="19"/>
    </row>
    <row r="131" spans="1:69" x14ac:dyDescent="0.25">
      <c r="A131" s="18">
        <v>63</v>
      </c>
      <c r="B131" s="23" t="s">
        <v>130</v>
      </c>
      <c r="C131" s="28" t="s">
        <v>1534</v>
      </c>
      <c r="D131" s="28"/>
      <c r="E131" s="23"/>
      <c r="F131" s="24">
        <v>1216</v>
      </c>
      <c r="G131" s="25">
        <v>65</v>
      </c>
      <c r="H131" s="52" t="s">
        <v>1715</v>
      </c>
      <c r="I131" s="86" t="s">
        <v>1700</v>
      </c>
      <c r="J131" s="83" t="s">
        <v>1642</v>
      </c>
      <c r="K131" s="71" t="s">
        <v>1171</v>
      </c>
      <c r="L131" s="25" t="s">
        <v>131</v>
      </c>
      <c r="M131" s="52">
        <v>65</v>
      </c>
      <c r="N131" s="71" t="s">
        <v>1207</v>
      </c>
      <c r="O131" s="25">
        <v>1</v>
      </c>
      <c r="P131" s="25">
        <v>3</v>
      </c>
      <c r="Q131" s="52">
        <v>1</v>
      </c>
      <c r="R131" s="25">
        <v>2</v>
      </c>
      <c r="S131" s="52">
        <f>O131+P131+Q131+R131</f>
        <v>7</v>
      </c>
      <c r="T131" s="25">
        <v>7</v>
      </c>
      <c r="U131" s="25">
        <f t="shared" si="33"/>
        <v>7</v>
      </c>
      <c r="V131" s="71" t="s">
        <v>1909</v>
      </c>
      <c r="W131" s="71" t="s">
        <v>31</v>
      </c>
      <c r="X131" s="25" t="s">
        <v>1529</v>
      </c>
      <c r="Y131" s="25">
        <v>1000</v>
      </c>
      <c r="Z131" s="25">
        <v>20</v>
      </c>
      <c r="AA131" s="42">
        <v>5252.39</v>
      </c>
      <c r="AB131" s="42">
        <v>4292</v>
      </c>
      <c r="AC131" s="42">
        <v>2053</v>
      </c>
      <c r="AD131" s="42">
        <v>1764</v>
      </c>
      <c r="AE131" s="42">
        <v>2039</v>
      </c>
      <c r="AF131" s="42">
        <v>2346</v>
      </c>
      <c r="AG131" s="42">
        <v>2798</v>
      </c>
      <c r="AH131" s="42">
        <v>2856</v>
      </c>
      <c r="AI131" s="42">
        <v>9320</v>
      </c>
      <c r="AJ131" s="18">
        <v>32720.39</v>
      </c>
      <c r="AK131" s="47">
        <v>3635.5988888888887</v>
      </c>
      <c r="AL131" s="75">
        <f t="shared" si="41"/>
        <v>9320</v>
      </c>
      <c r="AM131" s="47">
        <f t="shared" si="42"/>
        <v>236313.92777777778</v>
      </c>
      <c r="AN131" s="47">
        <v>2.3631392777777775</v>
      </c>
      <c r="AO131" s="48">
        <v>2.161975849162486E-3</v>
      </c>
      <c r="AP131" s="49">
        <v>0.79439745331284928</v>
      </c>
      <c r="AQ131" s="18" t="s">
        <v>1169</v>
      </c>
      <c r="AR131" s="24">
        <v>1216</v>
      </c>
      <c r="AS131" s="24" t="s">
        <v>1509</v>
      </c>
      <c r="AT131" s="79">
        <f t="shared" si="34"/>
        <v>358.46153846153845</v>
      </c>
      <c r="AU131" s="51" t="b">
        <f t="shared" si="35"/>
        <v>0</v>
      </c>
      <c r="AV131" s="19">
        <v>3.914163090128755</v>
      </c>
      <c r="AW131" s="47">
        <v>79040</v>
      </c>
      <c r="AX131" s="18" t="s">
        <v>1842</v>
      </c>
      <c r="AY131" s="47">
        <f t="shared" si="36"/>
        <v>4</v>
      </c>
      <c r="AZ131" s="19">
        <f t="shared" si="37"/>
        <v>2509.2307692307691</v>
      </c>
      <c r="BA131" s="44">
        <f t="shared" si="32"/>
        <v>1000</v>
      </c>
      <c r="BB131" s="80">
        <f t="shared" si="43"/>
        <v>1000</v>
      </c>
      <c r="BC131" s="18">
        <f t="shared" si="23"/>
        <v>1000</v>
      </c>
      <c r="BD131" s="18">
        <f t="shared" si="38"/>
        <v>65000</v>
      </c>
      <c r="BE131" s="18">
        <f t="shared" si="39"/>
        <v>260000</v>
      </c>
      <c r="BF131" s="19">
        <f t="shared" si="26"/>
        <v>2.7896995708154506</v>
      </c>
      <c r="BG131" s="19">
        <f t="shared" si="27"/>
        <v>2</v>
      </c>
      <c r="BH131" s="19">
        <f t="shared" si="40"/>
        <v>2</v>
      </c>
      <c r="BI131" s="19"/>
      <c r="BJ131" s="19"/>
      <c r="BK131" s="19">
        <f>BH131*BC131</f>
        <v>2000</v>
      </c>
      <c r="BL131" s="19">
        <f>BK131*G131</f>
        <v>130000</v>
      </c>
    </row>
    <row r="132" spans="1:69" x14ac:dyDescent="0.25">
      <c r="A132" s="18">
        <v>8</v>
      </c>
      <c r="B132" s="23" t="s">
        <v>132</v>
      </c>
      <c r="C132" s="28" t="s">
        <v>1534</v>
      </c>
      <c r="D132" s="28"/>
      <c r="E132" s="23"/>
      <c r="F132" s="24">
        <v>5850</v>
      </c>
      <c r="G132" s="25">
        <v>37</v>
      </c>
      <c r="H132" s="52" t="s">
        <v>1702</v>
      </c>
      <c r="I132" s="86" t="s">
        <v>1699</v>
      </c>
      <c r="J132" s="83" t="s">
        <v>1635</v>
      </c>
      <c r="K132" s="71" t="s">
        <v>1171</v>
      </c>
      <c r="L132" s="25" t="s">
        <v>133</v>
      </c>
      <c r="M132" s="52">
        <v>37</v>
      </c>
      <c r="N132" s="71" t="s">
        <v>1207</v>
      </c>
      <c r="O132" s="25">
        <v>1</v>
      </c>
      <c r="P132" s="25">
        <v>5</v>
      </c>
      <c r="Q132" s="52">
        <v>5</v>
      </c>
      <c r="R132" s="25">
        <v>3</v>
      </c>
      <c r="S132" s="52">
        <f>O132+P132+Q132+R132</f>
        <v>14</v>
      </c>
      <c r="T132" s="25">
        <v>6</v>
      </c>
      <c r="U132" s="25">
        <f t="shared" si="33"/>
        <v>14</v>
      </c>
      <c r="V132" s="71" t="s">
        <v>1877</v>
      </c>
      <c r="W132" s="71" t="s">
        <v>19</v>
      </c>
      <c r="X132" s="25" t="s">
        <v>1529</v>
      </c>
      <c r="Y132" s="25">
        <v>5000</v>
      </c>
      <c r="Z132" s="25">
        <v>50</v>
      </c>
      <c r="AA132" s="42">
        <v>4150</v>
      </c>
      <c r="AB132" s="42">
        <v>5100</v>
      </c>
      <c r="AC132" s="42">
        <v>5700</v>
      </c>
      <c r="AD132" s="42">
        <v>5950</v>
      </c>
      <c r="AE132" s="42">
        <v>7475</v>
      </c>
      <c r="AF132" s="42">
        <v>5650</v>
      </c>
      <c r="AG132" s="42">
        <v>7150</v>
      </c>
      <c r="AH132" s="42">
        <v>7275</v>
      </c>
      <c r="AI132" s="42">
        <v>7600</v>
      </c>
      <c r="AJ132" s="18">
        <v>56050</v>
      </c>
      <c r="AK132" s="47">
        <v>6227.7777777777774</v>
      </c>
      <c r="AL132" s="75">
        <f t="shared" si="41"/>
        <v>7600</v>
      </c>
      <c r="AM132" s="47">
        <f t="shared" si="42"/>
        <v>230427.77777777775</v>
      </c>
      <c r="AN132" s="47">
        <v>2.3042777777777776</v>
      </c>
      <c r="AO132" s="48">
        <v>2.1081249641798851E-3</v>
      </c>
      <c r="AP132" s="49">
        <v>0.79650557827702917</v>
      </c>
      <c r="AQ132" s="18" t="s">
        <v>1169</v>
      </c>
      <c r="AR132" s="24">
        <v>5850</v>
      </c>
      <c r="AS132" s="24" t="s">
        <v>1509</v>
      </c>
      <c r="AT132" s="79">
        <f t="shared" si="34"/>
        <v>292.30769230769232</v>
      </c>
      <c r="AU132" s="51" t="b">
        <f t="shared" si="35"/>
        <v>0</v>
      </c>
      <c r="AV132" s="19">
        <v>23.092105263157894</v>
      </c>
      <c r="AW132" s="47">
        <v>216450</v>
      </c>
      <c r="AX132" s="18" t="s">
        <v>1842</v>
      </c>
      <c r="AY132" s="47">
        <f t="shared" si="36"/>
        <v>2</v>
      </c>
      <c r="AZ132" s="18">
        <f t="shared" si="37"/>
        <v>4092.3076923076924</v>
      </c>
      <c r="BA132" s="44">
        <f t="shared" si="32"/>
        <v>5000</v>
      </c>
      <c r="BB132" s="80">
        <f t="shared" si="43"/>
        <v>5000</v>
      </c>
      <c r="BC132" s="18">
        <f t="shared" si="23"/>
        <v>5000</v>
      </c>
      <c r="BD132" s="18">
        <f t="shared" si="38"/>
        <v>185000</v>
      </c>
      <c r="BE132" s="18">
        <f t="shared" si="39"/>
        <v>370000</v>
      </c>
      <c r="BF132" s="19">
        <f t="shared" si="26"/>
        <v>17.105263157894736</v>
      </c>
      <c r="BG132" s="19">
        <f t="shared" si="27"/>
        <v>2</v>
      </c>
      <c r="BH132" s="19">
        <f t="shared" si="40"/>
        <v>0</v>
      </c>
      <c r="BI132" s="19"/>
      <c r="BJ132" s="19"/>
      <c r="BK132" s="19"/>
      <c r="BL132" s="19"/>
    </row>
    <row r="133" spans="1:69" x14ac:dyDescent="0.25">
      <c r="A133" s="18">
        <v>57</v>
      </c>
      <c r="B133" s="23" t="s">
        <v>134</v>
      </c>
      <c r="C133" s="28" t="s">
        <v>1534</v>
      </c>
      <c r="D133" s="28"/>
      <c r="E133" s="23"/>
      <c r="F133" s="24">
        <v>2850</v>
      </c>
      <c r="G133" s="25">
        <v>95</v>
      </c>
      <c r="H133" s="52" t="s">
        <v>1702</v>
      </c>
      <c r="I133" s="86" t="s">
        <v>1700</v>
      </c>
      <c r="J133" s="83" t="s">
        <v>1499</v>
      </c>
      <c r="K133" s="71" t="s">
        <v>1171</v>
      </c>
      <c r="L133" s="25" t="s">
        <v>135</v>
      </c>
      <c r="M133" s="52">
        <v>95</v>
      </c>
      <c r="N133" s="71" t="s">
        <v>1207</v>
      </c>
      <c r="O133" s="25">
        <v>1</v>
      </c>
      <c r="P133" s="25">
        <v>7</v>
      </c>
      <c r="Q133" s="52">
        <v>5</v>
      </c>
      <c r="R133" s="25">
        <v>3</v>
      </c>
      <c r="S133" s="52">
        <f>O133+P133+Q133+R133</f>
        <v>16</v>
      </c>
      <c r="T133" s="25">
        <v>7</v>
      </c>
      <c r="U133" s="25">
        <f t="shared" si="33"/>
        <v>16</v>
      </c>
      <c r="V133" s="71" t="s">
        <v>1910</v>
      </c>
      <c r="W133" s="71" t="s">
        <v>19</v>
      </c>
      <c r="X133" s="25" t="s">
        <v>1529</v>
      </c>
      <c r="Y133" s="25">
        <v>1000</v>
      </c>
      <c r="Z133" s="25">
        <v>25</v>
      </c>
      <c r="AA133" s="42">
        <v>3225</v>
      </c>
      <c r="AB133" s="42">
        <v>2900</v>
      </c>
      <c r="AC133" s="42">
        <v>400</v>
      </c>
      <c r="AD133" s="42">
        <v>1025</v>
      </c>
      <c r="AE133" s="42">
        <v>725</v>
      </c>
      <c r="AF133" s="42">
        <v>2100</v>
      </c>
      <c r="AG133" s="42">
        <v>3250</v>
      </c>
      <c r="AH133" s="42">
        <v>3675</v>
      </c>
      <c r="AI133" s="42">
        <v>4350</v>
      </c>
      <c r="AJ133" s="18">
        <v>21650</v>
      </c>
      <c r="AK133" s="47">
        <v>2405.5555555555557</v>
      </c>
      <c r="AL133" s="75">
        <f t="shared" si="41"/>
        <v>4350</v>
      </c>
      <c r="AM133" s="47">
        <f t="shared" si="42"/>
        <v>228527.77777777778</v>
      </c>
      <c r="AN133" s="47">
        <v>2.285277777777778</v>
      </c>
      <c r="AO133" s="48">
        <v>2.0907423488087272E-3</v>
      </c>
      <c r="AP133" s="49">
        <v>0.79859632062583785</v>
      </c>
      <c r="AQ133" s="18" t="s">
        <v>1168</v>
      </c>
      <c r="AR133" s="24">
        <v>2850</v>
      </c>
      <c r="AS133" s="24" t="s">
        <v>1509</v>
      </c>
      <c r="AT133" s="79">
        <f t="shared" si="34"/>
        <v>167.30769230769232</v>
      </c>
      <c r="AU133" s="51" t="b">
        <f t="shared" si="35"/>
        <v>0</v>
      </c>
      <c r="AV133" s="19">
        <v>19.655172413793103</v>
      </c>
      <c r="AW133" s="47">
        <v>270750</v>
      </c>
      <c r="AX133" s="18" t="s">
        <v>1841</v>
      </c>
      <c r="AY133" s="18">
        <v>2</v>
      </c>
      <c r="AZ133" s="43">
        <f t="shared" si="37"/>
        <v>2676.9230769230771</v>
      </c>
      <c r="BA133" s="44">
        <f>ROUNDUP((AT133*U133)/Z133,0)*Z133</f>
        <v>2700</v>
      </c>
      <c r="BB133" s="80">
        <f t="shared" si="43"/>
        <v>1000</v>
      </c>
      <c r="BC133" s="18">
        <f>BO133</f>
        <v>2700</v>
      </c>
      <c r="BD133" s="18">
        <f>BO133*G133</f>
        <v>256500</v>
      </c>
      <c r="BE133" s="18">
        <f t="shared" si="39"/>
        <v>513000</v>
      </c>
      <c r="BF133" s="18">
        <f t="shared" ref="BF133:BF148" si="44">U133</f>
        <v>16</v>
      </c>
      <c r="BG133" s="19">
        <f>ROUNDUP(AR133/BO133,0)</f>
        <v>2</v>
      </c>
      <c r="BH133" s="19">
        <f t="shared" si="40"/>
        <v>0</v>
      </c>
      <c r="BI133" s="19">
        <f>(AR133-AY133*BO133)*G133</f>
        <v>-242250</v>
      </c>
      <c r="BJ133" s="19"/>
      <c r="BK133" s="19"/>
      <c r="BL133" s="19"/>
      <c r="BM133" s="19">
        <f t="shared" ref="BM133:BM148" si="45">BF133*AT133</f>
        <v>2676.9230769230771</v>
      </c>
      <c r="BN133" s="18">
        <f t="shared" ref="BN133:BN148" si="46">Y133+ROUNDUP((BM133-Y133)/Z133,0)*Z133</f>
        <v>2700</v>
      </c>
      <c r="BO133" s="18">
        <f t="shared" ref="BO133:BO148" si="47">IF(BN133&gt;=Y133,BN133,Y133)</f>
        <v>2700</v>
      </c>
      <c r="BP133" s="18">
        <f>BO133/AT133</f>
        <v>16.137931034482758</v>
      </c>
    </row>
    <row r="134" spans="1:69" x14ac:dyDescent="0.25">
      <c r="A134" s="18">
        <v>567</v>
      </c>
      <c r="B134" s="23" t="s">
        <v>136</v>
      </c>
      <c r="C134" s="28" t="s">
        <v>1534</v>
      </c>
      <c r="D134" s="28"/>
      <c r="E134" s="23"/>
      <c r="F134" s="24">
        <v>12445</v>
      </c>
      <c r="G134" s="25">
        <v>5.5812499999999998</v>
      </c>
      <c r="H134" s="52" t="s">
        <v>1702</v>
      </c>
      <c r="I134" s="86" t="s">
        <v>1700</v>
      </c>
      <c r="J134" s="83" t="s">
        <v>1502</v>
      </c>
      <c r="K134" s="71" t="s">
        <v>1173</v>
      </c>
      <c r="L134" s="25" t="s">
        <v>137</v>
      </c>
      <c r="M134" s="52">
        <v>5.5812499999999998</v>
      </c>
      <c r="N134" s="71" t="s">
        <v>1208</v>
      </c>
      <c r="O134" s="25">
        <v>1</v>
      </c>
      <c r="P134" s="25">
        <v>2</v>
      </c>
      <c r="Q134" s="52">
        <v>1</v>
      </c>
      <c r="R134" s="25">
        <v>2</v>
      </c>
      <c r="S134" s="25">
        <v>6</v>
      </c>
      <c r="T134" s="25">
        <v>2</v>
      </c>
      <c r="U134" s="25">
        <f t="shared" si="33"/>
        <v>6</v>
      </c>
      <c r="V134" s="71" t="s">
        <v>1887</v>
      </c>
      <c r="W134" s="71" t="s">
        <v>46</v>
      </c>
      <c r="X134" s="25" t="s">
        <v>1510</v>
      </c>
      <c r="Y134" s="25">
        <v>5000</v>
      </c>
      <c r="Z134" s="25">
        <v>95</v>
      </c>
      <c r="AA134" s="42">
        <v>13850</v>
      </c>
      <c r="AB134" s="42">
        <v>27060</v>
      </c>
      <c r="AC134" s="42">
        <v>18000</v>
      </c>
      <c r="AD134" s="42">
        <v>26250</v>
      </c>
      <c r="AE134" s="42">
        <v>29095</v>
      </c>
      <c r="AF134" s="42">
        <v>46835</v>
      </c>
      <c r="AG134" s="42">
        <v>61370</v>
      </c>
      <c r="AH134" s="42">
        <v>65000</v>
      </c>
      <c r="AI134" s="42">
        <v>69630</v>
      </c>
      <c r="AJ134" s="18">
        <v>357090</v>
      </c>
      <c r="AK134" s="47">
        <v>39676.666666666664</v>
      </c>
      <c r="AL134" s="75">
        <f t="shared" si="41"/>
        <v>69630</v>
      </c>
      <c r="AM134" s="47">
        <f t="shared" si="42"/>
        <v>221445.39583333331</v>
      </c>
      <c r="AN134" s="47">
        <v>2.2144539583333334</v>
      </c>
      <c r="AO134" s="48">
        <v>2.025947442886668E-3</v>
      </c>
      <c r="AP134" s="49">
        <v>0.8006222680687245</v>
      </c>
      <c r="AQ134" s="18" t="s">
        <v>1168</v>
      </c>
      <c r="AR134" s="24">
        <v>12445</v>
      </c>
      <c r="AS134" s="24" t="s">
        <v>1510</v>
      </c>
      <c r="AT134" s="79">
        <f t="shared" si="34"/>
        <v>2678.0769230769229</v>
      </c>
      <c r="AU134" s="51" t="b">
        <f t="shared" si="35"/>
        <v>0</v>
      </c>
      <c r="AV134" s="19">
        <v>5.3619129685480393</v>
      </c>
      <c r="AW134" s="47">
        <v>69458.65625</v>
      </c>
      <c r="AX134" s="18" t="s">
        <v>1841</v>
      </c>
      <c r="AY134" s="18">
        <v>2</v>
      </c>
      <c r="AZ134" s="18">
        <f t="shared" si="37"/>
        <v>16068.461538461537</v>
      </c>
      <c r="BA134" s="44">
        <f>ROUNDUP((AT134*U134)/Z134,0)*Z134</f>
        <v>16150</v>
      </c>
      <c r="BB134" s="80">
        <f t="shared" si="43"/>
        <v>5000</v>
      </c>
      <c r="BC134" s="18">
        <f>BO134</f>
        <v>16115</v>
      </c>
      <c r="BD134" s="18">
        <f>BO134*G134</f>
        <v>89941.84375</v>
      </c>
      <c r="BE134" s="18">
        <f t="shared" si="39"/>
        <v>179883.6875</v>
      </c>
      <c r="BF134" s="18">
        <f t="shared" si="44"/>
        <v>6</v>
      </c>
      <c r="BG134" s="19">
        <f>ROUNDUP(AR134/BO134,0)</f>
        <v>1</v>
      </c>
      <c r="BH134" s="19">
        <f t="shared" si="40"/>
        <v>1</v>
      </c>
      <c r="BI134" s="19">
        <f>(AR134-AY134*BO134)*G134</f>
        <v>-110425.03125</v>
      </c>
      <c r="BJ134" s="19"/>
      <c r="BK134" s="19"/>
      <c r="BL134" s="19"/>
      <c r="BM134" s="19">
        <f t="shared" si="45"/>
        <v>16068.461538461537</v>
      </c>
      <c r="BN134" s="18">
        <f t="shared" si="46"/>
        <v>16115</v>
      </c>
      <c r="BO134" s="18">
        <f t="shared" si="47"/>
        <v>16115</v>
      </c>
      <c r="BP134" s="18">
        <f>BO134/AT134</f>
        <v>6.0173775671406009</v>
      </c>
    </row>
    <row r="135" spans="1:69" x14ac:dyDescent="0.25">
      <c r="A135" s="18">
        <v>147</v>
      </c>
      <c r="B135" s="23" t="s">
        <v>138</v>
      </c>
      <c r="C135" s="28" t="s">
        <v>1534</v>
      </c>
      <c r="D135" s="28"/>
      <c r="E135" s="23"/>
      <c r="F135" s="24">
        <v>125</v>
      </c>
      <c r="G135" s="25">
        <v>1001.875</v>
      </c>
      <c r="H135" s="52" t="s">
        <v>1702</v>
      </c>
      <c r="I135" s="86" t="s">
        <v>1700</v>
      </c>
      <c r="J135" s="83" t="s">
        <v>1630</v>
      </c>
      <c r="K135" s="71" t="s">
        <v>1183</v>
      </c>
      <c r="L135" s="25" t="s">
        <v>139</v>
      </c>
      <c r="M135" s="52">
        <v>1001.875</v>
      </c>
      <c r="N135" s="71" t="s">
        <v>1207</v>
      </c>
      <c r="O135" s="25">
        <v>1</v>
      </c>
      <c r="P135" s="25">
        <v>20</v>
      </c>
      <c r="Q135" s="52">
        <v>5</v>
      </c>
      <c r="R135" s="25">
        <v>5</v>
      </c>
      <c r="S135" s="52">
        <f>O135+P135+Q135+R135</f>
        <v>31</v>
      </c>
      <c r="T135" s="54">
        <v>30</v>
      </c>
      <c r="U135" s="25">
        <f t="shared" si="33"/>
        <v>31</v>
      </c>
      <c r="V135" s="71" t="s">
        <v>1890</v>
      </c>
      <c r="W135" s="71" t="s">
        <v>19</v>
      </c>
      <c r="X135" s="25" t="s">
        <v>1529</v>
      </c>
      <c r="Y135" s="25">
        <v>100</v>
      </c>
      <c r="Z135" s="25">
        <v>25</v>
      </c>
      <c r="AA135" s="42">
        <v>250</v>
      </c>
      <c r="AB135" s="42">
        <v>275</v>
      </c>
      <c r="AC135" s="42">
        <v>250</v>
      </c>
      <c r="AD135" s="42">
        <v>75</v>
      </c>
      <c r="AE135" s="42">
        <v>150</v>
      </c>
      <c r="AF135" s="42">
        <v>400</v>
      </c>
      <c r="AG135" s="42">
        <v>200</v>
      </c>
      <c r="AH135" s="42">
        <v>200</v>
      </c>
      <c r="AI135" s="42">
        <v>175</v>
      </c>
      <c r="AJ135" s="18">
        <v>1975</v>
      </c>
      <c r="AK135" s="47">
        <v>219.44444444444446</v>
      </c>
      <c r="AL135" s="75">
        <f t="shared" si="41"/>
        <v>400</v>
      </c>
      <c r="AM135" s="47">
        <f t="shared" si="42"/>
        <v>219855.90277777778</v>
      </c>
      <c r="AN135" s="47">
        <v>2.1985590277777778</v>
      </c>
      <c r="AO135" s="48">
        <v>2.0114055763499057E-3</v>
      </c>
      <c r="AP135" s="49">
        <v>0.80263367364507443</v>
      </c>
      <c r="AQ135" s="18" t="s">
        <v>1168</v>
      </c>
      <c r="AR135" s="24">
        <v>125</v>
      </c>
      <c r="AS135" s="24" t="s">
        <v>1509</v>
      </c>
      <c r="AT135" s="79">
        <f t="shared" si="34"/>
        <v>15.384615384615385</v>
      </c>
      <c r="AU135" s="51" t="b">
        <f t="shared" si="35"/>
        <v>0</v>
      </c>
      <c r="AV135" s="19">
        <v>9.375</v>
      </c>
      <c r="AW135" s="47">
        <v>125234.375</v>
      </c>
      <c r="AX135" s="18" t="s">
        <v>1842</v>
      </c>
      <c r="AY135" s="47">
        <f>ROUNDUP((AZ135/BC135)+1,0)</f>
        <v>6</v>
      </c>
      <c r="AZ135" s="18">
        <f t="shared" si="37"/>
        <v>476.92307692307696</v>
      </c>
      <c r="BA135" s="44">
        <f>Y135</f>
        <v>100</v>
      </c>
      <c r="BB135" s="80">
        <f t="shared" si="43"/>
        <v>100</v>
      </c>
      <c r="BC135" s="18">
        <f>ROUNDUP(BA135/Z135,0)*Z135</f>
        <v>100</v>
      </c>
      <c r="BD135" s="18">
        <f>BC135*G135</f>
        <v>100187.5</v>
      </c>
      <c r="BE135" s="18">
        <f t="shared" si="39"/>
        <v>601125</v>
      </c>
      <c r="BF135" s="55">
        <f t="shared" si="44"/>
        <v>31</v>
      </c>
      <c r="BG135" s="19">
        <f>ROUNDUP(AR135/BC135,0)</f>
        <v>2</v>
      </c>
      <c r="BH135" s="19">
        <f t="shared" si="40"/>
        <v>4</v>
      </c>
      <c r="BI135" s="19"/>
      <c r="BJ135" s="19"/>
      <c r="BK135" s="19">
        <f>BH135*BC135</f>
        <v>400</v>
      </c>
      <c r="BL135" s="19">
        <f t="shared" ref="BL135:BL141" si="48">BK135*G135</f>
        <v>400750</v>
      </c>
      <c r="BM135" s="19">
        <f t="shared" si="45"/>
        <v>476.92307692307696</v>
      </c>
      <c r="BN135" s="18">
        <f t="shared" si="46"/>
        <v>500</v>
      </c>
      <c r="BO135" s="18">
        <f t="shared" si="47"/>
        <v>500</v>
      </c>
      <c r="BP135" s="18">
        <f>BC135/AT135</f>
        <v>6.5</v>
      </c>
      <c r="BQ135" s="18" t="s">
        <v>1859</v>
      </c>
    </row>
    <row r="136" spans="1:69" x14ac:dyDescent="0.25">
      <c r="A136" s="18">
        <v>951</v>
      </c>
      <c r="B136" s="23" t="s">
        <v>297</v>
      </c>
      <c r="C136" s="28" t="s">
        <v>1534</v>
      </c>
      <c r="D136" s="28"/>
      <c r="E136" s="23"/>
      <c r="F136" s="24">
        <v>19.859999999999701</v>
      </c>
      <c r="G136" s="25">
        <v>200</v>
      </c>
      <c r="H136" s="52" t="e">
        <v>#N/A</v>
      </c>
      <c r="I136" s="86" t="s">
        <v>1700</v>
      </c>
      <c r="J136" s="83" t="s">
        <v>1506</v>
      </c>
      <c r="K136" s="71" t="s">
        <v>1175</v>
      </c>
      <c r="L136" s="25" t="s">
        <v>298</v>
      </c>
      <c r="M136" s="52">
        <v>200</v>
      </c>
      <c r="N136" s="71" t="s">
        <v>1208</v>
      </c>
      <c r="O136" s="25">
        <v>1</v>
      </c>
      <c r="P136" s="25">
        <v>15</v>
      </c>
      <c r="Q136" s="52">
        <v>1</v>
      </c>
      <c r="R136" s="25">
        <v>5</v>
      </c>
      <c r="S136" s="25">
        <v>22</v>
      </c>
      <c r="T136" s="25">
        <v>10</v>
      </c>
      <c r="U136" s="25">
        <f t="shared" si="33"/>
        <v>22</v>
      </c>
      <c r="V136" s="71" t="s">
        <v>1974</v>
      </c>
      <c r="W136" s="71" t="s">
        <v>46</v>
      </c>
      <c r="X136" s="25" t="s">
        <v>1529</v>
      </c>
      <c r="Y136" s="25">
        <v>1000</v>
      </c>
      <c r="Z136" s="25">
        <v>30</v>
      </c>
      <c r="AA136" s="42"/>
      <c r="AB136" s="42"/>
      <c r="AC136" s="42"/>
      <c r="AD136" s="42"/>
      <c r="AE136" s="42"/>
      <c r="AF136" s="42"/>
      <c r="AG136" s="42">
        <v>420</v>
      </c>
      <c r="AH136" s="42">
        <v>660</v>
      </c>
      <c r="AI136" s="42">
        <v>2207.34</v>
      </c>
      <c r="AJ136" s="18">
        <v>3287.34</v>
      </c>
      <c r="AK136" s="47">
        <v>1095.78</v>
      </c>
      <c r="AL136" s="75">
        <f t="shared" si="41"/>
        <v>2207.34</v>
      </c>
      <c r="AM136" s="47">
        <f t="shared" si="42"/>
        <v>73052</v>
      </c>
      <c r="AN136" s="47">
        <v>2.19156</v>
      </c>
      <c r="AO136" s="48">
        <v>2.0050023443586866E-3</v>
      </c>
      <c r="AP136" s="49">
        <v>0.80463867598943317</v>
      </c>
      <c r="AQ136" s="18" t="s">
        <v>1168</v>
      </c>
      <c r="AR136" s="24">
        <v>19.859999999999701</v>
      </c>
      <c r="AS136" s="24" t="s">
        <v>1509</v>
      </c>
      <c r="AT136" s="79">
        <f t="shared" si="34"/>
        <v>84.89769230769231</v>
      </c>
      <c r="AU136" s="51" t="b">
        <f t="shared" si="35"/>
        <v>0</v>
      </c>
      <c r="AV136" s="19">
        <v>0.26991763842452499</v>
      </c>
      <c r="AW136" s="47">
        <v>3971.99999999994</v>
      </c>
      <c r="AX136" s="18" t="s">
        <v>1841</v>
      </c>
      <c r="AY136" s="18">
        <v>2</v>
      </c>
      <c r="AZ136" s="43">
        <f t="shared" si="37"/>
        <v>1867.7492307692307</v>
      </c>
      <c r="BA136" s="44">
        <f>Y136</f>
        <v>1000</v>
      </c>
      <c r="BB136" s="80">
        <f t="shared" si="43"/>
        <v>1000</v>
      </c>
      <c r="BC136" s="18">
        <f>BO136</f>
        <v>1870</v>
      </c>
      <c r="BD136" s="18">
        <f>BO136*G136</f>
        <v>374000</v>
      </c>
      <c r="BE136" s="18">
        <f t="shared" si="39"/>
        <v>748000</v>
      </c>
      <c r="BF136" s="18">
        <f t="shared" si="44"/>
        <v>22</v>
      </c>
      <c r="BG136" s="19">
        <f>ROUNDUP(AR136/BO136,0)</f>
        <v>1</v>
      </c>
      <c r="BH136" s="19">
        <f t="shared" si="40"/>
        <v>1</v>
      </c>
      <c r="BI136" s="19"/>
      <c r="BJ136" s="19"/>
      <c r="BK136" s="19">
        <f>BH136*BO136</f>
        <v>1870</v>
      </c>
      <c r="BL136" s="19">
        <f t="shared" si="48"/>
        <v>374000</v>
      </c>
      <c r="BM136" s="19">
        <f t="shared" si="45"/>
        <v>1867.7492307692307</v>
      </c>
      <c r="BN136" s="18">
        <f t="shared" si="46"/>
        <v>1870</v>
      </c>
      <c r="BO136" s="18">
        <f t="shared" si="47"/>
        <v>1870</v>
      </c>
      <c r="BP136" s="18">
        <f>BO136/AT136</f>
        <v>22.026511547835856</v>
      </c>
    </row>
    <row r="137" spans="1:69" x14ac:dyDescent="0.25">
      <c r="A137" s="18">
        <v>1010</v>
      </c>
      <c r="B137" s="23" t="s">
        <v>380</v>
      </c>
      <c r="C137" s="28" t="s">
        <v>1534</v>
      </c>
      <c r="D137" s="28"/>
      <c r="E137" s="23"/>
      <c r="F137" s="24">
        <v>1480</v>
      </c>
      <c r="G137" s="25">
        <v>48</v>
      </c>
      <c r="H137" s="52" t="s">
        <v>1702</v>
      </c>
      <c r="I137" s="86" t="s">
        <v>1700</v>
      </c>
      <c r="J137" s="83" t="s">
        <v>1501</v>
      </c>
      <c r="K137" s="71" t="s">
        <v>1178</v>
      </c>
      <c r="L137" s="25" t="s">
        <v>381</v>
      </c>
      <c r="M137" s="52">
        <v>48</v>
      </c>
      <c r="N137" s="71" t="s">
        <v>1208</v>
      </c>
      <c r="O137" s="25">
        <v>1</v>
      </c>
      <c r="P137" s="25">
        <v>4</v>
      </c>
      <c r="Q137" s="52">
        <v>1</v>
      </c>
      <c r="R137" s="25">
        <v>2</v>
      </c>
      <c r="S137" s="25">
        <v>8</v>
      </c>
      <c r="T137" s="25">
        <v>7</v>
      </c>
      <c r="U137" s="25">
        <f t="shared" si="33"/>
        <v>8</v>
      </c>
      <c r="V137" s="71" t="s">
        <v>1968</v>
      </c>
      <c r="W137" s="71" t="s">
        <v>46</v>
      </c>
      <c r="X137" s="25" t="s">
        <v>1510</v>
      </c>
      <c r="Y137" s="25">
        <v>1500</v>
      </c>
      <c r="Z137" s="25">
        <v>10</v>
      </c>
      <c r="AA137" s="42"/>
      <c r="AB137" s="42"/>
      <c r="AC137" s="42"/>
      <c r="AD137" s="42"/>
      <c r="AE137" s="42"/>
      <c r="AF137" s="42"/>
      <c r="AG137" s="42"/>
      <c r="AH137" s="42">
        <v>1970</v>
      </c>
      <c r="AI137" s="42">
        <v>6650</v>
      </c>
      <c r="AJ137" s="18">
        <v>8620</v>
      </c>
      <c r="AK137" s="47">
        <v>4310</v>
      </c>
      <c r="AL137" s="75">
        <f t="shared" si="41"/>
        <v>6650</v>
      </c>
      <c r="AM137" s="47">
        <f t="shared" si="42"/>
        <v>45973.333333333336</v>
      </c>
      <c r="AN137" s="47">
        <v>2.0688</v>
      </c>
      <c r="AO137" s="48">
        <v>1.8926923515711416E-3</v>
      </c>
      <c r="AP137" s="49">
        <v>0.80653136834100436</v>
      </c>
      <c r="AQ137" s="18" t="s">
        <v>1168</v>
      </c>
      <c r="AR137" s="24">
        <v>1480</v>
      </c>
      <c r="AS137" s="24" t="s">
        <v>1510</v>
      </c>
      <c r="AT137" s="79">
        <f t="shared" si="34"/>
        <v>255.76923076923077</v>
      </c>
      <c r="AU137" s="51" t="b">
        <f t="shared" si="35"/>
        <v>0</v>
      </c>
      <c r="AV137" s="19">
        <v>6.6766917293233083</v>
      </c>
      <c r="AW137" s="47">
        <v>71040</v>
      </c>
      <c r="AX137" s="18" t="s">
        <v>1841</v>
      </c>
      <c r="AY137" s="18">
        <v>2</v>
      </c>
      <c r="AZ137" s="18">
        <f t="shared" si="37"/>
        <v>2046.1538461538462</v>
      </c>
      <c r="BA137" s="44">
        <f>ROUNDUP((AT137*U137)/Z137,0)*Z137</f>
        <v>2050</v>
      </c>
      <c r="BB137" s="80">
        <f t="shared" si="43"/>
        <v>1500</v>
      </c>
      <c r="BC137" s="18">
        <f>BO137</f>
        <v>2050</v>
      </c>
      <c r="BD137" s="18">
        <f>BO137*G137</f>
        <v>98400</v>
      </c>
      <c r="BE137" s="18">
        <f t="shared" si="39"/>
        <v>196800</v>
      </c>
      <c r="BF137" s="18">
        <f t="shared" si="44"/>
        <v>8</v>
      </c>
      <c r="BG137" s="19">
        <f>ROUNDUP(AR137/BO137,0)</f>
        <v>1</v>
      </c>
      <c r="BH137" s="19">
        <f t="shared" si="40"/>
        <v>1</v>
      </c>
      <c r="BI137" s="19"/>
      <c r="BJ137" s="19"/>
      <c r="BK137" s="19">
        <f>BH137*BO137</f>
        <v>2050</v>
      </c>
      <c r="BL137" s="19">
        <f t="shared" si="48"/>
        <v>98400</v>
      </c>
      <c r="BM137" s="19">
        <f t="shared" si="45"/>
        <v>2046.1538461538462</v>
      </c>
      <c r="BN137" s="18">
        <f t="shared" si="46"/>
        <v>2050</v>
      </c>
      <c r="BO137" s="18">
        <f t="shared" si="47"/>
        <v>2050</v>
      </c>
      <c r="BP137" s="18">
        <f>BO137/AT137</f>
        <v>8.0150375939849621</v>
      </c>
    </row>
    <row r="138" spans="1:69" ht="30" x14ac:dyDescent="0.25">
      <c r="A138" s="18">
        <v>314</v>
      </c>
      <c r="B138" s="28" t="s">
        <v>2027</v>
      </c>
      <c r="C138" s="28" t="s">
        <v>1534</v>
      </c>
      <c r="D138" s="28"/>
      <c r="E138" s="23"/>
      <c r="F138" s="24">
        <v>35.259999999999991</v>
      </c>
      <c r="G138" s="25">
        <v>235</v>
      </c>
      <c r="H138" s="52" t="s">
        <v>1702</v>
      </c>
      <c r="I138" s="86" t="s">
        <v>1700</v>
      </c>
      <c r="J138" s="83" t="s">
        <v>1502</v>
      </c>
      <c r="K138" s="71" t="s">
        <v>1175</v>
      </c>
      <c r="L138" s="25" t="s">
        <v>142</v>
      </c>
      <c r="M138" s="52">
        <v>235</v>
      </c>
      <c r="N138" s="71" t="s">
        <v>1208</v>
      </c>
      <c r="O138" s="25">
        <v>1</v>
      </c>
      <c r="P138" s="25">
        <v>15</v>
      </c>
      <c r="Q138" s="52">
        <v>1</v>
      </c>
      <c r="R138" s="25">
        <v>5</v>
      </c>
      <c r="S138" s="25">
        <v>22</v>
      </c>
      <c r="T138" s="25">
        <v>25</v>
      </c>
      <c r="U138" s="25">
        <f t="shared" si="33"/>
        <v>22</v>
      </c>
      <c r="V138" s="71" t="s">
        <v>1911</v>
      </c>
      <c r="W138" s="71" t="s">
        <v>46</v>
      </c>
      <c r="X138" s="25" t="s">
        <v>1529</v>
      </c>
      <c r="Y138" s="25">
        <v>1000</v>
      </c>
      <c r="Z138" s="25">
        <v>20</v>
      </c>
      <c r="AA138" s="42">
        <v>752</v>
      </c>
      <c r="AB138" s="42">
        <v>928</v>
      </c>
      <c r="AC138" s="42">
        <v>1380.9</v>
      </c>
      <c r="AD138" s="42">
        <v>465</v>
      </c>
      <c r="AE138" s="42">
        <v>350</v>
      </c>
      <c r="AF138" s="42">
        <v>674.9</v>
      </c>
      <c r="AG138" s="42">
        <v>775</v>
      </c>
      <c r="AH138" s="42">
        <v>1352.1</v>
      </c>
      <c r="AI138" s="42">
        <v>1141</v>
      </c>
      <c r="AJ138" s="18">
        <v>7818.9</v>
      </c>
      <c r="AK138" s="47">
        <v>868.76666666666665</v>
      </c>
      <c r="AL138" s="75">
        <f t="shared" si="41"/>
        <v>1380.9</v>
      </c>
      <c r="AM138" s="47">
        <f t="shared" si="42"/>
        <v>204160.16666666666</v>
      </c>
      <c r="AN138" s="47">
        <v>2.0416016666666668</v>
      </c>
      <c r="AO138" s="48">
        <v>1.867809290146411E-3</v>
      </c>
      <c r="AP138" s="49">
        <v>0.80839917763115077</v>
      </c>
      <c r="AQ138" s="18" t="s">
        <v>1168</v>
      </c>
      <c r="AR138" s="24">
        <v>35.259999999999991</v>
      </c>
      <c r="AS138" s="24" t="s">
        <v>1509</v>
      </c>
      <c r="AT138" s="79">
        <f t="shared" si="34"/>
        <v>53.111538461538466</v>
      </c>
      <c r="AU138" s="51" t="b">
        <f t="shared" si="35"/>
        <v>0</v>
      </c>
      <c r="AV138" s="19">
        <v>0.76602215946122076</v>
      </c>
      <c r="AW138" s="47">
        <v>8286.0999999999985</v>
      </c>
      <c r="AX138" s="18" t="s">
        <v>1842</v>
      </c>
      <c r="AY138" s="47">
        <f>ROUNDUP((AZ138/BC138)+1,0)</f>
        <v>3</v>
      </c>
      <c r="AZ138" s="43">
        <f t="shared" si="37"/>
        <v>1168.4538461538461</v>
      </c>
      <c r="BA138" s="44">
        <f>Y138</f>
        <v>1000</v>
      </c>
      <c r="BB138" s="80">
        <f t="shared" si="43"/>
        <v>1000</v>
      </c>
      <c r="BC138" s="18">
        <f>ROUNDUP(BA138/Z138,0)*Z138</f>
        <v>1000</v>
      </c>
      <c r="BD138" s="18">
        <f>BC138*G138</f>
        <v>235000</v>
      </c>
      <c r="BE138" s="18">
        <f t="shared" si="39"/>
        <v>705000</v>
      </c>
      <c r="BF138" s="55">
        <f t="shared" si="44"/>
        <v>22</v>
      </c>
      <c r="BG138" s="19">
        <f>ROUNDUP(AR138/BC138,0)</f>
        <v>1</v>
      </c>
      <c r="BH138" s="19">
        <f t="shared" si="40"/>
        <v>2</v>
      </c>
      <c r="BI138" s="19"/>
      <c r="BJ138" s="19"/>
      <c r="BK138" s="19">
        <f>BH138*BC138</f>
        <v>2000</v>
      </c>
      <c r="BL138" s="19">
        <f t="shared" si="48"/>
        <v>470000</v>
      </c>
      <c r="BM138" s="19">
        <f t="shared" si="45"/>
        <v>1168.4538461538461</v>
      </c>
      <c r="BN138" s="18">
        <f t="shared" si="46"/>
        <v>1180</v>
      </c>
      <c r="BO138" s="18">
        <f t="shared" si="47"/>
        <v>1180</v>
      </c>
      <c r="BP138" s="18">
        <f>BC138/AT138</f>
        <v>18.828300383807662</v>
      </c>
      <c r="BQ138" s="18" t="s">
        <v>1859</v>
      </c>
    </row>
    <row r="139" spans="1:69" ht="45" x14ac:dyDescent="0.25">
      <c r="A139" s="18">
        <v>116</v>
      </c>
      <c r="B139" s="28" t="s">
        <v>2028</v>
      </c>
      <c r="C139" s="28" t="s">
        <v>1534</v>
      </c>
      <c r="D139" s="28"/>
      <c r="E139" s="23"/>
      <c r="F139" s="24">
        <v>120</v>
      </c>
      <c r="G139" s="25">
        <v>1180.6095</v>
      </c>
      <c r="H139" s="52" t="s">
        <v>1702</v>
      </c>
      <c r="I139" s="86" t="s">
        <v>1700</v>
      </c>
      <c r="J139" s="83" t="s">
        <v>1505</v>
      </c>
      <c r="K139" s="71" t="s">
        <v>1183</v>
      </c>
      <c r="L139" s="25" t="s">
        <v>145</v>
      </c>
      <c r="M139" s="52">
        <v>1180.6095</v>
      </c>
      <c r="N139" s="71" t="s">
        <v>1207</v>
      </c>
      <c r="O139" s="25">
        <v>1</v>
      </c>
      <c r="P139" s="25">
        <v>20</v>
      </c>
      <c r="Q139" s="52">
        <v>5</v>
      </c>
      <c r="R139" s="25">
        <v>5</v>
      </c>
      <c r="S139" s="52">
        <f>O139+P139+Q139+R139</f>
        <v>31</v>
      </c>
      <c r="T139" s="25">
        <v>30</v>
      </c>
      <c r="U139" s="25">
        <f t="shared" si="33"/>
        <v>31</v>
      </c>
      <c r="V139" s="71" t="s">
        <v>1883</v>
      </c>
      <c r="W139" s="71" t="s">
        <v>19</v>
      </c>
      <c r="X139" s="25" t="s">
        <v>1529</v>
      </c>
      <c r="Y139" s="25">
        <v>100</v>
      </c>
      <c r="Z139" s="25">
        <v>25</v>
      </c>
      <c r="AA139" s="42">
        <v>230</v>
      </c>
      <c r="AB139" s="42">
        <v>340</v>
      </c>
      <c r="AC139" s="42">
        <v>100</v>
      </c>
      <c r="AD139" s="42">
        <v>170</v>
      </c>
      <c r="AE139" s="42">
        <v>40</v>
      </c>
      <c r="AF139" s="42">
        <v>160</v>
      </c>
      <c r="AG139" s="42">
        <v>120</v>
      </c>
      <c r="AH139" s="42">
        <v>190</v>
      </c>
      <c r="AI139" s="42">
        <v>185</v>
      </c>
      <c r="AJ139" s="18">
        <v>1535</v>
      </c>
      <c r="AK139" s="47">
        <v>170.55555555555554</v>
      </c>
      <c r="AL139" s="75">
        <f t="shared" si="41"/>
        <v>340</v>
      </c>
      <c r="AM139" s="47">
        <f t="shared" si="42"/>
        <v>201359.50916666666</v>
      </c>
      <c r="AN139" s="47">
        <v>2.0135950916666667</v>
      </c>
      <c r="AO139" s="48">
        <v>1.8421867890364904E-3</v>
      </c>
      <c r="AP139" s="49">
        <v>0.81024136442018724</v>
      </c>
      <c r="AQ139" s="18" t="s">
        <v>1168</v>
      </c>
      <c r="AR139" s="24">
        <v>120</v>
      </c>
      <c r="AS139" s="24" t="s">
        <v>1509</v>
      </c>
      <c r="AT139" s="79">
        <f t="shared" si="34"/>
        <v>13.076923076923077</v>
      </c>
      <c r="AU139" s="51" t="b">
        <f t="shared" si="35"/>
        <v>0</v>
      </c>
      <c r="AV139" s="19">
        <v>10.588235294117647</v>
      </c>
      <c r="AW139" s="47">
        <v>141673.14000000001</v>
      </c>
      <c r="AX139" s="18" t="s">
        <v>1842</v>
      </c>
      <c r="AY139" s="47">
        <f>ROUNDUP((AZ139/BC139)+1,0)</f>
        <v>6</v>
      </c>
      <c r="AZ139" s="18">
        <f t="shared" si="37"/>
        <v>405.38461538461536</v>
      </c>
      <c r="BA139" s="44">
        <f>Y139</f>
        <v>100</v>
      </c>
      <c r="BB139" s="80">
        <f t="shared" si="43"/>
        <v>100</v>
      </c>
      <c r="BC139" s="18">
        <f>ROUNDUP(BA139/Z139,0)*Z139</f>
        <v>100</v>
      </c>
      <c r="BD139" s="18">
        <f>BC139*G139</f>
        <v>118060.95</v>
      </c>
      <c r="BE139" s="18">
        <f t="shared" si="39"/>
        <v>708365.7</v>
      </c>
      <c r="BF139" s="55">
        <f t="shared" si="44"/>
        <v>31</v>
      </c>
      <c r="BG139" s="19">
        <f>ROUNDUP(AR139/BC139,0)</f>
        <v>2</v>
      </c>
      <c r="BH139" s="19">
        <f t="shared" si="40"/>
        <v>4</v>
      </c>
      <c r="BI139" s="19"/>
      <c r="BJ139" s="19"/>
      <c r="BK139" s="19">
        <f>BH139*BC139</f>
        <v>400</v>
      </c>
      <c r="BL139" s="19">
        <f t="shared" si="48"/>
        <v>472243.8</v>
      </c>
      <c r="BM139" s="19">
        <f t="shared" si="45"/>
        <v>405.38461538461536</v>
      </c>
      <c r="BN139" s="18">
        <f t="shared" si="46"/>
        <v>425</v>
      </c>
      <c r="BO139" s="18">
        <f t="shared" si="47"/>
        <v>425</v>
      </c>
      <c r="BP139" s="18">
        <f>BC139/AT139</f>
        <v>7.6470588235294121</v>
      </c>
      <c r="BQ139" s="18" t="s">
        <v>1859</v>
      </c>
    </row>
    <row r="140" spans="1:69" x14ac:dyDescent="0.25">
      <c r="A140" s="18">
        <v>553</v>
      </c>
      <c r="B140" s="23" t="s">
        <v>146</v>
      </c>
      <c r="C140" s="28" t="s">
        <v>1534</v>
      </c>
      <c r="D140" s="28"/>
      <c r="E140" s="23"/>
      <c r="F140" s="24">
        <v>240.270000000001</v>
      </c>
      <c r="G140" s="25">
        <v>110</v>
      </c>
      <c r="H140" s="52" t="e">
        <v>#N/A</v>
      </c>
      <c r="I140" s="86" t="s">
        <v>1700</v>
      </c>
      <c r="J140" s="83" t="s">
        <v>1506</v>
      </c>
      <c r="K140" s="71" t="s">
        <v>1184</v>
      </c>
      <c r="L140" s="25" t="s">
        <v>147</v>
      </c>
      <c r="M140" s="52">
        <v>110</v>
      </c>
      <c r="N140" s="71" t="s">
        <v>1208</v>
      </c>
      <c r="O140" s="37">
        <v>1</v>
      </c>
      <c r="P140" s="37">
        <v>7</v>
      </c>
      <c r="Q140" s="87">
        <v>1</v>
      </c>
      <c r="R140" s="37">
        <v>3</v>
      </c>
      <c r="S140" s="37">
        <v>12</v>
      </c>
      <c r="T140" s="37">
        <v>10</v>
      </c>
      <c r="U140" s="25">
        <f t="shared" si="33"/>
        <v>12</v>
      </c>
      <c r="V140" s="71" t="s">
        <v>1912</v>
      </c>
      <c r="W140" s="71" t="s">
        <v>46</v>
      </c>
      <c r="X140" s="23" t="s">
        <v>1529</v>
      </c>
      <c r="Y140" s="25">
        <v>500</v>
      </c>
      <c r="Z140" s="25">
        <v>20</v>
      </c>
      <c r="AA140" s="42">
        <v>2889</v>
      </c>
      <c r="AB140" s="42">
        <v>2211</v>
      </c>
      <c r="AC140" s="42">
        <v>995</v>
      </c>
      <c r="AD140" s="42">
        <v>795</v>
      </c>
      <c r="AE140" s="42">
        <v>1064.8900000000001</v>
      </c>
      <c r="AF140" s="42">
        <v>1225</v>
      </c>
      <c r="AG140" s="42">
        <v>1902.69</v>
      </c>
      <c r="AH140" s="42">
        <v>2740.8499999999995</v>
      </c>
      <c r="AI140" s="42">
        <v>2513.9300000000003</v>
      </c>
      <c r="AJ140" s="18">
        <v>16337.359999999999</v>
      </c>
      <c r="AK140" s="47">
        <v>1815.2622222222224</v>
      </c>
      <c r="AL140" s="75">
        <f t="shared" si="41"/>
        <v>2889</v>
      </c>
      <c r="AM140" s="47">
        <f t="shared" si="42"/>
        <v>199678.84444444443</v>
      </c>
      <c r="AN140" s="47">
        <v>1.9967884444444446</v>
      </c>
      <c r="AO140" s="48">
        <v>1.8268108161763523E-3</v>
      </c>
      <c r="AP140" s="49">
        <v>0.81206817523636354</v>
      </c>
      <c r="AQ140" s="18" t="s">
        <v>1168</v>
      </c>
      <c r="AR140" s="24">
        <v>240.270000000001</v>
      </c>
      <c r="AS140" s="24" t="s">
        <v>1509</v>
      </c>
      <c r="AT140" s="79">
        <f t="shared" si="34"/>
        <v>111.11538461538461</v>
      </c>
      <c r="AU140" s="51" t="b">
        <f t="shared" si="35"/>
        <v>0</v>
      </c>
      <c r="AV140" s="19">
        <v>2.4950155763239978</v>
      </c>
      <c r="AW140" s="47">
        <v>26429.70000000011</v>
      </c>
      <c r="AX140" s="18" t="s">
        <v>1841</v>
      </c>
      <c r="AY140" s="18">
        <v>2</v>
      </c>
      <c r="AZ140" s="43">
        <f t="shared" si="37"/>
        <v>1333.3846153846152</v>
      </c>
      <c r="BA140" s="44">
        <f>ROUNDUP((AT140*U140)/Z140,0)*Z140</f>
        <v>1340</v>
      </c>
      <c r="BB140" s="80">
        <f t="shared" si="43"/>
        <v>500</v>
      </c>
      <c r="BC140" s="18">
        <f>BO140</f>
        <v>1340</v>
      </c>
      <c r="BD140" s="18">
        <f>BO140*G140</f>
        <v>147400</v>
      </c>
      <c r="BE140" s="18">
        <f t="shared" si="39"/>
        <v>294800</v>
      </c>
      <c r="BF140" s="18">
        <f t="shared" si="44"/>
        <v>12</v>
      </c>
      <c r="BG140" s="19">
        <f>ROUNDUP(AR140/BO140,0)</f>
        <v>1</v>
      </c>
      <c r="BH140" s="19">
        <f t="shared" si="40"/>
        <v>1</v>
      </c>
      <c r="BI140" s="19"/>
      <c r="BJ140" s="19"/>
      <c r="BK140" s="19">
        <f>BH140*BO140</f>
        <v>1340</v>
      </c>
      <c r="BL140" s="19">
        <f t="shared" si="48"/>
        <v>147400</v>
      </c>
      <c r="BM140" s="19">
        <f t="shared" si="45"/>
        <v>1333.3846153846152</v>
      </c>
      <c r="BN140" s="18">
        <f t="shared" si="46"/>
        <v>1340</v>
      </c>
      <c r="BO140" s="18">
        <f t="shared" si="47"/>
        <v>1340</v>
      </c>
      <c r="BP140" s="18">
        <f>BO140/AT140</f>
        <v>12.059536171685705</v>
      </c>
    </row>
    <row r="141" spans="1:69" ht="30" x14ac:dyDescent="0.25">
      <c r="A141" s="18">
        <v>110</v>
      </c>
      <c r="B141" s="23" t="s">
        <v>148</v>
      </c>
      <c r="C141" s="28" t="s">
        <v>1534</v>
      </c>
      <c r="D141" s="28"/>
      <c r="E141" s="23"/>
      <c r="F141" s="24">
        <v>175</v>
      </c>
      <c r="G141" s="25">
        <v>1832</v>
      </c>
      <c r="H141" s="52" t="s">
        <v>1702</v>
      </c>
      <c r="I141" s="86" t="s">
        <v>1700</v>
      </c>
      <c r="J141" s="83" t="s">
        <v>1505</v>
      </c>
      <c r="K141" s="71" t="s">
        <v>1183</v>
      </c>
      <c r="L141" s="25" t="s">
        <v>149</v>
      </c>
      <c r="M141" s="52">
        <v>1832</v>
      </c>
      <c r="N141" s="71" t="s">
        <v>1207</v>
      </c>
      <c r="O141" s="25">
        <v>1</v>
      </c>
      <c r="P141" s="25">
        <v>20</v>
      </c>
      <c r="Q141" s="52">
        <v>5</v>
      </c>
      <c r="R141" s="25">
        <v>5</v>
      </c>
      <c r="S141" s="52">
        <f>O141+P141+Q141+R141</f>
        <v>31</v>
      </c>
      <c r="T141" s="54">
        <v>30</v>
      </c>
      <c r="U141" s="25">
        <f t="shared" si="33"/>
        <v>31</v>
      </c>
      <c r="V141" s="74" t="s">
        <v>2393</v>
      </c>
      <c r="W141" s="71" t="s">
        <v>19</v>
      </c>
      <c r="X141" s="25" t="s">
        <v>1529</v>
      </c>
      <c r="Y141" s="25">
        <v>100</v>
      </c>
      <c r="Z141" s="25">
        <v>5</v>
      </c>
      <c r="AA141" s="42">
        <v>195</v>
      </c>
      <c r="AB141" s="42">
        <v>60</v>
      </c>
      <c r="AC141" s="42">
        <v>0</v>
      </c>
      <c r="AD141" s="42">
        <v>40</v>
      </c>
      <c r="AE141" s="42">
        <v>160</v>
      </c>
      <c r="AF141" s="42">
        <v>180</v>
      </c>
      <c r="AG141" s="42">
        <v>120</v>
      </c>
      <c r="AH141" s="42">
        <v>95</v>
      </c>
      <c r="AI141" s="42">
        <v>130</v>
      </c>
      <c r="AJ141" s="18">
        <v>980</v>
      </c>
      <c r="AK141" s="47">
        <v>108.88888888888889</v>
      </c>
      <c r="AL141" s="75">
        <f t="shared" si="41"/>
        <v>195</v>
      </c>
      <c r="AM141" s="47">
        <f t="shared" si="42"/>
        <v>199484.44444444444</v>
      </c>
      <c r="AN141" s="47">
        <v>1.9948444444444444</v>
      </c>
      <c r="AO141" s="48">
        <v>1.8250323001615346E-3</v>
      </c>
      <c r="AP141" s="49">
        <v>0.81389320753652505</v>
      </c>
      <c r="AQ141" s="18" t="s">
        <v>1168</v>
      </c>
      <c r="AR141" s="24">
        <v>175</v>
      </c>
      <c r="AS141" s="24" t="s">
        <v>1509</v>
      </c>
      <c r="AT141" s="79">
        <f t="shared" si="34"/>
        <v>7.5</v>
      </c>
      <c r="AU141" s="51" t="b">
        <f t="shared" si="35"/>
        <v>0</v>
      </c>
      <c r="AV141" s="19">
        <v>26.923076923076923</v>
      </c>
      <c r="AW141" s="47">
        <v>320600</v>
      </c>
      <c r="AX141" s="18" t="s">
        <v>1842</v>
      </c>
      <c r="AY141" s="47">
        <f>ROUNDUP((AZ141/BC141)+1,0)</f>
        <v>4</v>
      </c>
      <c r="AZ141" s="18">
        <f t="shared" si="37"/>
        <v>232.5</v>
      </c>
      <c r="BA141" s="44">
        <f>Y141</f>
        <v>100</v>
      </c>
      <c r="BB141" s="80">
        <f t="shared" si="43"/>
        <v>100</v>
      </c>
      <c r="BC141" s="18">
        <f>ROUNDUP(BA141/Z141,0)*Z141</f>
        <v>100</v>
      </c>
      <c r="BD141" s="18">
        <f>BC141*G141</f>
        <v>183200</v>
      </c>
      <c r="BE141" s="18">
        <f t="shared" si="39"/>
        <v>732800</v>
      </c>
      <c r="BF141" s="55">
        <f t="shared" si="44"/>
        <v>31</v>
      </c>
      <c r="BG141" s="19">
        <f>ROUNDUP(AR141/BC141,0)</f>
        <v>2</v>
      </c>
      <c r="BH141" s="19">
        <f t="shared" si="40"/>
        <v>2</v>
      </c>
      <c r="BI141" s="19"/>
      <c r="BJ141" s="19"/>
      <c r="BK141" s="19">
        <f>BH141*BC141</f>
        <v>200</v>
      </c>
      <c r="BL141" s="19">
        <f t="shared" si="48"/>
        <v>366400</v>
      </c>
      <c r="BM141" s="19">
        <f t="shared" si="45"/>
        <v>232.5</v>
      </c>
      <c r="BN141" s="18">
        <f t="shared" si="46"/>
        <v>235</v>
      </c>
      <c r="BO141" s="18">
        <f t="shared" si="47"/>
        <v>235</v>
      </c>
      <c r="BP141" s="18">
        <f>BC141/AT141</f>
        <v>13.333333333333334</v>
      </c>
      <c r="BQ141" s="18" t="s">
        <v>1859</v>
      </c>
    </row>
    <row r="142" spans="1:69" x14ac:dyDescent="0.25">
      <c r="A142" s="18">
        <v>94</v>
      </c>
      <c r="B142" s="23" t="s">
        <v>150</v>
      </c>
      <c r="C142" s="28" t="s">
        <v>1534</v>
      </c>
      <c r="D142" s="28"/>
      <c r="E142" s="23"/>
      <c r="F142" s="24">
        <v>2450</v>
      </c>
      <c r="G142" s="25">
        <v>816</v>
      </c>
      <c r="H142" s="52" t="s">
        <v>1702</v>
      </c>
      <c r="I142" s="86" t="s">
        <v>1700</v>
      </c>
      <c r="J142" s="83" t="s">
        <v>1630</v>
      </c>
      <c r="K142" s="71" t="s">
        <v>1171</v>
      </c>
      <c r="L142" s="25" t="s">
        <v>151</v>
      </c>
      <c r="M142" s="52">
        <v>816</v>
      </c>
      <c r="N142" s="71" t="s">
        <v>1207</v>
      </c>
      <c r="O142" s="25">
        <v>1</v>
      </c>
      <c r="P142" s="25">
        <v>7</v>
      </c>
      <c r="Q142" s="52">
        <v>5</v>
      </c>
      <c r="R142" s="25">
        <v>3</v>
      </c>
      <c r="S142" s="52">
        <f>O142+P142+Q142+R142</f>
        <v>16</v>
      </c>
      <c r="T142" s="25">
        <v>5</v>
      </c>
      <c r="U142" s="25">
        <f t="shared" si="33"/>
        <v>16</v>
      </c>
      <c r="V142" s="71" t="s">
        <v>1914</v>
      </c>
      <c r="W142" s="71" t="s">
        <v>31</v>
      </c>
      <c r="X142" s="25" t="s">
        <v>1529</v>
      </c>
      <c r="Y142" s="25">
        <v>500</v>
      </c>
      <c r="Z142" s="25">
        <v>25</v>
      </c>
      <c r="AA142" s="42">
        <v>225</v>
      </c>
      <c r="AB142" s="42">
        <v>350</v>
      </c>
      <c r="AC142" s="42">
        <v>275</v>
      </c>
      <c r="AD142" s="42">
        <v>150</v>
      </c>
      <c r="AE142" s="42">
        <v>225</v>
      </c>
      <c r="AF142" s="42">
        <v>375</v>
      </c>
      <c r="AG142" s="42">
        <v>175</v>
      </c>
      <c r="AH142" s="42">
        <v>225</v>
      </c>
      <c r="AI142" s="42">
        <v>200</v>
      </c>
      <c r="AJ142" s="18">
        <v>2200</v>
      </c>
      <c r="AK142" s="47">
        <v>244.44444444444446</v>
      </c>
      <c r="AL142" s="75">
        <f t="shared" si="41"/>
        <v>375</v>
      </c>
      <c r="AM142" s="47">
        <f t="shared" si="42"/>
        <v>199466.66666666669</v>
      </c>
      <c r="AN142" s="47">
        <v>1.9946666666666668</v>
      </c>
      <c r="AO142" s="48">
        <v>1.8248696558071848E-3</v>
      </c>
      <c r="AP142" s="49">
        <v>0.81571807719233225</v>
      </c>
      <c r="AQ142" s="18" t="s">
        <v>1168</v>
      </c>
      <c r="AR142" s="24">
        <v>2450</v>
      </c>
      <c r="AS142" s="24" t="s">
        <v>1509</v>
      </c>
      <c r="AT142" s="79">
        <f t="shared" si="34"/>
        <v>14.423076923076923</v>
      </c>
      <c r="AU142" s="51" t="b">
        <f t="shared" si="35"/>
        <v>0</v>
      </c>
      <c r="AV142" s="53">
        <v>196</v>
      </c>
      <c r="AW142" s="47">
        <v>1999200</v>
      </c>
      <c r="AX142" s="18" t="s">
        <v>1841</v>
      </c>
      <c r="AY142" s="18">
        <v>2</v>
      </c>
      <c r="AZ142" s="18">
        <f t="shared" si="37"/>
        <v>230.76923076923077</v>
      </c>
      <c r="BA142" s="44">
        <f>ROUNDUP((AT142*U142)/Z142,0)*Z142</f>
        <v>250</v>
      </c>
      <c r="BB142" s="80">
        <f t="shared" si="43"/>
        <v>500</v>
      </c>
      <c r="BC142" s="18">
        <f>BO142</f>
        <v>500</v>
      </c>
      <c r="BD142" s="18">
        <f>BO142*G142</f>
        <v>408000</v>
      </c>
      <c r="BE142" s="18">
        <f t="shared" si="39"/>
        <v>816000</v>
      </c>
      <c r="BF142" s="18">
        <f t="shared" si="44"/>
        <v>16</v>
      </c>
      <c r="BG142" s="19">
        <f>ROUNDUP(AR142/BO142,0)</f>
        <v>5</v>
      </c>
      <c r="BH142" s="19">
        <f t="shared" si="40"/>
        <v>-3</v>
      </c>
      <c r="BI142" s="19">
        <f>(AR142-AY142*BO142)*G142</f>
        <v>1183200</v>
      </c>
      <c r="BJ142" s="19"/>
      <c r="BK142" s="19"/>
      <c r="BL142" s="19"/>
      <c r="BM142" s="19">
        <f t="shared" si="45"/>
        <v>230.76923076923077</v>
      </c>
      <c r="BN142" s="18">
        <f t="shared" si="46"/>
        <v>225</v>
      </c>
      <c r="BO142" s="18">
        <f t="shared" si="47"/>
        <v>500</v>
      </c>
      <c r="BP142" s="18">
        <f>BO142/AT142</f>
        <v>34.666666666666664</v>
      </c>
    </row>
    <row r="143" spans="1:69" x14ac:dyDescent="0.25">
      <c r="A143" s="18">
        <v>81</v>
      </c>
      <c r="B143" s="23" t="s">
        <v>152</v>
      </c>
      <c r="C143" s="28" t="s">
        <v>1534</v>
      </c>
      <c r="D143" s="28"/>
      <c r="E143" s="23"/>
      <c r="F143" s="24">
        <v>2425</v>
      </c>
      <c r="G143" s="25">
        <v>350</v>
      </c>
      <c r="H143" s="52" t="s">
        <v>1702</v>
      </c>
      <c r="I143" s="86" t="s">
        <v>1700</v>
      </c>
      <c r="J143" s="83" t="s">
        <v>1499</v>
      </c>
      <c r="K143" s="71" t="s">
        <v>1172</v>
      </c>
      <c r="L143" s="25" t="s">
        <v>153</v>
      </c>
      <c r="M143" s="52">
        <v>350</v>
      </c>
      <c r="N143" s="71" t="s">
        <v>1207</v>
      </c>
      <c r="O143" s="25">
        <v>1</v>
      </c>
      <c r="P143" s="25">
        <v>20</v>
      </c>
      <c r="Q143" s="52">
        <v>15</v>
      </c>
      <c r="R143" s="25">
        <v>10</v>
      </c>
      <c r="S143" s="52">
        <f>O143+P143+Q143+R143</f>
        <v>46</v>
      </c>
      <c r="T143" s="25">
        <v>15</v>
      </c>
      <c r="U143" s="25">
        <f t="shared" si="33"/>
        <v>46</v>
      </c>
      <c r="V143" s="71" t="s">
        <v>1915</v>
      </c>
      <c r="W143" s="71" t="s">
        <v>19</v>
      </c>
      <c r="X143" s="25" t="s">
        <v>1529</v>
      </c>
      <c r="Y143" s="25">
        <v>3000</v>
      </c>
      <c r="Z143" s="25">
        <v>25</v>
      </c>
      <c r="AA143" s="42">
        <v>0</v>
      </c>
      <c r="AB143" s="42">
        <v>50</v>
      </c>
      <c r="AC143" s="42">
        <v>175</v>
      </c>
      <c r="AD143" s="42">
        <v>990</v>
      </c>
      <c r="AE143" s="42">
        <v>825</v>
      </c>
      <c r="AF143" s="42">
        <v>800</v>
      </c>
      <c r="AG143" s="42">
        <v>350</v>
      </c>
      <c r="AH143" s="42">
        <v>800</v>
      </c>
      <c r="AI143" s="42">
        <v>1050</v>
      </c>
      <c r="AJ143" s="18">
        <v>5040</v>
      </c>
      <c r="AK143" s="47">
        <v>560</v>
      </c>
      <c r="AL143" s="75">
        <f t="shared" si="41"/>
        <v>1050</v>
      </c>
      <c r="AM143" s="47">
        <f t="shared" si="42"/>
        <v>196000</v>
      </c>
      <c r="AN143" s="47">
        <v>1.96</v>
      </c>
      <c r="AO143" s="48">
        <v>1.7931540067089315E-3</v>
      </c>
      <c r="AP143" s="49">
        <v>0.81751123119904123</v>
      </c>
      <c r="AQ143" s="18" t="s">
        <v>1168</v>
      </c>
      <c r="AR143" s="24">
        <v>2425</v>
      </c>
      <c r="AS143" s="24" t="s">
        <v>1509</v>
      </c>
      <c r="AT143" s="79">
        <f t="shared" si="34"/>
        <v>40.384615384615387</v>
      </c>
      <c r="AU143" s="51" t="b">
        <f t="shared" si="35"/>
        <v>0</v>
      </c>
      <c r="AV143" s="53">
        <v>69.285714285714292</v>
      </c>
      <c r="AW143" s="47">
        <v>848750</v>
      </c>
      <c r="AX143" s="18" t="s">
        <v>1842</v>
      </c>
      <c r="AY143" s="47">
        <f>ROUNDUP((AZ143/BC143)+1,0)</f>
        <v>2</v>
      </c>
      <c r="AZ143" s="18">
        <f t="shared" si="37"/>
        <v>1857.6923076923078</v>
      </c>
      <c r="BA143" s="44">
        <f>Y143</f>
        <v>3000</v>
      </c>
      <c r="BB143" s="80">
        <f t="shared" si="43"/>
        <v>3000</v>
      </c>
      <c r="BC143" s="18">
        <f>ROUNDUP(BA143/Z143,0)*Z143</f>
        <v>3000</v>
      </c>
      <c r="BD143" s="18">
        <f>BC143*G143</f>
        <v>1050000</v>
      </c>
      <c r="BE143" s="18">
        <f t="shared" si="39"/>
        <v>2100000</v>
      </c>
      <c r="BF143" s="56">
        <f t="shared" si="44"/>
        <v>46</v>
      </c>
      <c r="BG143" s="19">
        <f>ROUNDUP(AR143/BC143,0)</f>
        <v>1</v>
      </c>
      <c r="BH143" s="19">
        <f t="shared" si="40"/>
        <v>1</v>
      </c>
      <c r="BI143" s="19">
        <f>(AR143-AY143*BC143)*G143</f>
        <v>-1251250</v>
      </c>
      <c r="BJ143" s="19"/>
      <c r="BK143" s="19"/>
      <c r="BL143" s="19"/>
      <c r="BM143" s="19">
        <f t="shared" si="45"/>
        <v>1857.6923076923078</v>
      </c>
      <c r="BN143" s="18">
        <f t="shared" si="46"/>
        <v>1850</v>
      </c>
      <c r="BO143" s="18">
        <f t="shared" si="47"/>
        <v>3000</v>
      </c>
      <c r="BP143" s="18">
        <f>BC143/AT143</f>
        <v>74.285714285714278</v>
      </c>
      <c r="BQ143" s="18" t="s">
        <v>1859</v>
      </c>
    </row>
    <row r="144" spans="1:69" x14ac:dyDescent="0.25">
      <c r="A144" s="18">
        <v>487</v>
      </c>
      <c r="B144" s="23" t="s">
        <v>154</v>
      </c>
      <c r="C144" s="28" t="s">
        <v>1534</v>
      </c>
      <c r="D144" s="28"/>
      <c r="E144" s="23"/>
      <c r="F144" s="24">
        <v>3934</v>
      </c>
      <c r="G144" s="25">
        <v>45</v>
      </c>
      <c r="H144" s="52" t="s">
        <v>1716</v>
      </c>
      <c r="I144" s="86" t="s">
        <v>1700</v>
      </c>
      <c r="J144" s="83" t="s">
        <v>1503</v>
      </c>
      <c r="K144" s="71" t="s">
        <v>1177</v>
      </c>
      <c r="L144" s="25" t="s">
        <v>155</v>
      </c>
      <c r="M144" s="52">
        <v>45</v>
      </c>
      <c r="N144" s="71" t="s">
        <v>1208</v>
      </c>
      <c r="O144" s="25">
        <v>1</v>
      </c>
      <c r="P144" s="25">
        <v>10</v>
      </c>
      <c r="Q144" s="52">
        <v>1</v>
      </c>
      <c r="R144" s="25">
        <v>4</v>
      </c>
      <c r="S144" s="25">
        <v>16</v>
      </c>
      <c r="T144" s="25">
        <v>15</v>
      </c>
      <c r="U144" s="25">
        <f t="shared" si="33"/>
        <v>16</v>
      </c>
      <c r="V144" s="71" t="s">
        <v>1907</v>
      </c>
      <c r="W144" s="71" t="s">
        <v>46</v>
      </c>
      <c r="X144" s="25" t="s">
        <v>1510</v>
      </c>
      <c r="Y144" s="25">
        <v>5000</v>
      </c>
      <c r="Z144" s="25">
        <v>50</v>
      </c>
      <c r="AA144" s="42">
        <v>5300</v>
      </c>
      <c r="AB144" s="42">
        <v>6650</v>
      </c>
      <c r="AC144" s="42">
        <v>3862</v>
      </c>
      <c r="AD144" s="42">
        <v>4000</v>
      </c>
      <c r="AE144" s="42">
        <v>3300</v>
      </c>
      <c r="AF144" s="42">
        <v>2441</v>
      </c>
      <c r="AG144" s="42">
        <v>3550</v>
      </c>
      <c r="AH144" s="42">
        <v>5050</v>
      </c>
      <c r="AI144" s="42">
        <v>4800</v>
      </c>
      <c r="AJ144" s="18">
        <v>38953</v>
      </c>
      <c r="AK144" s="47">
        <v>4328.1111111111113</v>
      </c>
      <c r="AL144" s="75">
        <f t="shared" si="41"/>
        <v>6650</v>
      </c>
      <c r="AM144" s="47">
        <f t="shared" si="42"/>
        <v>194765</v>
      </c>
      <c r="AN144" s="47">
        <v>1.9476500000000001</v>
      </c>
      <c r="AO144" s="48">
        <v>1.7818553067176788E-3</v>
      </c>
      <c r="AP144" s="49">
        <v>0.81929308650575894</v>
      </c>
      <c r="AQ144" s="18" t="s">
        <v>1168</v>
      </c>
      <c r="AR144" s="24">
        <v>3934</v>
      </c>
      <c r="AS144" s="24" t="s">
        <v>1510</v>
      </c>
      <c r="AT144" s="79">
        <f t="shared" si="34"/>
        <v>255.76923076923077</v>
      </c>
      <c r="AU144" s="51" t="b">
        <f t="shared" si="35"/>
        <v>0</v>
      </c>
      <c r="AV144" s="19">
        <v>17.747368421052631</v>
      </c>
      <c r="AW144" s="47">
        <v>177030</v>
      </c>
      <c r="AX144" s="18" t="s">
        <v>1842</v>
      </c>
      <c r="AY144" s="47">
        <f>ROUNDUP((AZ144/BC144)+1,0)</f>
        <v>2</v>
      </c>
      <c r="AZ144" s="18">
        <f t="shared" si="37"/>
        <v>4092.3076923076924</v>
      </c>
      <c r="BA144" s="44">
        <f>Y144</f>
        <v>5000</v>
      </c>
      <c r="BB144" s="80">
        <f t="shared" si="43"/>
        <v>5000</v>
      </c>
      <c r="BC144" s="18">
        <f>ROUNDUP(BA144/Z144,0)*Z144</f>
        <v>5000</v>
      </c>
      <c r="BD144" s="18">
        <f>BC144*G144</f>
        <v>225000</v>
      </c>
      <c r="BE144" s="18">
        <f t="shared" si="39"/>
        <v>450000</v>
      </c>
      <c r="BF144" s="18">
        <f t="shared" si="44"/>
        <v>16</v>
      </c>
      <c r="BG144" s="19">
        <f>ROUNDUP(AR144/BC144,0)</f>
        <v>1</v>
      </c>
      <c r="BH144" s="19">
        <f t="shared" si="40"/>
        <v>1</v>
      </c>
      <c r="BI144" s="19"/>
      <c r="BJ144" s="19"/>
      <c r="BK144" s="19"/>
      <c r="BL144" s="19"/>
      <c r="BM144" s="19">
        <f t="shared" si="45"/>
        <v>4092.3076923076924</v>
      </c>
      <c r="BN144" s="18">
        <f t="shared" si="46"/>
        <v>4050</v>
      </c>
      <c r="BO144" s="55">
        <f t="shared" si="47"/>
        <v>5000</v>
      </c>
      <c r="BP144" s="18">
        <f>BC144/AT144</f>
        <v>19.548872180451127</v>
      </c>
      <c r="BQ144" s="18" t="s">
        <v>1859</v>
      </c>
    </row>
    <row r="145" spans="1:69" x14ac:dyDescent="0.25">
      <c r="A145" s="18">
        <v>562</v>
      </c>
      <c r="B145" s="23" t="s">
        <v>156</v>
      </c>
      <c r="C145" s="28" t="s">
        <v>1534</v>
      </c>
      <c r="D145" s="28"/>
      <c r="E145" s="23"/>
      <c r="F145" s="24">
        <v>11862</v>
      </c>
      <c r="G145" s="25">
        <v>5.89</v>
      </c>
      <c r="H145" s="52" t="s">
        <v>1717</v>
      </c>
      <c r="I145" s="86" t="s">
        <v>1700</v>
      </c>
      <c r="J145" s="83" t="s">
        <v>1685</v>
      </c>
      <c r="K145" s="71" t="s">
        <v>1173</v>
      </c>
      <c r="L145" s="25" t="s">
        <v>157</v>
      </c>
      <c r="M145" s="52">
        <v>5.89</v>
      </c>
      <c r="N145" s="71" t="s">
        <v>1208</v>
      </c>
      <c r="O145" s="25">
        <v>1</v>
      </c>
      <c r="P145" s="25">
        <v>2</v>
      </c>
      <c r="Q145" s="52">
        <v>1</v>
      </c>
      <c r="R145" s="25">
        <v>2</v>
      </c>
      <c r="S145" s="25">
        <v>6</v>
      </c>
      <c r="T145" s="25">
        <v>2</v>
      </c>
      <c r="U145" s="25">
        <f t="shared" si="33"/>
        <v>6</v>
      </c>
      <c r="V145" s="71" t="s">
        <v>1916</v>
      </c>
      <c r="W145" s="71" t="s">
        <v>46</v>
      </c>
      <c r="X145" s="25" t="s">
        <v>1510</v>
      </c>
      <c r="Y145" s="25">
        <v>5000</v>
      </c>
      <c r="Z145" s="25">
        <v>88</v>
      </c>
      <c r="AA145" s="42">
        <v>60875</v>
      </c>
      <c r="AB145" s="42">
        <v>32434</v>
      </c>
      <c r="AC145" s="42">
        <v>11464</v>
      </c>
      <c r="AD145" s="42">
        <v>11008</v>
      </c>
      <c r="AE145" s="42">
        <v>7832</v>
      </c>
      <c r="AF145" s="42">
        <v>13535</v>
      </c>
      <c r="AG145" s="42">
        <v>50961</v>
      </c>
      <c r="AH145" s="42">
        <v>59671</v>
      </c>
      <c r="AI145" s="42">
        <v>45739</v>
      </c>
      <c r="AJ145" s="18">
        <v>293519</v>
      </c>
      <c r="AK145" s="47">
        <v>32613.222222222223</v>
      </c>
      <c r="AL145" s="75">
        <f t="shared" si="41"/>
        <v>60875</v>
      </c>
      <c r="AM145" s="47">
        <f t="shared" si="42"/>
        <v>192091.87888888887</v>
      </c>
      <c r="AN145" s="47">
        <v>1.9209187888888886</v>
      </c>
      <c r="AO145" s="48">
        <v>1.7573996034992748E-3</v>
      </c>
      <c r="AP145" s="49">
        <v>0.82105048610925824</v>
      </c>
      <c r="AQ145" s="18" t="s">
        <v>1168</v>
      </c>
      <c r="AR145" s="24">
        <v>11862</v>
      </c>
      <c r="AS145" s="24" t="s">
        <v>1510</v>
      </c>
      <c r="AT145" s="79">
        <f t="shared" si="34"/>
        <v>2341.3461538461538</v>
      </c>
      <c r="AU145" s="51" t="b">
        <f t="shared" si="35"/>
        <v>0</v>
      </c>
      <c r="AV145" s="19">
        <v>5.8457494866529771</v>
      </c>
      <c r="AW145" s="47">
        <v>69867.179999999993</v>
      </c>
      <c r="AX145" s="18" t="s">
        <v>1841</v>
      </c>
      <c r="AY145" s="18">
        <v>2</v>
      </c>
      <c r="AZ145" s="18">
        <f t="shared" si="37"/>
        <v>14048.076923076922</v>
      </c>
      <c r="BA145" s="44">
        <f>ROUNDUP((AT145*U145)/Z145,0)*Z145</f>
        <v>14080</v>
      </c>
      <c r="BB145" s="80">
        <f t="shared" si="43"/>
        <v>5000</v>
      </c>
      <c r="BC145" s="18">
        <f>BO145</f>
        <v>14064</v>
      </c>
      <c r="BD145" s="18">
        <f>BO145*G145</f>
        <v>82836.959999999992</v>
      </c>
      <c r="BE145" s="18">
        <f t="shared" si="39"/>
        <v>165673.91999999998</v>
      </c>
      <c r="BF145" s="18">
        <f t="shared" si="44"/>
        <v>6</v>
      </c>
      <c r="BG145" s="19">
        <f>ROUNDUP(AR145/BO145,0)</f>
        <v>1</v>
      </c>
      <c r="BH145" s="19">
        <f t="shared" si="40"/>
        <v>1</v>
      </c>
      <c r="BI145" s="19">
        <f>(AR145-AY145*BO145)*G145</f>
        <v>-95806.739999999991</v>
      </c>
      <c r="BJ145" s="19"/>
      <c r="BK145" s="19"/>
      <c r="BL145" s="19"/>
      <c r="BM145" s="19">
        <f t="shared" si="45"/>
        <v>14048.076923076922</v>
      </c>
      <c r="BN145" s="18">
        <f t="shared" si="46"/>
        <v>14064</v>
      </c>
      <c r="BO145" s="18">
        <f t="shared" si="47"/>
        <v>14064</v>
      </c>
      <c r="BP145" s="18">
        <f>BO145/AT145</f>
        <v>6.0068008213552364</v>
      </c>
    </row>
    <row r="146" spans="1:69" x14ac:dyDescent="0.25">
      <c r="A146" s="18">
        <v>257</v>
      </c>
      <c r="B146" s="23" t="s">
        <v>158</v>
      </c>
      <c r="C146" s="28" t="s">
        <v>1534</v>
      </c>
      <c r="D146" s="28"/>
      <c r="E146" s="23"/>
      <c r="F146" s="24">
        <v>686.06000000000006</v>
      </c>
      <c r="G146" s="25">
        <v>235</v>
      </c>
      <c r="H146" s="52" t="s">
        <v>1712</v>
      </c>
      <c r="I146" s="86" t="s">
        <v>1699</v>
      </c>
      <c r="J146" s="83" t="s">
        <v>1500</v>
      </c>
      <c r="K146" s="71" t="s">
        <v>1175</v>
      </c>
      <c r="L146" s="25" t="s">
        <v>159</v>
      </c>
      <c r="M146" s="52">
        <v>235</v>
      </c>
      <c r="N146" s="71" t="s">
        <v>1208</v>
      </c>
      <c r="O146" s="25">
        <v>1</v>
      </c>
      <c r="P146" s="25">
        <v>15</v>
      </c>
      <c r="Q146" s="52">
        <v>1</v>
      </c>
      <c r="R146" s="25">
        <v>5</v>
      </c>
      <c r="S146" s="25">
        <v>22</v>
      </c>
      <c r="T146" s="25">
        <v>30</v>
      </c>
      <c r="U146" s="25">
        <f t="shared" si="33"/>
        <v>22</v>
      </c>
      <c r="V146" s="71" t="s">
        <v>1917</v>
      </c>
      <c r="W146" s="71" t="s">
        <v>46</v>
      </c>
      <c r="X146" s="25" t="s">
        <v>1529</v>
      </c>
      <c r="Y146" s="25">
        <v>1000</v>
      </c>
      <c r="Z146" s="25">
        <v>20</v>
      </c>
      <c r="AA146" s="42">
        <v>1348</v>
      </c>
      <c r="AB146" s="42">
        <v>1346.14</v>
      </c>
      <c r="AC146" s="42">
        <v>36</v>
      </c>
      <c r="AD146" s="42">
        <v>275</v>
      </c>
      <c r="AE146" s="42">
        <v>400</v>
      </c>
      <c r="AF146" s="42">
        <v>572</v>
      </c>
      <c r="AG146" s="42">
        <v>1533.42</v>
      </c>
      <c r="AH146" s="42">
        <v>1163.72</v>
      </c>
      <c r="AI146" s="42">
        <v>667.42</v>
      </c>
      <c r="AJ146" s="18">
        <v>7341.7000000000007</v>
      </c>
      <c r="AK146" s="47">
        <v>815.74444444444453</v>
      </c>
      <c r="AL146" s="75">
        <f t="shared" si="41"/>
        <v>1533.42</v>
      </c>
      <c r="AM146" s="47">
        <f t="shared" si="42"/>
        <v>191699.94444444447</v>
      </c>
      <c r="AN146" s="47">
        <v>1.9169994444444447</v>
      </c>
      <c r="AO146" s="48">
        <v>1.753813895236914E-3</v>
      </c>
      <c r="AP146" s="49">
        <v>0.82280430000449511</v>
      </c>
      <c r="AQ146" s="18" t="s">
        <v>1168</v>
      </c>
      <c r="AR146" s="24">
        <v>686.06000000000006</v>
      </c>
      <c r="AS146" s="24" t="s">
        <v>1509</v>
      </c>
      <c r="AT146" s="79">
        <f t="shared" si="34"/>
        <v>58.977692307692308</v>
      </c>
      <c r="AU146" s="51" t="b">
        <f t="shared" si="35"/>
        <v>0</v>
      </c>
      <c r="AV146" s="19">
        <v>13.422154399968697</v>
      </c>
      <c r="AW146" s="47">
        <v>161224.1</v>
      </c>
      <c r="AX146" s="18" t="s">
        <v>1842</v>
      </c>
      <c r="AY146" s="47">
        <f>ROUNDUP((AZ146/BC146)+1,0)</f>
        <v>3</v>
      </c>
      <c r="AZ146" s="43">
        <f t="shared" si="37"/>
        <v>1297.5092307692307</v>
      </c>
      <c r="BA146" s="44">
        <f>Y146</f>
        <v>1000</v>
      </c>
      <c r="BB146" s="80">
        <f t="shared" si="43"/>
        <v>1000</v>
      </c>
      <c r="BC146" s="18">
        <f>ROUNDUP(BA146/Z146,0)*Z146</f>
        <v>1000</v>
      </c>
      <c r="BD146" s="18">
        <f>BC146*G146</f>
        <v>235000</v>
      </c>
      <c r="BE146" s="18">
        <f t="shared" si="39"/>
        <v>705000</v>
      </c>
      <c r="BF146" s="18">
        <f t="shared" si="44"/>
        <v>22</v>
      </c>
      <c r="BG146" s="19">
        <f>ROUNDUP(AR146/BC146,0)</f>
        <v>1</v>
      </c>
      <c r="BH146" s="19">
        <f t="shared" si="40"/>
        <v>2</v>
      </c>
      <c r="BI146" s="19"/>
      <c r="BJ146" s="19"/>
      <c r="BK146" s="19">
        <f>BH146*BC146</f>
        <v>2000</v>
      </c>
      <c r="BL146" s="19">
        <f>BK146*G146</f>
        <v>470000</v>
      </c>
      <c r="BM146" s="19">
        <f t="shared" si="45"/>
        <v>1297.5092307692307</v>
      </c>
      <c r="BN146" s="18">
        <f t="shared" si="46"/>
        <v>1300</v>
      </c>
      <c r="BO146" s="18">
        <f t="shared" si="47"/>
        <v>1300</v>
      </c>
      <c r="BP146" s="18">
        <f>BC146/AT146</f>
        <v>16.955563381200193</v>
      </c>
      <c r="BQ146" s="18" t="s">
        <v>1859</v>
      </c>
    </row>
    <row r="147" spans="1:69" ht="45" x14ac:dyDescent="0.25">
      <c r="A147" s="18">
        <v>659</v>
      </c>
      <c r="B147" s="28" t="s">
        <v>2029</v>
      </c>
      <c r="C147" s="28" t="s">
        <v>1534</v>
      </c>
      <c r="D147" s="28"/>
      <c r="E147" s="23"/>
      <c r="F147" s="24">
        <v>27500</v>
      </c>
      <c r="G147" s="25">
        <v>3.1920000000000002</v>
      </c>
      <c r="H147" s="52" t="s">
        <v>1702</v>
      </c>
      <c r="I147" s="86" t="s">
        <v>1699</v>
      </c>
      <c r="J147" s="83" t="s">
        <v>1686</v>
      </c>
      <c r="K147" s="71" t="s">
        <v>1180</v>
      </c>
      <c r="L147" s="25" t="s">
        <v>160</v>
      </c>
      <c r="M147" s="52">
        <v>3.1920000000000002</v>
      </c>
      <c r="N147" s="71" t="s">
        <v>1208</v>
      </c>
      <c r="O147" s="25">
        <v>1</v>
      </c>
      <c r="P147" s="25">
        <v>7</v>
      </c>
      <c r="Q147" s="52">
        <v>1</v>
      </c>
      <c r="R147" s="25">
        <v>2</v>
      </c>
      <c r="S147" s="25">
        <v>11</v>
      </c>
      <c r="T147" s="25">
        <v>3</v>
      </c>
      <c r="U147" s="25">
        <f t="shared" si="33"/>
        <v>11</v>
      </c>
      <c r="V147" s="71" t="s">
        <v>1899</v>
      </c>
      <c r="W147" s="71" t="s">
        <v>46</v>
      </c>
      <c r="X147" s="25" t="s">
        <v>1510</v>
      </c>
      <c r="Y147" s="25">
        <v>5000</v>
      </c>
      <c r="Z147" s="25">
        <v>1000</v>
      </c>
      <c r="AA147" s="42">
        <v>76748</v>
      </c>
      <c r="AB147" s="42">
        <v>77400</v>
      </c>
      <c r="AC147" s="42">
        <v>44000</v>
      </c>
      <c r="AD147" s="42">
        <v>56000</v>
      </c>
      <c r="AE147" s="42">
        <v>19500</v>
      </c>
      <c r="AF147" s="42">
        <v>60244</v>
      </c>
      <c r="AG147" s="42">
        <v>63000</v>
      </c>
      <c r="AH147" s="42">
        <v>60500</v>
      </c>
      <c r="AI147" s="42">
        <v>79000</v>
      </c>
      <c r="AJ147" s="18">
        <v>536392</v>
      </c>
      <c r="AK147" s="47">
        <v>59599.111111111109</v>
      </c>
      <c r="AL147" s="75">
        <f t="shared" si="41"/>
        <v>79000</v>
      </c>
      <c r="AM147" s="47">
        <f t="shared" si="42"/>
        <v>190240.36266666668</v>
      </c>
      <c r="AN147" s="47">
        <v>1.9024036266666668</v>
      </c>
      <c r="AO147" s="48">
        <v>1.740460553844355E-3</v>
      </c>
      <c r="AP147" s="49">
        <v>0.82454476055833947</v>
      </c>
      <c r="AQ147" s="18" t="s">
        <v>1168</v>
      </c>
      <c r="AR147" s="24">
        <v>27500</v>
      </c>
      <c r="AS147" s="24" t="s">
        <v>1510</v>
      </c>
      <c r="AT147" s="79">
        <f t="shared" si="34"/>
        <v>3038.4615384615386</v>
      </c>
      <c r="AU147" s="51" t="b">
        <f t="shared" si="35"/>
        <v>0</v>
      </c>
      <c r="AV147" s="19">
        <v>10.443037974683543</v>
      </c>
      <c r="AW147" s="47">
        <v>87780</v>
      </c>
      <c r="AX147" s="18" t="s">
        <v>1841</v>
      </c>
      <c r="AY147" s="18">
        <v>2</v>
      </c>
      <c r="AZ147" s="18">
        <f t="shared" si="37"/>
        <v>33423.076923076922</v>
      </c>
      <c r="BA147" s="44">
        <f>ROUNDUP((AT147*U147)/Z147,0)*Z147</f>
        <v>34000</v>
      </c>
      <c r="BB147" s="80">
        <f t="shared" si="43"/>
        <v>5000</v>
      </c>
      <c r="BC147" s="18">
        <f>BO147</f>
        <v>34000</v>
      </c>
      <c r="BD147" s="18">
        <f>BO147*G147</f>
        <v>108528</v>
      </c>
      <c r="BE147" s="18">
        <f t="shared" si="39"/>
        <v>217056</v>
      </c>
      <c r="BF147" s="18">
        <f t="shared" si="44"/>
        <v>11</v>
      </c>
      <c r="BG147" s="19">
        <f>ROUNDUP(AR147/BO147,0)</f>
        <v>1</v>
      </c>
      <c r="BH147" s="19">
        <f t="shared" si="40"/>
        <v>1</v>
      </c>
      <c r="BI147" s="19">
        <f>(AR147-AY147*BO147)*G147</f>
        <v>-129276</v>
      </c>
      <c r="BJ147" s="19"/>
      <c r="BK147" s="19"/>
      <c r="BL147" s="19"/>
      <c r="BM147" s="19">
        <f t="shared" si="45"/>
        <v>33423.076923076922</v>
      </c>
      <c r="BN147" s="18">
        <f t="shared" si="46"/>
        <v>34000</v>
      </c>
      <c r="BO147" s="18">
        <f t="shared" si="47"/>
        <v>34000</v>
      </c>
      <c r="BP147" s="18">
        <f>BO147/AT147</f>
        <v>11.189873417721518</v>
      </c>
    </row>
    <row r="148" spans="1:69" ht="30" x14ac:dyDescent="0.25">
      <c r="A148" s="18">
        <v>337</v>
      </c>
      <c r="B148" s="28" t="s">
        <v>2030</v>
      </c>
      <c r="C148" s="28" t="s">
        <v>1534</v>
      </c>
      <c r="D148" s="28"/>
      <c r="E148" s="23"/>
      <c r="F148" s="24">
        <v>17340</v>
      </c>
      <c r="G148" s="25">
        <v>10</v>
      </c>
      <c r="H148" s="52" t="e">
        <v>#N/A</v>
      </c>
      <c r="I148" s="86" t="s">
        <v>1700</v>
      </c>
      <c r="J148" s="83" t="s">
        <v>1506</v>
      </c>
      <c r="K148" s="71" t="s">
        <v>1177</v>
      </c>
      <c r="L148" s="25" t="s">
        <v>161</v>
      </c>
      <c r="M148" s="52">
        <v>10</v>
      </c>
      <c r="N148" s="71" t="s">
        <v>1208</v>
      </c>
      <c r="O148" s="25">
        <v>1</v>
      </c>
      <c r="P148" s="25">
        <v>10</v>
      </c>
      <c r="Q148" s="52">
        <v>1</v>
      </c>
      <c r="R148" s="25">
        <v>4</v>
      </c>
      <c r="S148" s="25">
        <v>16</v>
      </c>
      <c r="T148" s="25">
        <v>15</v>
      </c>
      <c r="U148" s="25">
        <f t="shared" si="33"/>
        <v>16</v>
      </c>
      <c r="V148" s="71" t="s">
        <v>1918</v>
      </c>
      <c r="W148" s="71" t="s">
        <v>46</v>
      </c>
      <c r="X148" s="25" t="s">
        <v>1510</v>
      </c>
      <c r="Y148" s="25">
        <v>5000</v>
      </c>
      <c r="Z148" s="25">
        <v>150</v>
      </c>
      <c r="AA148" s="42">
        <v>27315</v>
      </c>
      <c r="AB148" s="42">
        <v>19040</v>
      </c>
      <c r="AC148" s="42">
        <v>15700</v>
      </c>
      <c r="AD148" s="42">
        <v>6350</v>
      </c>
      <c r="AE148" s="42">
        <v>11030</v>
      </c>
      <c r="AF148" s="42">
        <v>13200</v>
      </c>
      <c r="AG148" s="42">
        <v>20080</v>
      </c>
      <c r="AH148" s="42">
        <v>27695</v>
      </c>
      <c r="AI148" s="42">
        <v>24950</v>
      </c>
      <c r="AJ148" s="18">
        <v>165360</v>
      </c>
      <c r="AK148" s="47">
        <v>18373.333333333332</v>
      </c>
      <c r="AL148" s="75">
        <f t="shared" si="41"/>
        <v>27695</v>
      </c>
      <c r="AM148" s="47">
        <f t="shared" si="42"/>
        <v>183733.33333333331</v>
      </c>
      <c r="AN148" s="47">
        <v>1.837333333333333</v>
      </c>
      <c r="AO148" s="48">
        <v>1.68092940220742E-3</v>
      </c>
      <c r="AP148" s="49">
        <v>0.82622568996054691</v>
      </c>
      <c r="AQ148" s="18" t="s">
        <v>1168</v>
      </c>
      <c r="AR148" s="24">
        <v>17340</v>
      </c>
      <c r="AS148" s="24" t="s">
        <v>1510</v>
      </c>
      <c r="AT148" s="79">
        <f t="shared" si="34"/>
        <v>1065.1923076923076</v>
      </c>
      <c r="AU148" s="51" t="b">
        <f t="shared" si="35"/>
        <v>0</v>
      </c>
      <c r="AV148" s="19">
        <v>18.783173858097129</v>
      </c>
      <c r="AW148" s="47">
        <v>173400</v>
      </c>
      <c r="AX148" s="18" t="s">
        <v>1841</v>
      </c>
      <c r="AY148" s="18">
        <v>2</v>
      </c>
      <c r="AZ148" s="43">
        <f t="shared" si="37"/>
        <v>17043.076923076922</v>
      </c>
      <c r="BA148" s="44">
        <f>ROUNDUP((AT148*U148)/Z148,0)*Z148</f>
        <v>17100</v>
      </c>
      <c r="BB148" s="80">
        <f t="shared" si="43"/>
        <v>5000</v>
      </c>
      <c r="BC148" s="18">
        <f>BO148</f>
        <v>17150</v>
      </c>
      <c r="BD148" s="18">
        <f>BO148*G148</f>
        <v>171500</v>
      </c>
      <c r="BE148" s="18">
        <f t="shared" si="39"/>
        <v>343000</v>
      </c>
      <c r="BF148" s="18">
        <f t="shared" si="44"/>
        <v>16</v>
      </c>
      <c r="BG148" s="19">
        <f>ROUNDUP(AR148/BO148,0)</f>
        <v>2</v>
      </c>
      <c r="BH148" s="19">
        <f t="shared" si="40"/>
        <v>0</v>
      </c>
      <c r="BI148" s="19"/>
      <c r="BJ148" s="19"/>
      <c r="BK148" s="19"/>
      <c r="BL148" s="19"/>
      <c r="BM148" s="19">
        <f t="shared" si="45"/>
        <v>17043.076923076922</v>
      </c>
      <c r="BN148" s="18">
        <f t="shared" si="46"/>
        <v>17150</v>
      </c>
      <c r="BO148" s="18">
        <f t="shared" si="47"/>
        <v>17150</v>
      </c>
      <c r="BP148" s="18">
        <f>BO148/AT148</f>
        <v>16.100379129806825</v>
      </c>
    </row>
    <row r="149" spans="1:69" ht="30" x14ac:dyDescent="0.25">
      <c r="A149" s="18">
        <v>592</v>
      </c>
      <c r="B149" s="29" t="s">
        <v>2031</v>
      </c>
      <c r="C149" s="28" t="s">
        <v>1870</v>
      </c>
      <c r="D149" s="28"/>
      <c r="E149" s="23" t="s">
        <v>1602</v>
      </c>
      <c r="F149" s="24">
        <v>3375</v>
      </c>
      <c r="G149" s="25">
        <v>10</v>
      </c>
      <c r="H149" s="52" t="e">
        <v>#N/A</v>
      </c>
      <c r="I149" s="86" t="s">
        <v>1700</v>
      </c>
      <c r="J149" s="83" t="s">
        <v>1506</v>
      </c>
      <c r="K149" s="69" t="s">
        <v>1177</v>
      </c>
      <c r="L149" s="25" t="s">
        <v>1238</v>
      </c>
      <c r="M149" s="52">
        <v>10</v>
      </c>
      <c r="N149" s="71" t="s">
        <v>1208</v>
      </c>
      <c r="O149" s="25">
        <v>1</v>
      </c>
      <c r="P149" s="25">
        <v>10</v>
      </c>
      <c r="Q149" s="52">
        <v>1</v>
      </c>
      <c r="R149" s="25">
        <v>4</v>
      </c>
      <c r="S149" s="25">
        <v>16</v>
      </c>
      <c r="U149" s="25">
        <f>MIN(S149,T149)</f>
        <v>16</v>
      </c>
      <c r="V149" s="71"/>
      <c r="W149" s="71" t="s">
        <v>31</v>
      </c>
      <c r="X149" s="25" t="s">
        <v>1510</v>
      </c>
      <c r="Y149" s="25">
        <v>5000</v>
      </c>
      <c r="Z149" s="25">
        <v>50</v>
      </c>
      <c r="AA149" s="42"/>
      <c r="AB149" s="42"/>
      <c r="AC149" s="42"/>
      <c r="AD149" s="42"/>
      <c r="AE149" s="42"/>
      <c r="AF149" s="42"/>
      <c r="AG149" s="42">
        <v>18125</v>
      </c>
      <c r="AH149" s="42"/>
      <c r="AI149" s="42"/>
      <c r="AK149" s="47">
        <v>18125</v>
      </c>
      <c r="AM149" s="47">
        <f t="shared" si="42"/>
        <v>0</v>
      </c>
      <c r="AO149" s="48">
        <v>0</v>
      </c>
      <c r="AP149" s="49">
        <v>1</v>
      </c>
      <c r="AQ149" s="18" t="s">
        <v>1552</v>
      </c>
      <c r="AR149" s="24">
        <v>3375</v>
      </c>
      <c r="AS149" s="24" t="s">
        <v>1510</v>
      </c>
      <c r="AT149" s="79">
        <f t="shared" si="34"/>
        <v>0</v>
      </c>
      <c r="AU149" s="51" t="b">
        <f t="shared" si="35"/>
        <v>0</v>
      </c>
      <c r="AV149" s="19"/>
      <c r="AW149" s="47">
        <v>33750</v>
      </c>
      <c r="BB149" s="80">
        <f t="shared" si="43"/>
        <v>5000</v>
      </c>
      <c r="BD149" s="18">
        <v>0</v>
      </c>
      <c r="BE149" s="18">
        <v>0</v>
      </c>
      <c r="BF149" s="19" t="e">
        <f>BC149/AT149</f>
        <v>#DIV/0!</v>
      </c>
      <c r="BG149" s="19"/>
      <c r="BH149" s="19"/>
      <c r="BI149" s="19"/>
      <c r="BJ149" s="19"/>
      <c r="BK149" s="19"/>
      <c r="BL149" s="19"/>
    </row>
    <row r="150" spans="1:69" x14ac:dyDescent="0.25">
      <c r="A150" s="18">
        <v>269</v>
      </c>
      <c r="B150" s="23" t="s">
        <v>162</v>
      </c>
      <c r="C150" s="28" t="s">
        <v>1534</v>
      </c>
      <c r="D150" s="28"/>
      <c r="E150" s="23"/>
      <c r="F150" s="24">
        <v>1548.346</v>
      </c>
      <c r="G150" s="25">
        <v>190</v>
      </c>
      <c r="H150" s="52" t="s">
        <v>1717</v>
      </c>
      <c r="I150" s="86" t="s">
        <v>1700</v>
      </c>
      <c r="J150" s="83" t="s">
        <v>1639</v>
      </c>
      <c r="K150" s="71" t="s">
        <v>1175</v>
      </c>
      <c r="L150" s="25" t="s">
        <v>163</v>
      </c>
      <c r="M150" s="52">
        <v>190</v>
      </c>
      <c r="N150" s="71" t="s">
        <v>1208</v>
      </c>
      <c r="O150" s="25">
        <v>1</v>
      </c>
      <c r="P150" s="25">
        <v>15</v>
      </c>
      <c r="Q150" s="52">
        <v>1</v>
      </c>
      <c r="R150" s="25">
        <v>5</v>
      </c>
      <c r="S150" s="25">
        <v>22</v>
      </c>
      <c r="T150" s="25">
        <v>25</v>
      </c>
      <c r="U150" s="25">
        <f t="shared" ref="U150:U195" si="49">SUM(O150:R150)</f>
        <v>22</v>
      </c>
      <c r="V150" s="71" t="s">
        <v>1919</v>
      </c>
      <c r="W150" s="71" t="s">
        <v>46</v>
      </c>
      <c r="X150" s="25" t="s">
        <v>1529</v>
      </c>
      <c r="Y150" s="25">
        <v>1000</v>
      </c>
      <c r="Z150" s="25">
        <v>5</v>
      </c>
      <c r="AA150" s="42">
        <v>1880</v>
      </c>
      <c r="AB150" s="42">
        <v>1103.5999999999999</v>
      </c>
      <c r="AC150" s="42">
        <v>40</v>
      </c>
      <c r="AD150" s="42">
        <v>422</v>
      </c>
      <c r="AE150" s="42">
        <v>300</v>
      </c>
      <c r="AF150" s="42">
        <v>406.3</v>
      </c>
      <c r="AG150" s="42">
        <v>1446</v>
      </c>
      <c r="AH150" s="42">
        <v>1596.43</v>
      </c>
      <c r="AI150" s="42">
        <v>1351.9159999999999</v>
      </c>
      <c r="AJ150" s="18">
        <v>8546.2459999999992</v>
      </c>
      <c r="AK150" s="47">
        <v>949.58288888888876</v>
      </c>
      <c r="AL150" s="75">
        <v>1880</v>
      </c>
      <c r="AM150" s="47">
        <f t="shared" si="42"/>
        <v>180420.74888888886</v>
      </c>
      <c r="AN150" s="47">
        <v>1.8042074888888886</v>
      </c>
      <c r="AO150" s="48">
        <v>1.6506234120588624E-3</v>
      </c>
      <c r="AP150" s="49">
        <v>0.82787631337260581</v>
      </c>
      <c r="AQ150" s="18" t="s">
        <v>1168</v>
      </c>
      <c r="AR150" s="24">
        <v>1548.346</v>
      </c>
      <c r="AS150" s="24" t="s">
        <v>1509</v>
      </c>
      <c r="AT150" s="79">
        <f t="shared" si="34"/>
        <v>72.307692307692307</v>
      </c>
      <c r="AU150" s="51" t="b">
        <f t="shared" si="35"/>
        <v>0</v>
      </c>
      <c r="AV150" s="19">
        <v>24.707648936170212</v>
      </c>
      <c r="AW150" s="47">
        <v>294185.74</v>
      </c>
      <c r="AX150" s="18" t="s">
        <v>1842</v>
      </c>
      <c r="AY150" s="47">
        <f>ROUNDUP((AZ150/BC150)+1,0)</f>
        <v>3</v>
      </c>
      <c r="AZ150" s="43">
        <f t="shared" ref="AZ150:AZ161" si="50">AT150*U150</f>
        <v>1590.7692307692307</v>
      </c>
      <c r="BA150" s="44">
        <f>Y150</f>
        <v>1000</v>
      </c>
      <c r="BB150" s="80">
        <f t="shared" si="43"/>
        <v>1000</v>
      </c>
      <c r="BC150" s="18">
        <f>ROUNDUP(BA150/Z150,0)*Z150</f>
        <v>1000</v>
      </c>
      <c r="BD150" s="18">
        <f>BC150*G150</f>
        <v>190000</v>
      </c>
      <c r="BE150" s="18">
        <f t="shared" ref="BE150:BE161" si="51">BD150*AY150</f>
        <v>570000</v>
      </c>
      <c r="BF150" s="55">
        <f t="shared" ref="BF150:BF161" si="52">U150</f>
        <v>22</v>
      </c>
      <c r="BG150" s="19">
        <f>ROUNDUP(AR150/BC150,0)</f>
        <v>2</v>
      </c>
      <c r="BH150" s="19">
        <f t="shared" ref="BH150:BH161" si="53">AY150-BG150</f>
        <v>1</v>
      </c>
      <c r="BI150" s="19"/>
      <c r="BJ150" s="19"/>
      <c r="BK150" s="19"/>
      <c r="BL150" s="19"/>
      <c r="BM150" s="19">
        <f t="shared" ref="BM150:BM195" si="54">BF150*AT150</f>
        <v>1590.7692307692307</v>
      </c>
      <c r="BN150" s="18">
        <f t="shared" ref="BN150:BN195" si="55">Y150+ROUNDUP((BM150-Y150)/Z150,0)*Z150</f>
        <v>1595</v>
      </c>
      <c r="BO150" s="18">
        <f t="shared" ref="BO150:BO195" si="56">IF(BN150&gt;=Y150,BN150,Y150)</f>
        <v>1595</v>
      </c>
      <c r="BP150" s="18">
        <f>BC150/AT150</f>
        <v>13.829787234042554</v>
      </c>
      <c r="BQ150" s="18" t="s">
        <v>1859</v>
      </c>
    </row>
    <row r="151" spans="1:69" x14ac:dyDescent="0.25">
      <c r="A151" s="18">
        <v>433</v>
      </c>
      <c r="B151" s="23" t="s">
        <v>164</v>
      </c>
      <c r="C151" s="28" t="s">
        <v>1534</v>
      </c>
      <c r="D151" s="28"/>
      <c r="E151" s="23"/>
      <c r="F151" s="24">
        <v>4520</v>
      </c>
      <c r="G151" s="25">
        <v>10</v>
      </c>
      <c r="H151" s="52" t="s">
        <v>1714</v>
      </c>
      <c r="I151" s="86" t="s">
        <v>1700</v>
      </c>
      <c r="J151" s="83" t="s">
        <v>1504</v>
      </c>
      <c r="K151" s="71" t="s">
        <v>1177</v>
      </c>
      <c r="L151" s="25" t="s">
        <v>165</v>
      </c>
      <c r="M151" s="52">
        <v>10</v>
      </c>
      <c r="N151" s="71" t="s">
        <v>1208</v>
      </c>
      <c r="O151" s="25">
        <v>1</v>
      </c>
      <c r="P151" s="25">
        <v>10</v>
      </c>
      <c r="Q151" s="52">
        <v>1</v>
      </c>
      <c r="R151" s="25">
        <v>4</v>
      </c>
      <c r="S151" s="25">
        <v>16</v>
      </c>
      <c r="T151" s="25">
        <v>15</v>
      </c>
      <c r="U151" s="25">
        <f t="shared" si="49"/>
        <v>16</v>
      </c>
      <c r="V151" s="71" t="s">
        <v>1905</v>
      </c>
      <c r="W151" s="71" t="s">
        <v>46</v>
      </c>
      <c r="X151" s="25" t="s">
        <v>1510</v>
      </c>
      <c r="Y151" s="25">
        <v>5000</v>
      </c>
      <c r="Z151" s="25">
        <v>100</v>
      </c>
      <c r="AA151" s="42">
        <v>41350</v>
      </c>
      <c r="AB151" s="42">
        <v>43110</v>
      </c>
      <c r="AC151" s="42">
        <v>10350</v>
      </c>
      <c r="AD151" s="42">
        <v>0</v>
      </c>
      <c r="AE151" s="42">
        <v>2450</v>
      </c>
      <c r="AF151" s="42">
        <v>0</v>
      </c>
      <c r="AG151" s="42">
        <v>17550</v>
      </c>
      <c r="AH151" s="42">
        <v>23670</v>
      </c>
      <c r="AI151" s="42">
        <v>23498</v>
      </c>
      <c r="AJ151" s="18">
        <v>161978</v>
      </c>
      <c r="AK151" s="47">
        <v>17997.555555555555</v>
      </c>
      <c r="AL151" s="75">
        <v>43110</v>
      </c>
      <c r="AM151" s="47">
        <f t="shared" si="42"/>
        <v>179975.55555555556</v>
      </c>
      <c r="AN151" s="47">
        <v>1.7997555555555556</v>
      </c>
      <c r="AO151" s="48">
        <v>1.6465504518066855E-3</v>
      </c>
      <c r="AP151" s="49">
        <v>0.82952286382441254</v>
      </c>
      <c r="AQ151" s="18" t="s">
        <v>1168</v>
      </c>
      <c r="AR151" s="24">
        <v>4520</v>
      </c>
      <c r="AS151" s="24" t="s">
        <v>1510</v>
      </c>
      <c r="AT151" s="79">
        <f t="shared" si="34"/>
        <v>1658.0769230769231</v>
      </c>
      <c r="AU151" s="51" t="b">
        <f t="shared" si="35"/>
        <v>0</v>
      </c>
      <c r="AV151" s="19">
        <v>3.1454418928322894</v>
      </c>
      <c r="AW151" s="47">
        <v>45200</v>
      </c>
      <c r="AX151" s="18" t="s">
        <v>1842</v>
      </c>
      <c r="AY151" s="47">
        <f>ROUNDUP((AZ151/BC151)+1,0)</f>
        <v>7</v>
      </c>
      <c r="AZ151" s="43">
        <f t="shared" si="50"/>
        <v>26529.23076923077</v>
      </c>
      <c r="BA151" s="44">
        <f>Y151</f>
        <v>5000</v>
      </c>
      <c r="BB151" s="80">
        <f t="shared" si="43"/>
        <v>5000</v>
      </c>
      <c r="BC151" s="18">
        <f>ROUNDUP(BA151/Z151,0)*Z151</f>
        <v>5000</v>
      </c>
      <c r="BD151" s="18">
        <f>BC151*G151</f>
        <v>50000</v>
      </c>
      <c r="BE151" s="18">
        <f t="shared" si="51"/>
        <v>350000</v>
      </c>
      <c r="BF151" s="56">
        <f t="shared" si="52"/>
        <v>16</v>
      </c>
      <c r="BG151" s="19">
        <f>ROUNDUP(AR151/BC151,0)</f>
        <v>1</v>
      </c>
      <c r="BH151" s="19">
        <f t="shared" si="53"/>
        <v>6</v>
      </c>
      <c r="BI151" s="19"/>
      <c r="BJ151" s="19"/>
      <c r="BK151" s="19">
        <f>BH151*BC151</f>
        <v>30000</v>
      </c>
      <c r="BL151" s="19">
        <f>BK151*G151</f>
        <v>300000</v>
      </c>
      <c r="BM151" s="19">
        <f t="shared" si="54"/>
        <v>26529.23076923077</v>
      </c>
      <c r="BN151" s="18">
        <f t="shared" si="55"/>
        <v>26600</v>
      </c>
      <c r="BO151" s="18">
        <f t="shared" si="56"/>
        <v>26600</v>
      </c>
      <c r="BP151" s="18">
        <f>BC151/AT151</f>
        <v>3.015541637671074</v>
      </c>
      <c r="BQ151" s="18" t="s">
        <v>1859</v>
      </c>
    </row>
    <row r="152" spans="1:69" x14ac:dyDescent="0.25">
      <c r="A152" s="18">
        <v>56</v>
      </c>
      <c r="B152" s="23" t="s">
        <v>166</v>
      </c>
      <c r="C152" s="28" t="s">
        <v>1534</v>
      </c>
      <c r="D152" s="28"/>
      <c r="E152" s="23"/>
      <c r="F152" s="24">
        <v>2190</v>
      </c>
      <c r="G152" s="25">
        <v>81</v>
      </c>
      <c r="H152" s="52" t="s">
        <v>1702</v>
      </c>
      <c r="I152" s="86" t="s">
        <v>1700</v>
      </c>
      <c r="J152" s="83" t="s">
        <v>1504</v>
      </c>
      <c r="K152" s="71" t="s">
        <v>1171</v>
      </c>
      <c r="L152" s="25" t="s">
        <v>167</v>
      </c>
      <c r="M152" s="52">
        <v>81</v>
      </c>
      <c r="N152" s="71" t="s">
        <v>1207</v>
      </c>
      <c r="O152" s="25">
        <v>1</v>
      </c>
      <c r="P152" s="25">
        <v>7</v>
      </c>
      <c r="Q152" s="52">
        <v>5</v>
      </c>
      <c r="R152" s="25">
        <v>3</v>
      </c>
      <c r="S152" s="52">
        <f>O152+P152+Q152+R152</f>
        <v>16</v>
      </c>
      <c r="T152" s="25">
        <v>7</v>
      </c>
      <c r="U152" s="25">
        <f t="shared" si="49"/>
        <v>16</v>
      </c>
      <c r="V152" s="71" t="s">
        <v>1906</v>
      </c>
      <c r="W152" s="71" t="s">
        <v>19</v>
      </c>
      <c r="X152" s="25" t="s">
        <v>1529</v>
      </c>
      <c r="Y152" s="25">
        <v>1000</v>
      </c>
      <c r="Z152" s="25">
        <v>10</v>
      </c>
      <c r="AA152" s="42">
        <v>1380</v>
      </c>
      <c r="AB152" s="42">
        <v>1300</v>
      </c>
      <c r="AC152" s="42">
        <v>430</v>
      </c>
      <c r="AD152" s="42">
        <v>100</v>
      </c>
      <c r="AE152" s="42">
        <v>700</v>
      </c>
      <c r="AF152" s="42">
        <v>2140</v>
      </c>
      <c r="AG152" s="42">
        <v>4950</v>
      </c>
      <c r="AH152" s="42">
        <v>4780</v>
      </c>
      <c r="AI152" s="42">
        <v>4200</v>
      </c>
      <c r="AJ152" s="18">
        <v>19980</v>
      </c>
      <c r="AK152" s="47">
        <v>2220</v>
      </c>
      <c r="AL152" s="75">
        <v>4950</v>
      </c>
      <c r="AM152" s="47">
        <f t="shared" si="42"/>
        <v>179820</v>
      </c>
      <c r="AN152" s="47">
        <v>1.7982</v>
      </c>
      <c r="AO152" s="48">
        <v>1.6451273137061226E-3</v>
      </c>
      <c r="AP152" s="49">
        <v>0.83116799113811868</v>
      </c>
      <c r="AQ152" s="18" t="s">
        <v>1168</v>
      </c>
      <c r="AR152" s="24">
        <v>2190</v>
      </c>
      <c r="AS152" s="24" t="s">
        <v>1509</v>
      </c>
      <c r="AT152" s="79">
        <f t="shared" si="34"/>
        <v>190.38461538461539</v>
      </c>
      <c r="AU152" s="51" t="b">
        <f t="shared" si="35"/>
        <v>0</v>
      </c>
      <c r="AV152" s="19">
        <v>13.272727272727273</v>
      </c>
      <c r="AW152" s="47">
        <v>177390</v>
      </c>
      <c r="AX152" s="18" t="s">
        <v>1841</v>
      </c>
      <c r="AY152" s="18">
        <v>2</v>
      </c>
      <c r="AZ152" s="43">
        <f t="shared" si="50"/>
        <v>3046.1538461538462</v>
      </c>
      <c r="BA152" s="44">
        <f>ROUNDUP((AT152*U152)/Z152,0)*Z152</f>
        <v>3050</v>
      </c>
      <c r="BB152" s="80">
        <f t="shared" si="43"/>
        <v>1000</v>
      </c>
      <c r="BC152" s="18">
        <f>BO152</f>
        <v>3050</v>
      </c>
      <c r="BD152" s="18">
        <f>BO152*G152</f>
        <v>247050</v>
      </c>
      <c r="BE152" s="18">
        <f t="shared" si="51"/>
        <v>494100</v>
      </c>
      <c r="BF152" s="18">
        <f t="shared" si="52"/>
        <v>16</v>
      </c>
      <c r="BG152" s="19">
        <f>ROUNDUP(AR152/BO152,0)</f>
        <v>1</v>
      </c>
      <c r="BH152" s="19">
        <f t="shared" si="53"/>
        <v>1</v>
      </c>
      <c r="BI152" s="19"/>
      <c r="BJ152" s="19"/>
      <c r="BK152" s="19"/>
      <c r="BL152" s="19"/>
      <c r="BM152" s="19">
        <f t="shared" si="54"/>
        <v>3046.1538461538462</v>
      </c>
      <c r="BN152" s="18">
        <f t="shared" si="55"/>
        <v>3050</v>
      </c>
      <c r="BO152" s="18">
        <f t="shared" si="56"/>
        <v>3050</v>
      </c>
      <c r="BP152" s="18">
        <f>BO152/AT152</f>
        <v>16.020202020202021</v>
      </c>
    </row>
    <row r="153" spans="1:69" x14ac:dyDescent="0.25">
      <c r="A153" s="18">
        <v>36</v>
      </c>
      <c r="B153" s="23" t="s">
        <v>168</v>
      </c>
      <c r="C153" s="28" t="s">
        <v>1534</v>
      </c>
      <c r="D153" s="28"/>
      <c r="E153" s="23"/>
      <c r="F153" s="24">
        <v>704.5</v>
      </c>
      <c r="G153" s="25">
        <v>625</v>
      </c>
      <c r="H153" s="52" t="s">
        <v>1718</v>
      </c>
      <c r="I153" s="86" t="s">
        <v>1699</v>
      </c>
      <c r="J153" s="83" t="s">
        <v>1500</v>
      </c>
      <c r="K153" s="71" t="s">
        <v>1171</v>
      </c>
      <c r="L153" s="25" t="s">
        <v>169</v>
      </c>
      <c r="M153" s="52">
        <v>625</v>
      </c>
      <c r="N153" s="71" t="s">
        <v>1207</v>
      </c>
      <c r="O153" s="25">
        <v>1</v>
      </c>
      <c r="P153" s="25">
        <v>7</v>
      </c>
      <c r="Q153" s="52">
        <v>5</v>
      </c>
      <c r="R153" s="25">
        <v>3</v>
      </c>
      <c r="S153" s="52">
        <f>O153+P153+Q153+R153</f>
        <v>16</v>
      </c>
      <c r="T153" s="25">
        <v>5</v>
      </c>
      <c r="U153" s="25">
        <f t="shared" si="49"/>
        <v>16</v>
      </c>
      <c r="V153" s="71" t="s">
        <v>1920</v>
      </c>
      <c r="W153" s="71" t="s">
        <v>21</v>
      </c>
      <c r="X153" s="25" t="s">
        <v>1529</v>
      </c>
      <c r="Y153" s="25">
        <v>300</v>
      </c>
      <c r="Z153" s="25">
        <v>20</v>
      </c>
      <c r="AA153" s="42">
        <v>707.65</v>
      </c>
      <c r="AB153" s="42">
        <v>75</v>
      </c>
      <c r="AC153" s="42">
        <v>145</v>
      </c>
      <c r="AD153" s="42">
        <v>70</v>
      </c>
      <c r="AE153" s="42">
        <v>300</v>
      </c>
      <c r="AF153" s="42">
        <v>200</v>
      </c>
      <c r="AG153" s="42">
        <v>230</v>
      </c>
      <c r="AH153" s="42">
        <v>582.5</v>
      </c>
      <c r="AI153" s="42">
        <v>250</v>
      </c>
      <c r="AJ153" s="18">
        <v>2560.15</v>
      </c>
      <c r="AK153" s="47">
        <v>284.46111111111111</v>
      </c>
      <c r="AL153" s="75">
        <v>707.65</v>
      </c>
      <c r="AM153" s="47">
        <f t="shared" si="42"/>
        <v>177788.19444444444</v>
      </c>
      <c r="AN153" s="47">
        <v>1.7778819444444445</v>
      </c>
      <c r="AO153" s="48">
        <v>1.6265388429265416E-3</v>
      </c>
      <c r="AP153" s="49">
        <v>0.8327945299810452</v>
      </c>
      <c r="AQ153" s="18" t="s">
        <v>1168</v>
      </c>
      <c r="AR153" s="24">
        <v>704.5</v>
      </c>
      <c r="AS153" s="24" t="s">
        <v>1509</v>
      </c>
      <c r="AT153" s="79">
        <f t="shared" si="34"/>
        <v>27.217307692307692</v>
      </c>
      <c r="AU153" s="51" t="b">
        <f t="shared" si="35"/>
        <v>0</v>
      </c>
      <c r="AV153" s="19">
        <v>29.866459407899388</v>
      </c>
      <c r="AW153" s="47">
        <v>440312.5</v>
      </c>
      <c r="AX153" s="18" t="s">
        <v>1841</v>
      </c>
      <c r="AY153" s="18">
        <v>2</v>
      </c>
      <c r="AZ153" s="18">
        <f t="shared" si="50"/>
        <v>435.47692307692307</v>
      </c>
      <c r="BA153" s="44">
        <f>ROUNDUP((AT153*U153)/Z153,0)*Z153</f>
        <v>440</v>
      </c>
      <c r="BB153" s="80">
        <f t="shared" si="43"/>
        <v>300</v>
      </c>
      <c r="BC153" s="18">
        <f>BO153</f>
        <v>440</v>
      </c>
      <c r="BD153" s="18">
        <f>BO153*G153</f>
        <v>275000</v>
      </c>
      <c r="BE153" s="18">
        <f t="shared" si="51"/>
        <v>550000</v>
      </c>
      <c r="BF153" s="18">
        <f t="shared" si="52"/>
        <v>16</v>
      </c>
      <c r="BG153" s="19">
        <f>ROUNDUP(AR153/BO153,0)</f>
        <v>2</v>
      </c>
      <c r="BH153" s="19">
        <f t="shared" si="53"/>
        <v>0</v>
      </c>
      <c r="BI153" s="19">
        <f>(AR153-AY153*BO153)*G153</f>
        <v>-109687.5</v>
      </c>
      <c r="BJ153" s="19"/>
      <c r="BK153" s="19"/>
      <c r="BL153" s="19"/>
      <c r="BM153" s="19">
        <f t="shared" si="54"/>
        <v>435.47692307692307</v>
      </c>
      <c r="BN153" s="18">
        <f t="shared" si="55"/>
        <v>440</v>
      </c>
      <c r="BO153" s="18">
        <f t="shared" si="56"/>
        <v>440</v>
      </c>
      <c r="BP153" s="18">
        <f>BO153/AT153</f>
        <v>16.166183847947433</v>
      </c>
    </row>
    <row r="154" spans="1:69" ht="30" x14ac:dyDescent="0.25">
      <c r="A154" s="18">
        <v>372</v>
      </c>
      <c r="B154" s="28" t="s">
        <v>2032</v>
      </c>
      <c r="C154" s="28" t="s">
        <v>1534</v>
      </c>
      <c r="D154" s="28"/>
      <c r="E154" s="23"/>
      <c r="F154" s="24">
        <v>787.75400000000002</v>
      </c>
      <c r="G154" s="25">
        <v>235</v>
      </c>
      <c r="H154" s="52" t="s">
        <v>1702</v>
      </c>
      <c r="I154" s="86" t="s">
        <v>1700</v>
      </c>
      <c r="J154" s="83" t="s">
        <v>1505</v>
      </c>
      <c r="K154" s="71" t="s">
        <v>1175</v>
      </c>
      <c r="L154" s="25" t="s">
        <v>170</v>
      </c>
      <c r="M154" s="52">
        <v>235</v>
      </c>
      <c r="N154" s="71" t="s">
        <v>1208</v>
      </c>
      <c r="O154" s="25">
        <v>1</v>
      </c>
      <c r="P154" s="25">
        <v>15</v>
      </c>
      <c r="Q154" s="52">
        <v>1</v>
      </c>
      <c r="R154" s="25">
        <v>5</v>
      </c>
      <c r="S154" s="25">
        <v>22</v>
      </c>
      <c r="T154" s="25">
        <v>25</v>
      </c>
      <c r="U154" s="25">
        <f t="shared" si="49"/>
        <v>22</v>
      </c>
      <c r="V154" s="71" t="s">
        <v>1889</v>
      </c>
      <c r="W154" s="71" t="s">
        <v>46</v>
      </c>
      <c r="X154" s="25" t="s">
        <v>1529</v>
      </c>
      <c r="Y154" s="25">
        <v>500</v>
      </c>
      <c r="Z154" s="25">
        <v>20</v>
      </c>
      <c r="AA154" s="42">
        <v>1487</v>
      </c>
      <c r="AB154" s="42">
        <v>897</v>
      </c>
      <c r="AC154" s="42">
        <v>893</v>
      </c>
      <c r="AD154" s="42">
        <v>229</v>
      </c>
      <c r="AE154" s="42">
        <v>983.92000000000007</v>
      </c>
      <c r="AF154" s="42">
        <v>888.18000000000006</v>
      </c>
      <c r="AG154" s="42">
        <v>594</v>
      </c>
      <c r="AH154" s="42">
        <v>777</v>
      </c>
      <c r="AI154" s="42">
        <v>0</v>
      </c>
      <c r="AJ154" s="18">
        <v>6749.1</v>
      </c>
      <c r="AK154" s="47">
        <v>749.90000000000009</v>
      </c>
      <c r="AL154" s="75">
        <v>1487</v>
      </c>
      <c r="AM154" s="47">
        <f t="shared" si="42"/>
        <v>176226.50000000003</v>
      </c>
      <c r="AN154" s="47">
        <v>1.7622650000000002</v>
      </c>
      <c r="AO154" s="48">
        <v>1.6122512987923039E-3</v>
      </c>
      <c r="AP154" s="49">
        <v>0.83440678127983747</v>
      </c>
      <c r="AQ154" s="18" t="s">
        <v>1168</v>
      </c>
      <c r="AR154" s="24">
        <v>787.75400000000002</v>
      </c>
      <c r="AS154" s="24" t="s">
        <v>1509</v>
      </c>
      <c r="AT154" s="79">
        <f t="shared" si="34"/>
        <v>57.192307692307693</v>
      </c>
      <c r="AU154" s="51" t="b">
        <f t="shared" si="35"/>
        <v>0</v>
      </c>
      <c r="AV154" s="19">
        <v>15.892817753866845</v>
      </c>
      <c r="AW154" s="47">
        <v>185122.19</v>
      </c>
      <c r="AX154" s="18" t="s">
        <v>1842</v>
      </c>
      <c r="AY154" s="47">
        <f>ROUNDUP((AZ154/BC154)+1,0)</f>
        <v>4</v>
      </c>
      <c r="AZ154" s="43">
        <f t="shared" si="50"/>
        <v>1258.2307692307693</v>
      </c>
      <c r="BA154" s="44">
        <f>Y154</f>
        <v>500</v>
      </c>
      <c r="BB154" s="80">
        <f t="shared" si="43"/>
        <v>500</v>
      </c>
      <c r="BC154" s="18">
        <f>ROUNDUP(BA154/Z154,0)*Z154</f>
        <v>500</v>
      </c>
      <c r="BD154" s="18">
        <f>BC154*G154</f>
        <v>117500</v>
      </c>
      <c r="BE154" s="18">
        <f t="shared" si="51"/>
        <v>470000</v>
      </c>
      <c r="BF154" s="55">
        <f t="shared" si="52"/>
        <v>22</v>
      </c>
      <c r="BG154" s="19">
        <f>ROUNDUP(AR154/BC154,0)</f>
        <v>2</v>
      </c>
      <c r="BH154" s="19">
        <f t="shared" si="53"/>
        <v>2</v>
      </c>
      <c r="BI154" s="19"/>
      <c r="BJ154" s="19"/>
      <c r="BK154" s="19">
        <f>BH154*BC154</f>
        <v>1000</v>
      </c>
      <c r="BL154" s="19">
        <f>BK154*G154</f>
        <v>235000</v>
      </c>
      <c r="BM154" s="19">
        <f t="shared" si="54"/>
        <v>1258.2307692307693</v>
      </c>
      <c r="BN154" s="18">
        <f t="shared" si="55"/>
        <v>1260</v>
      </c>
      <c r="BO154" s="18">
        <f t="shared" si="56"/>
        <v>1260</v>
      </c>
      <c r="BP154" s="18">
        <f>BC154/AT154</f>
        <v>8.7424344317417617</v>
      </c>
      <c r="BQ154" s="18" t="s">
        <v>1859</v>
      </c>
    </row>
    <row r="155" spans="1:69" x14ac:dyDescent="0.25">
      <c r="A155" s="18">
        <v>270</v>
      </c>
      <c r="B155" s="23" t="s">
        <v>171</v>
      </c>
      <c r="C155" s="28" t="s">
        <v>1534</v>
      </c>
      <c r="D155" s="28"/>
      <c r="E155" s="23"/>
      <c r="F155" s="24">
        <v>0</v>
      </c>
      <c r="G155" s="25">
        <v>200</v>
      </c>
      <c r="H155" s="52" t="s">
        <v>1717</v>
      </c>
      <c r="I155" s="86" t="s">
        <v>1700</v>
      </c>
      <c r="J155" s="83" t="s">
        <v>1639</v>
      </c>
      <c r="K155" s="71" t="s">
        <v>1175</v>
      </c>
      <c r="L155" s="25" t="s">
        <v>172</v>
      </c>
      <c r="M155" s="52">
        <v>200</v>
      </c>
      <c r="N155" s="71" t="s">
        <v>1208</v>
      </c>
      <c r="O155" s="25">
        <v>1</v>
      </c>
      <c r="P155" s="25">
        <v>15</v>
      </c>
      <c r="Q155" s="52">
        <v>1</v>
      </c>
      <c r="R155" s="25">
        <v>5</v>
      </c>
      <c r="S155" s="25">
        <v>22</v>
      </c>
      <c r="T155" s="25">
        <v>25</v>
      </c>
      <c r="U155" s="25">
        <f t="shared" si="49"/>
        <v>22</v>
      </c>
      <c r="V155" s="71" t="s">
        <v>1889</v>
      </c>
      <c r="W155" s="71" t="s">
        <v>46</v>
      </c>
      <c r="X155" s="25" t="s">
        <v>1529</v>
      </c>
      <c r="Y155" s="25">
        <v>1000</v>
      </c>
      <c r="Z155" s="25">
        <v>7</v>
      </c>
      <c r="AA155" s="42">
        <v>1590</v>
      </c>
      <c r="AB155" s="42">
        <v>1036.9100000000001</v>
      </c>
      <c r="AC155" s="42">
        <v>120</v>
      </c>
      <c r="AD155" s="42">
        <v>376</v>
      </c>
      <c r="AE155" s="42">
        <v>270</v>
      </c>
      <c r="AF155" s="42">
        <v>534.80999999999995</v>
      </c>
      <c r="AG155" s="42">
        <v>1153.4000000000001</v>
      </c>
      <c r="AH155" s="42">
        <v>1531</v>
      </c>
      <c r="AI155" s="42">
        <v>1253.0180000000003</v>
      </c>
      <c r="AJ155" s="18">
        <v>7865.137999999999</v>
      </c>
      <c r="AK155" s="47">
        <v>873.90422222222219</v>
      </c>
      <c r="AL155" s="75">
        <v>1590</v>
      </c>
      <c r="AM155" s="47">
        <f t="shared" si="42"/>
        <v>174780.8444444444</v>
      </c>
      <c r="AN155" s="47">
        <v>1.7478084444444444</v>
      </c>
      <c r="AO155" s="48">
        <v>1.5990253648547246E-3</v>
      </c>
      <c r="AP155" s="49">
        <v>0.83600580664469215</v>
      </c>
      <c r="AQ155" s="18" t="s">
        <v>1168</v>
      </c>
      <c r="AR155" s="24">
        <v>0</v>
      </c>
      <c r="AS155" s="24" t="s">
        <v>1509</v>
      </c>
      <c r="AT155" s="79">
        <f t="shared" si="34"/>
        <v>61.153846153846153</v>
      </c>
      <c r="AU155" s="51" t="b">
        <f t="shared" si="35"/>
        <v>0</v>
      </c>
      <c r="AV155" s="19">
        <v>0</v>
      </c>
      <c r="AW155" s="47">
        <v>0</v>
      </c>
      <c r="AX155" s="18" t="s">
        <v>1842</v>
      </c>
      <c r="AY155" s="47">
        <f>ROUNDUP((AZ155/BC155)+1,0)</f>
        <v>3</v>
      </c>
      <c r="AZ155" s="18">
        <f t="shared" si="50"/>
        <v>1345.3846153846155</v>
      </c>
      <c r="BA155" s="44">
        <f>Y155</f>
        <v>1000</v>
      </c>
      <c r="BB155" s="80">
        <f t="shared" si="43"/>
        <v>1000</v>
      </c>
      <c r="BC155" s="18">
        <f>ROUNDUP(BA155/Z155,0)*Z155</f>
        <v>1001</v>
      </c>
      <c r="BD155" s="18">
        <f>BC155*G155</f>
        <v>200200</v>
      </c>
      <c r="BE155" s="18">
        <f t="shared" si="51"/>
        <v>600600</v>
      </c>
      <c r="BF155" s="55">
        <f t="shared" si="52"/>
        <v>22</v>
      </c>
      <c r="BG155" s="19">
        <f>ROUNDUP(AR155/BC155,0)</f>
        <v>0</v>
      </c>
      <c r="BH155" s="19">
        <f t="shared" si="53"/>
        <v>3</v>
      </c>
      <c r="BI155" s="19"/>
      <c r="BJ155" s="19"/>
      <c r="BK155" s="19">
        <f>BH155*BC155</f>
        <v>3003</v>
      </c>
      <c r="BL155" s="19">
        <f>BK155*G155</f>
        <v>600600</v>
      </c>
      <c r="BM155" s="19">
        <f t="shared" si="54"/>
        <v>1345.3846153846155</v>
      </c>
      <c r="BN155" s="18">
        <f t="shared" si="55"/>
        <v>1350</v>
      </c>
      <c r="BO155" s="18">
        <f t="shared" si="56"/>
        <v>1350</v>
      </c>
      <c r="BP155" s="18">
        <f>BC155/AT155</f>
        <v>16.368553459119497</v>
      </c>
      <c r="BQ155" s="18" t="s">
        <v>1859</v>
      </c>
    </row>
    <row r="156" spans="1:69" x14ac:dyDescent="0.25">
      <c r="A156" s="18">
        <v>91</v>
      </c>
      <c r="B156" s="23" t="s">
        <v>175</v>
      </c>
      <c r="C156" s="28" t="s">
        <v>1534</v>
      </c>
      <c r="D156" s="28"/>
      <c r="E156" s="23"/>
      <c r="F156" s="24">
        <v>3435</v>
      </c>
      <c r="G156" s="25">
        <v>55</v>
      </c>
      <c r="H156" s="52" t="e">
        <v>#N/A</v>
      </c>
      <c r="I156" s="86" t="s">
        <v>1700</v>
      </c>
      <c r="J156" s="83" t="s">
        <v>1506</v>
      </c>
      <c r="K156" s="71" t="s">
        <v>1171</v>
      </c>
      <c r="L156" s="25" t="s">
        <v>176</v>
      </c>
      <c r="M156" s="52">
        <v>55</v>
      </c>
      <c r="N156" s="71" t="s">
        <v>1207</v>
      </c>
      <c r="O156" s="25">
        <v>1</v>
      </c>
      <c r="P156" s="25">
        <v>3</v>
      </c>
      <c r="Q156" s="52">
        <v>1</v>
      </c>
      <c r="R156" s="25">
        <v>2</v>
      </c>
      <c r="S156" s="52">
        <f>O156+P156+Q156+R156</f>
        <v>7</v>
      </c>
      <c r="T156" s="25">
        <v>5</v>
      </c>
      <c r="U156" s="25">
        <f t="shared" si="49"/>
        <v>7</v>
      </c>
      <c r="V156" s="71" t="s">
        <v>1893</v>
      </c>
      <c r="W156" s="71" t="s">
        <v>31</v>
      </c>
      <c r="X156" s="25" t="s">
        <v>1529</v>
      </c>
      <c r="Y156" s="25">
        <v>1000</v>
      </c>
      <c r="Z156" s="25">
        <v>20</v>
      </c>
      <c r="AA156" s="42">
        <v>8499.84</v>
      </c>
      <c r="AB156" s="42">
        <v>6713.7</v>
      </c>
      <c r="AC156" s="42">
        <v>1976</v>
      </c>
      <c r="AD156" s="42">
        <v>2345</v>
      </c>
      <c r="AE156" s="42">
        <v>0</v>
      </c>
      <c r="AF156" s="42">
        <v>0</v>
      </c>
      <c r="AG156" s="42">
        <v>4115.6000000000004</v>
      </c>
      <c r="AH156" s="42">
        <v>3752</v>
      </c>
      <c r="AI156" s="42">
        <v>0</v>
      </c>
      <c r="AJ156" s="18">
        <v>27402.14</v>
      </c>
      <c r="AK156" s="47">
        <v>3044.6822222222222</v>
      </c>
      <c r="AL156" s="75">
        <v>8499.84</v>
      </c>
      <c r="AM156" s="47">
        <f t="shared" si="42"/>
        <v>167457.52222222221</v>
      </c>
      <c r="AN156" s="47">
        <v>1.6745752222222221</v>
      </c>
      <c r="AO156" s="48">
        <v>1.5320261577873862E-3</v>
      </c>
      <c r="AP156" s="49">
        <v>0.83753783280247951</v>
      </c>
      <c r="AQ156" s="18" t="s">
        <v>1168</v>
      </c>
      <c r="AR156" s="24">
        <v>3435</v>
      </c>
      <c r="AS156" s="24" t="s">
        <v>1509</v>
      </c>
      <c r="AT156" s="79">
        <f t="shared" si="34"/>
        <v>326.91692307692307</v>
      </c>
      <c r="AU156" s="51" t="b">
        <f t="shared" si="35"/>
        <v>0</v>
      </c>
      <c r="AV156" s="19">
        <v>12.123757623672915</v>
      </c>
      <c r="AW156" s="47">
        <v>188925</v>
      </c>
      <c r="AX156" s="18" t="s">
        <v>1841</v>
      </c>
      <c r="AY156" s="18">
        <v>2</v>
      </c>
      <c r="AZ156" s="18">
        <f t="shared" si="50"/>
        <v>2288.4184615384615</v>
      </c>
      <c r="BA156" s="44">
        <f>ROUNDUP((AT156*U156)/Z156,0)*Z156</f>
        <v>2300</v>
      </c>
      <c r="BB156" s="80">
        <f t="shared" si="43"/>
        <v>1000</v>
      </c>
      <c r="BC156" s="18">
        <f>BO156</f>
        <v>2300</v>
      </c>
      <c r="BD156" s="18">
        <f>BO156*G156</f>
        <v>126500</v>
      </c>
      <c r="BE156" s="18">
        <f t="shared" si="51"/>
        <v>253000</v>
      </c>
      <c r="BF156" s="18">
        <f t="shared" si="52"/>
        <v>7</v>
      </c>
      <c r="BG156" s="19">
        <f>ROUNDUP(AR156/BO156,0)</f>
        <v>2</v>
      </c>
      <c r="BH156" s="19">
        <f t="shared" si="53"/>
        <v>0</v>
      </c>
      <c r="BI156" s="19">
        <f>(AR156-AY156*BO156)*G156</f>
        <v>-64075</v>
      </c>
      <c r="BJ156" s="19"/>
      <c r="BK156" s="19"/>
      <c r="BL156" s="19"/>
      <c r="BM156" s="19">
        <f t="shared" si="54"/>
        <v>2288.4184615384615</v>
      </c>
      <c r="BN156" s="18">
        <f t="shared" si="55"/>
        <v>2300</v>
      </c>
      <c r="BO156" s="18">
        <f t="shared" si="56"/>
        <v>2300</v>
      </c>
      <c r="BP156" s="18">
        <f>BO156/AT156</f>
        <v>7.0354265492056323</v>
      </c>
    </row>
    <row r="157" spans="1:69" x14ac:dyDescent="0.25">
      <c r="A157" s="18">
        <v>82</v>
      </c>
      <c r="B157" s="23" t="s">
        <v>177</v>
      </c>
      <c r="C157" s="28" t="s">
        <v>1534</v>
      </c>
      <c r="D157" s="28"/>
      <c r="E157" s="23"/>
      <c r="F157" s="24">
        <v>1964</v>
      </c>
      <c r="G157" s="25">
        <v>414.75</v>
      </c>
      <c r="H157" s="52" t="s">
        <v>1702</v>
      </c>
      <c r="I157" s="86" t="s">
        <v>1700</v>
      </c>
      <c r="J157" s="83" t="s">
        <v>1499</v>
      </c>
      <c r="K157" s="71" t="s">
        <v>1171</v>
      </c>
      <c r="L157" s="25" t="s">
        <v>178</v>
      </c>
      <c r="M157" s="52">
        <v>414.75</v>
      </c>
      <c r="N157" s="71" t="s">
        <v>1207</v>
      </c>
      <c r="O157" s="25">
        <v>1</v>
      </c>
      <c r="P157" s="25">
        <v>7</v>
      </c>
      <c r="Q157" s="52">
        <v>5</v>
      </c>
      <c r="R157" s="25">
        <v>3</v>
      </c>
      <c r="S157" s="52">
        <f>O157+P157+Q157+R157</f>
        <v>16</v>
      </c>
      <c r="T157" s="25">
        <v>15</v>
      </c>
      <c r="U157" s="25">
        <f t="shared" si="49"/>
        <v>16</v>
      </c>
      <c r="V157" s="71" t="s">
        <v>1921</v>
      </c>
      <c r="W157" s="71" t="s">
        <v>19</v>
      </c>
      <c r="X157" s="25" t="s">
        <v>1529</v>
      </c>
      <c r="Y157" s="25">
        <v>250</v>
      </c>
      <c r="Z157" s="25">
        <v>30</v>
      </c>
      <c r="AA157" s="42">
        <v>600</v>
      </c>
      <c r="AB157" s="42">
        <v>0</v>
      </c>
      <c r="AC157" s="42">
        <v>0</v>
      </c>
      <c r="AD157" s="42">
        <v>330</v>
      </c>
      <c r="AE157" s="42">
        <v>210</v>
      </c>
      <c r="AF157" s="42">
        <v>330</v>
      </c>
      <c r="AG157" s="42">
        <v>750</v>
      </c>
      <c r="AH157" s="42">
        <v>605</v>
      </c>
      <c r="AI157" s="42">
        <v>695</v>
      </c>
      <c r="AJ157" s="18">
        <v>3520</v>
      </c>
      <c r="AK157" s="47">
        <v>391.11111111111109</v>
      </c>
      <c r="AL157" s="75">
        <v>750</v>
      </c>
      <c r="AM157" s="47">
        <f t="shared" si="42"/>
        <v>162213.33333333331</v>
      </c>
      <c r="AN157" s="47">
        <v>1.6221333333333332</v>
      </c>
      <c r="AO157" s="48">
        <v>1.4840484112667251E-3</v>
      </c>
      <c r="AP157" s="49">
        <v>0.83902188121374621</v>
      </c>
      <c r="AQ157" s="18" t="s">
        <v>1168</v>
      </c>
      <c r="AR157" s="24">
        <v>1964</v>
      </c>
      <c r="AS157" s="24" t="s">
        <v>1509</v>
      </c>
      <c r="AT157" s="79">
        <f t="shared" si="34"/>
        <v>28.846153846153847</v>
      </c>
      <c r="AU157" s="51" t="b">
        <f t="shared" si="35"/>
        <v>0</v>
      </c>
      <c r="AV157" s="53">
        <v>78.56</v>
      </c>
      <c r="AW157" s="47">
        <v>814569</v>
      </c>
      <c r="AX157" s="18" t="s">
        <v>1842</v>
      </c>
      <c r="AY157" s="47">
        <f>ROUNDUP((AZ157/BC157)+1,0)</f>
        <v>3</v>
      </c>
      <c r="AZ157" s="43">
        <f t="shared" si="50"/>
        <v>461.53846153846155</v>
      </c>
      <c r="BA157" s="44">
        <f>Y157</f>
        <v>250</v>
      </c>
      <c r="BB157" s="80">
        <f t="shared" si="43"/>
        <v>250</v>
      </c>
      <c r="BC157" s="18">
        <f>ROUNDUP(BA157/Z157,0)*Z157</f>
        <v>270</v>
      </c>
      <c r="BD157" s="18">
        <f>BC157*G157</f>
        <v>111982.5</v>
      </c>
      <c r="BE157" s="18">
        <f t="shared" si="51"/>
        <v>335947.5</v>
      </c>
      <c r="BF157" s="56">
        <f t="shared" si="52"/>
        <v>16</v>
      </c>
      <c r="BG157" s="19">
        <f>ROUNDUP(AR157/BC157,0)</f>
        <v>8</v>
      </c>
      <c r="BH157" s="19">
        <f t="shared" si="53"/>
        <v>-5</v>
      </c>
      <c r="BI157" s="19">
        <f>(AR157-AY157*BC157)*G157</f>
        <v>478621.5</v>
      </c>
      <c r="BJ157" s="19"/>
      <c r="BK157" s="19"/>
      <c r="BL157" s="19"/>
      <c r="BM157" s="19">
        <f t="shared" si="54"/>
        <v>461.53846153846155</v>
      </c>
      <c r="BN157" s="18">
        <f t="shared" si="55"/>
        <v>490</v>
      </c>
      <c r="BO157" s="18">
        <f t="shared" si="56"/>
        <v>490</v>
      </c>
      <c r="BP157" s="18">
        <f>BC157/AT157</f>
        <v>9.36</v>
      </c>
      <c r="BQ157" s="18" t="s">
        <v>1859</v>
      </c>
    </row>
    <row r="158" spans="1:69" x14ac:dyDescent="0.25">
      <c r="A158" s="18">
        <v>522</v>
      </c>
      <c r="B158" s="23" t="s">
        <v>179</v>
      </c>
      <c r="C158" s="28" t="s">
        <v>1534</v>
      </c>
      <c r="D158" s="28"/>
      <c r="E158" s="23"/>
      <c r="F158" s="24">
        <v>1740</v>
      </c>
      <c r="G158" s="25">
        <v>46.6</v>
      </c>
      <c r="H158" s="52" t="s">
        <v>1702</v>
      </c>
      <c r="I158" s="86" t="s">
        <v>1700</v>
      </c>
      <c r="J158" s="83" t="s">
        <v>1630</v>
      </c>
      <c r="K158" s="71" t="s">
        <v>1178</v>
      </c>
      <c r="L158" s="25" t="s">
        <v>180</v>
      </c>
      <c r="M158" s="52">
        <v>46.6</v>
      </c>
      <c r="N158" s="71" t="s">
        <v>1208</v>
      </c>
      <c r="O158" s="25">
        <v>1</v>
      </c>
      <c r="P158" s="25">
        <v>4</v>
      </c>
      <c r="Q158" s="52">
        <v>1</v>
      </c>
      <c r="R158" s="25">
        <v>2</v>
      </c>
      <c r="S158" s="25">
        <v>8</v>
      </c>
      <c r="T158" s="25">
        <v>0</v>
      </c>
      <c r="U158" s="25">
        <f t="shared" si="49"/>
        <v>8</v>
      </c>
      <c r="V158" s="71" t="s">
        <v>1968</v>
      </c>
      <c r="W158" s="71" t="s">
        <v>46</v>
      </c>
      <c r="X158" s="25" t="s">
        <v>1510</v>
      </c>
      <c r="Y158" s="25">
        <v>1000</v>
      </c>
      <c r="Z158" s="25">
        <v>10</v>
      </c>
      <c r="AA158" s="42">
        <v>2190</v>
      </c>
      <c r="AB158" s="42">
        <v>4180</v>
      </c>
      <c r="AC158" s="42">
        <v>3890</v>
      </c>
      <c r="AD158" s="42">
        <v>2650</v>
      </c>
      <c r="AE158" s="42">
        <v>2870</v>
      </c>
      <c r="AF158" s="42">
        <v>5620</v>
      </c>
      <c r="AG158" s="42">
        <v>4200</v>
      </c>
      <c r="AH158" s="42">
        <v>2130</v>
      </c>
      <c r="AI158" s="42">
        <v>3420</v>
      </c>
      <c r="AJ158" s="18">
        <v>31150</v>
      </c>
      <c r="AK158" s="47">
        <v>3461.1111111111113</v>
      </c>
      <c r="AL158" s="75">
        <v>5620</v>
      </c>
      <c r="AM158" s="47">
        <f t="shared" si="42"/>
        <v>161287.77777777778</v>
      </c>
      <c r="AN158" s="47">
        <v>1.6128777777777779</v>
      </c>
      <c r="AO158" s="48">
        <v>1.4755807395683774E-3</v>
      </c>
      <c r="AP158" s="49">
        <v>0.84049746195331454</v>
      </c>
      <c r="AQ158" s="18" t="s">
        <v>1168</v>
      </c>
      <c r="AR158" s="24">
        <v>1740</v>
      </c>
      <c r="AS158" s="24" t="s">
        <v>1510</v>
      </c>
      <c r="AT158" s="79">
        <f t="shared" si="34"/>
        <v>216.15384615384616</v>
      </c>
      <c r="AU158" s="51" t="b">
        <f t="shared" si="35"/>
        <v>0</v>
      </c>
      <c r="AV158" s="19">
        <v>9.2882562277580067</v>
      </c>
      <c r="AW158" s="47">
        <v>81084</v>
      </c>
      <c r="AX158" s="18" t="s">
        <v>1841</v>
      </c>
      <c r="AY158" s="18">
        <v>2</v>
      </c>
      <c r="AZ158" s="18">
        <f t="shared" si="50"/>
        <v>1729.2307692307693</v>
      </c>
      <c r="BA158" s="44">
        <f>ROUNDUP((AT158*U158)/Z158,0)*Z158</f>
        <v>1730</v>
      </c>
      <c r="BB158" s="80">
        <f t="shared" si="43"/>
        <v>1000</v>
      </c>
      <c r="BC158" s="18">
        <f>BO158</f>
        <v>1730</v>
      </c>
      <c r="BD158" s="18">
        <f>BO158*G158</f>
        <v>80618</v>
      </c>
      <c r="BE158" s="18">
        <f t="shared" si="51"/>
        <v>161236</v>
      </c>
      <c r="BF158" s="18">
        <f t="shared" si="52"/>
        <v>8</v>
      </c>
      <c r="BG158" s="19">
        <f>ROUNDUP(AR158/BO158,0)</f>
        <v>2</v>
      </c>
      <c r="BH158" s="19">
        <f t="shared" si="53"/>
        <v>0</v>
      </c>
      <c r="BI158" s="19">
        <f>(AR158-AY158*BO158)*G158</f>
        <v>-80152</v>
      </c>
      <c r="BJ158" s="19"/>
      <c r="BK158" s="19"/>
      <c r="BL158" s="19"/>
      <c r="BM158" s="19">
        <f t="shared" si="54"/>
        <v>1729.2307692307693</v>
      </c>
      <c r="BN158" s="18">
        <f t="shared" si="55"/>
        <v>1730</v>
      </c>
      <c r="BO158" s="18">
        <f t="shared" si="56"/>
        <v>1730</v>
      </c>
      <c r="BP158" s="18">
        <f>BO158/AT158</f>
        <v>8.0035587188612105</v>
      </c>
    </row>
    <row r="159" spans="1:69" x14ac:dyDescent="0.25">
      <c r="A159" s="18">
        <v>228</v>
      </c>
      <c r="B159" s="23" t="s">
        <v>181</v>
      </c>
      <c r="C159" s="28" t="s">
        <v>1534</v>
      </c>
      <c r="D159" s="28"/>
      <c r="E159" s="23"/>
      <c r="F159" s="24">
        <v>1680</v>
      </c>
      <c r="G159" s="25">
        <v>48</v>
      </c>
      <c r="H159" s="52" t="s">
        <v>1702</v>
      </c>
      <c r="I159" s="86" t="s">
        <v>1700</v>
      </c>
      <c r="J159" s="83" t="s">
        <v>1501</v>
      </c>
      <c r="K159" s="71" t="s">
        <v>1178</v>
      </c>
      <c r="L159" s="25" t="s">
        <v>182</v>
      </c>
      <c r="M159" s="52">
        <v>48</v>
      </c>
      <c r="N159" s="71" t="s">
        <v>1208</v>
      </c>
      <c r="O159" s="25">
        <v>1</v>
      </c>
      <c r="P159" s="25">
        <v>4</v>
      </c>
      <c r="Q159" s="52">
        <v>1</v>
      </c>
      <c r="R159" s="25">
        <v>2</v>
      </c>
      <c r="S159" s="25">
        <v>8</v>
      </c>
      <c r="T159" s="25">
        <v>5</v>
      </c>
      <c r="U159" s="25">
        <f t="shared" si="49"/>
        <v>8</v>
      </c>
      <c r="V159" s="71" t="s">
        <v>1968</v>
      </c>
      <c r="W159" s="71" t="s">
        <v>46</v>
      </c>
      <c r="X159" s="25" t="s">
        <v>1510</v>
      </c>
      <c r="Y159" s="25">
        <v>1000</v>
      </c>
      <c r="Z159" s="25">
        <v>10</v>
      </c>
      <c r="AA159" s="42">
        <v>4020</v>
      </c>
      <c r="AB159" s="42">
        <v>3580</v>
      </c>
      <c r="AC159" s="42">
        <v>2930</v>
      </c>
      <c r="AD159" s="42">
        <v>3165</v>
      </c>
      <c r="AE159" s="42">
        <v>2285</v>
      </c>
      <c r="AF159" s="42">
        <v>1900</v>
      </c>
      <c r="AG159" s="42">
        <v>4700</v>
      </c>
      <c r="AH159" s="42">
        <v>5000</v>
      </c>
      <c r="AI159" s="42">
        <v>2590</v>
      </c>
      <c r="AJ159" s="18">
        <v>30170</v>
      </c>
      <c r="AK159" s="47">
        <v>3352.2222222222222</v>
      </c>
      <c r="AL159" s="75">
        <v>5000</v>
      </c>
      <c r="AM159" s="47">
        <f t="shared" si="42"/>
        <v>160906.66666666666</v>
      </c>
      <c r="AN159" s="47">
        <v>1.6090666666666666</v>
      </c>
      <c r="AO159" s="48">
        <v>1.4720940512219988E-3</v>
      </c>
      <c r="AP159" s="49">
        <v>0.84196955600453649</v>
      </c>
      <c r="AQ159" s="18" t="s">
        <v>1168</v>
      </c>
      <c r="AR159" s="24">
        <v>1680</v>
      </c>
      <c r="AS159" s="24" t="s">
        <v>1510</v>
      </c>
      <c r="AT159" s="79">
        <f t="shared" si="34"/>
        <v>192.30769230769232</v>
      </c>
      <c r="AU159" s="51" t="b">
        <f t="shared" si="35"/>
        <v>0</v>
      </c>
      <c r="AV159" s="19">
        <v>10.08</v>
      </c>
      <c r="AW159" s="47">
        <v>80640</v>
      </c>
      <c r="AX159" s="18" t="s">
        <v>1841</v>
      </c>
      <c r="AY159" s="18">
        <v>2</v>
      </c>
      <c r="AZ159" s="18">
        <f t="shared" si="50"/>
        <v>1538.4615384615386</v>
      </c>
      <c r="BA159" s="44">
        <f>ROUNDUP((AT159*U159)/Z159,0)*Z159</f>
        <v>1540</v>
      </c>
      <c r="BB159" s="80">
        <f t="shared" si="43"/>
        <v>1000</v>
      </c>
      <c r="BC159" s="18">
        <f>BO159</f>
        <v>1540</v>
      </c>
      <c r="BD159" s="18">
        <f>BO159*G159</f>
        <v>73920</v>
      </c>
      <c r="BE159" s="18">
        <f t="shared" si="51"/>
        <v>147840</v>
      </c>
      <c r="BF159" s="18">
        <f t="shared" si="52"/>
        <v>8</v>
      </c>
      <c r="BG159" s="19">
        <f>ROUNDUP(AR159/BO159,0)</f>
        <v>2</v>
      </c>
      <c r="BH159" s="19">
        <f t="shared" si="53"/>
        <v>0</v>
      </c>
      <c r="BI159" s="19"/>
      <c r="BJ159" s="19"/>
      <c r="BK159" s="19"/>
      <c r="BL159" s="19"/>
      <c r="BM159" s="19">
        <f t="shared" si="54"/>
        <v>1538.4615384615386</v>
      </c>
      <c r="BN159" s="18">
        <f t="shared" si="55"/>
        <v>1540</v>
      </c>
      <c r="BO159" s="18">
        <f t="shared" si="56"/>
        <v>1540</v>
      </c>
      <c r="BP159" s="18">
        <f>BO159/AT159</f>
        <v>8.0079999999999991</v>
      </c>
    </row>
    <row r="160" spans="1:69" ht="30" x14ac:dyDescent="0.25">
      <c r="A160" s="18">
        <v>109</v>
      </c>
      <c r="B160" s="28" t="s">
        <v>2033</v>
      </c>
      <c r="C160" s="28" t="s">
        <v>1534</v>
      </c>
      <c r="D160" s="28"/>
      <c r="E160" s="23"/>
      <c r="F160" s="24">
        <v>155</v>
      </c>
      <c r="G160" s="25">
        <v>791.30950000000007</v>
      </c>
      <c r="H160" s="52" t="s">
        <v>1702</v>
      </c>
      <c r="I160" s="86" t="s">
        <v>1700</v>
      </c>
      <c r="J160" s="83" t="s">
        <v>1501</v>
      </c>
      <c r="K160" s="71" t="s">
        <v>1183</v>
      </c>
      <c r="L160" s="25" t="s">
        <v>183</v>
      </c>
      <c r="M160" s="52">
        <v>791.30950000000007</v>
      </c>
      <c r="N160" s="71" t="s">
        <v>1207</v>
      </c>
      <c r="O160" s="25">
        <v>1</v>
      </c>
      <c r="P160" s="25">
        <v>20</v>
      </c>
      <c r="Q160" s="52">
        <v>5</v>
      </c>
      <c r="R160" s="25">
        <v>5</v>
      </c>
      <c r="S160" s="52">
        <f>O160+P160+Q160+R160</f>
        <v>31</v>
      </c>
      <c r="T160" s="54">
        <v>30</v>
      </c>
      <c r="U160" s="25">
        <f t="shared" si="49"/>
        <v>31</v>
      </c>
      <c r="V160" s="71" t="s">
        <v>1922</v>
      </c>
      <c r="W160" s="71" t="s">
        <v>19</v>
      </c>
      <c r="X160" s="25" t="s">
        <v>1529</v>
      </c>
      <c r="Y160" s="25">
        <v>100</v>
      </c>
      <c r="Z160" s="25">
        <v>1</v>
      </c>
      <c r="AA160" s="42">
        <v>260</v>
      </c>
      <c r="AB160" s="42">
        <v>120</v>
      </c>
      <c r="AC160" s="42">
        <v>145</v>
      </c>
      <c r="AD160" s="42">
        <v>180</v>
      </c>
      <c r="AE160" s="42">
        <v>170</v>
      </c>
      <c r="AF160" s="42">
        <v>145</v>
      </c>
      <c r="AG160" s="42">
        <v>190</v>
      </c>
      <c r="AH160" s="42">
        <v>330</v>
      </c>
      <c r="AI160" s="42">
        <v>290</v>
      </c>
      <c r="AJ160" s="18">
        <v>1830</v>
      </c>
      <c r="AK160" s="47">
        <v>203.33333333333334</v>
      </c>
      <c r="AL160" s="75">
        <v>330</v>
      </c>
      <c r="AM160" s="47">
        <f t="shared" si="42"/>
        <v>160899.59833333336</v>
      </c>
      <c r="AN160" s="47">
        <v>1.6089959833333336</v>
      </c>
      <c r="AO160" s="48">
        <v>1.4720293848432368E-3</v>
      </c>
      <c r="AP160" s="49">
        <v>0.84344158538937974</v>
      </c>
      <c r="AQ160" s="18" t="s">
        <v>1168</v>
      </c>
      <c r="AR160" s="24">
        <v>155</v>
      </c>
      <c r="AS160" s="24" t="s">
        <v>1509</v>
      </c>
      <c r="AT160" s="79">
        <f t="shared" si="34"/>
        <v>12.692307692307692</v>
      </c>
      <c r="AU160" s="51" t="b">
        <f t="shared" si="35"/>
        <v>0</v>
      </c>
      <c r="AV160" s="19">
        <v>14.090909090909092</v>
      </c>
      <c r="AW160" s="47">
        <v>122652.97250000002</v>
      </c>
      <c r="AX160" s="18" t="s">
        <v>1842</v>
      </c>
      <c r="AY160" s="47">
        <f>ROUNDUP((AZ160/BC160)+1,0)</f>
        <v>5</v>
      </c>
      <c r="AZ160" s="18">
        <f t="shared" si="50"/>
        <v>393.46153846153845</v>
      </c>
      <c r="BA160" s="44">
        <f>Y160</f>
        <v>100</v>
      </c>
      <c r="BB160" s="80">
        <f t="shared" si="43"/>
        <v>100</v>
      </c>
      <c r="BC160" s="18">
        <f>ROUNDUP(BA160/Z160,0)*Z160</f>
        <v>100</v>
      </c>
      <c r="BD160" s="18">
        <f>BC160*G160</f>
        <v>79130.950000000012</v>
      </c>
      <c r="BE160" s="18">
        <f t="shared" si="51"/>
        <v>395654.75000000006</v>
      </c>
      <c r="BF160" s="18">
        <f t="shared" si="52"/>
        <v>31</v>
      </c>
      <c r="BG160" s="19">
        <f>ROUNDUP(AR160/BC160,0)</f>
        <v>2</v>
      </c>
      <c r="BH160" s="19">
        <f t="shared" si="53"/>
        <v>3</v>
      </c>
      <c r="BI160" s="19"/>
      <c r="BJ160" s="19"/>
      <c r="BK160" s="19">
        <f>BH160*BC160</f>
        <v>300</v>
      </c>
      <c r="BL160" s="19">
        <f>BK160*G160</f>
        <v>237392.85000000003</v>
      </c>
      <c r="BM160" s="19">
        <f t="shared" si="54"/>
        <v>393.46153846153845</v>
      </c>
      <c r="BN160" s="18">
        <f t="shared" si="55"/>
        <v>394</v>
      </c>
      <c r="BO160" s="18">
        <f t="shared" si="56"/>
        <v>394</v>
      </c>
      <c r="BP160" s="18">
        <f>BC160/AT160</f>
        <v>7.8787878787878789</v>
      </c>
      <c r="BQ160" s="18" t="s">
        <v>1859</v>
      </c>
    </row>
    <row r="161" spans="1:69" x14ac:dyDescent="0.25">
      <c r="A161" s="18">
        <v>216</v>
      </c>
      <c r="B161" s="23" t="s">
        <v>184</v>
      </c>
      <c r="C161" s="28" t="s">
        <v>1534</v>
      </c>
      <c r="D161" s="28"/>
      <c r="E161" s="23"/>
      <c r="F161" s="24">
        <v>1516.65</v>
      </c>
      <c r="G161" s="25">
        <v>190</v>
      </c>
      <c r="H161" s="52" t="s">
        <v>1719</v>
      </c>
      <c r="I161" s="86" t="s">
        <v>1700</v>
      </c>
      <c r="J161" s="83" t="s">
        <v>1639</v>
      </c>
      <c r="K161" s="71" t="s">
        <v>1175</v>
      </c>
      <c r="L161" s="25" t="s">
        <v>185</v>
      </c>
      <c r="M161" s="52">
        <v>190</v>
      </c>
      <c r="N161" s="71" t="s">
        <v>1208</v>
      </c>
      <c r="O161" s="25">
        <v>1</v>
      </c>
      <c r="P161" s="25">
        <v>15</v>
      </c>
      <c r="Q161" s="52">
        <v>1</v>
      </c>
      <c r="R161" s="25">
        <v>5</v>
      </c>
      <c r="S161" s="25">
        <v>22</v>
      </c>
      <c r="T161" s="25">
        <v>25</v>
      </c>
      <c r="U161" s="25">
        <f t="shared" si="49"/>
        <v>22</v>
      </c>
      <c r="V161" s="71" t="s">
        <v>1891</v>
      </c>
      <c r="W161" s="71" t="s">
        <v>46</v>
      </c>
      <c r="X161" s="25" t="s">
        <v>1529</v>
      </c>
      <c r="Y161" s="25">
        <v>1000</v>
      </c>
      <c r="Z161" s="25">
        <v>20</v>
      </c>
      <c r="AA161" s="42">
        <v>1481</v>
      </c>
      <c r="AB161" s="42">
        <v>1258.4000000000001</v>
      </c>
      <c r="AC161" s="42">
        <v>784.4</v>
      </c>
      <c r="AD161" s="42">
        <v>288</v>
      </c>
      <c r="AE161" s="42">
        <v>325.74</v>
      </c>
      <c r="AF161" s="42">
        <v>435</v>
      </c>
      <c r="AG161" s="42">
        <v>665</v>
      </c>
      <c r="AH161" s="42">
        <v>769</v>
      </c>
      <c r="AI161" s="42">
        <v>1465.44</v>
      </c>
      <c r="AJ161" s="18">
        <v>7471.98</v>
      </c>
      <c r="AK161" s="47">
        <v>830.21999999999991</v>
      </c>
      <c r="AL161" s="75">
        <v>1481</v>
      </c>
      <c r="AM161" s="47">
        <f t="shared" si="42"/>
        <v>157741.79999999999</v>
      </c>
      <c r="AN161" s="47">
        <v>1.577418</v>
      </c>
      <c r="AO161" s="48">
        <v>1.4431394933442801E-3</v>
      </c>
      <c r="AP161" s="49">
        <v>0.84488472488272404</v>
      </c>
      <c r="AQ161" s="18" t="s">
        <v>1168</v>
      </c>
      <c r="AR161" s="24">
        <v>1516.65</v>
      </c>
      <c r="AS161" s="24" t="s">
        <v>1509</v>
      </c>
      <c r="AT161" s="79">
        <f t="shared" si="34"/>
        <v>56.96153846153846</v>
      </c>
      <c r="AU161" s="51" t="b">
        <f t="shared" si="35"/>
        <v>0</v>
      </c>
      <c r="AV161" s="19">
        <v>30.722147197839298</v>
      </c>
      <c r="AW161" s="47">
        <v>288163.5</v>
      </c>
      <c r="AX161" s="18" t="s">
        <v>1842</v>
      </c>
      <c r="AY161" s="47">
        <f>ROUNDUP((AZ161/BC161)+1,0)</f>
        <v>3</v>
      </c>
      <c r="AZ161" s="43">
        <f t="shared" si="50"/>
        <v>1253.1538461538462</v>
      </c>
      <c r="BA161" s="44">
        <f>Y161</f>
        <v>1000</v>
      </c>
      <c r="BB161" s="80">
        <f t="shared" si="43"/>
        <v>1000</v>
      </c>
      <c r="BC161" s="18">
        <f>ROUNDUP(BA161/Z161,0)*Z161</f>
        <v>1000</v>
      </c>
      <c r="BD161" s="18">
        <f>BC161*G161</f>
        <v>190000</v>
      </c>
      <c r="BE161" s="18">
        <f t="shared" si="51"/>
        <v>570000</v>
      </c>
      <c r="BF161" s="56">
        <f t="shared" si="52"/>
        <v>22</v>
      </c>
      <c r="BG161" s="19">
        <f>ROUNDUP(AR161/BC161,0)</f>
        <v>2</v>
      </c>
      <c r="BH161" s="19">
        <f t="shared" si="53"/>
        <v>1</v>
      </c>
      <c r="BI161" s="19"/>
      <c r="BJ161" s="19"/>
      <c r="BK161" s="19"/>
      <c r="BL161" s="19"/>
      <c r="BM161" s="19">
        <f t="shared" si="54"/>
        <v>1253.1538461538462</v>
      </c>
      <c r="BN161" s="18">
        <f t="shared" si="55"/>
        <v>1260</v>
      </c>
      <c r="BO161" s="18">
        <f t="shared" si="56"/>
        <v>1260</v>
      </c>
      <c r="BP161" s="18">
        <f>BC161/AT161</f>
        <v>17.555705604321403</v>
      </c>
      <c r="BQ161" s="18" t="s">
        <v>1859</v>
      </c>
    </row>
    <row r="162" spans="1:69" x14ac:dyDescent="0.25">
      <c r="A162" s="18">
        <v>183</v>
      </c>
      <c r="B162" s="26" t="s">
        <v>1224</v>
      </c>
      <c r="C162" s="23" t="s">
        <v>1595</v>
      </c>
      <c r="D162" s="23"/>
      <c r="E162" s="23"/>
      <c r="F162" s="24">
        <v>50750</v>
      </c>
      <c r="G162" s="25">
        <v>7.2</v>
      </c>
      <c r="H162" s="52" t="s">
        <v>1702</v>
      </c>
      <c r="I162" s="86" t="s">
        <v>1700</v>
      </c>
      <c r="J162" s="83" t="s">
        <v>1501</v>
      </c>
      <c r="K162" s="69" t="s">
        <v>1177</v>
      </c>
      <c r="L162" s="25" t="s">
        <v>1225</v>
      </c>
      <c r="M162" s="52">
        <v>7.2</v>
      </c>
      <c r="N162" s="71" t="s">
        <v>1208</v>
      </c>
      <c r="O162" s="25">
        <v>1</v>
      </c>
      <c r="P162" s="25">
        <v>10</v>
      </c>
      <c r="Q162" s="52">
        <v>1</v>
      </c>
      <c r="R162" s="25">
        <v>4</v>
      </c>
      <c r="S162" s="25">
        <v>16</v>
      </c>
      <c r="U162" s="25">
        <f t="shared" si="49"/>
        <v>16</v>
      </c>
      <c r="V162" s="71"/>
      <c r="W162" s="71" t="s">
        <v>31</v>
      </c>
      <c r="X162" s="25" t="s">
        <v>1510</v>
      </c>
      <c r="Y162" s="25">
        <v>5000</v>
      </c>
      <c r="Z162" s="25">
        <v>100</v>
      </c>
      <c r="AA162" s="42"/>
      <c r="AB162" s="42"/>
      <c r="AC162" s="42"/>
      <c r="AD162" s="42"/>
      <c r="AE162" s="42"/>
      <c r="AF162" s="42"/>
      <c r="AG162" s="42">
        <v>16000</v>
      </c>
      <c r="AH162" s="42">
        <v>30050</v>
      </c>
      <c r="AI162" s="42">
        <v>19500</v>
      </c>
      <c r="AK162" s="47">
        <v>21850</v>
      </c>
      <c r="AM162" s="47">
        <f t="shared" si="42"/>
        <v>0</v>
      </c>
      <c r="AO162" s="48">
        <v>0</v>
      </c>
      <c r="AP162" s="49">
        <v>1</v>
      </c>
      <c r="AQ162" s="18" t="s">
        <v>1168</v>
      </c>
      <c r="AR162" s="24">
        <v>50750</v>
      </c>
      <c r="AS162" s="24" t="s">
        <v>1510</v>
      </c>
      <c r="AT162" s="79">
        <f t="shared" si="34"/>
        <v>0</v>
      </c>
      <c r="AU162" s="51" t="b">
        <f t="shared" si="35"/>
        <v>0</v>
      </c>
      <c r="AV162" s="19"/>
      <c r="AW162" s="47">
        <v>365400</v>
      </c>
      <c r="AX162" s="18" t="s">
        <v>1867</v>
      </c>
      <c r="AY162" s="18">
        <v>2</v>
      </c>
      <c r="AZ162" s="43"/>
      <c r="BB162" s="80">
        <f t="shared" si="43"/>
        <v>5000</v>
      </c>
      <c r="BD162" s="18">
        <v>0</v>
      </c>
      <c r="BE162" s="18">
        <v>0</v>
      </c>
      <c r="BF162" s="19" t="e">
        <f>BC162/AT162</f>
        <v>#DIV/0!</v>
      </c>
      <c r="BG162" s="19"/>
      <c r="BH162" s="19"/>
      <c r="BI162" s="19"/>
      <c r="BJ162" s="19"/>
      <c r="BK162" s="19"/>
      <c r="BL162" s="19"/>
      <c r="BM162" s="19" t="e">
        <f t="shared" si="54"/>
        <v>#DIV/0!</v>
      </c>
      <c r="BN162" s="18" t="e">
        <f t="shared" si="55"/>
        <v>#DIV/0!</v>
      </c>
      <c r="BO162" s="18" t="e">
        <f t="shared" si="56"/>
        <v>#DIV/0!</v>
      </c>
    </row>
    <row r="163" spans="1:69" ht="30" x14ac:dyDescent="0.25">
      <c r="A163" s="18">
        <v>563</v>
      </c>
      <c r="B163" s="28" t="s">
        <v>2034</v>
      </c>
      <c r="C163" s="28" t="s">
        <v>1534</v>
      </c>
      <c r="D163" s="28"/>
      <c r="E163" s="23"/>
      <c r="F163" s="24">
        <v>18045</v>
      </c>
      <c r="G163" s="25">
        <v>4.5339999999999998</v>
      </c>
      <c r="H163" s="52" t="s">
        <v>1702</v>
      </c>
      <c r="I163" s="86" t="s">
        <v>1700</v>
      </c>
      <c r="J163" s="83" t="s">
        <v>1687</v>
      </c>
      <c r="K163" s="71" t="s">
        <v>1173</v>
      </c>
      <c r="L163" s="25" t="s">
        <v>186</v>
      </c>
      <c r="M163" s="52">
        <v>4.5339999999999998</v>
      </c>
      <c r="N163" s="71" t="s">
        <v>1208</v>
      </c>
      <c r="O163" s="25">
        <v>1</v>
      </c>
      <c r="P163" s="25">
        <v>2</v>
      </c>
      <c r="Q163" s="52">
        <v>1</v>
      </c>
      <c r="R163" s="25">
        <v>2</v>
      </c>
      <c r="S163" s="25">
        <v>6</v>
      </c>
      <c r="T163" s="25">
        <v>2</v>
      </c>
      <c r="U163" s="25">
        <f t="shared" si="49"/>
        <v>6</v>
      </c>
      <c r="V163" s="71" t="s">
        <v>1923</v>
      </c>
      <c r="W163" s="71" t="s">
        <v>46</v>
      </c>
      <c r="X163" s="25" t="s">
        <v>1510</v>
      </c>
      <c r="Y163" s="25">
        <v>5000</v>
      </c>
      <c r="Z163" s="25">
        <v>65</v>
      </c>
      <c r="AA163" s="42">
        <v>82860</v>
      </c>
      <c r="AB163" s="42">
        <v>63785</v>
      </c>
      <c r="AC163" s="42">
        <v>26620</v>
      </c>
      <c r="AD163" s="42">
        <v>0</v>
      </c>
      <c r="AE163" s="42">
        <v>700</v>
      </c>
      <c r="AF163" s="42">
        <v>21445</v>
      </c>
      <c r="AG163" s="42">
        <v>38115</v>
      </c>
      <c r="AH163" s="42">
        <v>23435</v>
      </c>
      <c r="AI163" s="42">
        <v>53725</v>
      </c>
      <c r="AJ163" s="18">
        <v>310685</v>
      </c>
      <c r="AK163" s="47">
        <v>34520.555555555555</v>
      </c>
      <c r="AL163" s="75">
        <v>82860</v>
      </c>
      <c r="AM163" s="47">
        <f t="shared" si="42"/>
        <v>156516.19888888887</v>
      </c>
      <c r="AN163" s="47">
        <v>1.5651619888888888</v>
      </c>
      <c r="AO163" s="48">
        <v>1.4319267813901178E-3</v>
      </c>
      <c r="AP163" s="49">
        <v>0.84631665166411418</v>
      </c>
      <c r="AQ163" s="18" t="s">
        <v>1168</v>
      </c>
      <c r="AR163" s="24">
        <v>18045</v>
      </c>
      <c r="AS163" s="24" t="s">
        <v>1510</v>
      </c>
      <c r="AT163" s="79">
        <f t="shared" si="34"/>
        <v>3186.9230769230771</v>
      </c>
      <c r="AU163" s="51" t="b">
        <f t="shared" si="35"/>
        <v>0</v>
      </c>
      <c r="AV163" s="19">
        <v>6.5333091962346126</v>
      </c>
      <c r="AW163" s="47">
        <v>81816.03</v>
      </c>
      <c r="AX163" s="18" t="s">
        <v>1841</v>
      </c>
      <c r="AY163" s="18">
        <v>2</v>
      </c>
      <c r="AZ163" s="18">
        <f>AT163*U163</f>
        <v>19121.538461538461</v>
      </c>
      <c r="BA163" s="44">
        <f>ROUNDUP((AT163*U163)/Z163,0)*Z163</f>
        <v>19175</v>
      </c>
      <c r="BB163" s="80">
        <f t="shared" si="43"/>
        <v>5000</v>
      </c>
      <c r="BC163" s="18">
        <f>BO163</f>
        <v>19170</v>
      </c>
      <c r="BD163" s="18">
        <f>BO163*G163</f>
        <v>86916.78</v>
      </c>
      <c r="BE163" s="18">
        <f>BD163*AY163</f>
        <v>173833.56</v>
      </c>
      <c r="BF163" s="18">
        <f>U163</f>
        <v>6</v>
      </c>
      <c r="BG163" s="19">
        <f>ROUNDUP(AR163/BO163,0)</f>
        <v>1</v>
      </c>
      <c r="BH163" s="19">
        <f>AY163-BG163</f>
        <v>1</v>
      </c>
      <c r="BI163" s="19">
        <f>(AR163-AY163*BO163)*G163</f>
        <v>-92017.53</v>
      </c>
      <c r="BJ163" s="19"/>
      <c r="BK163" s="19"/>
      <c r="BL163" s="19"/>
      <c r="BM163" s="19">
        <f t="shared" si="54"/>
        <v>19121.538461538461</v>
      </c>
      <c r="BN163" s="18">
        <f t="shared" si="55"/>
        <v>19170</v>
      </c>
      <c r="BO163" s="18">
        <f t="shared" si="56"/>
        <v>19170</v>
      </c>
      <c r="BP163" s="18">
        <f>BO163/AT163</f>
        <v>6.0152063721940623</v>
      </c>
    </row>
    <row r="164" spans="1:69" ht="30" x14ac:dyDescent="0.25">
      <c r="A164" s="18">
        <v>315</v>
      </c>
      <c r="B164" s="28" t="s">
        <v>2035</v>
      </c>
      <c r="C164" s="28" t="s">
        <v>1534</v>
      </c>
      <c r="D164" s="28"/>
      <c r="E164" s="23"/>
      <c r="F164" s="24">
        <v>3204</v>
      </c>
      <c r="G164" s="25">
        <v>11</v>
      </c>
      <c r="H164" s="52" t="s">
        <v>1720</v>
      </c>
      <c r="I164" s="86" t="s">
        <v>1700</v>
      </c>
      <c r="J164" s="83" t="s">
        <v>1502</v>
      </c>
      <c r="K164" s="71" t="s">
        <v>1185</v>
      </c>
      <c r="L164" s="25" t="s">
        <v>187</v>
      </c>
      <c r="M164" s="52">
        <v>11</v>
      </c>
      <c r="N164" s="71" t="s">
        <v>1208</v>
      </c>
      <c r="O164" s="25">
        <v>1</v>
      </c>
      <c r="P164" s="25">
        <v>10</v>
      </c>
      <c r="Q164" s="52">
        <v>1</v>
      </c>
      <c r="R164" s="25">
        <v>4</v>
      </c>
      <c r="S164" s="25">
        <v>16</v>
      </c>
      <c r="T164" s="25">
        <v>5</v>
      </c>
      <c r="U164" s="25">
        <f t="shared" si="49"/>
        <v>16</v>
      </c>
      <c r="V164" s="71" t="s">
        <v>1905</v>
      </c>
      <c r="W164" s="71" t="s">
        <v>46</v>
      </c>
      <c r="X164" s="25" t="s">
        <v>1510</v>
      </c>
      <c r="Y164" s="25">
        <v>15000</v>
      </c>
      <c r="Z164" s="25">
        <v>36</v>
      </c>
      <c r="AA164" s="42">
        <v>9100</v>
      </c>
      <c r="AB164" s="42">
        <v>22428</v>
      </c>
      <c r="AC164" s="42">
        <v>16392</v>
      </c>
      <c r="AD164" s="42">
        <v>8064</v>
      </c>
      <c r="AE164" s="42">
        <v>9720</v>
      </c>
      <c r="AF164" s="42">
        <v>3240</v>
      </c>
      <c r="AG164" s="42">
        <v>12924</v>
      </c>
      <c r="AH164" s="42">
        <v>25116</v>
      </c>
      <c r="AI164" s="42">
        <v>20836</v>
      </c>
      <c r="AJ164" s="18">
        <v>127820</v>
      </c>
      <c r="AK164" s="47">
        <v>14202.222222222223</v>
      </c>
      <c r="AL164" s="75">
        <v>25116</v>
      </c>
      <c r="AM164" s="47">
        <f t="shared" si="42"/>
        <v>156224.44444444444</v>
      </c>
      <c r="AN164" s="47">
        <v>1.5622444444444443</v>
      </c>
      <c r="AO164" s="48">
        <v>1.4292575943950633E-3</v>
      </c>
      <c r="AP164" s="49">
        <v>0.84774590925850923</v>
      </c>
      <c r="AQ164" s="18" t="s">
        <v>1168</v>
      </c>
      <c r="AR164" s="24">
        <v>3204</v>
      </c>
      <c r="AS164" s="24" t="s">
        <v>1510</v>
      </c>
      <c r="AT164" s="79">
        <f t="shared" si="34"/>
        <v>966</v>
      </c>
      <c r="AU164" s="51" t="b">
        <f t="shared" si="35"/>
        <v>0</v>
      </c>
      <c r="AV164" s="19">
        <v>3.8270425226946965</v>
      </c>
      <c r="AW164" s="47">
        <v>35244</v>
      </c>
      <c r="AX164" s="18" t="s">
        <v>1841</v>
      </c>
      <c r="AY164" s="18">
        <v>2</v>
      </c>
      <c r="AZ164" s="18">
        <f>AT164*U164</f>
        <v>15456</v>
      </c>
      <c r="BA164" s="44">
        <f>ROUNDUP((AT164*U164)/Z164,0)*Z164</f>
        <v>15480</v>
      </c>
      <c r="BB164" s="80">
        <f t="shared" si="43"/>
        <v>15000</v>
      </c>
      <c r="BC164" s="18">
        <f>BO164</f>
        <v>15468</v>
      </c>
      <c r="BD164" s="18">
        <f>BO164*G164</f>
        <v>170148</v>
      </c>
      <c r="BE164" s="18">
        <f>BD164*AY164</f>
        <v>340296</v>
      </c>
      <c r="BF164" s="18">
        <f>U164</f>
        <v>16</v>
      </c>
      <c r="BG164" s="19">
        <f>ROUNDUP(AR164/BO164,0)</f>
        <v>1</v>
      </c>
      <c r="BH164" s="19">
        <f>AY164-BG164</f>
        <v>1</v>
      </c>
      <c r="BI164" s="19"/>
      <c r="BJ164" s="19"/>
      <c r="BK164" s="19">
        <f>BH164*BO164</f>
        <v>15468</v>
      </c>
      <c r="BL164" s="19">
        <f>BK164*G164</f>
        <v>170148</v>
      </c>
      <c r="BM164" s="19">
        <f t="shared" si="54"/>
        <v>15456</v>
      </c>
      <c r="BN164" s="18">
        <f t="shared" si="55"/>
        <v>15468</v>
      </c>
      <c r="BO164" s="18">
        <f t="shared" si="56"/>
        <v>15468</v>
      </c>
      <c r="BP164" s="18">
        <f>BO164/AT164</f>
        <v>16.012422360248447</v>
      </c>
    </row>
    <row r="165" spans="1:69" x14ac:dyDescent="0.25">
      <c r="A165" s="18">
        <v>554</v>
      </c>
      <c r="B165" s="23" t="s">
        <v>188</v>
      </c>
      <c r="C165" s="28" t="s">
        <v>1534</v>
      </c>
      <c r="D165" s="28"/>
      <c r="E165" s="23"/>
      <c r="F165" s="24">
        <v>1597.02</v>
      </c>
      <c r="G165" s="25">
        <v>110</v>
      </c>
      <c r="H165" s="52" t="e">
        <v>#N/A</v>
      </c>
      <c r="I165" s="86" t="s">
        <v>1700</v>
      </c>
      <c r="J165" s="83" t="s">
        <v>1506</v>
      </c>
      <c r="K165" s="71" t="s">
        <v>1184</v>
      </c>
      <c r="L165" s="25" t="s">
        <v>189</v>
      </c>
      <c r="M165" s="52">
        <v>110</v>
      </c>
      <c r="N165" s="71" t="s">
        <v>1208</v>
      </c>
      <c r="O165" s="37">
        <v>1</v>
      </c>
      <c r="P165" s="37">
        <v>7</v>
      </c>
      <c r="Q165" s="87">
        <v>1</v>
      </c>
      <c r="R165" s="37">
        <v>3</v>
      </c>
      <c r="S165" s="37">
        <v>12</v>
      </c>
      <c r="T165" s="37">
        <v>10</v>
      </c>
      <c r="U165" s="25">
        <f t="shared" si="49"/>
        <v>12</v>
      </c>
      <c r="V165" s="71" t="s">
        <v>1912</v>
      </c>
      <c r="W165" s="71" t="s">
        <v>46</v>
      </c>
      <c r="X165" s="23" t="s">
        <v>1529</v>
      </c>
      <c r="Y165" s="25">
        <v>500</v>
      </c>
      <c r="Z165" s="25">
        <v>20</v>
      </c>
      <c r="AA165" s="42">
        <v>3787</v>
      </c>
      <c r="AB165" s="42">
        <v>3116</v>
      </c>
      <c r="AC165" s="42">
        <v>860</v>
      </c>
      <c r="AD165" s="42">
        <v>1298</v>
      </c>
      <c r="AE165" s="42">
        <v>20</v>
      </c>
      <c r="AF165" s="42">
        <v>0</v>
      </c>
      <c r="AG165" s="42">
        <v>1985.33</v>
      </c>
      <c r="AH165" s="42">
        <v>1698.66</v>
      </c>
      <c r="AI165" s="42">
        <v>0</v>
      </c>
      <c r="AJ165" s="18">
        <v>12764.99</v>
      </c>
      <c r="AK165" s="47">
        <v>1418.3322222222223</v>
      </c>
      <c r="AL165" s="75">
        <v>3787</v>
      </c>
      <c r="AM165" s="47">
        <f t="shared" si="42"/>
        <v>156016.54444444444</v>
      </c>
      <c r="AN165" s="47">
        <v>1.5601654444444444</v>
      </c>
      <c r="AO165" s="48">
        <v>1.4273555703236615E-3</v>
      </c>
      <c r="AP165" s="49">
        <v>0.84917326482883293</v>
      </c>
      <c r="AQ165" s="18" t="s">
        <v>1168</v>
      </c>
      <c r="AR165" s="24">
        <v>1597.02</v>
      </c>
      <c r="AS165" s="24" t="s">
        <v>1509</v>
      </c>
      <c r="AT165" s="79">
        <f t="shared" si="34"/>
        <v>145.65384615384616</v>
      </c>
      <c r="AU165" s="51" t="b">
        <f t="shared" si="35"/>
        <v>0</v>
      </c>
      <c r="AV165" s="19">
        <v>12.651333509374174</v>
      </c>
      <c r="AW165" s="47">
        <v>175672.2</v>
      </c>
      <c r="AX165" s="18" t="s">
        <v>1841</v>
      </c>
      <c r="AY165" s="18">
        <v>2</v>
      </c>
      <c r="AZ165" s="43">
        <f>AT165*U165</f>
        <v>1747.8461538461538</v>
      </c>
      <c r="BA165" s="44">
        <f>ROUNDUP((AT165*U165)/Z165,0)*Z165</f>
        <v>1760</v>
      </c>
      <c r="BB165" s="80">
        <f t="shared" si="43"/>
        <v>500</v>
      </c>
      <c r="BC165" s="18">
        <f>BO165</f>
        <v>1760</v>
      </c>
      <c r="BD165" s="18">
        <f>BO165*G165</f>
        <v>193600</v>
      </c>
      <c r="BE165" s="18">
        <f>BD165*AY165</f>
        <v>387200</v>
      </c>
      <c r="BF165" s="18">
        <f>U165</f>
        <v>12</v>
      </c>
      <c r="BG165" s="19">
        <f>ROUNDUP(AR165/BO165,0)</f>
        <v>1</v>
      </c>
      <c r="BH165" s="19">
        <f>AY165-BG165</f>
        <v>1</v>
      </c>
      <c r="BI165" s="19"/>
      <c r="BJ165" s="19"/>
      <c r="BK165" s="19"/>
      <c r="BL165" s="19"/>
      <c r="BM165" s="19">
        <f t="shared" si="54"/>
        <v>1747.8461538461538</v>
      </c>
      <c r="BN165" s="18">
        <f t="shared" si="55"/>
        <v>1760</v>
      </c>
      <c r="BO165" s="18">
        <f t="shared" si="56"/>
        <v>1760</v>
      </c>
      <c r="BP165" s="18">
        <f>BO165/AT165</f>
        <v>12.083443358859254</v>
      </c>
    </row>
    <row r="166" spans="1:69" x14ac:dyDescent="0.25">
      <c r="A166" s="18">
        <v>10</v>
      </c>
      <c r="B166" s="23" t="s">
        <v>190</v>
      </c>
      <c r="C166" s="28" t="s">
        <v>1534</v>
      </c>
      <c r="D166" s="28"/>
      <c r="E166" s="23"/>
      <c r="F166" s="24">
        <v>10750</v>
      </c>
      <c r="G166" s="25">
        <v>30</v>
      </c>
      <c r="H166" s="52" t="s">
        <v>1702</v>
      </c>
      <c r="I166" s="86" t="s">
        <v>1699</v>
      </c>
      <c r="J166" s="83" t="s">
        <v>1635</v>
      </c>
      <c r="K166" s="71" t="s">
        <v>1171</v>
      </c>
      <c r="L166" s="25" t="s">
        <v>191</v>
      </c>
      <c r="M166" s="52">
        <v>30</v>
      </c>
      <c r="N166" s="71" t="s">
        <v>1207</v>
      </c>
      <c r="O166" s="25">
        <v>1</v>
      </c>
      <c r="P166" s="25">
        <v>5</v>
      </c>
      <c r="Q166" s="52">
        <v>4</v>
      </c>
      <c r="R166" s="25">
        <v>3</v>
      </c>
      <c r="S166" s="52">
        <f>O166+P166+Q166+R166</f>
        <v>13</v>
      </c>
      <c r="T166" s="25">
        <v>5</v>
      </c>
      <c r="U166" s="25">
        <f t="shared" si="49"/>
        <v>13</v>
      </c>
      <c r="V166" s="71" t="s">
        <v>1924</v>
      </c>
      <c r="W166" s="71" t="s">
        <v>19</v>
      </c>
      <c r="X166" s="25" t="s">
        <v>1529</v>
      </c>
      <c r="Y166" s="25">
        <v>5000</v>
      </c>
      <c r="Z166" s="25">
        <v>50</v>
      </c>
      <c r="AA166" s="42">
        <v>4350</v>
      </c>
      <c r="AB166" s="42">
        <v>5000</v>
      </c>
      <c r="AC166" s="42">
        <v>4000</v>
      </c>
      <c r="AD166" s="42">
        <v>3250</v>
      </c>
      <c r="AE166" s="42">
        <v>4500</v>
      </c>
      <c r="AF166" s="42">
        <v>4200</v>
      </c>
      <c r="AG166" s="42">
        <v>5850</v>
      </c>
      <c r="AH166" s="42">
        <v>8050</v>
      </c>
      <c r="AI166" s="42">
        <v>7250</v>
      </c>
      <c r="AJ166" s="18">
        <v>46450</v>
      </c>
      <c r="AK166" s="47">
        <v>5161.1111111111113</v>
      </c>
      <c r="AL166" s="75">
        <v>8050</v>
      </c>
      <c r="AM166" s="47">
        <f t="shared" si="42"/>
        <v>154833.33333333334</v>
      </c>
      <c r="AN166" s="47">
        <v>1.5483333333333333</v>
      </c>
      <c r="AO166" s="48">
        <v>1.4165306736671746E-3</v>
      </c>
      <c r="AP166" s="49">
        <v>0.85058979550250013</v>
      </c>
      <c r="AQ166" s="18" t="s">
        <v>1168</v>
      </c>
      <c r="AR166" s="24">
        <v>10750</v>
      </c>
      <c r="AS166" s="24" t="s">
        <v>1509</v>
      </c>
      <c r="AT166" s="79">
        <f t="shared" si="34"/>
        <v>309.61538461538464</v>
      </c>
      <c r="AU166" s="51" t="b">
        <f t="shared" si="35"/>
        <v>0</v>
      </c>
      <c r="AV166" s="19">
        <v>40.062111801242239</v>
      </c>
      <c r="AW166" s="47">
        <v>322500</v>
      </c>
      <c r="AX166" s="18" t="s">
        <v>1842</v>
      </c>
      <c r="AY166" s="47">
        <f>ROUNDUP((AZ166/BC166)+1,0)</f>
        <v>2</v>
      </c>
      <c r="AZ166" s="43">
        <f>AT166*U166</f>
        <v>4025.0000000000005</v>
      </c>
      <c r="BA166" s="44">
        <f>Y166</f>
        <v>5000</v>
      </c>
      <c r="BB166" s="80">
        <f t="shared" si="43"/>
        <v>5000</v>
      </c>
      <c r="BC166" s="18">
        <f>ROUNDUP(BA166/Z166,0)*Z166</f>
        <v>5000</v>
      </c>
      <c r="BD166" s="18">
        <f>BC166*G166</f>
        <v>150000</v>
      </c>
      <c r="BE166" s="18">
        <f>BD166*AY166</f>
        <v>300000</v>
      </c>
      <c r="BF166" s="56">
        <f>U166</f>
        <v>13</v>
      </c>
      <c r="BG166" s="19">
        <f>ROUNDUP(AR166/BC166,0)</f>
        <v>3</v>
      </c>
      <c r="BH166" s="19">
        <f>AY166-BG166</f>
        <v>-1</v>
      </c>
      <c r="BI166" s="19">
        <f>(AR166-AY166*BC166)*G166</f>
        <v>22500</v>
      </c>
      <c r="BJ166" s="19"/>
      <c r="BK166" s="19"/>
      <c r="BL166" s="19"/>
      <c r="BM166" s="19">
        <f t="shared" si="54"/>
        <v>4025.0000000000005</v>
      </c>
      <c r="BN166" s="18">
        <f t="shared" si="55"/>
        <v>4000</v>
      </c>
      <c r="BO166" s="18">
        <f t="shared" si="56"/>
        <v>5000</v>
      </c>
      <c r="BP166" s="18">
        <f>BC166/AT166</f>
        <v>16.149068322981364</v>
      </c>
      <c r="BQ166" s="18" t="s">
        <v>1859</v>
      </c>
    </row>
    <row r="167" spans="1:69" x14ac:dyDescent="0.25">
      <c r="A167" s="18">
        <v>385</v>
      </c>
      <c r="B167" s="23" t="s">
        <v>192</v>
      </c>
      <c r="C167" s="28" t="s">
        <v>1534</v>
      </c>
      <c r="D167" s="28"/>
      <c r="E167" s="23"/>
      <c r="F167" s="24">
        <v>1880</v>
      </c>
      <c r="G167" s="25">
        <v>33.75</v>
      </c>
      <c r="H167" s="52" t="s">
        <v>1702</v>
      </c>
      <c r="I167" s="86" t="s">
        <v>1700</v>
      </c>
      <c r="J167" s="83" t="s">
        <v>1505</v>
      </c>
      <c r="K167" s="71" t="s">
        <v>1178</v>
      </c>
      <c r="L167" s="25" t="s">
        <v>193</v>
      </c>
      <c r="M167" s="52">
        <v>33.75</v>
      </c>
      <c r="N167" s="71" t="s">
        <v>1208</v>
      </c>
      <c r="O167" s="25">
        <v>1</v>
      </c>
      <c r="P167" s="25">
        <v>4</v>
      </c>
      <c r="Q167" s="52">
        <v>1</v>
      </c>
      <c r="R167" s="25">
        <v>2</v>
      </c>
      <c r="S167" s="25">
        <v>8</v>
      </c>
      <c r="T167" s="25">
        <v>7</v>
      </c>
      <c r="U167" s="25">
        <f t="shared" si="49"/>
        <v>8</v>
      </c>
      <c r="V167" s="71" t="s">
        <v>1968</v>
      </c>
      <c r="W167" s="71" t="s">
        <v>46</v>
      </c>
      <c r="X167" s="25" t="s">
        <v>1510</v>
      </c>
      <c r="Y167" s="25">
        <v>1000</v>
      </c>
      <c r="Z167" s="25">
        <v>10</v>
      </c>
      <c r="AA167" s="42">
        <v>2010</v>
      </c>
      <c r="AB167" s="42">
        <v>2990</v>
      </c>
      <c r="AC167" s="42">
        <v>4260</v>
      </c>
      <c r="AD167" s="42">
        <v>5320</v>
      </c>
      <c r="AE167" s="42">
        <v>4360</v>
      </c>
      <c r="AF167" s="42">
        <v>6670</v>
      </c>
      <c r="AG167" s="42">
        <v>5215</v>
      </c>
      <c r="AH167" s="42">
        <v>5110</v>
      </c>
      <c r="AI167" s="42">
        <v>4710</v>
      </c>
      <c r="AJ167" s="18">
        <v>40645</v>
      </c>
      <c r="AK167" s="47">
        <v>4516.1111111111113</v>
      </c>
      <c r="AL167" s="75">
        <v>6670</v>
      </c>
      <c r="AM167" s="47">
        <f t="shared" si="42"/>
        <v>152418.75</v>
      </c>
      <c r="AN167" s="47">
        <v>1.5241875</v>
      </c>
      <c r="AO167" s="48">
        <v>1.3944402666329946E-3</v>
      </c>
      <c r="AP167" s="49">
        <v>0.85198423576913318</v>
      </c>
      <c r="AQ167" s="18" t="s">
        <v>1168</v>
      </c>
      <c r="AR167" s="24">
        <v>1880</v>
      </c>
      <c r="AS167" s="24" t="s">
        <v>1510</v>
      </c>
      <c r="AT167" s="79">
        <f t="shared" si="34"/>
        <v>256.53846153846155</v>
      </c>
      <c r="AU167" s="51" t="b">
        <f t="shared" si="35"/>
        <v>0</v>
      </c>
      <c r="AV167" s="19">
        <v>8.4557721139430289</v>
      </c>
      <c r="AW167" s="47">
        <v>63450</v>
      </c>
      <c r="AX167" s="18" t="s">
        <v>1841</v>
      </c>
      <c r="AY167" s="18">
        <v>2</v>
      </c>
      <c r="AZ167" s="18">
        <f>AT167*U167</f>
        <v>2052.3076923076924</v>
      </c>
      <c r="BA167" s="44">
        <f>ROUNDUP((AT167*U167)/Z167,0)*Z167</f>
        <v>2060</v>
      </c>
      <c r="BB167" s="80">
        <f t="shared" si="43"/>
        <v>1000</v>
      </c>
      <c r="BC167" s="18">
        <f>BO167</f>
        <v>2060</v>
      </c>
      <c r="BD167" s="18">
        <f>BO167*G167</f>
        <v>69525</v>
      </c>
      <c r="BE167" s="18">
        <f>BD167*AY167</f>
        <v>139050</v>
      </c>
      <c r="BF167" s="18">
        <f>U167</f>
        <v>8</v>
      </c>
      <c r="BG167" s="19">
        <f>ROUNDUP(AR167/BO167,0)</f>
        <v>1</v>
      </c>
      <c r="BH167" s="19">
        <f>AY167-BG167</f>
        <v>1</v>
      </c>
      <c r="BI167" s="19"/>
      <c r="BJ167" s="19"/>
      <c r="BK167" s="19"/>
      <c r="BL167" s="19"/>
      <c r="BM167" s="19">
        <f t="shared" si="54"/>
        <v>2052.3076923076924</v>
      </c>
      <c r="BN167" s="18">
        <f t="shared" si="55"/>
        <v>2060</v>
      </c>
      <c r="BO167" s="18">
        <f t="shared" si="56"/>
        <v>2060</v>
      </c>
      <c r="BP167" s="18">
        <f>BO167/AT167</f>
        <v>8.0299850074962524</v>
      </c>
    </row>
    <row r="168" spans="1:69" x14ac:dyDescent="0.25">
      <c r="A168" s="18">
        <v>448</v>
      </c>
      <c r="B168" s="26" t="s">
        <v>1219</v>
      </c>
      <c r="C168" s="23" t="s">
        <v>1595</v>
      </c>
      <c r="D168" s="23"/>
      <c r="E168" s="23" t="s">
        <v>1602</v>
      </c>
      <c r="F168" s="24">
        <v>24905</v>
      </c>
      <c r="G168" s="25">
        <v>10</v>
      </c>
      <c r="H168" s="52" t="e">
        <v>#N/A</v>
      </c>
      <c r="I168" s="86" t="s">
        <v>1700</v>
      </c>
      <c r="J168" s="83" t="s">
        <v>1506</v>
      </c>
      <c r="K168" s="69" t="s">
        <v>1177</v>
      </c>
      <c r="L168" s="25" t="s">
        <v>1220</v>
      </c>
      <c r="M168" s="52">
        <v>10</v>
      </c>
      <c r="N168" s="71" t="s">
        <v>1208</v>
      </c>
      <c r="O168" s="25">
        <v>1</v>
      </c>
      <c r="P168" s="25">
        <v>10</v>
      </c>
      <c r="Q168" s="52">
        <v>1</v>
      </c>
      <c r="R168" s="25">
        <v>4</v>
      </c>
      <c r="S168" s="25">
        <v>16</v>
      </c>
      <c r="U168" s="25">
        <f t="shared" si="49"/>
        <v>16</v>
      </c>
      <c r="V168" s="71"/>
      <c r="W168" s="71" t="s">
        <v>31</v>
      </c>
      <c r="X168" s="25" t="s">
        <v>1510</v>
      </c>
      <c r="Y168" s="25">
        <v>5000</v>
      </c>
      <c r="Z168" s="25">
        <v>100</v>
      </c>
      <c r="AA168" s="42">
        <v>36225</v>
      </c>
      <c r="AB168" s="42">
        <v>24990</v>
      </c>
      <c r="AC168" s="42">
        <v>6355</v>
      </c>
      <c r="AD168" s="42"/>
      <c r="AE168" s="42"/>
      <c r="AF168" s="42"/>
      <c r="AG168" s="42">
        <v>2000</v>
      </c>
      <c r="AH168" s="42">
        <v>6190</v>
      </c>
      <c r="AI168" s="42"/>
      <c r="AK168" s="47">
        <v>15152</v>
      </c>
      <c r="AM168" s="47">
        <f t="shared" si="42"/>
        <v>0</v>
      </c>
      <c r="AO168" s="48">
        <v>0</v>
      </c>
      <c r="AP168" s="49">
        <v>1</v>
      </c>
      <c r="AQ168" s="18" t="s">
        <v>1168</v>
      </c>
      <c r="AR168" s="24">
        <v>24905</v>
      </c>
      <c r="AS168" s="24" t="s">
        <v>1510</v>
      </c>
      <c r="AT168" s="79">
        <f t="shared" si="34"/>
        <v>0</v>
      </c>
      <c r="AU168" s="51" t="b">
        <f t="shared" si="35"/>
        <v>0</v>
      </c>
      <c r="AV168" s="19"/>
      <c r="AW168" s="47">
        <v>249050</v>
      </c>
      <c r="AX168" s="18" t="s">
        <v>1867</v>
      </c>
      <c r="AY168" s="18">
        <v>2</v>
      </c>
      <c r="AZ168" s="43"/>
      <c r="BB168" s="80">
        <f t="shared" si="43"/>
        <v>5000</v>
      </c>
      <c r="BD168" s="18">
        <v>0</v>
      </c>
      <c r="BE168" s="18">
        <v>0</v>
      </c>
      <c r="BF168" s="19" t="e">
        <f>BC168/AT168</f>
        <v>#DIV/0!</v>
      </c>
      <c r="BG168" s="19"/>
      <c r="BH168" s="19"/>
      <c r="BI168" s="19"/>
      <c r="BJ168" s="19"/>
      <c r="BK168" s="19"/>
      <c r="BL168" s="19"/>
      <c r="BM168" s="19" t="e">
        <f t="shared" si="54"/>
        <v>#DIV/0!</v>
      </c>
      <c r="BN168" s="18" t="e">
        <f t="shared" si="55"/>
        <v>#DIV/0!</v>
      </c>
      <c r="BO168" s="18" t="e">
        <f t="shared" si="56"/>
        <v>#DIV/0!</v>
      </c>
    </row>
    <row r="169" spans="1:69" x14ac:dyDescent="0.25">
      <c r="A169" s="18">
        <v>387</v>
      </c>
      <c r="B169" s="23" t="s">
        <v>196</v>
      </c>
      <c r="C169" s="28" t="s">
        <v>1534</v>
      </c>
      <c r="D169" s="28"/>
      <c r="E169" s="23"/>
      <c r="F169" s="24">
        <v>1695</v>
      </c>
      <c r="G169" s="25">
        <v>38.5</v>
      </c>
      <c r="H169" s="52" t="s">
        <v>1702</v>
      </c>
      <c r="I169" s="86" t="s">
        <v>1700</v>
      </c>
      <c r="J169" s="83" t="s">
        <v>1505</v>
      </c>
      <c r="K169" s="71" t="s">
        <v>1178</v>
      </c>
      <c r="L169" s="25" t="s">
        <v>197</v>
      </c>
      <c r="M169" s="52">
        <v>38.5</v>
      </c>
      <c r="N169" s="71" t="s">
        <v>1208</v>
      </c>
      <c r="O169" s="25">
        <v>1</v>
      </c>
      <c r="P169" s="25">
        <v>4</v>
      </c>
      <c r="Q169" s="52">
        <v>1</v>
      </c>
      <c r="R169" s="25">
        <v>2</v>
      </c>
      <c r="S169" s="25">
        <v>8</v>
      </c>
      <c r="T169" s="25">
        <v>7</v>
      </c>
      <c r="U169" s="25">
        <f t="shared" si="49"/>
        <v>8</v>
      </c>
      <c r="V169" s="71" t="s">
        <v>1968</v>
      </c>
      <c r="W169" s="71" t="s">
        <v>46</v>
      </c>
      <c r="X169" s="25" t="s">
        <v>1510</v>
      </c>
      <c r="Y169" s="25">
        <v>1000</v>
      </c>
      <c r="Z169" s="25">
        <v>10</v>
      </c>
      <c r="AA169" s="42">
        <v>2900</v>
      </c>
      <c r="AB169" s="42">
        <v>3310</v>
      </c>
      <c r="AC169" s="42">
        <v>2920</v>
      </c>
      <c r="AD169" s="42">
        <v>6010</v>
      </c>
      <c r="AE169" s="42">
        <v>6150</v>
      </c>
      <c r="AF169" s="42">
        <v>2960</v>
      </c>
      <c r="AG169" s="42">
        <v>1740</v>
      </c>
      <c r="AH169" s="42">
        <v>4380</v>
      </c>
      <c r="AI169" s="42">
        <v>4480</v>
      </c>
      <c r="AJ169" s="18">
        <v>34850</v>
      </c>
      <c r="AK169" s="47">
        <v>3872.2222222222222</v>
      </c>
      <c r="AL169" s="75">
        <v>6150</v>
      </c>
      <c r="AM169" s="47">
        <f t="shared" si="42"/>
        <v>149080.55555555556</v>
      </c>
      <c r="AN169" s="47">
        <v>1.4908055555555557</v>
      </c>
      <c r="AO169" s="48">
        <v>1.3638999771267239E-3</v>
      </c>
      <c r="AP169" s="49">
        <v>0.85334813574625989</v>
      </c>
      <c r="AQ169" s="18" t="s">
        <v>1168</v>
      </c>
      <c r="AR169" s="24">
        <v>1695</v>
      </c>
      <c r="AS169" s="24" t="s">
        <v>1510</v>
      </c>
      <c r="AT169" s="79">
        <f t="shared" si="34"/>
        <v>236.53846153846155</v>
      </c>
      <c r="AU169" s="51" t="b">
        <f t="shared" si="35"/>
        <v>0</v>
      </c>
      <c r="AV169" s="19">
        <v>8.2682926829268286</v>
      </c>
      <c r="AW169" s="47">
        <v>65257.5</v>
      </c>
      <c r="AX169" s="18" t="s">
        <v>1841</v>
      </c>
      <c r="AY169" s="18">
        <v>2</v>
      </c>
      <c r="AZ169" s="18">
        <f>AT169*U169</f>
        <v>1892.3076923076924</v>
      </c>
      <c r="BA169" s="44">
        <f>ROUNDUP((AT169*U169)/Z169,0)*Z169</f>
        <v>1900</v>
      </c>
      <c r="BB169" s="80">
        <f t="shared" si="43"/>
        <v>1000</v>
      </c>
      <c r="BC169" s="18">
        <f>BO169</f>
        <v>1900</v>
      </c>
      <c r="BD169" s="18">
        <f>BO169*G169</f>
        <v>73150</v>
      </c>
      <c r="BE169" s="18">
        <f>BD169*AY169</f>
        <v>146300</v>
      </c>
      <c r="BF169" s="18">
        <f>U169</f>
        <v>8</v>
      </c>
      <c r="BG169" s="19">
        <f>ROUNDUP(AR169/BO169,0)</f>
        <v>1</v>
      </c>
      <c r="BH169" s="19">
        <f>AY169-BG169</f>
        <v>1</v>
      </c>
      <c r="BI169" s="19"/>
      <c r="BJ169" s="19"/>
      <c r="BK169" s="19"/>
      <c r="BL169" s="19"/>
      <c r="BM169" s="19">
        <f t="shared" si="54"/>
        <v>1892.3076923076924</v>
      </c>
      <c r="BN169" s="18">
        <f t="shared" si="55"/>
        <v>1900</v>
      </c>
      <c r="BO169" s="18">
        <f t="shared" si="56"/>
        <v>1900</v>
      </c>
      <c r="BP169" s="18">
        <f>BO169/AT169</f>
        <v>8.0325203252032509</v>
      </c>
    </row>
    <row r="170" spans="1:69" ht="30" x14ac:dyDescent="0.25">
      <c r="A170" s="18">
        <v>415</v>
      </c>
      <c r="B170" s="29" t="s">
        <v>2036</v>
      </c>
      <c r="C170" s="28" t="s">
        <v>1534</v>
      </c>
      <c r="D170" s="28"/>
      <c r="E170" s="23"/>
      <c r="F170" s="24">
        <v>11900</v>
      </c>
      <c r="G170" s="25">
        <v>5.5</v>
      </c>
      <c r="H170" s="52" t="e">
        <v>#N/A</v>
      </c>
      <c r="I170" s="86" t="s">
        <v>1700</v>
      </c>
      <c r="J170" s="83" t="s">
        <v>1506</v>
      </c>
      <c r="K170" s="71" t="s">
        <v>1189</v>
      </c>
      <c r="L170" s="25" t="s">
        <v>240</v>
      </c>
      <c r="M170" s="52">
        <v>5.5</v>
      </c>
      <c r="N170" s="71" t="s">
        <v>1208</v>
      </c>
      <c r="O170" s="25">
        <v>1</v>
      </c>
      <c r="P170" s="25">
        <v>3</v>
      </c>
      <c r="Q170" s="52">
        <v>1</v>
      </c>
      <c r="R170" s="25">
        <v>2</v>
      </c>
      <c r="S170" s="25">
        <v>7</v>
      </c>
      <c r="T170" s="25">
        <v>10</v>
      </c>
      <c r="U170" s="25">
        <f t="shared" si="49"/>
        <v>7</v>
      </c>
      <c r="V170" s="71">
        <v>0</v>
      </c>
      <c r="W170" s="71" t="s">
        <v>46</v>
      </c>
      <c r="X170" s="25" t="s">
        <v>1510</v>
      </c>
      <c r="Y170" s="25">
        <v>5000</v>
      </c>
      <c r="Z170" s="25">
        <v>1000</v>
      </c>
      <c r="AA170" s="42"/>
      <c r="AB170" s="42"/>
      <c r="AC170" s="42">
        <v>24000</v>
      </c>
      <c r="AD170" s="42">
        <v>17360</v>
      </c>
      <c r="AE170" s="42">
        <v>16240</v>
      </c>
      <c r="AF170" s="42">
        <v>32000</v>
      </c>
      <c r="AG170" s="42">
        <v>39840</v>
      </c>
      <c r="AH170" s="42">
        <v>40540</v>
      </c>
      <c r="AI170" s="42">
        <v>17000</v>
      </c>
      <c r="AJ170" s="18">
        <v>186980</v>
      </c>
      <c r="AK170" s="47">
        <v>26711.428571428572</v>
      </c>
      <c r="AL170" s="75">
        <v>40540</v>
      </c>
      <c r="AM170" s="47">
        <f t="shared" si="42"/>
        <v>114265.55555555555</v>
      </c>
      <c r="AN170" s="47">
        <v>1.4691285714285716</v>
      </c>
      <c r="AO170" s="48">
        <v>1.3440682572590367E-3</v>
      </c>
      <c r="AP170" s="49">
        <v>0.85469220400351897</v>
      </c>
      <c r="AQ170" s="18" t="s">
        <v>1168</v>
      </c>
      <c r="AR170" s="24">
        <v>11900</v>
      </c>
      <c r="AS170" s="24" t="s">
        <v>1510</v>
      </c>
      <c r="AT170" s="79">
        <f t="shared" si="34"/>
        <v>1559.2307692307693</v>
      </c>
      <c r="AU170" s="51" t="b">
        <f t="shared" si="35"/>
        <v>0</v>
      </c>
      <c r="AV170" s="19">
        <v>8.8061174148988659</v>
      </c>
      <c r="AW170" s="47">
        <v>65450</v>
      </c>
      <c r="AX170" s="18" t="s">
        <v>1841</v>
      </c>
      <c r="AY170" s="18">
        <v>2</v>
      </c>
      <c r="AZ170" s="18">
        <f>AT170*U170</f>
        <v>10914.615384615385</v>
      </c>
      <c r="BA170" s="44">
        <f>ROUNDUP((AT170*U170)/Z170,0)*Z170</f>
        <v>11000</v>
      </c>
      <c r="BB170" s="80">
        <f t="shared" si="43"/>
        <v>5000</v>
      </c>
      <c r="BC170" s="18">
        <f>BO170</f>
        <v>11000</v>
      </c>
      <c r="BD170" s="18">
        <f>BO170*G170</f>
        <v>60500</v>
      </c>
      <c r="BE170" s="18">
        <f>BD170*AY170</f>
        <v>121000</v>
      </c>
      <c r="BF170" s="18">
        <f>U170</f>
        <v>7</v>
      </c>
      <c r="BG170" s="19">
        <f>ROUNDUP(AR170/BO170,0)</f>
        <v>2</v>
      </c>
      <c r="BH170" s="19">
        <f>AY170-BG170</f>
        <v>0</v>
      </c>
      <c r="BI170" s="19"/>
      <c r="BJ170" s="19"/>
      <c r="BK170" s="19"/>
      <c r="BL170" s="19"/>
      <c r="BM170" s="19">
        <f t="shared" si="54"/>
        <v>10914.615384615385</v>
      </c>
      <c r="BN170" s="18">
        <f t="shared" si="55"/>
        <v>11000</v>
      </c>
      <c r="BO170" s="18">
        <f t="shared" si="56"/>
        <v>11000</v>
      </c>
      <c r="BP170" s="18">
        <f>BO170/AT170</f>
        <v>7.0547607301430686</v>
      </c>
    </row>
    <row r="171" spans="1:69" ht="30" x14ac:dyDescent="0.25">
      <c r="A171" s="18">
        <v>133</v>
      </c>
      <c r="B171" s="28" t="s">
        <v>2037</v>
      </c>
      <c r="C171" s="28" t="s">
        <v>1534</v>
      </c>
      <c r="D171" s="28"/>
      <c r="E171" s="23"/>
      <c r="F171" s="24">
        <v>75</v>
      </c>
      <c r="G171" s="25">
        <v>1021.2483999999999</v>
      </c>
      <c r="H171" s="52" t="s">
        <v>1702</v>
      </c>
      <c r="I171" s="86" t="s">
        <v>1700</v>
      </c>
      <c r="J171" s="83" t="s">
        <v>1499</v>
      </c>
      <c r="K171" s="71" t="s">
        <v>1183</v>
      </c>
      <c r="L171" s="25" t="s">
        <v>198</v>
      </c>
      <c r="M171" s="52">
        <v>1021.2483999999999</v>
      </c>
      <c r="N171" s="71" t="s">
        <v>1207</v>
      </c>
      <c r="O171" s="25">
        <v>1</v>
      </c>
      <c r="P171" s="25">
        <v>20</v>
      </c>
      <c r="Q171" s="52">
        <v>5</v>
      </c>
      <c r="R171" s="25">
        <v>5</v>
      </c>
      <c r="S171" s="52">
        <f>O171+P171+Q171+R171</f>
        <v>31</v>
      </c>
      <c r="T171" s="54">
        <v>30</v>
      </c>
      <c r="U171" s="25">
        <f t="shared" si="49"/>
        <v>31</v>
      </c>
      <c r="V171" s="71" t="s">
        <v>1883</v>
      </c>
      <c r="W171" s="71" t="s">
        <v>19</v>
      </c>
      <c r="X171" s="25" t="s">
        <v>1529</v>
      </c>
      <c r="Y171" s="25">
        <v>100</v>
      </c>
      <c r="Z171" s="25">
        <v>5</v>
      </c>
      <c r="AA171" s="42">
        <v>140.6</v>
      </c>
      <c r="AB171" s="42">
        <v>200</v>
      </c>
      <c r="AC171" s="42">
        <v>30</v>
      </c>
      <c r="AD171" s="42">
        <v>60</v>
      </c>
      <c r="AE171" s="42">
        <v>115</v>
      </c>
      <c r="AF171" s="42">
        <v>130</v>
      </c>
      <c r="AG171" s="42">
        <v>135</v>
      </c>
      <c r="AH171" s="42">
        <v>255</v>
      </c>
      <c r="AI171" s="42">
        <v>212.48</v>
      </c>
      <c r="AJ171" s="18">
        <v>1278.08</v>
      </c>
      <c r="AK171" s="47">
        <v>142.00888888888889</v>
      </c>
      <c r="AL171" s="75">
        <v>255</v>
      </c>
      <c r="AM171" s="47">
        <f t="shared" si="42"/>
        <v>145026.35056355555</v>
      </c>
      <c r="AN171" s="47">
        <v>1.4502635056355555</v>
      </c>
      <c r="AO171" s="48">
        <v>1.3268090897521109E-3</v>
      </c>
      <c r="AP171" s="49">
        <v>0.85601901309327111</v>
      </c>
      <c r="AQ171" s="18" t="s">
        <v>1168</v>
      </c>
      <c r="AR171" s="24">
        <v>75</v>
      </c>
      <c r="AS171" s="24" t="s">
        <v>1509</v>
      </c>
      <c r="AT171" s="79">
        <f t="shared" si="34"/>
        <v>9.8076923076923084</v>
      </c>
      <c r="AU171" s="51" t="b">
        <f t="shared" si="35"/>
        <v>0</v>
      </c>
      <c r="AV171" s="19">
        <v>8.8235294117647065</v>
      </c>
      <c r="AW171" s="47">
        <v>76593.62999999999</v>
      </c>
      <c r="AX171" s="18" t="s">
        <v>1842</v>
      </c>
      <c r="AY171" s="47">
        <f>ROUNDUP((AZ171/BC171)+1,0)</f>
        <v>5</v>
      </c>
      <c r="AZ171" s="18">
        <f>AT171*U171</f>
        <v>304.03846153846155</v>
      </c>
      <c r="BA171" s="44">
        <f>Y171</f>
        <v>100</v>
      </c>
      <c r="BB171" s="80">
        <f t="shared" si="43"/>
        <v>100</v>
      </c>
      <c r="BC171" s="18">
        <f>ROUNDUP(BA171/Z171,0)*Z171</f>
        <v>100</v>
      </c>
      <c r="BD171" s="18">
        <f>BC171*G171</f>
        <v>102124.84</v>
      </c>
      <c r="BE171" s="18">
        <f>BD171*AY171</f>
        <v>510624.19999999995</v>
      </c>
      <c r="BF171" s="18">
        <f>U171</f>
        <v>31</v>
      </c>
      <c r="BG171" s="19">
        <f>ROUNDUP(AR171/BC171,0)</f>
        <v>1</v>
      </c>
      <c r="BH171" s="19">
        <f>AY171-BG171</f>
        <v>4</v>
      </c>
      <c r="BI171" s="19"/>
      <c r="BJ171" s="19"/>
      <c r="BK171" s="19">
        <f>BH171*BC171</f>
        <v>400</v>
      </c>
      <c r="BL171" s="19">
        <f>BK171*G171</f>
        <v>408499.36</v>
      </c>
      <c r="BM171" s="19">
        <f t="shared" si="54"/>
        <v>304.03846153846155</v>
      </c>
      <c r="BN171" s="18">
        <f t="shared" si="55"/>
        <v>305</v>
      </c>
      <c r="BO171" s="18">
        <f t="shared" si="56"/>
        <v>305</v>
      </c>
      <c r="BP171" s="18">
        <f>BC171/AT171</f>
        <v>10.196078431372548</v>
      </c>
      <c r="BQ171" s="18" t="s">
        <v>1859</v>
      </c>
    </row>
    <row r="172" spans="1:69" ht="30" x14ac:dyDescent="0.25">
      <c r="A172" s="18">
        <v>365</v>
      </c>
      <c r="B172" s="28" t="s">
        <v>2038</v>
      </c>
      <c r="C172" s="28" t="s">
        <v>1534</v>
      </c>
      <c r="D172" s="28"/>
      <c r="E172" s="23"/>
      <c r="F172" s="24">
        <v>1270</v>
      </c>
      <c r="G172" s="25">
        <v>38.75</v>
      </c>
      <c r="H172" s="52" t="s">
        <v>1702</v>
      </c>
      <c r="I172" s="86" t="s">
        <v>1700</v>
      </c>
      <c r="J172" s="83" t="s">
        <v>1505</v>
      </c>
      <c r="K172" s="71" t="s">
        <v>1178</v>
      </c>
      <c r="L172" s="25" t="s">
        <v>199</v>
      </c>
      <c r="M172" s="52">
        <v>38.75</v>
      </c>
      <c r="N172" s="71" t="s">
        <v>1208</v>
      </c>
      <c r="O172" s="25">
        <v>1</v>
      </c>
      <c r="P172" s="25">
        <v>4</v>
      </c>
      <c r="Q172" s="52">
        <v>1</v>
      </c>
      <c r="R172" s="25">
        <v>2</v>
      </c>
      <c r="S172" s="25">
        <v>8</v>
      </c>
      <c r="T172" s="25">
        <v>5</v>
      </c>
      <c r="U172" s="25">
        <f t="shared" si="49"/>
        <v>8</v>
      </c>
      <c r="V172" s="71" t="s">
        <v>1968</v>
      </c>
      <c r="W172" s="71" t="s">
        <v>46</v>
      </c>
      <c r="X172" s="25" t="s">
        <v>1510</v>
      </c>
      <c r="Y172" s="25">
        <v>1000</v>
      </c>
      <c r="Z172" s="25">
        <v>10</v>
      </c>
      <c r="AA172" s="42">
        <v>4020</v>
      </c>
      <c r="AB172" s="42">
        <v>5610</v>
      </c>
      <c r="AC172" s="42">
        <v>5230</v>
      </c>
      <c r="AD172" s="42">
        <v>4960</v>
      </c>
      <c r="AE172" s="42">
        <v>860</v>
      </c>
      <c r="AF172" s="42">
        <v>4390</v>
      </c>
      <c r="AG172" s="42">
        <v>2690</v>
      </c>
      <c r="AH172" s="42">
        <v>2598</v>
      </c>
      <c r="AI172" s="42">
        <v>3010</v>
      </c>
      <c r="AJ172" s="18">
        <v>33368</v>
      </c>
      <c r="AK172" s="47">
        <v>3707.5555555555557</v>
      </c>
      <c r="AL172" s="75">
        <v>5610</v>
      </c>
      <c r="AM172" s="47">
        <f t="shared" si="42"/>
        <v>143667.77777777778</v>
      </c>
      <c r="AN172" s="47">
        <v>1.4366777777777777</v>
      </c>
      <c r="AO172" s="48">
        <v>1.3143798538632174E-3</v>
      </c>
      <c r="AP172" s="49">
        <v>0.85733339294713429</v>
      </c>
      <c r="AQ172" s="18" t="s">
        <v>1168</v>
      </c>
      <c r="AR172" s="24">
        <v>1270</v>
      </c>
      <c r="AS172" s="24" t="s">
        <v>1510</v>
      </c>
      <c r="AT172" s="79">
        <f t="shared" si="34"/>
        <v>215.76923076923077</v>
      </c>
      <c r="AU172" s="51" t="b">
        <f t="shared" si="35"/>
        <v>0</v>
      </c>
      <c r="AV172" s="19">
        <v>6.7914438502673793</v>
      </c>
      <c r="AW172" s="47">
        <v>49212.5</v>
      </c>
      <c r="AX172" s="18" t="s">
        <v>1841</v>
      </c>
      <c r="AY172" s="18">
        <v>2</v>
      </c>
      <c r="AZ172" s="18">
        <f>AT172*U172</f>
        <v>1726.1538461538462</v>
      </c>
      <c r="BA172" s="44">
        <f>ROUNDUP((AT172*U172)/Z172,0)*Z172</f>
        <v>1730</v>
      </c>
      <c r="BB172" s="80">
        <f t="shared" si="43"/>
        <v>1000</v>
      </c>
      <c r="BC172" s="18">
        <f>BO172</f>
        <v>1730</v>
      </c>
      <c r="BD172" s="18">
        <f>BO172*G172</f>
        <v>67037.5</v>
      </c>
      <c r="BE172" s="18">
        <f>BD172*AY172</f>
        <v>134075</v>
      </c>
      <c r="BF172" s="18">
        <f>U172</f>
        <v>8</v>
      </c>
      <c r="BG172" s="19">
        <f>ROUNDUP(AR172/BO172,0)</f>
        <v>1</v>
      </c>
      <c r="BH172" s="19">
        <f>AY172-BG172</f>
        <v>1</v>
      </c>
      <c r="BI172" s="19"/>
      <c r="BJ172" s="19"/>
      <c r="BK172" s="19"/>
      <c r="BL172" s="19"/>
      <c r="BM172" s="19">
        <f t="shared" si="54"/>
        <v>1726.1538461538462</v>
      </c>
      <c r="BN172" s="18">
        <f t="shared" si="55"/>
        <v>1730</v>
      </c>
      <c r="BO172" s="18">
        <f t="shared" si="56"/>
        <v>1730</v>
      </c>
      <c r="BP172" s="18">
        <f>BO172/AT172</f>
        <v>8.0178253119429588</v>
      </c>
    </row>
    <row r="173" spans="1:69" ht="30" x14ac:dyDescent="0.25">
      <c r="A173" s="18">
        <v>180</v>
      </c>
      <c r="B173" s="29" t="s">
        <v>2039</v>
      </c>
      <c r="C173" s="23" t="s">
        <v>1595</v>
      </c>
      <c r="D173" s="23"/>
      <c r="E173" s="23"/>
      <c r="F173" s="24">
        <v>52</v>
      </c>
      <c r="G173" s="25">
        <v>225</v>
      </c>
      <c r="H173" s="52" t="s">
        <v>1819</v>
      </c>
      <c r="I173" s="86" t="s">
        <v>1700</v>
      </c>
      <c r="J173" s="83" t="s">
        <v>1501</v>
      </c>
      <c r="K173" s="69" t="s">
        <v>1175</v>
      </c>
      <c r="L173" s="25" t="s">
        <v>1226</v>
      </c>
      <c r="M173" s="52">
        <v>225</v>
      </c>
      <c r="N173" s="71" t="s">
        <v>1208</v>
      </c>
      <c r="O173" s="25">
        <v>1</v>
      </c>
      <c r="P173" s="25">
        <v>15</v>
      </c>
      <c r="Q173" s="52">
        <v>1</v>
      </c>
      <c r="R173" s="25">
        <v>5</v>
      </c>
      <c r="S173" s="25">
        <v>22</v>
      </c>
      <c r="U173" s="25">
        <f t="shared" si="49"/>
        <v>22</v>
      </c>
      <c r="V173" s="71"/>
      <c r="W173" s="71" t="s">
        <v>31</v>
      </c>
      <c r="X173" s="25" t="s">
        <v>1529</v>
      </c>
      <c r="Y173" s="25">
        <v>500</v>
      </c>
      <c r="Z173" s="25">
        <v>20</v>
      </c>
      <c r="AA173" s="42"/>
      <c r="AB173" s="42"/>
      <c r="AC173" s="42"/>
      <c r="AD173" s="42"/>
      <c r="AE173" s="42"/>
      <c r="AF173" s="42"/>
      <c r="AG173" s="42">
        <v>489</v>
      </c>
      <c r="AH173" s="42">
        <v>837</v>
      </c>
      <c r="AI173" s="42">
        <v>572</v>
      </c>
      <c r="AK173" s="47">
        <v>632.66666666666663</v>
      </c>
      <c r="AM173" s="47">
        <f t="shared" si="42"/>
        <v>0</v>
      </c>
      <c r="AO173" s="48">
        <v>0</v>
      </c>
      <c r="AP173" s="49">
        <v>1</v>
      </c>
      <c r="AQ173" s="18" t="s">
        <v>1168</v>
      </c>
      <c r="AR173" s="24">
        <v>52</v>
      </c>
      <c r="AS173" s="24" t="s">
        <v>1509</v>
      </c>
      <c r="AT173" s="79">
        <f t="shared" si="34"/>
        <v>0</v>
      </c>
      <c r="AU173" s="51" t="b">
        <f t="shared" si="35"/>
        <v>0</v>
      </c>
      <c r="AV173" s="19"/>
      <c r="AW173" s="47">
        <v>11700</v>
      </c>
      <c r="AX173" s="18" t="s">
        <v>1867</v>
      </c>
      <c r="AY173" s="18">
        <v>2</v>
      </c>
      <c r="AZ173" s="43"/>
      <c r="BB173" s="80">
        <f t="shared" si="43"/>
        <v>500</v>
      </c>
      <c r="BC173" s="18">
        <f>BO173</f>
        <v>500</v>
      </c>
      <c r="BD173" s="18">
        <v>0</v>
      </c>
      <c r="BE173" s="18">
        <v>0</v>
      </c>
      <c r="BF173" s="18"/>
      <c r="BG173" s="18"/>
      <c r="BH173" s="18"/>
      <c r="BI173" s="18"/>
      <c r="BJ173" s="18"/>
      <c r="BK173" s="18"/>
      <c r="BL173" s="18"/>
      <c r="BM173" s="19">
        <f t="shared" si="54"/>
        <v>0</v>
      </c>
      <c r="BN173" s="18">
        <f t="shared" si="55"/>
        <v>0</v>
      </c>
      <c r="BO173" s="18">
        <f t="shared" si="56"/>
        <v>500</v>
      </c>
    </row>
    <row r="174" spans="1:69" ht="30" x14ac:dyDescent="0.25">
      <c r="A174" s="18">
        <v>243</v>
      </c>
      <c r="B174" s="29" t="s">
        <v>2040</v>
      </c>
      <c r="C174" s="28" t="s">
        <v>1534</v>
      </c>
      <c r="D174" s="28"/>
      <c r="E174" s="23"/>
      <c r="F174" s="24">
        <v>111</v>
      </c>
      <c r="G174" s="25">
        <v>230</v>
      </c>
      <c r="H174" s="52" t="s">
        <v>1721</v>
      </c>
      <c r="I174" s="86" t="s">
        <v>1700</v>
      </c>
      <c r="J174" s="83" t="s">
        <v>1501</v>
      </c>
      <c r="K174" s="71" t="s">
        <v>1175</v>
      </c>
      <c r="L174" s="25" t="s">
        <v>200</v>
      </c>
      <c r="M174" s="52">
        <v>230</v>
      </c>
      <c r="N174" s="71" t="s">
        <v>1208</v>
      </c>
      <c r="O174" s="25">
        <v>1</v>
      </c>
      <c r="P174" s="25">
        <v>15</v>
      </c>
      <c r="Q174" s="52">
        <v>1</v>
      </c>
      <c r="R174" s="25">
        <v>5</v>
      </c>
      <c r="S174" s="25">
        <v>22</v>
      </c>
      <c r="T174" s="25">
        <v>25</v>
      </c>
      <c r="U174" s="25">
        <f t="shared" si="49"/>
        <v>22</v>
      </c>
      <c r="V174" s="71"/>
      <c r="W174" s="71" t="s">
        <v>46</v>
      </c>
      <c r="X174" s="25" t="s">
        <v>1529</v>
      </c>
      <c r="Y174" s="25">
        <v>500</v>
      </c>
      <c r="Z174" s="25">
        <v>20</v>
      </c>
      <c r="AA174" s="42">
        <v>1070</v>
      </c>
      <c r="AB174" s="42">
        <v>683.26</v>
      </c>
      <c r="AC174" s="42">
        <v>842</v>
      </c>
      <c r="AD174" s="42">
        <v>0</v>
      </c>
      <c r="AE174" s="42">
        <v>586.48</v>
      </c>
      <c r="AF174" s="42">
        <v>712</v>
      </c>
      <c r="AG174" s="42">
        <v>752.40000000000009</v>
      </c>
      <c r="AH174" s="42">
        <v>283</v>
      </c>
      <c r="AI174" s="42">
        <v>637</v>
      </c>
      <c r="AJ174" s="18">
        <v>5566.1399999999994</v>
      </c>
      <c r="AK174" s="47">
        <v>618.46</v>
      </c>
      <c r="AL174" s="75">
        <v>1070</v>
      </c>
      <c r="AM174" s="47">
        <f t="shared" si="42"/>
        <v>142245.79999999999</v>
      </c>
      <c r="AN174" s="47">
        <v>1.4224580000000002</v>
      </c>
      <c r="AO174" s="48">
        <v>1.3013705418750885E-3</v>
      </c>
      <c r="AP174" s="49">
        <v>0.85863476348900936</v>
      </c>
      <c r="AQ174" s="18" t="s">
        <v>1168</v>
      </c>
      <c r="AR174" s="24">
        <v>111</v>
      </c>
      <c r="AS174" s="24" t="s">
        <v>1509</v>
      </c>
      <c r="AT174" s="79">
        <f t="shared" si="34"/>
        <v>41.153846153846153</v>
      </c>
      <c r="AU174" s="51" t="b">
        <f t="shared" si="35"/>
        <v>0</v>
      </c>
      <c r="AV174" s="19">
        <v>3.1121495327102804</v>
      </c>
      <c r="AW174" s="47">
        <v>25530</v>
      </c>
      <c r="AX174" s="18" t="s">
        <v>1842</v>
      </c>
      <c r="AY174" s="47">
        <f>ROUNDUP((AZ174/BC174)+1,0)</f>
        <v>3</v>
      </c>
      <c r="AZ174" s="43">
        <f t="shared" ref="AZ174:AZ195" si="57">AT174*U174</f>
        <v>905.38461538461536</v>
      </c>
      <c r="BA174" s="44">
        <f>Y174</f>
        <v>500</v>
      </c>
      <c r="BB174" s="80">
        <f t="shared" si="43"/>
        <v>500</v>
      </c>
      <c r="BC174" s="18">
        <f>ROUNDUP(BA174/Z174,0)*Z174</f>
        <v>500</v>
      </c>
      <c r="BD174" s="18">
        <f>BC174*G174</f>
        <v>115000</v>
      </c>
      <c r="BE174" s="18">
        <f t="shared" ref="BE174:BE195" si="58">BD174*AY174</f>
        <v>345000</v>
      </c>
      <c r="BF174" s="56">
        <f>U174</f>
        <v>22</v>
      </c>
      <c r="BG174" s="19">
        <f>ROUNDUP(AR174/BC174,0)</f>
        <v>1</v>
      </c>
      <c r="BH174" s="19">
        <f t="shared" ref="BH174:BH195" si="59">AY174-BG174</f>
        <v>2</v>
      </c>
      <c r="BI174" s="19"/>
      <c r="BJ174" s="19"/>
      <c r="BK174" s="19">
        <f>BH174*BC174</f>
        <v>1000</v>
      </c>
      <c r="BL174" s="19">
        <f>BK174*G174</f>
        <v>230000</v>
      </c>
      <c r="BM174" s="19">
        <f t="shared" si="54"/>
        <v>905.38461538461536</v>
      </c>
      <c r="BN174" s="18">
        <f t="shared" si="55"/>
        <v>920</v>
      </c>
      <c r="BO174" s="18">
        <f t="shared" si="56"/>
        <v>920</v>
      </c>
      <c r="BP174" s="18">
        <f>BC174/AT174</f>
        <v>12.149532710280374</v>
      </c>
    </row>
    <row r="175" spans="1:69" x14ac:dyDescent="0.25">
      <c r="A175" s="18">
        <v>46</v>
      </c>
      <c r="B175" s="23" t="s">
        <v>201</v>
      </c>
      <c r="C175" s="28" t="s">
        <v>1534</v>
      </c>
      <c r="D175" s="28"/>
      <c r="E175" s="23"/>
      <c r="F175" s="24">
        <v>1575</v>
      </c>
      <c r="G175" s="25">
        <v>185.21525</v>
      </c>
      <c r="H175" s="52" t="s">
        <v>1702</v>
      </c>
      <c r="I175" s="86" t="s">
        <v>1700</v>
      </c>
      <c r="J175" s="83" t="s">
        <v>1505</v>
      </c>
      <c r="K175" s="71" t="s">
        <v>1171</v>
      </c>
      <c r="L175" s="25" t="s">
        <v>202</v>
      </c>
      <c r="M175" s="52">
        <v>185.21525</v>
      </c>
      <c r="N175" s="71" t="s">
        <v>1207</v>
      </c>
      <c r="O175" s="25">
        <v>1</v>
      </c>
      <c r="P175" s="25">
        <v>7</v>
      </c>
      <c r="Q175" s="52">
        <v>5</v>
      </c>
      <c r="R175" s="25">
        <v>3</v>
      </c>
      <c r="S175" s="52">
        <f>O175+P175+Q175+R175</f>
        <v>16</v>
      </c>
      <c r="T175" s="25">
        <v>10</v>
      </c>
      <c r="U175" s="25">
        <f t="shared" si="49"/>
        <v>16</v>
      </c>
      <c r="V175" s="71" t="s">
        <v>1925</v>
      </c>
      <c r="W175" s="71" t="s">
        <v>31</v>
      </c>
      <c r="X175" s="25" t="s">
        <v>1529</v>
      </c>
      <c r="Y175" s="25">
        <v>500</v>
      </c>
      <c r="Z175" s="25">
        <v>25</v>
      </c>
      <c r="AA175" s="42">
        <v>600</v>
      </c>
      <c r="AB175" s="42">
        <v>500</v>
      </c>
      <c r="AC175" s="42">
        <v>600</v>
      </c>
      <c r="AD175" s="42">
        <v>1100</v>
      </c>
      <c r="AE175" s="42">
        <v>900</v>
      </c>
      <c r="AF175" s="42">
        <v>575</v>
      </c>
      <c r="AG175" s="42">
        <v>700</v>
      </c>
      <c r="AH175" s="42">
        <v>925</v>
      </c>
      <c r="AI175" s="42">
        <v>950</v>
      </c>
      <c r="AJ175" s="18">
        <v>6850</v>
      </c>
      <c r="AK175" s="47">
        <v>761.11111111111109</v>
      </c>
      <c r="AL175" s="75">
        <v>1100</v>
      </c>
      <c r="AM175" s="47">
        <f t="shared" si="42"/>
        <v>140969.38472222222</v>
      </c>
      <c r="AN175" s="47">
        <v>1.4096938472222222</v>
      </c>
      <c r="AO175" s="48">
        <v>1.2896929440711512E-3</v>
      </c>
      <c r="AP175" s="49">
        <v>0.85992445643308046</v>
      </c>
      <c r="AQ175" s="18" t="s">
        <v>1168</v>
      </c>
      <c r="AR175" s="24">
        <v>1575</v>
      </c>
      <c r="AS175" s="24" t="s">
        <v>1509</v>
      </c>
      <c r="AT175" s="79">
        <f t="shared" si="34"/>
        <v>42.307692307692307</v>
      </c>
      <c r="AU175" s="51" t="b">
        <f t="shared" si="35"/>
        <v>0</v>
      </c>
      <c r="AV175" s="19">
        <v>42.95454545454546</v>
      </c>
      <c r="AW175" s="47">
        <v>291714.01874999999</v>
      </c>
      <c r="AX175" s="18" t="s">
        <v>1841</v>
      </c>
      <c r="AY175" s="18">
        <v>2</v>
      </c>
      <c r="AZ175" s="18">
        <f t="shared" si="57"/>
        <v>676.92307692307691</v>
      </c>
      <c r="BA175" s="44">
        <f>ROUNDUP((AT175*U175)/Z175,0)*Z175</f>
        <v>700</v>
      </c>
      <c r="BB175" s="80">
        <f t="shared" si="43"/>
        <v>500</v>
      </c>
      <c r="BC175" s="18">
        <f>BO175</f>
        <v>700</v>
      </c>
      <c r="BD175" s="18">
        <f>BO175*G175</f>
        <v>129650.675</v>
      </c>
      <c r="BE175" s="18">
        <f t="shared" si="58"/>
        <v>259301.35</v>
      </c>
      <c r="BF175" s="18">
        <f>U175</f>
        <v>16</v>
      </c>
      <c r="BG175" s="19">
        <f>ROUNDUP(AR175/BO175,0)</f>
        <v>3</v>
      </c>
      <c r="BH175" s="19">
        <f t="shared" si="59"/>
        <v>-1</v>
      </c>
      <c r="BI175" s="19">
        <f>(AR175-AY175*BO175)*G175</f>
        <v>32412.668750000001</v>
      </c>
      <c r="BJ175" s="19"/>
      <c r="BK175" s="19"/>
      <c r="BL175" s="19"/>
      <c r="BM175" s="19">
        <f t="shared" si="54"/>
        <v>676.92307692307691</v>
      </c>
      <c r="BN175" s="18">
        <f t="shared" si="55"/>
        <v>700</v>
      </c>
      <c r="BO175" s="18">
        <f t="shared" si="56"/>
        <v>700</v>
      </c>
      <c r="BP175" s="18">
        <f>BO175/AT175</f>
        <v>16.545454545454547</v>
      </c>
    </row>
    <row r="176" spans="1:69" x14ac:dyDescent="0.25">
      <c r="A176" s="18">
        <v>368</v>
      </c>
      <c r="B176" s="23" t="s">
        <v>233</v>
      </c>
      <c r="C176" s="28" t="s">
        <v>1534</v>
      </c>
      <c r="D176" s="28"/>
      <c r="E176" s="23"/>
      <c r="F176" s="24">
        <v>1203.7</v>
      </c>
      <c r="G176" s="25">
        <v>195</v>
      </c>
      <c r="H176" s="52" t="s">
        <v>1702</v>
      </c>
      <c r="I176" s="86" t="s">
        <v>1700</v>
      </c>
      <c r="J176" s="83" t="s">
        <v>1505</v>
      </c>
      <c r="K176" s="71" t="s">
        <v>1175</v>
      </c>
      <c r="L176" s="25" t="s">
        <v>234</v>
      </c>
      <c r="M176" s="52">
        <v>195</v>
      </c>
      <c r="N176" s="71" t="s">
        <v>1208</v>
      </c>
      <c r="O176" s="25">
        <v>1</v>
      </c>
      <c r="P176" s="25">
        <v>15</v>
      </c>
      <c r="Q176" s="52">
        <v>1</v>
      </c>
      <c r="R176" s="25">
        <v>5</v>
      </c>
      <c r="S176" s="25">
        <v>22</v>
      </c>
      <c r="T176" s="25">
        <v>25</v>
      </c>
      <c r="U176" s="25">
        <f t="shared" si="49"/>
        <v>22</v>
      </c>
      <c r="V176" s="71" t="s">
        <v>1902</v>
      </c>
      <c r="W176" s="71" t="s">
        <v>46</v>
      </c>
      <c r="X176" s="25" t="s">
        <v>1529</v>
      </c>
      <c r="Y176" s="25">
        <v>700</v>
      </c>
      <c r="Z176" s="25">
        <v>20</v>
      </c>
      <c r="AA176" s="42"/>
      <c r="AB176" s="42">
        <v>112</v>
      </c>
      <c r="AC176" s="42">
        <v>368</v>
      </c>
      <c r="AD176" s="42">
        <v>0</v>
      </c>
      <c r="AE176" s="42">
        <v>560</v>
      </c>
      <c r="AF176" s="42">
        <v>994.08</v>
      </c>
      <c r="AG176" s="42">
        <v>1137.1399999999999</v>
      </c>
      <c r="AH176" s="42">
        <v>819.5</v>
      </c>
      <c r="AI176" s="42">
        <v>1743.9</v>
      </c>
      <c r="AJ176" s="18">
        <v>5734.62</v>
      </c>
      <c r="AK176" s="47">
        <v>716.82749999999999</v>
      </c>
      <c r="AL176" s="75">
        <v>1743.9</v>
      </c>
      <c r="AM176" s="47">
        <f t="shared" si="42"/>
        <v>124250.09999999999</v>
      </c>
      <c r="AN176" s="47">
        <v>1.3978136249999999</v>
      </c>
      <c r="AO176" s="48">
        <v>1.2788240317862681E-3</v>
      </c>
      <c r="AP176" s="49">
        <v>0.86120328046486672</v>
      </c>
      <c r="AQ176" s="18" t="s">
        <v>1168</v>
      </c>
      <c r="AR176" s="24">
        <v>1203.7</v>
      </c>
      <c r="AS176" s="24" t="s">
        <v>1509</v>
      </c>
      <c r="AT176" s="79">
        <f t="shared" si="34"/>
        <v>67.073076923076925</v>
      </c>
      <c r="AU176" s="51" t="b">
        <f t="shared" si="35"/>
        <v>0</v>
      </c>
      <c r="AV176" s="19">
        <v>20.70703595389644</v>
      </c>
      <c r="AW176" s="47">
        <v>234721.5</v>
      </c>
      <c r="AX176" s="18" t="s">
        <v>1842</v>
      </c>
      <c r="AY176" s="47">
        <f>ROUNDUP((AZ176/BC176)+1,0)</f>
        <v>4</v>
      </c>
      <c r="AZ176" s="43">
        <f t="shared" si="57"/>
        <v>1475.6076923076923</v>
      </c>
      <c r="BA176" s="44">
        <f>Y176</f>
        <v>700</v>
      </c>
      <c r="BB176" s="80">
        <f t="shared" si="43"/>
        <v>700</v>
      </c>
      <c r="BC176" s="18">
        <f>ROUNDUP(BA176/Z176,0)*Z176</f>
        <v>700</v>
      </c>
      <c r="BD176" s="18">
        <f>BC176*G176</f>
        <v>136500</v>
      </c>
      <c r="BE176" s="18">
        <f t="shared" si="58"/>
        <v>546000</v>
      </c>
      <c r="BF176" s="55">
        <f>U176</f>
        <v>22</v>
      </c>
      <c r="BG176" s="19">
        <f>ROUNDUP(AR176/BC176,0)</f>
        <v>2</v>
      </c>
      <c r="BH176" s="19">
        <f t="shared" si="59"/>
        <v>2</v>
      </c>
      <c r="BI176" s="19"/>
      <c r="BJ176" s="19"/>
      <c r="BK176" s="19"/>
      <c r="BL176" s="19"/>
      <c r="BM176" s="19">
        <f t="shared" si="54"/>
        <v>1475.6076923076923</v>
      </c>
      <c r="BN176" s="18">
        <f t="shared" si="55"/>
        <v>1480</v>
      </c>
      <c r="BO176" s="18">
        <f t="shared" si="56"/>
        <v>1480</v>
      </c>
      <c r="BP176" s="18">
        <f>BC176/AT176</f>
        <v>10.436378232696828</v>
      </c>
    </row>
    <row r="177" spans="1:68" x14ac:dyDescent="0.25">
      <c r="A177" s="18">
        <v>500</v>
      </c>
      <c r="B177" s="23" t="s">
        <v>203</v>
      </c>
      <c r="C177" s="28" t="s">
        <v>1534</v>
      </c>
      <c r="D177" s="28"/>
      <c r="E177" s="23"/>
      <c r="F177" s="24">
        <v>34300</v>
      </c>
      <c r="G177" s="25">
        <v>2.5</v>
      </c>
      <c r="H177" s="52" t="s">
        <v>1706</v>
      </c>
      <c r="I177" s="86" t="s">
        <v>1700</v>
      </c>
      <c r="J177" s="83" t="s">
        <v>1503</v>
      </c>
      <c r="K177" s="71" t="s">
        <v>1186</v>
      </c>
      <c r="L177" s="25" t="s">
        <v>204</v>
      </c>
      <c r="M177" s="52">
        <v>2.5</v>
      </c>
      <c r="N177" s="71" t="s">
        <v>1208</v>
      </c>
      <c r="O177" s="25">
        <v>1</v>
      </c>
      <c r="P177" s="25">
        <v>3</v>
      </c>
      <c r="Q177" s="52">
        <v>1</v>
      </c>
      <c r="R177" s="25">
        <v>2</v>
      </c>
      <c r="S177" s="25">
        <v>7</v>
      </c>
      <c r="T177" s="25">
        <v>2</v>
      </c>
      <c r="U177" s="25">
        <f t="shared" si="49"/>
        <v>7</v>
      </c>
      <c r="V177" s="71" t="s">
        <v>1904</v>
      </c>
      <c r="W177" s="71" t="s">
        <v>46</v>
      </c>
      <c r="X177" s="25" t="s">
        <v>1510</v>
      </c>
      <c r="Y177" s="25">
        <v>5000</v>
      </c>
      <c r="Z177" s="25">
        <v>2000</v>
      </c>
      <c r="AA177" s="42">
        <v>63000</v>
      </c>
      <c r="AB177" s="42">
        <v>76000</v>
      </c>
      <c r="AC177" s="42">
        <v>58500</v>
      </c>
      <c r="AD177" s="42">
        <v>37000</v>
      </c>
      <c r="AE177" s="42">
        <v>42500</v>
      </c>
      <c r="AF177" s="42">
        <v>40000</v>
      </c>
      <c r="AG177" s="42">
        <v>71500</v>
      </c>
      <c r="AH177" s="42">
        <v>64500</v>
      </c>
      <c r="AI177" s="42">
        <v>48200</v>
      </c>
      <c r="AJ177" s="18">
        <v>501200</v>
      </c>
      <c r="AK177" s="47">
        <v>55688.888888888891</v>
      </c>
      <c r="AL177" s="75">
        <v>76000</v>
      </c>
      <c r="AM177" s="47">
        <f t="shared" si="42"/>
        <v>139222.22222222222</v>
      </c>
      <c r="AN177" s="47">
        <v>1.3922222222222222</v>
      </c>
      <c r="AO177" s="48">
        <v>1.2737086000035663E-3</v>
      </c>
      <c r="AP177" s="49">
        <v>0.86247698906487025</v>
      </c>
      <c r="AQ177" s="18" t="s">
        <v>1168</v>
      </c>
      <c r="AR177" s="24">
        <v>34300</v>
      </c>
      <c r="AS177" s="24" t="s">
        <v>1510</v>
      </c>
      <c r="AT177" s="79">
        <f t="shared" si="34"/>
        <v>2923.0769230769229</v>
      </c>
      <c r="AU177" s="51" t="b">
        <f t="shared" si="35"/>
        <v>0</v>
      </c>
      <c r="AV177" s="19">
        <v>13.539473684210526</v>
      </c>
      <c r="AW177" s="47">
        <v>85750</v>
      </c>
      <c r="AX177" s="18" t="s">
        <v>1841</v>
      </c>
      <c r="AY177" s="18">
        <v>2</v>
      </c>
      <c r="AZ177" s="18">
        <f t="shared" si="57"/>
        <v>20461.538461538461</v>
      </c>
      <c r="BA177" s="44">
        <f>ROUNDUP((AT177*U177)/Z177,0)*Z177</f>
        <v>22000</v>
      </c>
      <c r="BB177" s="80">
        <f t="shared" si="43"/>
        <v>5000</v>
      </c>
      <c r="BC177" s="18">
        <f>BO177</f>
        <v>15000</v>
      </c>
      <c r="BD177" s="18">
        <f>BO177*G177</f>
        <v>37500</v>
      </c>
      <c r="BE177" s="18">
        <f t="shared" si="58"/>
        <v>75000</v>
      </c>
      <c r="BF177" s="18">
        <v>5</v>
      </c>
      <c r="BG177" s="19">
        <f>ROUNDUP(AR177/BO177,0)</f>
        <v>3</v>
      </c>
      <c r="BH177" s="19">
        <f t="shared" si="59"/>
        <v>-1</v>
      </c>
      <c r="BI177" s="19">
        <f>(AR177-AY177*BO177)*G177</f>
        <v>10750</v>
      </c>
      <c r="BJ177" s="19"/>
      <c r="BK177" s="19"/>
      <c r="BL177" s="19"/>
      <c r="BM177" s="19">
        <f t="shared" si="54"/>
        <v>14615.384615384613</v>
      </c>
      <c r="BN177" s="18">
        <f t="shared" si="55"/>
        <v>15000</v>
      </c>
      <c r="BO177" s="18">
        <f t="shared" si="56"/>
        <v>15000</v>
      </c>
      <c r="BP177" s="18">
        <f>BO177/AT177</f>
        <v>5.1315789473684212</v>
      </c>
    </row>
    <row r="178" spans="1:68" x14ac:dyDescent="0.25">
      <c r="A178" s="18">
        <v>501</v>
      </c>
      <c r="B178" s="23" t="s">
        <v>205</v>
      </c>
      <c r="C178" s="28" t="s">
        <v>1534</v>
      </c>
      <c r="D178" s="28"/>
      <c r="E178" s="23"/>
      <c r="F178" s="24">
        <v>34300</v>
      </c>
      <c r="G178" s="25">
        <v>2.5</v>
      </c>
      <c r="H178" s="52" t="s">
        <v>1706</v>
      </c>
      <c r="I178" s="86" t="s">
        <v>1700</v>
      </c>
      <c r="J178" s="83" t="s">
        <v>1503</v>
      </c>
      <c r="K178" s="71" t="s">
        <v>1178</v>
      </c>
      <c r="L178" s="25" t="s">
        <v>206</v>
      </c>
      <c r="M178" s="52">
        <v>2.5</v>
      </c>
      <c r="N178" s="71" t="s">
        <v>1208</v>
      </c>
      <c r="O178" s="25">
        <v>1</v>
      </c>
      <c r="P178" s="25">
        <v>4</v>
      </c>
      <c r="Q178" s="52">
        <v>1</v>
      </c>
      <c r="R178" s="25">
        <v>2</v>
      </c>
      <c r="S178" s="25">
        <v>8</v>
      </c>
      <c r="T178" s="25">
        <v>2</v>
      </c>
      <c r="U178" s="25">
        <f t="shared" si="49"/>
        <v>8</v>
      </c>
      <c r="V178" s="71" t="s">
        <v>1904</v>
      </c>
      <c r="W178" s="71" t="s">
        <v>46</v>
      </c>
      <c r="X178" s="25" t="s">
        <v>1510</v>
      </c>
      <c r="Y178" s="25">
        <v>5000</v>
      </c>
      <c r="Z178" s="25">
        <v>2000</v>
      </c>
      <c r="AA178" s="42">
        <v>63000</v>
      </c>
      <c r="AB178" s="42">
        <v>76000</v>
      </c>
      <c r="AC178" s="42">
        <v>58500</v>
      </c>
      <c r="AD178" s="42">
        <v>37000</v>
      </c>
      <c r="AE178" s="42">
        <v>42500</v>
      </c>
      <c r="AF178" s="42">
        <v>40000</v>
      </c>
      <c r="AG178" s="42">
        <v>71500</v>
      </c>
      <c r="AH178" s="42">
        <v>64500</v>
      </c>
      <c r="AI178" s="42">
        <v>48200</v>
      </c>
      <c r="AJ178" s="18">
        <v>501200</v>
      </c>
      <c r="AK178" s="47">
        <v>55688.888888888891</v>
      </c>
      <c r="AL178" s="75">
        <v>76000</v>
      </c>
      <c r="AM178" s="47">
        <f t="shared" si="42"/>
        <v>139222.22222222222</v>
      </c>
      <c r="AN178" s="47">
        <v>1.3922222222222222</v>
      </c>
      <c r="AO178" s="48">
        <v>1.2737086000035663E-3</v>
      </c>
      <c r="AP178" s="49">
        <v>0.86375069766487378</v>
      </c>
      <c r="AQ178" s="18" t="s">
        <v>1168</v>
      </c>
      <c r="AR178" s="24">
        <v>34300</v>
      </c>
      <c r="AS178" s="24" t="s">
        <v>1510</v>
      </c>
      <c r="AT178" s="79">
        <f t="shared" si="34"/>
        <v>2923.0769230769229</v>
      </c>
      <c r="AU178" s="51" t="b">
        <f t="shared" si="35"/>
        <v>0</v>
      </c>
      <c r="AV178" s="19">
        <v>13.539473684210526</v>
      </c>
      <c r="AW178" s="47">
        <v>85750</v>
      </c>
      <c r="AX178" s="18" t="s">
        <v>1841</v>
      </c>
      <c r="AY178" s="18">
        <v>2</v>
      </c>
      <c r="AZ178" s="18">
        <f t="shared" si="57"/>
        <v>23384.615384615383</v>
      </c>
      <c r="BA178" s="44">
        <f>ROUNDUP((AT178*U178)/Z178,0)*Z178</f>
        <v>24000</v>
      </c>
      <c r="BB178" s="80">
        <f t="shared" si="43"/>
        <v>5000</v>
      </c>
      <c r="BC178" s="18">
        <f>BO178</f>
        <v>15000</v>
      </c>
      <c r="BD178" s="18">
        <f>BO178*G178</f>
        <v>37500</v>
      </c>
      <c r="BE178" s="18">
        <f t="shared" si="58"/>
        <v>75000</v>
      </c>
      <c r="BF178" s="18">
        <v>5</v>
      </c>
      <c r="BG178" s="19">
        <f>ROUNDUP(AR178/BO178,0)</f>
        <v>3</v>
      </c>
      <c r="BH178" s="19">
        <f t="shared" si="59"/>
        <v>-1</v>
      </c>
      <c r="BI178" s="19">
        <f>(AR178-AY178*BO178)*G178</f>
        <v>10750</v>
      </c>
      <c r="BJ178" s="19"/>
      <c r="BK178" s="19"/>
      <c r="BL178" s="19"/>
      <c r="BM178" s="19">
        <f t="shared" si="54"/>
        <v>14615.384615384613</v>
      </c>
      <c r="BN178" s="18">
        <f t="shared" si="55"/>
        <v>15000</v>
      </c>
      <c r="BO178" s="18">
        <f t="shared" si="56"/>
        <v>15000</v>
      </c>
      <c r="BP178" s="18">
        <f>BO178/AT178</f>
        <v>5.1315789473684212</v>
      </c>
    </row>
    <row r="179" spans="1:68" x14ac:dyDescent="0.25">
      <c r="A179" s="18">
        <v>502</v>
      </c>
      <c r="B179" s="23" t="s">
        <v>207</v>
      </c>
      <c r="C179" s="28" t="s">
        <v>1534</v>
      </c>
      <c r="D179" s="28"/>
      <c r="E179" s="23"/>
      <c r="F179" s="24">
        <v>34300</v>
      </c>
      <c r="G179" s="25">
        <v>2.5</v>
      </c>
      <c r="H179" s="52" t="s">
        <v>1706</v>
      </c>
      <c r="I179" s="86" t="s">
        <v>1700</v>
      </c>
      <c r="J179" s="83" t="s">
        <v>1503</v>
      </c>
      <c r="K179" s="71" t="s">
        <v>1186</v>
      </c>
      <c r="L179" s="25" t="s">
        <v>208</v>
      </c>
      <c r="M179" s="52">
        <v>2.5</v>
      </c>
      <c r="N179" s="71" t="s">
        <v>1208</v>
      </c>
      <c r="O179" s="25">
        <v>1</v>
      </c>
      <c r="P179" s="25">
        <v>3</v>
      </c>
      <c r="Q179" s="52">
        <v>1</v>
      </c>
      <c r="R179" s="25">
        <v>2</v>
      </c>
      <c r="S179" s="25">
        <v>7</v>
      </c>
      <c r="T179" s="25">
        <v>2</v>
      </c>
      <c r="U179" s="25">
        <f t="shared" si="49"/>
        <v>7</v>
      </c>
      <c r="V179" s="71" t="s">
        <v>1904</v>
      </c>
      <c r="W179" s="71" t="s">
        <v>46</v>
      </c>
      <c r="X179" s="25" t="s">
        <v>1510</v>
      </c>
      <c r="Y179" s="25">
        <v>5000</v>
      </c>
      <c r="Z179" s="25">
        <v>2000</v>
      </c>
      <c r="AA179" s="42">
        <v>62100</v>
      </c>
      <c r="AB179" s="42">
        <v>76000</v>
      </c>
      <c r="AC179" s="42">
        <v>58500</v>
      </c>
      <c r="AD179" s="42">
        <v>37000</v>
      </c>
      <c r="AE179" s="42">
        <v>42500</v>
      </c>
      <c r="AF179" s="42">
        <v>40000</v>
      </c>
      <c r="AG179" s="42">
        <v>71500</v>
      </c>
      <c r="AH179" s="42">
        <v>64500</v>
      </c>
      <c r="AI179" s="42">
        <v>48200</v>
      </c>
      <c r="AJ179" s="18">
        <v>500300</v>
      </c>
      <c r="AK179" s="47">
        <v>55588.888888888891</v>
      </c>
      <c r="AL179" s="75">
        <v>76000</v>
      </c>
      <c r="AM179" s="47">
        <f t="shared" si="42"/>
        <v>138972.22222222222</v>
      </c>
      <c r="AN179" s="47">
        <v>1.3897222222222221</v>
      </c>
      <c r="AO179" s="48">
        <v>1.2714214137705192E-3</v>
      </c>
      <c r="AP179" s="49">
        <v>0.86502211907864435</v>
      </c>
      <c r="AQ179" s="18" t="s">
        <v>1168</v>
      </c>
      <c r="AR179" s="24">
        <v>34300</v>
      </c>
      <c r="AS179" s="24" t="s">
        <v>1510</v>
      </c>
      <c r="AT179" s="79">
        <f t="shared" si="34"/>
        <v>2923.0769230769229</v>
      </c>
      <c r="AU179" s="51" t="b">
        <f t="shared" si="35"/>
        <v>0</v>
      </c>
      <c r="AV179" s="19">
        <v>13.539473684210526</v>
      </c>
      <c r="AW179" s="47">
        <v>85750</v>
      </c>
      <c r="AX179" s="18" t="s">
        <v>1841</v>
      </c>
      <c r="AY179" s="18">
        <v>2</v>
      </c>
      <c r="AZ179" s="18">
        <f t="shared" si="57"/>
        <v>20461.538461538461</v>
      </c>
      <c r="BA179" s="44">
        <f>ROUNDUP((AT179*U179)/Z179,0)*Z179</f>
        <v>22000</v>
      </c>
      <c r="BB179" s="80">
        <f t="shared" si="43"/>
        <v>5000</v>
      </c>
      <c r="BC179" s="18">
        <f>BO179</f>
        <v>15000</v>
      </c>
      <c r="BD179" s="18">
        <f>BO179*G179</f>
        <v>37500</v>
      </c>
      <c r="BE179" s="18">
        <f t="shared" si="58"/>
        <v>75000</v>
      </c>
      <c r="BF179" s="18">
        <v>5</v>
      </c>
      <c r="BG179" s="19">
        <f>ROUNDUP(AR179/BO179,0)</f>
        <v>3</v>
      </c>
      <c r="BH179" s="19">
        <f t="shared" si="59"/>
        <v>-1</v>
      </c>
      <c r="BI179" s="19">
        <f>(AR179-AY179*BO179)*G179</f>
        <v>10750</v>
      </c>
      <c r="BJ179" s="19"/>
      <c r="BK179" s="19"/>
      <c r="BL179" s="19"/>
      <c r="BM179" s="19">
        <f t="shared" si="54"/>
        <v>14615.384615384613</v>
      </c>
      <c r="BN179" s="18">
        <f t="shared" si="55"/>
        <v>15000</v>
      </c>
      <c r="BO179" s="18">
        <f t="shared" si="56"/>
        <v>15000</v>
      </c>
      <c r="BP179" s="18">
        <f>BO179/AT179</f>
        <v>5.1315789473684212</v>
      </c>
    </row>
    <row r="180" spans="1:68" x14ac:dyDescent="0.25">
      <c r="A180" s="18">
        <v>442</v>
      </c>
      <c r="B180" s="23" t="s">
        <v>209</v>
      </c>
      <c r="C180" s="28" t="s">
        <v>1534</v>
      </c>
      <c r="D180" s="28"/>
      <c r="E180" s="23"/>
      <c r="F180" s="24">
        <v>584.75</v>
      </c>
      <c r="G180" s="25">
        <v>195</v>
      </c>
      <c r="H180" s="52" t="s">
        <v>1714</v>
      </c>
      <c r="I180" s="86" t="s">
        <v>1700</v>
      </c>
      <c r="J180" s="83" t="s">
        <v>1504</v>
      </c>
      <c r="K180" s="71" t="s">
        <v>1175</v>
      </c>
      <c r="L180" s="25" t="s">
        <v>210</v>
      </c>
      <c r="M180" s="52">
        <v>195</v>
      </c>
      <c r="N180" s="71" t="s">
        <v>1208</v>
      </c>
      <c r="O180" s="25">
        <v>1</v>
      </c>
      <c r="P180" s="25">
        <v>15</v>
      </c>
      <c r="Q180" s="52">
        <v>1</v>
      </c>
      <c r="R180" s="25">
        <v>5</v>
      </c>
      <c r="S180" s="25">
        <v>22</v>
      </c>
      <c r="T180" s="25">
        <v>25</v>
      </c>
      <c r="U180" s="25">
        <f t="shared" si="49"/>
        <v>22</v>
      </c>
      <c r="V180" s="71" t="s">
        <v>1889</v>
      </c>
      <c r="W180" s="71" t="s">
        <v>46</v>
      </c>
      <c r="X180" s="25" t="s">
        <v>1529</v>
      </c>
      <c r="Y180" s="25">
        <v>500</v>
      </c>
      <c r="Z180" s="25">
        <v>14</v>
      </c>
      <c r="AA180" s="42">
        <v>1480.8</v>
      </c>
      <c r="AB180" s="42">
        <v>1526</v>
      </c>
      <c r="AC180" s="42">
        <v>610.02</v>
      </c>
      <c r="AD180" s="42">
        <v>0</v>
      </c>
      <c r="AE180" s="42">
        <v>0</v>
      </c>
      <c r="AF180" s="42">
        <v>0</v>
      </c>
      <c r="AG180" s="42">
        <v>735</v>
      </c>
      <c r="AH180" s="42">
        <v>846.22</v>
      </c>
      <c r="AI180" s="42">
        <v>1177.56</v>
      </c>
      <c r="AJ180" s="18">
        <v>6375.6</v>
      </c>
      <c r="AK180" s="47">
        <v>708.40000000000009</v>
      </c>
      <c r="AL180" s="75">
        <v>1526</v>
      </c>
      <c r="AM180" s="47">
        <f t="shared" si="42"/>
        <v>138138.00000000003</v>
      </c>
      <c r="AN180" s="47">
        <v>1.3813800000000003</v>
      </c>
      <c r="AO180" s="48">
        <v>1.263789327442645E-3</v>
      </c>
      <c r="AP180" s="49">
        <v>0.86628590840608699</v>
      </c>
      <c r="AQ180" s="18" t="s">
        <v>1168</v>
      </c>
      <c r="AR180" s="24">
        <v>584.75</v>
      </c>
      <c r="AS180" s="24" t="s">
        <v>1509</v>
      </c>
      <c r="AT180" s="79">
        <f t="shared" si="34"/>
        <v>58.692307692307693</v>
      </c>
      <c r="AU180" s="51" t="b">
        <f t="shared" si="35"/>
        <v>0</v>
      </c>
      <c r="AV180" s="19">
        <v>11.495740498034076</v>
      </c>
      <c r="AW180" s="47">
        <v>114026.25</v>
      </c>
      <c r="AX180" s="18" t="s">
        <v>1842</v>
      </c>
      <c r="AY180" s="47">
        <f>ROUNDUP((AZ180/BC180)+1,0)</f>
        <v>4</v>
      </c>
      <c r="AZ180" s="43">
        <f t="shared" si="57"/>
        <v>1291.2307692307693</v>
      </c>
      <c r="BA180" s="44">
        <f>Y180</f>
        <v>500</v>
      </c>
      <c r="BB180" s="80">
        <f t="shared" si="43"/>
        <v>500</v>
      </c>
      <c r="BC180" s="18">
        <f>ROUNDUP(BA180/Z180,0)*Z180</f>
        <v>504</v>
      </c>
      <c r="BD180" s="18">
        <f>BC180*G180</f>
        <v>98280</v>
      </c>
      <c r="BE180" s="18">
        <f t="shared" si="58"/>
        <v>393120</v>
      </c>
      <c r="BF180" s="18">
        <f>U180</f>
        <v>22</v>
      </c>
      <c r="BG180" s="19">
        <f>ROUNDUP(AR180/BC180,0)</f>
        <v>2</v>
      </c>
      <c r="BH180" s="19">
        <f t="shared" si="59"/>
        <v>2</v>
      </c>
      <c r="BI180" s="19"/>
      <c r="BJ180" s="19"/>
      <c r="BK180" s="19">
        <f>BH180*BC180</f>
        <v>1008</v>
      </c>
      <c r="BL180" s="19">
        <f>BK180*G180</f>
        <v>196560</v>
      </c>
      <c r="BM180" s="19">
        <f t="shared" si="54"/>
        <v>1291.2307692307693</v>
      </c>
      <c r="BN180" s="18">
        <f t="shared" si="55"/>
        <v>1298</v>
      </c>
      <c r="BO180" s="18">
        <f t="shared" si="56"/>
        <v>1298</v>
      </c>
      <c r="BP180" s="18">
        <f>BC180/AT180</f>
        <v>8.5871559633027523</v>
      </c>
    </row>
    <row r="181" spans="1:68" x14ac:dyDescent="0.25">
      <c r="A181" s="18">
        <v>828</v>
      </c>
      <c r="B181" s="23" t="s">
        <v>269</v>
      </c>
      <c r="C181" s="28" t="s">
        <v>1534</v>
      </c>
      <c r="D181" s="28"/>
      <c r="E181" s="23"/>
      <c r="F181" s="24">
        <v>36200</v>
      </c>
      <c r="G181" s="25">
        <v>3</v>
      </c>
      <c r="H181" s="52" t="s">
        <v>1702</v>
      </c>
      <c r="I181" s="86" t="s">
        <v>1700</v>
      </c>
      <c r="J181" s="83" t="s">
        <v>1502</v>
      </c>
      <c r="K181" s="71" t="s">
        <v>1173</v>
      </c>
      <c r="L181" s="25" t="s">
        <v>270</v>
      </c>
      <c r="M181" s="52">
        <v>3</v>
      </c>
      <c r="N181" s="71" t="s">
        <v>1208</v>
      </c>
      <c r="O181" s="25">
        <v>1</v>
      </c>
      <c r="P181" s="25">
        <v>2</v>
      </c>
      <c r="Q181" s="52">
        <v>1</v>
      </c>
      <c r="R181" s="25">
        <v>2</v>
      </c>
      <c r="S181" s="25">
        <v>6</v>
      </c>
      <c r="T181" s="25">
        <v>2</v>
      </c>
      <c r="U181" s="25">
        <f t="shared" si="49"/>
        <v>6</v>
      </c>
      <c r="V181" s="71" t="s">
        <v>1923</v>
      </c>
      <c r="W181" s="71" t="s">
        <v>46</v>
      </c>
      <c r="X181" s="25" t="s">
        <v>1510</v>
      </c>
      <c r="Y181" s="25">
        <v>5000</v>
      </c>
      <c r="Z181" s="25">
        <v>200</v>
      </c>
      <c r="AA181" s="42"/>
      <c r="AB181" s="42"/>
      <c r="AC181" s="42"/>
      <c r="AD181" s="42">
        <v>80915</v>
      </c>
      <c r="AE181" s="42">
        <v>88985</v>
      </c>
      <c r="AF181" s="42">
        <v>0</v>
      </c>
      <c r="AG181" s="42">
        <v>102400</v>
      </c>
      <c r="AH181" s="42">
        <v>0</v>
      </c>
      <c r="AI181" s="42">
        <v>0</v>
      </c>
      <c r="AJ181" s="18">
        <v>272300</v>
      </c>
      <c r="AK181" s="47">
        <v>45383.333333333336</v>
      </c>
      <c r="AL181" s="75">
        <v>102400</v>
      </c>
      <c r="AM181" s="47">
        <f t="shared" si="42"/>
        <v>90766.666666666657</v>
      </c>
      <c r="AN181" s="47">
        <v>1.3614999999999999</v>
      </c>
      <c r="AO181" s="48">
        <v>1.2456016225174541E-3</v>
      </c>
      <c r="AP181" s="49">
        <v>0.8675315100286044</v>
      </c>
      <c r="AQ181" s="18" t="s">
        <v>1168</v>
      </c>
      <c r="AR181" s="24">
        <v>36200</v>
      </c>
      <c r="AS181" s="24" t="s">
        <v>1510</v>
      </c>
      <c r="AT181" s="79">
        <f t="shared" si="34"/>
        <v>3938.4615384615386</v>
      </c>
      <c r="AU181" s="51" t="b">
        <f t="shared" si="35"/>
        <v>0</v>
      </c>
      <c r="AV181" s="19">
        <v>10.60546875</v>
      </c>
      <c r="AW181" s="47">
        <v>108600</v>
      </c>
      <c r="AX181" s="18" t="s">
        <v>1841</v>
      </c>
      <c r="AY181" s="18">
        <v>2</v>
      </c>
      <c r="AZ181" s="18">
        <f t="shared" si="57"/>
        <v>23630.76923076923</v>
      </c>
      <c r="BA181" s="44">
        <f>ROUNDUP((AT181*U181)/Z181,0)*Z181</f>
        <v>23800</v>
      </c>
      <c r="BB181" s="80">
        <f t="shared" si="43"/>
        <v>5000</v>
      </c>
      <c r="BC181" s="18">
        <f>BO181</f>
        <v>19800</v>
      </c>
      <c r="BD181" s="18">
        <f>BO181*G181</f>
        <v>59400</v>
      </c>
      <c r="BE181" s="18">
        <f t="shared" si="58"/>
        <v>118800</v>
      </c>
      <c r="BF181" s="18">
        <v>5</v>
      </c>
      <c r="BG181" s="19">
        <f>ROUNDUP(AR181/BO181,0)</f>
        <v>2</v>
      </c>
      <c r="BH181" s="19">
        <f t="shared" si="59"/>
        <v>0</v>
      </c>
      <c r="BI181" s="19">
        <f>(AR181-AY181*BO181)*G181</f>
        <v>-10200</v>
      </c>
      <c r="BJ181" s="19"/>
      <c r="BK181" s="19"/>
      <c r="BL181" s="19"/>
      <c r="BM181" s="19">
        <f t="shared" si="54"/>
        <v>19692.307692307691</v>
      </c>
      <c r="BN181" s="18">
        <f t="shared" si="55"/>
        <v>19800</v>
      </c>
      <c r="BO181" s="18">
        <f t="shared" si="56"/>
        <v>19800</v>
      </c>
      <c r="BP181" s="18">
        <f>BO181/AT181</f>
        <v>5.02734375</v>
      </c>
    </row>
    <row r="182" spans="1:68" x14ac:dyDescent="0.25">
      <c r="A182" s="18">
        <v>100</v>
      </c>
      <c r="B182" s="23" t="s">
        <v>211</v>
      </c>
      <c r="C182" s="28" t="s">
        <v>1534</v>
      </c>
      <c r="D182" s="28"/>
      <c r="E182" s="23"/>
      <c r="F182" s="24">
        <v>265</v>
      </c>
      <c r="G182" s="25">
        <v>900</v>
      </c>
      <c r="H182" s="52" t="s">
        <v>1702</v>
      </c>
      <c r="I182" s="86" t="s">
        <v>1700</v>
      </c>
      <c r="J182" s="83" t="s">
        <v>1505</v>
      </c>
      <c r="K182" s="71" t="s">
        <v>1171</v>
      </c>
      <c r="L182" s="25" t="s">
        <v>212</v>
      </c>
      <c r="M182" s="52">
        <v>900</v>
      </c>
      <c r="N182" s="71" t="s">
        <v>1207</v>
      </c>
      <c r="O182" s="25">
        <v>1</v>
      </c>
      <c r="P182" s="25">
        <v>7</v>
      </c>
      <c r="Q182" s="52">
        <v>1</v>
      </c>
      <c r="R182" s="25">
        <v>3</v>
      </c>
      <c r="S182" s="52">
        <f>O182+P182+Q182+R182</f>
        <v>12</v>
      </c>
      <c r="T182" s="25">
        <v>7</v>
      </c>
      <c r="U182" s="25">
        <f t="shared" si="49"/>
        <v>12</v>
      </c>
      <c r="V182" s="71" t="s">
        <v>1926</v>
      </c>
      <c r="W182" s="71" t="s">
        <v>31</v>
      </c>
      <c r="X182" s="25" t="s">
        <v>1529</v>
      </c>
      <c r="Y182" s="25">
        <v>50</v>
      </c>
      <c r="Z182" s="25">
        <v>25</v>
      </c>
      <c r="AA182" s="42">
        <v>15</v>
      </c>
      <c r="AB182" s="42">
        <v>25</v>
      </c>
      <c r="AC182" s="42">
        <v>90</v>
      </c>
      <c r="AD182" s="42">
        <v>330</v>
      </c>
      <c r="AE182" s="42">
        <v>175</v>
      </c>
      <c r="AF182" s="42">
        <v>125</v>
      </c>
      <c r="AG182" s="42">
        <v>225</v>
      </c>
      <c r="AH182" s="42">
        <v>175</v>
      </c>
      <c r="AI182" s="42">
        <v>200</v>
      </c>
      <c r="AJ182" s="18">
        <v>1360</v>
      </c>
      <c r="AK182" s="47">
        <v>151.11111111111111</v>
      </c>
      <c r="AL182" s="75">
        <v>330</v>
      </c>
      <c r="AM182" s="47">
        <f t="shared" si="42"/>
        <v>136000</v>
      </c>
      <c r="AN182" s="47">
        <v>1.36</v>
      </c>
      <c r="AO182" s="48">
        <v>1.244229310777626E-3</v>
      </c>
      <c r="AP182" s="49">
        <v>0.86877573933938201</v>
      </c>
      <c r="AQ182" s="18" t="s">
        <v>1168</v>
      </c>
      <c r="AR182" s="24">
        <v>265</v>
      </c>
      <c r="AS182" s="24" t="s">
        <v>1509</v>
      </c>
      <c r="AT182" s="79">
        <f t="shared" si="34"/>
        <v>12.692307692307692</v>
      </c>
      <c r="AU182" s="51" t="b">
        <f t="shared" si="35"/>
        <v>0</v>
      </c>
      <c r="AV182" s="19">
        <v>24.09090909090909</v>
      </c>
      <c r="AW182" s="47">
        <v>238500</v>
      </c>
      <c r="AX182" s="18" t="s">
        <v>1841</v>
      </c>
      <c r="AY182" s="18">
        <v>2</v>
      </c>
      <c r="AZ182" s="43">
        <f t="shared" si="57"/>
        <v>152.30769230769229</v>
      </c>
      <c r="BA182" s="44">
        <f>ROUNDUP((AT182*U182)/Z182,0)*Z182</f>
        <v>175</v>
      </c>
      <c r="BB182" s="80">
        <f t="shared" si="43"/>
        <v>50</v>
      </c>
      <c r="BC182" s="18">
        <f>BO182</f>
        <v>175</v>
      </c>
      <c r="BD182" s="18">
        <f>BO182*G182</f>
        <v>157500</v>
      </c>
      <c r="BE182" s="18">
        <f t="shared" si="58"/>
        <v>315000</v>
      </c>
      <c r="BF182" s="18">
        <f t="shared" ref="BF182:BF195" si="60">U182</f>
        <v>12</v>
      </c>
      <c r="BG182" s="19">
        <f>ROUNDUP(AR182/BO182,0)</f>
        <v>2</v>
      </c>
      <c r="BH182" s="19">
        <f t="shared" si="59"/>
        <v>0</v>
      </c>
      <c r="BI182" s="19">
        <f>(AR182-AY182*BO182)*G182</f>
        <v>-76500</v>
      </c>
      <c r="BJ182" s="19"/>
      <c r="BK182" s="19"/>
      <c r="BL182" s="19"/>
      <c r="BM182" s="19">
        <f t="shared" si="54"/>
        <v>152.30769230769229</v>
      </c>
      <c r="BN182" s="18">
        <f t="shared" si="55"/>
        <v>175</v>
      </c>
      <c r="BO182" s="18">
        <f t="shared" si="56"/>
        <v>175</v>
      </c>
      <c r="BP182" s="18">
        <f>BO182/AT182</f>
        <v>13.787878787878789</v>
      </c>
    </row>
    <row r="183" spans="1:68" x14ac:dyDescent="0.25">
      <c r="A183" s="18">
        <v>35</v>
      </c>
      <c r="B183" s="23" t="s">
        <v>213</v>
      </c>
      <c r="C183" s="28" t="s">
        <v>1534</v>
      </c>
      <c r="D183" s="28"/>
      <c r="E183" s="23"/>
      <c r="F183" s="24">
        <v>150</v>
      </c>
      <c r="G183" s="25">
        <v>880</v>
      </c>
      <c r="H183" s="52" t="s">
        <v>1718</v>
      </c>
      <c r="I183" s="86" t="s">
        <v>1699</v>
      </c>
      <c r="J183" s="83" t="s">
        <v>1500</v>
      </c>
      <c r="K183" s="71" t="s">
        <v>1171</v>
      </c>
      <c r="L183" s="25" t="s">
        <v>214</v>
      </c>
      <c r="M183" s="52">
        <v>880</v>
      </c>
      <c r="N183" s="71" t="s">
        <v>1207</v>
      </c>
      <c r="O183" s="25">
        <v>1</v>
      </c>
      <c r="P183" s="25">
        <v>7</v>
      </c>
      <c r="Q183" s="52">
        <v>5</v>
      </c>
      <c r="R183" s="25">
        <v>3</v>
      </c>
      <c r="S183" s="52">
        <f>O183+P183+Q183+R183</f>
        <v>16</v>
      </c>
      <c r="T183" s="25">
        <v>5</v>
      </c>
      <c r="U183" s="25">
        <f t="shared" si="49"/>
        <v>16</v>
      </c>
      <c r="V183" s="71" t="s">
        <v>1927</v>
      </c>
      <c r="W183" s="71" t="s">
        <v>19</v>
      </c>
      <c r="X183" s="25" t="s">
        <v>1529</v>
      </c>
      <c r="Y183" s="25">
        <v>100</v>
      </c>
      <c r="Z183" s="25">
        <v>15</v>
      </c>
      <c r="AA183" s="42">
        <v>405</v>
      </c>
      <c r="AB183" s="42">
        <v>90</v>
      </c>
      <c r="AC183" s="42">
        <v>91.2</v>
      </c>
      <c r="AD183" s="42">
        <v>25</v>
      </c>
      <c r="AE183" s="42">
        <v>170</v>
      </c>
      <c r="AF183" s="42">
        <v>90</v>
      </c>
      <c r="AG183" s="42">
        <v>90</v>
      </c>
      <c r="AH183" s="42">
        <v>255</v>
      </c>
      <c r="AI183" s="42">
        <v>166</v>
      </c>
      <c r="AJ183" s="18">
        <v>1382.2</v>
      </c>
      <c r="AK183" s="47">
        <v>153.57777777777778</v>
      </c>
      <c r="AL183" s="75">
        <v>405</v>
      </c>
      <c r="AM183" s="47">
        <f t="shared" si="42"/>
        <v>135148.44444444444</v>
      </c>
      <c r="AN183" s="47">
        <v>1.3514844444444445</v>
      </c>
      <c r="AO183" s="48">
        <v>1.2364386462042601E-3</v>
      </c>
      <c r="AP183" s="49">
        <v>0.87001217798558628</v>
      </c>
      <c r="AQ183" s="18" t="s">
        <v>1168</v>
      </c>
      <c r="AR183" s="24">
        <v>150</v>
      </c>
      <c r="AS183" s="24" t="s">
        <v>1509</v>
      </c>
      <c r="AT183" s="79">
        <f t="shared" si="34"/>
        <v>15.576923076923077</v>
      </c>
      <c r="AU183" s="51" t="b">
        <f t="shared" si="35"/>
        <v>0</v>
      </c>
      <c r="AV183" s="19">
        <v>11.111111111111111</v>
      </c>
      <c r="AW183" s="47">
        <v>132000</v>
      </c>
      <c r="AX183" s="18" t="s">
        <v>1841</v>
      </c>
      <c r="AY183" s="18">
        <v>2</v>
      </c>
      <c r="AZ183" s="43">
        <f t="shared" si="57"/>
        <v>249.23076923076923</v>
      </c>
      <c r="BA183" s="44">
        <f>ROUNDUP((AT183*U183)/Z183,0)*Z183</f>
        <v>255</v>
      </c>
      <c r="BB183" s="80">
        <f t="shared" si="43"/>
        <v>100</v>
      </c>
      <c r="BC183" s="18">
        <f>BO183</f>
        <v>250</v>
      </c>
      <c r="BD183" s="18">
        <f>BO183*G183</f>
        <v>220000</v>
      </c>
      <c r="BE183" s="18">
        <f t="shared" si="58"/>
        <v>440000</v>
      </c>
      <c r="BF183" s="18">
        <f t="shared" si="60"/>
        <v>16</v>
      </c>
      <c r="BG183" s="19">
        <f>ROUNDUP(AR183/BO183,0)</f>
        <v>1</v>
      </c>
      <c r="BH183" s="19">
        <f t="shared" si="59"/>
        <v>1</v>
      </c>
      <c r="BI183" s="19"/>
      <c r="BJ183" s="19"/>
      <c r="BK183" s="19"/>
      <c r="BL183" s="19"/>
      <c r="BM183" s="19">
        <f t="shared" si="54"/>
        <v>249.23076923076923</v>
      </c>
      <c r="BN183" s="18">
        <f t="shared" si="55"/>
        <v>250</v>
      </c>
      <c r="BO183" s="18">
        <f t="shared" si="56"/>
        <v>250</v>
      </c>
      <c r="BP183" s="18">
        <f>BO183/AT183</f>
        <v>16.049382716049383</v>
      </c>
    </row>
    <row r="184" spans="1:68" ht="30" x14ac:dyDescent="0.25">
      <c r="A184" s="18">
        <v>915</v>
      </c>
      <c r="B184" s="29" t="s">
        <v>2041</v>
      </c>
      <c r="C184" s="28" t="s">
        <v>1534</v>
      </c>
      <c r="D184" s="28"/>
      <c r="E184" s="23"/>
      <c r="F184" s="24">
        <v>1340.18</v>
      </c>
      <c r="G184" s="25">
        <v>235</v>
      </c>
      <c r="H184" s="52" t="s">
        <v>1722</v>
      </c>
      <c r="I184" s="86" t="s">
        <v>1700</v>
      </c>
      <c r="J184" s="83" t="s">
        <v>1505</v>
      </c>
      <c r="K184" s="71" t="s">
        <v>1175</v>
      </c>
      <c r="L184" s="25" t="s">
        <v>337</v>
      </c>
      <c r="M184" s="52">
        <v>235</v>
      </c>
      <c r="N184" s="71" t="s">
        <v>1208</v>
      </c>
      <c r="O184" s="25">
        <v>1</v>
      </c>
      <c r="P184" s="25">
        <v>15</v>
      </c>
      <c r="Q184" s="52">
        <v>1</v>
      </c>
      <c r="R184" s="25">
        <v>5</v>
      </c>
      <c r="S184" s="25">
        <v>22</v>
      </c>
      <c r="T184" s="25">
        <v>25</v>
      </c>
      <c r="U184" s="25">
        <f t="shared" si="49"/>
        <v>22</v>
      </c>
      <c r="V184" s="71"/>
      <c r="W184" s="71" t="s">
        <v>46</v>
      </c>
      <c r="X184" s="25" t="s">
        <v>1529</v>
      </c>
      <c r="Y184" s="25">
        <v>500</v>
      </c>
      <c r="Z184" s="25">
        <v>20</v>
      </c>
      <c r="AA184" s="42"/>
      <c r="AB184" s="42"/>
      <c r="AC184" s="42"/>
      <c r="AD184" s="42"/>
      <c r="AE184" s="42"/>
      <c r="AF184" s="42">
        <v>811.3</v>
      </c>
      <c r="AG184" s="42">
        <v>630.68000000000006</v>
      </c>
      <c r="AH184" s="42">
        <v>574.95000000000005</v>
      </c>
      <c r="AI184" s="42">
        <v>262</v>
      </c>
      <c r="AJ184" s="18">
        <v>2278.9300000000003</v>
      </c>
      <c r="AK184" s="47">
        <v>569.73250000000007</v>
      </c>
      <c r="AL184" s="75">
        <v>811.3</v>
      </c>
      <c r="AM184" s="47">
        <f t="shared" si="42"/>
        <v>59505.39444444445</v>
      </c>
      <c r="AN184" s="47">
        <v>1.3388713750000001</v>
      </c>
      <c r="AO184" s="48">
        <v>1.22489927068834E-3</v>
      </c>
      <c r="AP184" s="49">
        <v>0.87123707725627464</v>
      </c>
      <c r="AQ184" s="18" t="s">
        <v>1168</v>
      </c>
      <c r="AR184" s="24">
        <v>1340.18</v>
      </c>
      <c r="AS184" s="24" t="s">
        <v>1509</v>
      </c>
      <c r="AT184" s="79">
        <f t="shared" si="34"/>
        <v>31.20384615384615</v>
      </c>
      <c r="AU184" s="51" t="b">
        <f t="shared" si="35"/>
        <v>0</v>
      </c>
      <c r="AV184" s="19">
        <v>49.556760754344879</v>
      </c>
      <c r="AW184" s="47">
        <v>314942.3</v>
      </c>
      <c r="AX184" s="18" t="s">
        <v>1841</v>
      </c>
      <c r="AY184" s="18">
        <v>2</v>
      </c>
      <c r="AZ184" s="43">
        <f t="shared" si="57"/>
        <v>686.48461538461527</v>
      </c>
      <c r="BA184" s="44">
        <f>ROUNDUP((AT184*U184)/Z184,0)*Z184</f>
        <v>700</v>
      </c>
      <c r="BB184" s="80">
        <f t="shared" si="43"/>
        <v>500</v>
      </c>
      <c r="BC184" s="18">
        <f>BO184</f>
        <v>700</v>
      </c>
      <c r="BD184" s="18">
        <f>BO184*G184</f>
        <v>164500</v>
      </c>
      <c r="BE184" s="18">
        <f t="shared" si="58"/>
        <v>329000</v>
      </c>
      <c r="BF184" s="18">
        <f t="shared" si="60"/>
        <v>22</v>
      </c>
      <c r="BG184" s="19">
        <f>ROUNDUP(AR184/BO184,0)</f>
        <v>2</v>
      </c>
      <c r="BH184" s="19">
        <f t="shared" si="59"/>
        <v>0</v>
      </c>
      <c r="BI184" s="19">
        <f>(AR184-AY184*BO184)*G184</f>
        <v>-14057.699999999984</v>
      </c>
      <c r="BJ184" s="19"/>
      <c r="BK184" s="19"/>
      <c r="BL184" s="19"/>
      <c r="BM184" s="19">
        <f t="shared" si="54"/>
        <v>686.48461538461527</v>
      </c>
      <c r="BN184" s="18">
        <f t="shared" si="55"/>
        <v>700</v>
      </c>
      <c r="BO184" s="18">
        <f t="shared" si="56"/>
        <v>700</v>
      </c>
      <c r="BP184" s="18">
        <f>BO184/AT184</f>
        <v>22.433132010353756</v>
      </c>
    </row>
    <row r="185" spans="1:68" x14ac:dyDescent="0.25">
      <c r="A185" s="18">
        <v>311</v>
      </c>
      <c r="B185" s="23" t="s">
        <v>217</v>
      </c>
      <c r="C185" s="28" t="s">
        <v>1534</v>
      </c>
      <c r="D185" s="28"/>
      <c r="E185" s="23"/>
      <c r="F185" s="24">
        <v>9300</v>
      </c>
      <c r="G185" s="25">
        <v>5.5</v>
      </c>
      <c r="H185" s="52" t="s">
        <v>1723</v>
      </c>
      <c r="I185" s="86" t="s">
        <v>1700</v>
      </c>
      <c r="J185" s="83" t="s">
        <v>1502</v>
      </c>
      <c r="K185" s="71" t="s">
        <v>1177</v>
      </c>
      <c r="L185" s="25" t="s">
        <v>218</v>
      </c>
      <c r="M185" s="52">
        <v>5.5</v>
      </c>
      <c r="N185" s="71" t="s">
        <v>1208</v>
      </c>
      <c r="O185" s="25">
        <v>1</v>
      </c>
      <c r="P185" s="25">
        <v>10</v>
      </c>
      <c r="Q185" s="52">
        <v>1</v>
      </c>
      <c r="R185" s="25">
        <v>4</v>
      </c>
      <c r="S185" s="25">
        <v>16</v>
      </c>
      <c r="T185" s="25">
        <v>15</v>
      </c>
      <c r="U185" s="25">
        <f t="shared" si="49"/>
        <v>16</v>
      </c>
      <c r="V185" s="71" t="s">
        <v>1928</v>
      </c>
      <c r="W185" s="71" t="s">
        <v>46</v>
      </c>
      <c r="X185" s="25" t="s">
        <v>1510</v>
      </c>
      <c r="Y185" s="25">
        <v>5000</v>
      </c>
      <c r="Z185" s="25">
        <v>150</v>
      </c>
      <c r="AA185" s="42">
        <v>37200</v>
      </c>
      <c r="AB185" s="42">
        <v>28550</v>
      </c>
      <c r="AC185" s="42">
        <v>29525</v>
      </c>
      <c r="AD185" s="42">
        <v>4875</v>
      </c>
      <c r="AE185" s="42">
        <v>14950</v>
      </c>
      <c r="AF185" s="42">
        <v>28275</v>
      </c>
      <c r="AG185" s="42">
        <v>22425</v>
      </c>
      <c r="AH185" s="42">
        <v>28475</v>
      </c>
      <c r="AI185" s="42">
        <v>22000</v>
      </c>
      <c r="AJ185" s="18">
        <v>216275</v>
      </c>
      <c r="AK185" s="47">
        <v>24030.555555555555</v>
      </c>
      <c r="AL185" s="75">
        <v>37200</v>
      </c>
      <c r="AM185" s="47">
        <f t="shared" si="42"/>
        <v>132168.05555555556</v>
      </c>
      <c r="AN185" s="47">
        <v>1.3216805555555555</v>
      </c>
      <c r="AO185" s="48">
        <v>1.2091718284610873E-3</v>
      </c>
      <c r="AP185" s="49">
        <v>0.87244624908473578</v>
      </c>
      <c r="AQ185" s="18" t="s">
        <v>1168</v>
      </c>
      <c r="AR185" s="24">
        <v>9300</v>
      </c>
      <c r="AS185" s="24" t="s">
        <v>1510</v>
      </c>
      <c r="AT185" s="79">
        <f t="shared" si="34"/>
        <v>1430.7692307692307</v>
      </c>
      <c r="AU185" s="51" t="b">
        <f t="shared" si="35"/>
        <v>0</v>
      </c>
      <c r="AV185" s="19">
        <v>7.5</v>
      </c>
      <c r="AW185" s="47">
        <v>51150</v>
      </c>
      <c r="AX185" s="18" t="s">
        <v>1841</v>
      </c>
      <c r="AY185" s="18">
        <v>2</v>
      </c>
      <c r="AZ185" s="43">
        <f t="shared" si="57"/>
        <v>22892.307692307691</v>
      </c>
      <c r="BA185" s="44">
        <f>ROUNDUP((AT185*U185)/Z185,0)*Z185</f>
        <v>22950</v>
      </c>
      <c r="BB185" s="80">
        <f t="shared" si="43"/>
        <v>5000</v>
      </c>
      <c r="BC185" s="18">
        <f>BO185</f>
        <v>23000</v>
      </c>
      <c r="BD185" s="18">
        <f>BO185*G185</f>
        <v>126500</v>
      </c>
      <c r="BE185" s="18">
        <f t="shared" si="58"/>
        <v>253000</v>
      </c>
      <c r="BF185" s="18">
        <f t="shared" si="60"/>
        <v>16</v>
      </c>
      <c r="BG185" s="19">
        <f>ROUNDUP(AR185/BO185,0)</f>
        <v>1</v>
      </c>
      <c r="BH185" s="19">
        <f t="shared" si="59"/>
        <v>1</v>
      </c>
      <c r="BI185" s="19"/>
      <c r="BJ185" s="19"/>
      <c r="BK185" s="19">
        <f>BH185*BO185</f>
        <v>23000</v>
      </c>
      <c r="BL185" s="19">
        <f t="shared" ref="BL185:BL190" si="61">BK185*G185</f>
        <v>126500</v>
      </c>
      <c r="BM185" s="19">
        <f t="shared" si="54"/>
        <v>22892.307692307691</v>
      </c>
      <c r="BN185" s="18">
        <f t="shared" si="55"/>
        <v>23000</v>
      </c>
      <c r="BO185" s="18">
        <f t="shared" si="56"/>
        <v>23000</v>
      </c>
      <c r="BP185" s="18">
        <f>BO185/AT185</f>
        <v>16.0752688172043</v>
      </c>
    </row>
    <row r="186" spans="1:68" ht="30" x14ac:dyDescent="0.25">
      <c r="A186" s="18">
        <v>290</v>
      </c>
      <c r="B186" s="28" t="s">
        <v>2042</v>
      </c>
      <c r="C186" s="28" t="s">
        <v>1534</v>
      </c>
      <c r="D186" s="28"/>
      <c r="E186" s="23"/>
      <c r="F186" s="24">
        <v>367</v>
      </c>
      <c r="G186" s="25">
        <v>190</v>
      </c>
      <c r="H186" s="52" t="s">
        <v>1708</v>
      </c>
      <c r="I186" s="86" t="s">
        <v>1700</v>
      </c>
      <c r="J186" s="83" t="s">
        <v>1501</v>
      </c>
      <c r="K186" s="71" t="s">
        <v>1175</v>
      </c>
      <c r="L186" s="25" t="s">
        <v>238</v>
      </c>
      <c r="M186" s="52">
        <v>190</v>
      </c>
      <c r="N186" s="71" t="s">
        <v>1208</v>
      </c>
      <c r="O186" s="25">
        <v>1</v>
      </c>
      <c r="P186" s="25">
        <v>15</v>
      </c>
      <c r="Q186" s="52">
        <v>1</v>
      </c>
      <c r="R186" s="25">
        <v>5</v>
      </c>
      <c r="S186" s="25">
        <v>22</v>
      </c>
      <c r="T186" s="25">
        <v>25</v>
      </c>
      <c r="U186" s="25">
        <f t="shared" si="49"/>
        <v>22</v>
      </c>
      <c r="V186" s="71" t="s">
        <v>1891</v>
      </c>
      <c r="W186" s="71" t="s">
        <v>46</v>
      </c>
      <c r="X186" s="25" t="s">
        <v>1529</v>
      </c>
      <c r="Y186" s="25">
        <v>500</v>
      </c>
      <c r="Z186" s="25">
        <v>14</v>
      </c>
      <c r="AA186" s="42"/>
      <c r="AB186" s="42">
        <v>1199.71</v>
      </c>
      <c r="AC186" s="42">
        <v>1738</v>
      </c>
      <c r="AD186" s="42">
        <v>326.37</v>
      </c>
      <c r="AE186" s="42">
        <v>1075.21</v>
      </c>
      <c r="AF186" s="42">
        <v>682.15</v>
      </c>
      <c r="AG186" s="42">
        <v>521.13</v>
      </c>
      <c r="AH186" s="42">
        <v>21</v>
      </c>
      <c r="AI186" s="42">
        <v>0</v>
      </c>
      <c r="AJ186" s="18">
        <v>5563.57</v>
      </c>
      <c r="AK186" s="47">
        <v>695.44624999999996</v>
      </c>
      <c r="AL186" s="75">
        <v>1738</v>
      </c>
      <c r="AM186" s="47">
        <f t="shared" si="42"/>
        <v>117453.14444444444</v>
      </c>
      <c r="AN186" s="47">
        <v>1.3213478750000001</v>
      </c>
      <c r="AO186" s="48">
        <v>1.2088674675064196E-3</v>
      </c>
      <c r="AP186" s="49">
        <v>0.87365511655224215</v>
      </c>
      <c r="AQ186" s="18" t="s">
        <v>1168</v>
      </c>
      <c r="AR186" s="24">
        <v>367</v>
      </c>
      <c r="AS186" s="24" t="s">
        <v>1509</v>
      </c>
      <c r="AT186" s="79">
        <f t="shared" si="34"/>
        <v>66.84615384615384</v>
      </c>
      <c r="AU186" s="51" t="b">
        <f t="shared" si="35"/>
        <v>0</v>
      </c>
      <c r="AV186" s="19">
        <v>6.334867663981588</v>
      </c>
      <c r="AW186" s="47">
        <v>69730</v>
      </c>
      <c r="AX186" s="18" t="s">
        <v>1842</v>
      </c>
      <c r="AY186" s="47">
        <f>ROUNDUP((AZ186/BC186)+1,0)</f>
        <v>4</v>
      </c>
      <c r="AZ186" s="43">
        <f t="shared" si="57"/>
        <v>1470.6153846153845</v>
      </c>
      <c r="BA186" s="44">
        <f>Y186</f>
        <v>500</v>
      </c>
      <c r="BB186" s="80">
        <f t="shared" si="43"/>
        <v>500</v>
      </c>
      <c r="BC186" s="18">
        <f>ROUNDUP(BA186/Z186,0)*Z186</f>
        <v>504</v>
      </c>
      <c r="BD186" s="18">
        <f>BC186*G186</f>
        <v>95760</v>
      </c>
      <c r="BE186" s="18">
        <f t="shared" si="58"/>
        <v>383040</v>
      </c>
      <c r="BF186" s="55">
        <f t="shared" si="60"/>
        <v>22</v>
      </c>
      <c r="BG186" s="19">
        <f>ROUNDUP(AR186/BC186,0)</f>
        <v>1</v>
      </c>
      <c r="BH186" s="19">
        <f t="shared" si="59"/>
        <v>3</v>
      </c>
      <c r="BI186" s="19"/>
      <c r="BJ186" s="19"/>
      <c r="BK186" s="19">
        <f>BH186*BC186</f>
        <v>1512</v>
      </c>
      <c r="BL186" s="19">
        <f t="shared" si="61"/>
        <v>287280</v>
      </c>
      <c r="BM186" s="19">
        <f t="shared" si="54"/>
        <v>1470.6153846153845</v>
      </c>
      <c r="BN186" s="18">
        <f t="shared" si="55"/>
        <v>1480</v>
      </c>
      <c r="BO186" s="18">
        <f t="shared" si="56"/>
        <v>1480</v>
      </c>
      <c r="BP186" s="18">
        <f>BC186/AT186</f>
        <v>7.5397008055235908</v>
      </c>
    </row>
    <row r="187" spans="1:68" x14ac:dyDescent="0.25">
      <c r="A187" s="18">
        <v>220</v>
      </c>
      <c r="B187" s="23" t="s">
        <v>219</v>
      </c>
      <c r="C187" s="28" t="s">
        <v>1534</v>
      </c>
      <c r="D187" s="28"/>
      <c r="E187" s="23"/>
      <c r="F187" s="24">
        <v>59600</v>
      </c>
      <c r="G187" s="25">
        <v>1.1000000000000001</v>
      </c>
      <c r="H187" s="52" t="s">
        <v>1705</v>
      </c>
      <c r="I187" s="86" t="s">
        <v>1700</v>
      </c>
      <c r="J187" s="83" t="s">
        <v>1639</v>
      </c>
      <c r="K187" s="71" t="s">
        <v>1187</v>
      </c>
      <c r="L187" s="25" t="s">
        <v>220</v>
      </c>
      <c r="M187" s="52">
        <v>1.1000000000000001</v>
      </c>
      <c r="N187" s="71" t="s">
        <v>1208</v>
      </c>
      <c r="O187" s="25">
        <v>1</v>
      </c>
      <c r="P187" s="25">
        <v>10</v>
      </c>
      <c r="Q187" s="52">
        <v>1</v>
      </c>
      <c r="R187" s="25">
        <v>3</v>
      </c>
      <c r="S187" s="25">
        <v>15</v>
      </c>
      <c r="T187" s="25">
        <v>7</v>
      </c>
      <c r="U187" s="25">
        <f t="shared" si="49"/>
        <v>15</v>
      </c>
      <c r="V187" s="71" t="s">
        <v>1929</v>
      </c>
      <c r="W187" s="71" t="s">
        <v>46</v>
      </c>
      <c r="X187" s="25" t="s">
        <v>1510</v>
      </c>
      <c r="Y187" s="25">
        <v>10000</v>
      </c>
      <c r="Z187" s="25">
        <v>2000</v>
      </c>
      <c r="AA187" s="42">
        <v>183700</v>
      </c>
      <c r="AB187" s="42">
        <v>252030</v>
      </c>
      <c r="AC187" s="42">
        <v>50000</v>
      </c>
      <c r="AD187" s="42">
        <v>2000</v>
      </c>
      <c r="AE187" s="42">
        <v>52000</v>
      </c>
      <c r="AF187" s="42">
        <v>72000</v>
      </c>
      <c r="AG187" s="42">
        <v>152400</v>
      </c>
      <c r="AH187" s="42">
        <v>168100</v>
      </c>
      <c r="AI187" s="42">
        <v>140950</v>
      </c>
      <c r="AJ187" s="18">
        <v>1073180</v>
      </c>
      <c r="AK187" s="47">
        <v>119242.22222222222</v>
      </c>
      <c r="AL187" s="75">
        <v>252030</v>
      </c>
      <c r="AM187" s="47">
        <f t="shared" si="42"/>
        <v>131166.44444444444</v>
      </c>
      <c r="AN187" s="47">
        <v>1.3116644444444443</v>
      </c>
      <c r="AO187" s="48">
        <v>1.2000083438842857E-3</v>
      </c>
      <c r="AP187" s="49">
        <v>0.87485512489612649</v>
      </c>
      <c r="AQ187" s="18" t="s">
        <v>1168</v>
      </c>
      <c r="AR187" s="24">
        <v>59600</v>
      </c>
      <c r="AS187" s="24" t="s">
        <v>1510</v>
      </c>
      <c r="AT187" s="79">
        <f t="shared" si="34"/>
        <v>9693.461538461539</v>
      </c>
      <c r="AU187" s="51" t="b">
        <f t="shared" si="35"/>
        <v>0</v>
      </c>
      <c r="AV187" s="19">
        <v>7.0943935245804068</v>
      </c>
      <c r="AW187" s="47">
        <v>65560</v>
      </c>
      <c r="AX187" s="18" t="s">
        <v>1841</v>
      </c>
      <c r="AY187" s="18">
        <v>2</v>
      </c>
      <c r="AZ187" s="18">
        <f t="shared" si="57"/>
        <v>145401.92307692309</v>
      </c>
      <c r="BA187" s="44">
        <f>ROUNDUP((AT187*U187)/Z187,0)*Z187</f>
        <v>146000</v>
      </c>
      <c r="BB187" s="80">
        <f t="shared" si="43"/>
        <v>10000</v>
      </c>
      <c r="BC187" s="18">
        <f>BO187</f>
        <v>146000</v>
      </c>
      <c r="BD187" s="18">
        <f>BO187*G187</f>
        <v>160600</v>
      </c>
      <c r="BE187" s="18">
        <f t="shared" si="58"/>
        <v>321200</v>
      </c>
      <c r="BF187" s="18">
        <f t="shared" si="60"/>
        <v>15</v>
      </c>
      <c r="BG187" s="19">
        <f>ROUNDUP(AR187/BO187,0)</f>
        <v>1</v>
      </c>
      <c r="BH187" s="19">
        <f t="shared" si="59"/>
        <v>1</v>
      </c>
      <c r="BI187" s="19"/>
      <c r="BJ187" s="19"/>
      <c r="BK187" s="19">
        <f>BH187*BO187</f>
        <v>146000</v>
      </c>
      <c r="BL187" s="19">
        <f t="shared" si="61"/>
        <v>160600</v>
      </c>
      <c r="BM187" s="19">
        <f t="shared" si="54"/>
        <v>145401.92307692309</v>
      </c>
      <c r="BN187" s="18">
        <f t="shared" si="55"/>
        <v>146000</v>
      </c>
      <c r="BO187" s="18">
        <f t="shared" si="56"/>
        <v>146000</v>
      </c>
      <c r="BP187" s="18">
        <f>BO187/AT187</f>
        <v>15.061699004086814</v>
      </c>
    </row>
    <row r="188" spans="1:68" x14ac:dyDescent="0.25">
      <c r="A188" s="18">
        <v>249</v>
      </c>
      <c r="B188" s="23" t="s">
        <v>221</v>
      </c>
      <c r="C188" s="28" t="s">
        <v>1534</v>
      </c>
      <c r="D188" s="28"/>
      <c r="E188" s="23"/>
      <c r="F188" s="24">
        <v>14540</v>
      </c>
      <c r="G188" s="25">
        <v>6</v>
      </c>
      <c r="H188" s="52" t="s">
        <v>1724</v>
      </c>
      <c r="I188" s="86" t="s">
        <v>1699</v>
      </c>
      <c r="J188" s="83" t="s">
        <v>1500</v>
      </c>
      <c r="K188" s="71" t="s">
        <v>1177</v>
      </c>
      <c r="L188" s="25" t="s">
        <v>222</v>
      </c>
      <c r="M188" s="52">
        <v>6</v>
      </c>
      <c r="N188" s="71" t="s">
        <v>1208</v>
      </c>
      <c r="O188" s="25">
        <v>1</v>
      </c>
      <c r="P188" s="25">
        <v>10</v>
      </c>
      <c r="Q188" s="52">
        <v>1</v>
      </c>
      <c r="R188" s="25">
        <v>4</v>
      </c>
      <c r="S188" s="25">
        <v>16</v>
      </c>
      <c r="T188" s="25">
        <v>15</v>
      </c>
      <c r="U188" s="25">
        <f t="shared" si="49"/>
        <v>16</v>
      </c>
      <c r="V188" s="71" t="s">
        <v>1905</v>
      </c>
      <c r="W188" s="71" t="s">
        <v>46</v>
      </c>
      <c r="X188" s="25" t="s">
        <v>1510</v>
      </c>
      <c r="Y188" s="25">
        <v>5000</v>
      </c>
      <c r="Z188" s="25">
        <v>250</v>
      </c>
      <c r="AA188" s="42">
        <v>23037</v>
      </c>
      <c r="AB188" s="42">
        <v>51308</v>
      </c>
      <c r="AC188" s="42">
        <v>1360</v>
      </c>
      <c r="AD188" s="42">
        <v>0</v>
      </c>
      <c r="AE188" s="42">
        <v>0</v>
      </c>
      <c r="AF188" s="42">
        <v>15240</v>
      </c>
      <c r="AG188" s="42">
        <v>56418</v>
      </c>
      <c r="AH188" s="42">
        <v>27370</v>
      </c>
      <c r="AI188" s="42">
        <v>21620</v>
      </c>
      <c r="AJ188" s="18">
        <v>196353</v>
      </c>
      <c r="AK188" s="47">
        <v>21817</v>
      </c>
      <c r="AL188" s="75">
        <v>56418</v>
      </c>
      <c r="AM188" s="47">
        <f t="shared" si="42"/>
        <v>130902</v>
      </c>
      <c r="AN188" s="47">
        <v>1.3090200000000001</v>
      </c>
      <c r="AO188" s="48">
        <v>1.1975890091133292E-3</v>
      </c>
      <c r="AP188" s="49">
        <v>0.87605271390523987</v>
      </c>
      <c r="AQ188" s="18" t="s">
        <v>1168</v>
      </c>
      <c r="AR188" s="24">
        <v>14540</v>
      </c>
      <c r="AS188" s="24" t="s">
        <v>1510</v>
      </c>
      <c r="AT188" s="79">
        <f t="shared" si="34"/>
        <v>2169.9230769230771</v>
      </c>
      <c r="AU188" s="51" t="b">
        <f t="shared" si="35"/>
        <v>0</v>
      </c>
      <c r="AV188" s="19">
        <v>7.7315750292459855</v>
      </c>
      <c r="AW188" s="47">
        <v>87240</v>
      </c>
      <c r="AX188" s="18" t="s">
        <v>1842</v>
      </c>
      <c r="AY188" s="47">
        <f>ROUNDUP((AZ188/BC188)+1,0)</f>
        <v>8</v>
      </c>
      <c r="AZ188" s="43">
        <f t="shared" si="57"/>
        <v>34718.769230769234</v>
      </c>
      <c r="BA188" s="44">
        <f>Y188</f>
        <v>5000</v>
      </c>
      <c r="BB188" s="80">
        <f t="shared" si="43"/>
        <v>5000</v>
      </c>
      <c r="BC188" s="18">
        <f>ROUNDUP(BA188/Z188,0)*Z188</f>
        <v>5000</v>
      </c>
      <c r="BD188" s="18">
        <f>BC188*G188</f>
        <v>30000</v>
      </c>
      <c r="BE188" s="18">
        <f t="shared" si="58"/>
        <v>240000</v>
      </c>
      <c r="BF188" s="56">
        <f t="shared" si="60"/>
        <v>16</v>
      </c>
      <c r="BG188" s="19">
        <f>ROUNDUP(AR188/BC188,0)</f>
        <v>3</v>
      </c>
      <c r="BH188" s="19">
        <f t="shared" si="59"/>
        <v>5</v>
      </c>
      <c r="BI188" s="19"/>
      <c r="BJ188" s="19"/>
      <c r="BK188" s="19">
        <f>BH188*BC188</f>
        <v>25000</v>
      </c>
      <c r="BL188" s="19">
        <f t="shared" si="61"/>
        <v>150000</v>
      </c>
      <c r="BM188" s="19">
        <f t="shared" si="54"/>
        <v>34718.769230769234</v>
      </c>
      <c r="BN188" s="18">
        <f t="shared" si="55"/>
        <v>34750</v>
      </c>
      <c r="BO188" s="18">
        <f t="shared" si="56"/>
        <v>34750</v>
      </c>
      <c r="BP188" s="18">
        <f>BC188/AT188</f>
        <v>2.3042291467262217</v>
      </c>
    </row>
    <row r="189" spans="1:68" ht="30" x14ac:dyDescent="0.25">
      <c r="A189" s="18">
        <v>701</v>
      </c>
      <c r="B189" s="29" t="s">
        <v>2043</v>
      </c>
      <c r="C189" s="28" t="s">
        <v>1534</v>
      </c>
      <c r="D189" s="28"/>
      <c r="E189" s="23"/>
      <c r="F189" s="24">
        <v>30.600000000000023</v>
      </c>
      <c r="G189" s="25">
        <v>350</v>
      </c>
      <c r="H189" s="52" t="e">
        <v>#N/A</v>
      </c>
      <c r="I189" s="86" t="s">
        <v>1700</v>
      </c>
      <c r="J189" s="83" t="s">
        <v>1506</v>
      </c>
      <c r="K189" s="71" t="s">
        <v>1175</v>
      </c>
      <c r="L189" s="25" t="s">
        <v>223</v>
      </c>
      <c r="M189" s="52">
        <v>350</v>
      </c>
      <c r="N189" s="71" t="s">
        <v>1208</v>
      </c>
      <c r="O189" s="25">
        <v>1</v>
      </c>
      <c r="P189" s="25">
        <v>15</v>
      </c>
      <c r="Q189" s="52">
        <v>1</v>
      </c>
      <c r="R189" s="25">
        <v>5</v>
      </c>
      <c r="S189" s="25">
        <v>22</v>
      </c>
      <c r="T189" s="25">
        <v>10</v>
      </c>
      <c r="U189" s="25">
        <f t="shared" si="49"/>
        <v>22</v>
      </c>
      <c r="V189" s="71" t="e">
        <v>#N/A</v>
      </c>
      <c r="W189" s="71" t="s">
        <v>59</v>
      </c>
      <c r="X189" s="25" t="s">
        <v>1529</v>
      </c>
      <c r="Y189" s="25">
        <v>100</v>
      </c>
      <c r="Z189" s="25">
        <v>30</v>
      </c>
      <c r="AA189" s="42">
        <v>0</v>
      </c>
      <c r="AB189" s="42">
        <v>35</v>
      </c>
      <c r="AC189" s="42">
        <v>434.8</v>
      </c>
      <c r="AD189" s="42">
        <v>270</v>
      </c>
      <c r="AE189" s="42">
        <v>354</v>
      </c>
      <c r="AF189" s="42">
        <v>271</v>
      </c>
      <c r="AG189" s="42">
        <v>995</v>
      </c>
      <c r="AH189" s="42">
        <v>774</v>
      </c>
      <c r="AI189" s="42">
        <v>228.79999999999998</v>
      </c>
      <c r="AJ189" s="18">
        <v>3362.6000000000004</v>
      </c>
      <c r="AK189" s="47">
        <v>373.62222222222226</v>
      </c>
      <c r="AL189" s="75">
        <v>995</v>
      </c>
      <c r="AM189" s="47">
        <f t="shared" si="42"/>
        <v>130767.7777777778</v>
      </c>
      <c r="AN189" s="47">
        <v>1.3076777777777779</v>
      </c>
      <c r="AO189" s="48">
        <v>1.1963610442379869E-3</v>
      </c>
      <c r="AP189" s="49">
        <v>0.8772490749494779</v>
      </c>
      <c r="AQ189" s="18" t="s">
        <v>1168</v>
      </c>
      <c r="AR189" s="24">
        <v>30.600000000000023</v>
      </c>
      <c r="AS189" s="24" t="s">
        <v>1510</v>
      </c>
      <c r="AT189" s="79">
        <f t="shared" si="34"/>
        <v>38.269230769230766</v>
      </c>
      <c r="AU189" s="51" t="b">
        <f t="shared" si="35"/>
        <v>0</v>
      </c>
      <c r="AV189" s="19">
        <v>0.9226130653266339</v>
      </c>
      <c r="AW189" s="47">
        <v>10710.000000000007</v>
      </c>
      <c r="AX189" s="18" t="s">
        <v>1841</v>
      </c>
      <c r="AY189" s="18">
        <v>2</v>
      </c>
      <c r="AZ189" s="43">
        <f t="shared" si="57"/>
        <v>841.92307692307691</v>
      </c>
      <c r="BA189" s="44">
        <f>ROUNDUP((AT189*U189)/Z189,0)*Z189</f>
        <v>870</v>
      </c>
      <c r="BB189" s="80">
        <f t="shared" si="43"/>
        <v>100</v>
      </c>
      <c r="BC189" s="18">
        <f>BO189</f>
        <v>850</v>
      </c>
      <c r="BD189" s="18">
        <f>BO189*G189</f>
        <v>297500</v>
      </c>
      <c r="BE189" s="18">
        <f t="shared" si="58"/>
        <v>595000</v>
      </c>
      <c r="BF189" s="18">
        <f t="shared" si="60"/>
        <v>22</v>
      </c>
      <c r="BG189" s="19">
        <f>ROUNDUP(AR189/BO189,0)</f>
        <v>1</v>
      </c>
      <c r="BH189" s="19">
        <f t="shared" si="59"/>
        <v>1</v>
      </c>
      <c r="BI189" s="19"/>
      <c r="BJ189" s="19"/>
      <c r="BK189" s="19">
        <f>BH189*BO189</f>
        <v>850</v>
      </c>
      <c r="BL189" s="19">
        <f t="shared" si="61"/>
        <v>297500</v>
      </c>
      <c r="BM189" s="19">
        <f t="shared" si="54"/>
        <v>841.92307692307691</v>
      </c>
      <c r="BN189" s="18">
        <f t="shared" si="55"/>
        <v>850</v>
      </c>
      <c r="BO189" s="18">
        <f t="shared" si="56"/>
        <v>850</v>
      </c>
      <c r="BP189" s="18">
        <f>BO189/AT189</f>
        <v>22.211055276381913</v>
      </c>
    </row>
    <row r="190" spans="1:68" x14ac:dyDescent="0.25">
      <c r="A190" s="18">
        <v>286</v>
      </c>
      <c r="B190" s="23" t="s">
        <v>301</v>
      </c>
      <c r="C190" s="28" t="s">
        <v>1534</v>
      </c>
      <c r="D190" s="28"/>
      <c r="E190" s="23"/>
      <c r="F190" s="24">
        <v>850</v>
      </c>
      <c r="G190" s="25">
        <v>190</v>
      </c>
      <c r="H190" s="52" t="e">
        <v>#N/A</v>
      </c>
      <c r="I190" s="86" t="s">
        <v>1700</v>
      </c>
      <c r="J190" s="83" t="s">
        <v>1501</v>
      </c>
      <c r="K190" s="71" t="s">
        <v>1175</v>
      </c>
      <c r="L190" s="25" t="s">
        <v>302</v>
      </c>
      <c r="M190" s="52">
        <v>190</v>
      </c>
      <c r="N190" s="71" t="s">
        <v>1208</v>
      </c>
      <c r="O190" s="25">
        <v>1</v>
      </c>
      <c r="P190" s="25">
        <v>15</v>
      </c>
      <c r="Q190" s="52">
        <v>1</v>
      </c>
      <c r="R190" s="25">
        <v>5</v>
      </c>
      <c r="S190" s="25">
        <v>22</v>
      </c>
      <c r="T190" s="25">
        <v>25</v>
      </c>
      <c r="U190" s="25">
        <f t="shared" si="49"/>
        <v>22</v>
      </c>
      <c r="V190" s="71" t="s">
        <v>1891</v>
      </c>
      <c r="W190" s="71" t="s">
        <v>46</v>
      </c>
      <c r="X190" s="25" t="s">
        <v>1529</v>
      </c>
      <c r="Y190" s="25">
        <v>500</v>
      </c>
      <c r="Z190" s="25">
        <v>14</v>
      </c>
      <c r="AA190" s="42"/>
      <c r="AB190" s="42"/>
      <c r="AC190" s="42"/>
      <c r="AD190" s="42"/>
      <c r="AE190" s="42">
        <v>973.02</v>
      </c>
      <c r="AF190" s="42">
        <v>1766.98</v>
      </c>
      <c r="AG190" s="42">
        <v>693</v>
      </c>
      <c r="AH190" s="42">
        <v>0</v>
      </c>
      <c r="AI190" s="42">
        <v>0</v>
      </c>
      <c r="AJ190" s="18">
        <v>3433</v>
      </c>
      <c r="AK190" s="47">
        <v>686.6</v>
      </c>
      <c r="AL190" s="75">
        <v>1766.98</v>
      </c>
      <c r="AM190" s="47">
        <f t="shared" si="42"/>
        <v>72474.444444444453</v>
      </c>
      <c r="AN190" s="47">
        <v>1.30454</v>
      </c>
      <c r="AO190" s="48">
        <v>1.1934903713837089E-3</v>
      </c>
      <c r="AP190" s="49">
        <v>0.87844256532086162</v>
      </c>
      <c r="AQ190" s="18" t="s">
        <v>1168</v>
      </c>
      <c r="AR190" s="24">
        <v>850</v>
      </c>
      <c r="AS190" s="24" t="s">
        <v>1509</v>
      </c>
      <c r="AT190" s="79">
        <f t="shared" si="34"/>
        <v>67.96076923076923</v>
      </c>
      <c r="AU190" s="51" t="b">
        <f t="shared" si="35"/>
        <v>0</v>
      </c>
      <c r="AV190" s="19">
        <v>14.431402732345585</v>
      </c>
      <c r="AW190" s="47">
        <v>161500</v>
      </c>
      <c r="AX190" s="18" t="s">
        <v>1842</v>
      </c>
      <c r="AY190" s="47">
        <f>ROUNDUP((AZ190/BC190)+1,0)</f>
        <v>4</v>
      </c>
      <c r="AZ190" s="43">
        <f t="shared" si="57"/>
        <v>1495.136923076923</v>
      </c>
      <c r="BA190" s="44">
        <f>Y190</f>
        <v>500</v>
      </c>
      <c r="BB190" s="80">
        <f t="shared" si="43"/>
        <v>500</v>
      </c>
      <c r="BC190" s="18">
        <f>ROUNDUP(BA190/Z190,0)*Z190</f>
        <v>504</v>
      </c>
      <c r="BD190" s="18">
        <f>BC190*G190</f>
        <v>95760</v>
      </c>
      <c r="BE190" s="18">
        <f t="shared" si="58"/>
        <v>383040</v>
      </c>
      <c r="BF190" s="55">
        <f t="shared" si="60"/>
        <v>22</v>
      </c>
      <c r="BG190" s="19">
        <f>ROUNDUP(AR190/BC190,0)</f>
        <v>2</v>
      </c>
      <c r="BH190" s="19">
        <f t="shared" si="59"/>
        <v>2</v>
      </c>
      <c r="BI190" s="19"/>
      <c r="BJ190" s="19"/>
      <c r="BK190" s="19">
        <f>BH190*BC190</f>
        <v>1008</v>
      </c>
      <c r="BL190" s="19">
        <f t="shared" si="61"/>
        <v>191520</v>
      </c>
      <c r="BM190" s="19">
        <f t="shared" si="54"/>
        <v>1495.136923076923</v>
      </c>
      <c r="BN190" s="18">
        <f t="shared" si="55"/>
        <v>1508</v>
      </c>
      <c r="BO190" s="18">
        <f t="shared" si="56"/>
        <v>1508</v>
      </c>
      <c r="BP190" s="18">
        <f>BC190/AT190</f>
        <v>7.4160431923394716</v>
      </c>
    </row>
    <row r="191" spans="1:68" x14ac:dyDescent="0.25">
      <c r="A191" s="18">
        <v>55</v>
      </c>
      <c r="B191" s="23" t="s">
        <v>224</v>
      </c>
      <c r="C191" s="28" t="s">
        <v>1534</v>
      </c>
      <c r="D191" s="28"/>
      <c r="E191" s="23"/>
      <c r="F191" s="24">
        <v>150</v>
      </c>
      <c r="G191" s="25">
        <v>1280</v>
      </c>
      <c r="H191" s="52" t="s">
        <v>1702</v>
      </c>
      <c r="I191" s="86" t="s">
        <v>1700</v>
      </c>
      <c r="J191" s="83" t="s">
        <v>1499</v>
      </c>
      <c r="K191" s="71" t="s">
        <v>1171</v>
      </c>
      <c r="L191" s="25" t="s">
        <v>225</v>
      </c>
      <c r="M191" s="52">
        <v>1280</v>
      </c>
      <c r="N191" s="71" t="s">
        <v>1207</v>
      </c>
      <c r="O191" s="25">
        <v>1</v>
      </c>
      <c r="P191" s="25">
        <v>7</v>
      </c>
      <c r="Q191" s="52">
        <v>1</v>
      </c>
      <c r="R191" s="25">
        <v>3</v>
      </c>
      <c r="S191" s="52">
        <f>O191+P191+Q191+R191</f>
        <v>12</v>
      </c>
      <c r="T191" s="25">
        <v>6</v>
      </c>
      <c r="U191" s="25">
        <f t="shared" si="49"/>
        <v>12</v>
      </c>
      <c r="V191" s="71" t="s">
        <v>1900</v>
      </c>
      <c r="W191" s="71" t="s">
        <v>31</v>
      </c>
      <c r="X191" s="25" t="s">
        <v>1529</v>
      </c>
      <c r="Y191" s="25">
        <v>50</v>
      </c>
      <c r="Z191" s="25">
        <v>25</v>
      </c>
      <c r="AA191" s="42">
        <v>125</v>
      </c>
      <c r="AB191" s="42">
        <v>25</v>
      </c>
      <c r="AC191" s="42">
        <v>0</v>
      </c>
      <c r="AD191" s="42">
        <v>50</v>
      </c>
      <c r="AE191" s="42">
        <v>25</v>
      </c>
      <c r="AF191" s="42">
        <v>75</v>
      </c>
      <c r="AG191" s="42">
        <v>200</v>
      </c>
      <c r="AH191" s="42">
        <v>175</v>
      </c>
      <c r="AI191" s="42">
        <v>225</v>
      </c>
      <c r="AJ191" s="18">
        <v>900</v>
      </c>
      <c r="AK191" s="47">
        <v>100</v>
      </c>
      <c r="AL191" s="75">
        <v>225</v>
      </c>
      <c r="AM191" s="47">
        <f t="shared" si="42"/>
        <v>128000</v>
      </c>
      <c r="AN191" s="47">
        <v>1.28</v>
      </c>
      <c r="AO191" s="48">
        <v>1.1710393513201184E-3</v>
      </c>
      <c r="AP191" s="49">
        <v>0.87961360467218175</v>
      </c>
      <c r="AQ191" s="18" t="s">
        <v>1168</v>
      </c>
      <c r="AR191" s="24">
        <v>150</v>
      </c>
      <c r="AS191" s="24" t="s">
        <v>1509</v>
      </c>
      <c r="AT191" s="79">
        <f t="shared" si="34"/>
        <v>8.6538461538461533</v>
      </c>
      <c r="AU191" s="51" t="b">
        <f t="shared" si="35"/>
        <v>0</v>
      </c>
      <c r="AV191" s="19">
        <v>20</v>
      </c>
      <c r="AW191" s="47">
        <v>192000</v>
      </c>
      <c r="AX191" s="18" t="s">
        <v>1841</v>
      </c>
      <c r="AY191" s="18">
        <v>2</v>
      </c>
      <c r="AZ191" s="18">
        <f t="shared" si="57"/>
        <v>103.84615384615384</v>
      </c>
      <c r="BA191" s="44">
        <f>ROUNDUP((AT191*U191)/Z191,0)*Z191</f>
        <v>125</v>
      </c>
      <c r="BB191" s="80">
        <f t="shared" si="43"/>
        <v>50</v>
      </c>
      <c r="BC191" s="18">
        <f>BO191</f>
        <v>125</v>
      </c>
      <c r="BD191" s="18">
        <f>BO191*G191</f>
        <v>160000</v>
      </c>
      <c r="BE191" s="18">
        <f t="shared" si="58"/>
        <v>320000</v>
      </c>
      <c r="BF191" s="18">
        <f t="shared" si="60"/>
        <v>12</v>
      </c>
      <c r="BG191" s="19">
        <f>ROUNDUP(AR191/BO191,0)</f>
        <v>2</v>
      </c>
      <c r="BH191" s="19">
        <f t="shared" si="59"/>
        <v>0</v>
      </c>
      <c r="BI191" s="19">
        <f>(AR191-AY191*BO191)*G191</f>
        <v>-128000</v>
      </c>
      <c r="BJ191" s="19"/>
      <c r="BK191" s="19"/>
      <c r="BL191" s="19"/>
      <c r="BM191" s="19">
        <f t="shared" si="54"/>
        <v>103.84615384615384</v>
      </c>
      <c r="BN191" s="18">
        <f t="shared" si="55"/>
        <v>125</v>
      </c>
      <c r="BO191" s="18">
        <f t="shared" si="56"/>
        <v>125</v>
      </c>
      <c r="BP191" s="18">
        <f>BO191/AT191</f>
        <v>14.444444444444445</v>
      </c>
    </row>
    <row r="192" spans="1:68" x14ac:dyDescent="0.25">
      <c r="A192" s="18">
        <v>26</v>
      </c>
      <c r="B192" s="23" t="s">
        <v>226</v>
      </c>
      <c r="C192" s="28" t="s">
        <v>1534</v>
      </c>
      <c r="D192" s="28"/>
      <c r="E192" s="23"/>
      <c r="F192" s="24">
        <v>1350</v>
      </c>
      <c r="G192" s="25">
        <v>175</v>
      </c>
      <c r="H192" s="52" t="s">
        <v>1702</v>
      </c>
      <c r="I192" s="86" t="s">
        <v>1700</v>
      </c>
      <c r="J192" s="83" t="s">
        <v>1499</v>
      </c>
      <c r="K192" s="71" t="s">
        <v>1171</v>
      </c>
      <c r="L192" s="25" t="s">
        <v>227</v>
      </c>
      <c r="M192" s="52">
        <v>175</v>
      </c>
      <c r="N192" s="71" t="s">
        <v>1207</v>
      </c>
      <c r="O192" s="25">
        <v>1</v>
      </c>
      <c r="P192" s="25">
        <v>7</v>
      </c>
      <c r="Q192" s="52">
        <v>5</v>
      </c>
      <c r="R192" s="25">
        <v>3</v>
      </c>
      <c r="S192" s="52">
        <f>O192+P192+Q192+R192</f>
        <v>16</v>
      </c>
      <c r="T192" s="25">
        <v>10</v>
      </c>
      <c r="U192" s="25">
        <f t="shared" si="49"/>
        <v>16</v>
      </c>
      <c r="V192" s="71" t="s">
        <v>1930</v>
      </c>
      <c r="W192" s="71" t="s">
        <v>19</v>
      </c>
      <c r="X192" s="25" t="s">
        <v>1529</v>
      </c>
      <c r="Y192" s="25">
        <v>500</v>
      </c>
      <c r="Z192" s="25">
        <v>25</v>
      </c>
      <c r="AA192" s="42">
        <v>850</v>
      </c>
      <c r="AB192" s="42">
        <v>925</v>
      </c>
      <c r="AC192" s="42">
        <v>275</v>
      </c>
      <c r="AD192" s="42">
        <v>250</v>
      </c>
      <c r="AE192" s="42">
        <v>575</v>
      </c>
      <c r="AF192" s="42">
        <v>650</v>
      </c>
      <c r="AG192" s="42">
        <v>950</v>
      </c>
      <c r="AH192" s="42">
        <v>1050</v>
      </c>
      <c r="AI192" s="42">
        <v>1050</v>
      </c>
      <c r="AJ192" s="18">
        <v>6575</v>
      </c>
      <c r="AK192" s="47">
        <v>730.55555555555554</v>
      </c>
      <c r="AL192" s="75">
        <v>1050</v>
      </c>
      <c r="AM192" s="47">
        <f t="shared" si="42"/>
        <v>127847.22222222222</v>
      </c>
      <c r="AN192" s="47">
        <v>1.2784722222222222</v>
      </c>
      <c r="AO192" s="48">
        <v>1.1696416263999229E-3</v>
      </c>
      <c r="AP192" s="49">
        <v>0.88078324629858162</v>
      </c>
      <c r="AQ192" s="18" t="s">
        <v>1168</v>
      </c>
      <c r="AR192" s="24">
        <v>1350</v>
      </c>
      <c r="AS192" s="24" t="s">
        <v>1509</v>
      </c>
      <c r="AT192" s="79">
        <f t="shared" ref="AT192:AT255" si="62">AL192/26</f>
        <v>40.384615384615387</v>
      </c>
      <c r="AU192" s="51" t="b">
        <f t="shared" ref="AU192:AU255" si="63">IF(AT192&gt;=Y192,TRUE,FALSE)</f>
        <v>0</v>
      </c>
      <c r="AV192" s="19">
        <v>38.571428571428569</v>
      </c>
      <c r="AW192" s="47">
        <v>236250</v>
      </c>
      <c r="AX192" s="18" t="s">
        <v>1841</v>
      </c>
      <c r="AY192" s="18">
        <v>2</v>
      </c>
      <c r="AZ192" s="43">
        <f t="shared" si="57"/>
        <v>646.15384615384619</v>
      </c>
      <c r="BA192" s="44">
        <f>ROUNDUP((AT192*U192)/Z192,0)*Z192</f>
        <v>650</v>
      </c>
      <c r="BB192" s="80">
        <f t="shared" si="43"/>
        <v>500</v>
      </c>
      <c r="BC192" s="18">
        <f>BO192</f>
        <v>650</v>
      </c>
      <c r="BD192" s="18">
        <f>BO192*G192</f>
        <v>113750</v>
      </c>
      <c r="BE192" s="18">
        <f t="shared" si="58"/>
        <v>227500</v>
      </c>
      <c r="BF192" s="18">
        <f t="shared" si="60"/>
        <v>16</v>
      </c>
      <c r="BG192" s="19">
        <f>ROUNDUP(AR192/BO192,0)</f>
        <v>3</v>
      </c>
      <c r="BH192" s="19">
        <f t="shared" si="59"/>
        <v>-1</v>
      </c>
      <c r="BI192" s="19">
        <f>(AR192-AY192*BO192)*G192</f>
        <v>8750</v>
      </c>
      <c r="BJ192" s="19"/>
      <c r="BK192" s="19"/>
      <c r="BL192" s="19"/>
      <c r="BM192" s="19">
        <f t="shared" si="54"/>
        <v>646.15384615384619</v>
      </c>
      <c r="BN192" s="18">
        <f t="shared" si="55"/>
        <v>650</v>
      </c>
      <c r="BO192" s="18">
        <f t="shared" si="56"/>
        <v>650</v>
      </c>
      <c r="BP192" s="18">
        <f>BO192/AT192</f>
        <v>16.095238095238095</v>
      </c>
    </row>
    <row r="193" spans="1:68" x14ac:dyDescent="0.25">
      <c r="A193" s="18">
        <v>9</v>
      </c>
      <c r="B193" s="23" t="s">
        <v>228</v>
      </c>
      <c r="C193" s="28" t="s">
        <v>1534</v>
      </c>
      <c r="D193" s="28"/>
      <c r="E193" s="23"/>
      <c r="F193" s="24">
        <v>2625</v>
      </c>
      <c r="G193" s="25">
        <v>60</v>
      </c>
      <c r="H193" s="52" t="s">
        <v>1702</v>
      </c>
      <c r="I193" s="86" t="s">
        <v>1700</v>
      </c>
      <c r="J193" s="83" t="s">
        <v>1636</v>
      </c>
      <c r="K193" s="71" t="s">
        <v>1171</v>
      </c>
      <c r="L193" s="25" t="s">
        <v>229</v>
      </c>
      <c r="M193" s="52">
        <v>60</v>
      </c>
      <c r="N193" s="71" t="s">
        <v>1207</v>
      </c>
      <c r="O193" s="25">
        <v>1</v>
      </c>
      <c r="P193" s="25">
        <v>7</v>
      </c>
      <c r="Q193" s="52">
        <v>5</v>
      </c>
      <c r="R193" s="25">
        <v>3</v>
      </c>
      <c r="S193" s="52">
        <f>O193+P193+Q193+R193</f>
        <v>16</v>
      </c>
      <c r="T193" s="25">
        <v>7</v>
      </c>
      <c r="U193" s="25">
        <f t="shared" si="49"/>
        <v>16</v>
      </c>
      <c r="V193" s="71" t="s">
        <v>1931</v>
      </c>
      <c r="W193" s="71" t="s">
        <v>19</v>
      </c>
      <c r="X193" s="25" t="s">
        <v>1529</v>
      </c>
      <c r="Y193" s="25">
        <v>5000</v>
      </c>
      <c r="Z193" s="25">
        <v>25</v>
      </c>
      <c r="AA193" s="42">
        <v>1450</v>
      </c>
      <c r="AB193" s="42">
        <v>1350</v>
      </c>
      <c r="AC193" s="42">
        <v>1550</v>
      </c>
      <c r="AD193" s="42">
        <v>2800</v>
      </c>
      <c r="AE193" s="42">
        <v>3125</v>
      </c>
      <c r="AF193" s="42">
        <v>1875</v>
      </c>
      <c r="AG193" s="42">
        <v>2125</v>
      </c>
      <c r="AH193" s="42">
        <v>2850</v>
      </c>
      <c r="AI193" s="42">
        <v>1800</v>
      </c>
      <c r="AJ193" s="18">
        <v>18925</v>
      </c>
      <c r="AK193" s="47">
        <v>2102.7777777777778</v>
      </c>
      <c r="AL193" s="75">
        <v>3125</v>
      </c>
      <c r="AM193" s="47">
        <f t="shared" ref="AM193:AM256" si="64">(AJ193/9)*M193</f>
        <v>126166.66666666667</v>
      </c>
      <c r="AN193" s="47">
        <v>1.2616666666666667</v>
      </c>
      <c r="AO193" s="48">
        <v>1.1542666522777732E-3</v>
      </c>
      <c r="AP193" s="49">
        <v>0.88193751295085943</v>
      </c>
      <c r="AQ193" s="18" t="s">
        <v>1168</v>
      </c>
      <c r="AR193" s="24">
        <v>2625</v>
      </c>
      <c r="AS193" s="24" t="s">
        <v>1509</v>
      </c>
      <c r="AT193" s="79">
        <f t="shared" si="62"/>
        <v>120.19230769230769</v>
      </c>
      <c r="AU193" s="51" t="b">
        <f t="shared" si="63"/>
        <v>0</v>
      </c>
      <c r="AV193" s="19">
        <v>25.2</v>
      </c>
      <c r="AW193" s="47">
        <v>157500</v>
      </c>
      <c r="AX193" s="18" t="s">
        <v>1842</v>
      </c>
      <c r="AY193" s="47">
        <f>ROUNDUP((AZ193/BC193)+1,0)</f>
        <v>2</v>
      </c>
      <c r="AZ193" s="43">
        <f t="shared" si="57"/>
        <v>1923.0769230769231</v>
      </c>
      <c r="BA193" s="44">
        <f>Y193</f>
        <v>5000</v>
      </c>
      <c r="BB193" s="80">
        <f t="shared" ref="BB193:BB256" si="65">MAX(Y193,AT193)</f>
        <v>5000</v>
      </c>
      <c r="BC193" s="18">
        <f>ROUNDUP(BA193/Z193,0)*Z193</f>
        <v>5000</v>
      </c>
      <c r="BD193" s="18">
        <f>BC193*G193</f>
        <v>300000</v>
      </c>
      <c r="BE193" s="18">
        <f t="shared" si="58"/>
        <v>600000</v>
      </c>
      <c r="BF193" s="18">
        <f t="shared" si="60"/>
        <v>16</v>
      </c>
      <c r="BG193" s="19">
        <f>ROUNDUP(AR193/BC193,0)</f>
        <v>1</v>
      </c>
      <c r="BH193" s="19">
        <f t="shared" si="59"/>
        <v>1</v>
      </c>
      <c r="BI193" s="19"/>
      <c r="BJ193" s="19"/>
      <c r="BK193" s="19"/>
      <c r="BL193" s="19"/>
      <c r="BM193" s="19">
        <f t="shared" si="54"/>
        <v>1923.0769230769231</v>
      </c>
      <c r="BN193" s="18">
        <f t="shared" si="55"/>
        <v>1900</v>
      </c>
      <c r="BO193" s="55">
        <f t="shared" si="56"/>
        <v>5000</v>
      </c>
      <c r="BP193" s="18">
        <f>BC193/AT193</f>
        <v>41.6</v>
      </c>
    </row>
    <row r="194" spans="1:68" x14ac:dyDescent="0.25">
      <c r="A194" s="18">
        <v>262</v>
      </c>
      <c r="B194" s="23" t="s">
        <v>230</v>
      </c>
      <c r="C194" s="28" t="s">
        <v>1534</v>
      </c>
      <c r="D194" s="28"/>
      <c r="E194" s="23"/>
      <c r="F194" s="24">
        <v>15850</v>
      </c>
      <c r="G194" s="25">
        <v>7.5</v>
      </c>
      <c r="H194" s="52" t="s">
        <v>1725</v>
      </c>
      <c r="I194" s="86" t="s">
        <v>1699</v>
      </c>
      <c r="J194" s="83" t="s">
        <v>1500</v>
      </c>
      <c r="K194" s="71" t="s">
        <v>1177</v>
      </c>
      <c r="L194" s="25" t="s">
        <v>231</v>
      </c>
      <c r="M194" s="52">
        <v>7.5</v>
      </c>
      <c r="N194" s="71" t="s">
        <v>1208</v>
      </c>
      <c r="O194" s="25">
        <v>1</v>
      </c>
      <c r="P194" s="25">
        <v>10</v>
      </c>
      <c r="Q194" s="52">
        <v>1</v>
      </c>
      <c r="R194" s="25">
        <v>4</v>
      </c>
      <c r="S194" s="25">
        <v>16</v>
      </c>
      <c r="T194" s="25">
        <v>15</v>
      </c>
      <c r="U194" s="25">
        <f t="shared" si="49"/>
        <v>16</v>
      </c>
      <c r="V194" s="71" t="s">
        <v>1905</v>
      </c>
      <c r="W194" s="71" t="s">
        <v>46</v>
      </c>
      <c r="X194" s="25" t="s">
        <v>1510</v>
      </c>
      <c r="Y194" s="25">
        <v>5000</v>
      </c>
      <c r="Z194" s="25">
        <v>250</v>
      </c>
      <c r="AA194" s="42">
        <v>32035</v>
      </c>
      <c r="AB194" s="42">
        <v>29850</v>
      </c>
      <c r="AC194" s="42">
        <v>1400</v>
      </c>
      <c r="AD194" s="42">
        <v>0</v>
      </c>
      <c r="AE194" s="42">
        <v>0</v>
      </c>
      <c r="AF194" s="42">
        <v>0</v>
      </c>
      <c r="AG194" s="42">
        <v>32200</v>
      </c>
      <c r="AH194" s="42">
        <v>26875</v>
      </c>
      <c r="AI194" s="42">
        <v>27450</v>
      </c>
      <c r="AJ194" s="18">
        <v>149810</v>
      </c>
      <c r="AK194" s="47">
        <v>16645.555555555555</v>
      </c>
      <c r="AL194" s="75">
        <v>32200</v>
      </c>
      <c r="AM194" s="47">
        <f t="shared" si="64"/>
        <v>124841.66666666666</v>
      </c>
      <c r="AN194" s="47">
        <v>1.2484166666666665</v>
      </c>
      <c r="AO194" s="48">
        <v>1.1421445652426232E-3</v>
      </c>
      <c r="AP194" s="49">
        <v>0.88307965751610207</v>
      </c>
      <c r="AQ194" s="18" t="s">
        <v>1168</v>
      </c>
      <c r="AR194" s="24">
        <v>15850</v>
      </c>
      <c r="AS194" s="24" t="s">
        <v>1510</v>
      </c>
      <c r="AT194" s="79">
        <f t="shared" si="62"/>
        <v>1238.4615384615386</v>
      </c>
      <c r="AU194" s="51" t="b">
        <f t="shared" si="63"/>
        <v>0</v>
      </c>
      <c r="AV194" s="19">
        <v>14.767080745341616</v>
      </c>
      <c r="AW194" s="47">
        <v>118875</v>
      </c>
      <c r="AX194" s="18" t="s">
        <v>1841</v>
      </c>
      <c r="AY194" s="18">
        <v>2</v>
      </c>
      <c r="AZ194" s="43">
        <f t="shared" si="57"/>
        <v>19815.384615384617</v>
      </c>
      <c r="BA194" s="44">
        <f>ROUNDUP((AT194*U194)/Z194,0)*Z194</f>
        <v>20000</v>
      </c>
      <c r="BB194" s="80">
        <f t="shared" si="65"/>
        <v>5000</v>
      </c>
      <c r="BC194" s="18">
        <f>BO194</f>
        <v>20000</v>
      </c>
      <c r="BD194" s="18">
        <f>BO194*G194</f>
        <v>150000</v>
      </c>
      <c r="BE194" s="18">
        <f t="shared" si="58"/>
        <v>300000</v>
      </c>
      <c r="BF194" s="18">
        <f t="shared" si="60"/>
        <v>16</v>
      </c>
      <c r="BG194" s="19">
        <f>ROUNDUP(AR194/BO194,0)</f>
        <v>1</v>
      </c>
      <c r="BH194" s="19">
        <f t="shared" si="59"/>
        <v>1</v>
      </c>
      <c r="BI194" s="19"/>
      <c r="BJ194" s="19"/>
      <c r="BK194" s="19">
        <f>BH194*BO194</f>
        <v>20000</v>
      </c>
      <c r="BL194" s="19">
        <f>BK194*G194</f>
        <v>150000</v>
      </c>
      <c r="BM194" s="19">
        <f t="shared" si="54"/>
        <v>19815.384615384617</v>
      </c>
      <c r="BN194" s="18">
        <f t="shared" si="55"/>
        <v>20000</v>
      </c>
      <c r="BO194" s="18">
        <f t="shared" si="56"/>
        <v>20000</v>
      </c>
      <c r="BP194" s="18">
        <f>BO194/AT194</f>
        <v>16.149068322981364</v>
      </c>
    </row>
    <row r="195" spans="1:68" ht="30" x14ac:dyDescent="0.25">
      <c r="A195" s="18">
        <v>507</v>
      </c>
      <c r="B195" s="28" t="s">
        <v>2044</v>
      </c>
      <c r="C195" s="28" t="s">
        <v>1534</v>
      </c>
      <c r="D195" s="28"/>
      <c r="E195" s="23"/>
      <c r="F195" s="24">
        <v>383.45</v>
      </c>
      <c r="G195" s="25">
        <v>195</v>
      </c>
      <c r="H195" s="52" t="s">
        <v>1726</v>
      </c>
      <c r="I195" s="86" t="s">
        <v>1700</v>
      </c>
      <c r="J195" s="83" t="s">
        <v>1630</v>
      </c>
      <c r="K195" s="71" t="s">
        <v>1175</v>
      </c>
      <c r="L195" s="25" t="s">
        <v>232</v>
      </c>
      <c r="M195" s="52">
        <v>195</v>
      </c>
      <c r="N195" s="71" t="s">
        <v>1208</v>
      </c>
      <c r="O195" s="25">
        <v>1</v>
      </c>
      <c r="P195" s="25">
        <v>15</v>
      </c>
      <c r="Q195" s="52">
        <v>1</v>
      </c>
      <c r="R195" s="25">
        <v>5</v>
      </c>
      <c r="S195" s="25">
        <v>22</v>
      </c>
      <c r="T195" s="25">
        <v>25</v>
      </c>
      <c r="U195" s="25">
        <f t="shared" si="49"/>
        <v>22</v>
      </c>
      <c r="V195" s="71" t="s">
        <v>1889</v>
      </c>
      <c r="W195" s="71" t="s">
        <v>46</v>
      </c>
      <c r="X195" s="25" t="s">
        <v>1529</v>
      </c>
      <c r="Y195" s="25">
        <v>500</v>
      </c>
      <c r="Z195" s="25">
        <v>20</v>
      </c>
      <c r="AA195" s="42">
        <v>200</v>
      </c>
      <c r="AB195" s="42">
        <v>980.13</v>
      </c>
      <c r="AC195" s="42">
        <v>400</v>
      </c>
      <c r="AD195" s="42">
        <v>761</v>
      </c>
      <c r="AE195" s="42">
        <v>880.2</v>
      </c>
      <c r="AF195" s="42">
        <v>913.6400000000001</v>
      </c>
      <c r="AG195" s="42">
        <v>629</v>
      </c>
      <c r="AH195" s="42">
        <v>632</v>
      </c>
      <c r="AI195" s="42">
        <v>343</v>
      </c>
      <c r="AJ195" s="18">
        <v>5738.97</v>
      </c>
      <c r="AK195" s="47">
        <v>637.66333333333341</v>
      </c>
      <c r="AL195" s="75">
        <v>980.13</v>
      </c>
      <c r="AM195" s="47">
        <f t="shared" si="64"/>
        <v>124344.35000000002</v>
      </c>
      <c r="AN195" s="47">
        <v>1.2434435000000001</v>
      </c>
      <c r="AO195" s="48">
        <v>1.137594741908764E-3</v>
      </c>
      <c r="AP195" s="49">
        <v>0.88421725225801084</v>
      </c>
      <c r="AQ195" s="18" t="s">
        <v>1168</v>
      </c>
      <c r="AR195" s="24">
        <v>383.45</v>
      </c>
      <c r="AS195" s="24" t="s">
        <v>1509</v>
      </c>
      <c r="AT195" s="79">
        <f t="shared" si="62"/>
        <v>37.697307692307689</v>
      </c>
      <c r="AU195" s="51" t="b">
        <f t="shared" si="63"/>
        <v>0</v>
      </c>
      <c r="AV195" s="19">
        <v>11.736708395825044</v>
      </c>
      <c r="AW195" s="47">
        <v>74772.75</v>
      </c>
      <c r="AX195" s="18" t="s">
        <v>1841</v>
      </c>
      <c r="AY195" s="18">
        <v>2</v>
      </c>
      <c r="AZ195" s="43">
        <f t="shared" si="57"/>
        <v>829.34076923076918</v>
      </c>
      <c r="BA195" s="44">
        <f>ROUNDUP((AT195*U195)/Z195,0)*Z195</f>
        <v>840</v>
      </c>
      <c r="BB195" s="80">
        <f t="shared" si="65"/>
        <v>500</v>
      </c>
      <c r="BC195" s="18">
        <f>BO195</f>
        <v>840</v>
      </c>
      <c r="BD195" s="18">
        <f>BO195*G195</f>
        <v>163800</v>
      </c>
      <c r="BE195" s="18">
        <f t="shared" si="58"/>
        <v>327600</v>
      </c>
      <c r="BF195" s="18">
        <f t="shared" si="60"/>
        <v>22</v>
      </c>
      <c r="BG195" s="19">
        <f>ROUNDUP(AR195/BO195,0)</f>
        <v>1</v>
      </c>
      <c r="BH195" s="19">
        <f t="shared" si="59"/>
        <v>1</v>
      </c>
      <c r="BI195" s="19"/>
      <c r="BJ195" s="19"/>
      <c r="BK195" s="19">
        <f>BH195*BO195</f>
        <v>840</v>
      </c>
      <c r="BL195" s="19">
        <f>BK195*G195</f>
        <v>163800</v>
      </c>
      <c r="BM195" s="19">
        <f t="shared" si="54"/>
        <v>829.34076923076918</v>
      </c>
      <c r="BN195" s="18">
        <f t="shared" si="55"/>
        <v>840</v>
      </c>
      <c r="BO195" s="18">
        <f t="shared" si="56"/>
        <v>840</v>
      </c>
      <c r="BP195" s="18">
        <f>BO195/AT195</f>
        <v>22.282758409598728</v>
      </c>
    </row>
    <row r="196" spans="1:68" ht="30" x14ac:dyDescent="0.25">
      <c r="A196" s="18">
        <v>826</v>
      </c>
      <c r="B196" s="29" t="s">
        <v>2045</v>
      </c>
      <c r="C196" s="28" t="s">
        <v>1870</v>
      </c>
      <c r="D196" s="28"/>
      <c r="E196" s="23"/>
      <c r="F196" s="24">
        <v>1003</v>
      </c>
      <c r="G196" s="25">
        <v>240</v>
      </c>
      <c r="H196" s="52" t="e">
        <v>#N/A</v>
      </c>
      <c r="I196" s="86" t="s">
        <v>1700</v>
      </c>
      <c r="J196" s="83" t="s">
        <v>1505</v>
      </c>
      <c r="K196" s="71" t="s">
        <v>1175</v>
      </c>
      <c r="L196" s="25" t="s">
        <v>494</v>
      </c>
      <c r="M196" s="52">
        <v>240</v>
      </c>
      <c r="N196" s="71" t="s">
        <v>1208</v>
      </c>
      <c r="O196" s="25">
        <v>1</v>
      </c>
      <c r="P196" s="25">
        <v>15</v>
      </c>
      <c r="Q196" s="52">
        <v>1</v>
      </c>
      <c r="R196" s="25">
        <v>5</v>
      </c>
      <c r="S196" s="25">
        <v>22</v>
      </c>
      <c r="T196" s="25">
        <v>25</v>
      </c>
      <c r="U196" s="25">
        <f>MIN(S196,T196)</f>
        <v>22</v>
      </c>
      <c r="V196" s="71"/>
      <c r="W196" s="71" t="s">
        <v>46</v>
      </c>
      <c r="X196" s="25" t="s">
        <v>1529</v>
      </c>
      <c r="Y196" s="25">
        <v>500</v>
      </c>
      <c r="Z196" s="25">
        <v>20</v>
      </c>
      <c r="AA196" s="42"/>
      <c r="AB196" s="42"/>
      <c r="AC196" s="42"/>
      <c r="AD196" s="42">
        <v>585</v>
      </c>
      <c r="AE196" s="42">
        <v>450.91999999999996</v>
      </c>
      <c r="AF196" s="42"/>
      <c r="AG196" s="42"/>
      <c r="AH196" s="42"/>
      <c r="AI196" s="42"/>
      <c r="AJ196" s="18">
        <v>1035.92</v>
      </c>
      <c r="AK196" s="47">
        <v>517.96</v>
      </c>
      <c r="AL196" s="75">
        <v>585</v>
      </c>
      <c r="AM196" s="47">
        <f t="shared" si="64"/>
        <v>27624.533333333333</v>
      </c>
      <c r="AN196" s="47">
        <v>1.243104</v>
      </c>
      <c r="AO196" s="48">
        <v>1.1372841420183161E-3</v>
      </c>
      <c r="AP196" s="49">
        <v>0.88535453640002915</v>
      </c>
      <c r="AQ196" s="18" t="s">
        <v>1552</v>
      </c>
      <c r="AR196" s="24">
        <v>1003</v>
      </c>
      <c r="AS196" s="24" t="s">
        <v>1509</v>
      </c>
      <c r="AT196" s="79">
        <f t="shared" si="62"/>
        <v>22.5</v>
      </c>
      <c r="AU196" s="51" t="b">
        <f t="shared" si="63"/>
        <v>0</v>
      </c>
      <c r="AV196" s="19">
        <v>51.435897435897438</v>
      </c>
      <c r="AW196" s="47">
        <v>240720</v>
      </c>
      <c r="BB196" s="80">
        <f t="shared" si="65"/>
        <v>500</v>
      </c>
      <c r="BD196" s="18">
        <v>0</v>
      </c>
      <c r="BE196" s="18">
        <v>0</v>
      </c>
      <c r="BF196" s="18"/>
      <c r="BG196" s="18"/>
      <c r="BH196" s="18"/>
      <c r="BI196" s="18"/>
      <c r="BJ196" s="18"/>
      <c r="BK196" s="18"/>
      <c r="BL196" s="18"/>
    </row>
    <row r="197" spans="1:68" ht="30" x14ac:dyDescent="0.25">
      <c r="A197" s="18">
        <v>694</v>
      </c>
      <c r="B197" s="29" t="s">
        <v>2046</v>
      </c>
      <c r="C197" s="28" t="s">
        <v>1534</v>
      </c>
      <c r="D197" s="28"/>
      <c r="E197" s="23"/>
      <c r="F197" s="24">
        <v>7200000</v>
      </c>
      <c r="G197" s="25">
        <v>2.5000000000000001E-2</v>
      </c>
      <c r="H197" s="52" t="s">
        <v>1702</v>
      </c>
      <c r="I197" s="86" t="s">
        <v>1700</v>
      </c>
      <c r="J197" s="83" t="s">
        <v>1630</v>
      </c>
      <c r="K197" s="71" t="s">
        <v>1188</v>
      </c>
      <c r="L197" s="25" t="s">
        <v>235</v>
      </c>
      <c r="M197" s="52">
        <v>2.5000000000000001E-2</v>
      </c>
      <c r="N197" s="71" t="s">
        <v>1208</v>
      </c>
      <c r="O197" s="25">
        <v>1</v>
      </c>
      <c r="P197" s="25">
        <v>6</v>
      </c>
      <c r="Q197" s="52">
        <v>6</v>
      </c>
      <c r="R197" s="25">
        <v>3</v>
      </c>
      <c r="S197" s="25">
        <v>16</v>
      </c>
      <c r="T197" s="25">
        <v>0</v>
      </c>
      <c r="U197" s="25">
        <f t="shared" ref="U197:U213" si="66">SUM(O197:R197)</f>
        <v>16</v>
      </c>
      <c r="V197" s="71"/>
      <c r="W197" s="71" t="s">
        <v>19</v>
      </c>
      <c r="X197" s="25" t="s">
        <v>1510</v>
      </c>
      <c r="Y197" s="25">
        <v>2500000</v>
      </c>
      <c r="Z197" s="25">
        <v>600000</v>
      </c>
      <c r="AA197" s="42">
        <v>3338700</v>
      </c>
      <c r="AB197" s="42">
        <v>9343500</v>
      </c>
      <c r="AC197" s="42">
        <v>0</v>
      </c>
      <c r="AD197" s="42">
        <v>2586800</v>
      </c>
      <c r="AE197" s="42">
        <v>8640000</v>
      </c>
      <c r="AF197" s="42">
        <v>2714000</v>
      </c>
      <c r="AG197" s="42">
        <v>6000000</v>
      </c>
      <c r="AH197" s="42">
        <v>4800000</v>
      </c>
      <c r="AI197" s="42">
        <v>7182000</v>
      </c>
      <c r="AJ197" s="18">
        <v>44605000</v>
      </c>
      <c r="AK197" s="47">
        <v>4956111.111111111</v>
      </c>
      <c r="AL197" s="75">
        <v>9343500</v>
      </c>
      <c r="AM197" s="47">
        <f t="shared" si="64"/>
        <v>123902.77777777778</v>
      </c>
      <c r="AN197" s="47">
        <v>1.2390277777777778</v>
      </c>
      <c r="AO197" s="48">
        <v>1.1335549102785131E-3</v>
      </c>
      <c r="AP197" s="49">
        <v>0.8864880913103077</v>
      </c>
      <c r="AQ197" s="18" t="s">
        <v>1168</v>
      </c>
      <c r="AR197" s="24">
        <v>7200000</v>
      </c>
      <c r="AS197" s="24" t="s">
        <v>1510</v>
      </c>
      <c r="AT197" s="79">
        <f t="shared" si="62"/>
        <v>359365.38461538462</v>
      </c>
      <c r="AU197" s="51" t="b">
        <f t="shared" si="63"/>
        <v>0</v>
      </c>
      <c r="AV197" s="19">
        <v>23.117675389308076</v>
      </c>
      <c r="AW197" s="47">
        <v>180000</v>
      </c>
      <c r="AX197" s="18" t="s">
        <v>1841</v>
      </c>
      <c r="AY197" s="18">
        <v>2</v>
      </c>
      <c r="AZ197" s="18">
        <f t="shared" ref="AZ197:AZ206" si="67">AT197*U197</f>
        <v>5749846.153846154</v>
      </c>
      <c r="BA197" s="44">
        <f>ROUNDUP((AT197*U197)/Z197,0)*Z197</f>
        <v>6000000</v>
      </c>
      <c r="BB197" s="80">
        <f t="shared" si="65"/>
        <v>2500000</v>
      </c>
      <c r="BC197" s="18">
        <f>BO197</f>
        <v>6100000</v>
      </c>
      <c r="BD197" s="18">
        <f>BO197*G197</f>
        <v>152500</v>
      </c>
      <c r="BE197" s="18">
        <f t="shared" ref="BE197:BE206" si="68">BD197*AY197</f>
        <v>305000</v>
      </c>
      <c r="BF197" s="18">
        <f>U197</f>
        <v>16</v>
      </c>
      <c r="BG197" s="19">
        <f>ROUNDUP(AR197/BO197,0)</f>
        <v>2</v>
      </c>
      <c r="BH197" s="19">
        <f t="shared" ref="BH197:BH206" si="69">AY197-BG197</f>
        <v>0</v>
      </c>
      <c r="BI197" s="19">
        <f>(AR197-AY197*BO197)*G197</f>
        <v>-125000</v>
      </c>
      <c r="BJ197" s="19"/>
      <c r="BK197" s="19"/>
      <c r="BL197" s="19"/>
      <c r="BM197" s="19">
        <f t="shared" ref="BM197:BM213" si="70">BF197*AT197</f>
        <v>5749846.153846154</v>
      </c>
      <c r="BN197" s="18">
        <f t="shared" ref="BN197:BN213" si="71">Y197+ROUNDUP((BM197-Y197)/Z197,0)*Z197</f>
        <v>6100000</v>
      </c>
      <c r="BO197" s="18">
        <f t="shared" ref="BO197:BO213" si="72">IF(BN197&gt;=Y197,BN197,Y197)</f>
        <v>6100000</v>
      </c>
      <c r="BP197" s="18">
        <f>BO197/AT197</f>
        <v>16.974367207149356</v>
      </c>
    </row>
    <row r="198" spans="1:68" x14ac:dyDescent="0.25">
      <c r="A198" s="18">
        <v>289</v>
      </c>
      <c r="B198" s="26" t="s">
        <v>313</v>
      </c>
      <c r="C198" s="28" t="s">
        <v>1534</v>
      </c>
      <c r="D198" s="28"/>
      <c r="E198" s="23"/>
      <c r="F198" s="24">
        <v>2800</v>
      </c>
      <c r="G198" s="25">
        <v>9.35</v>
      </c>
      <c r="H198" s="52" t="s">
        <v>1710</v>
      </c>
      <c r="I198" s="86" t="s">
        <v>1700</v>
      </c>
      <c r="J198" s="83" t="s">
        <v>1501</v>
      </c>
      <c r="K198" s="71" t="s">
        <v>1178</v>
      </c>
      <c r="L198" s="25" t="s">
        <v>314</v>
      </c>
      <c r="M198" s="52">
        <v>9.35</v>
      </c>
      <c r="N198" s="71" t="s">
        <v>1208</v>
      </c>
      <c r="O198" s="25">
        <v>1</v>
      </c>
      <c r="P198" s="25">
        <v>4</v>
      </c>
      <c r="Q198" s="52">
        <v>1</v>
      </c>
      <c r="R198" s="25">
        <v>2</v>
      </c>
      <c r="S198" s="25">
        <v>8</v>
      </c>
      <c r="T198" s="25">
        <v>7</v>
      </c>
      <c r="U198" s="25">
        <f t="shared" si="66"/>
        <v>8</v>
      </c>
      <c r="V198" s="71"/>
      <c r="W198" s="71" t="s">
        <v>46</v>
      </c>
      <c r="X198" s="25" t="s">
        <v>1510</v>
      </c>
      <c r="Y198" s="25">
        <v>500</v>
      </c>
      <c r="Z198" s="25">
        <v>20</v>
      </c>
      <c r="AA198" s="42"/>
      <c r="AB198" s="42"/>
      <c r="AC198" s="42"/>
      <c r="AD198" s="42"/>
      <c r="AE198" s="42">
        <v>18160</v>
      </c>
      <c r="AF198" s="42">
        <v>37415</v>
      </c>
      <c r="AG198" s="42">
        <v>10660</v>
      </c>
      <c r="AH198" s="42">
        <v>0</v>
      </c>
      <c r="AI198" s="42">
        <v>0</v>
      </c>
      <c r="AJ198" s="18">
        <v>66235</v>
      </c>
      <c r="AK198" s="47">
        <v>13247</v>
      </c>
      <c r="AL198" s="75">
        <v>37415</v>
      </c>
      <c r="AM198" s="47">
        <f t="shared" si="64"/>
        <v>68810.805555555547</v>
      </c>
      <c r="AN198" s="47">
        <v>1.2385945</v>
      </c>
      <c r="AO198" s="48">
        <v>1.1331585154911456E-3</v>
      </c>
      <c r="AP198" s="49">
        <v>0.88762124982579882</v>
      </c>
      <c r="AQ198" s="18" t="s">
        <v>1168</v>
      </c>
      <c r="AR198" s="24">
        <v>2800</v>
      </c>
      <c r="AS198" s="24" t="s">
        <v>1510</v>
      </c>
      <c r="AT198" s="79">
        <f t="shared" si="62"/>
        <v>1439.0384615384614</v>
      </c>
      <c r="AU198" s="51" t="b">
        <f t="shared" si="63"/>
        <v>1</v>
      </c>
      <c r="AV198" s="19">
        <v>2.2450888681010288</v>
      </c>
      <c r="AW198" s="47">
        <v>26180</v>
      </c>
      <c r="AX198" s="18" t="s">
        <v>1841</v>
      </c>
      <c r="AY198" s="18">
        <v>2</v>
      </c>
      <c r="AZ198" s="18">
        <f t="shared" si="67"/>
        <v>11512.307692307691</v>
      </c>
      <c r="BA198" s="44">
        <f>ROUNDUP((AT198*U198)/Z198,0)*Z198</f>
        <v>11520</v>
      </c>
      <c r="BB198" s="80">
        <f t="shared" si="65"/>
        <v>1439.0384615384614</v>
      </c>
      <c r="BC198" s="18">
        <f>BO198</f>
        <v>11520</v>
      </c>
      <c r="BD198" s="18">
        <f>BO198*G198</f>
        <v>107712</v>
      </c>
      <c r="BE198" s="18">
        <f t="shared" si="68"/>
        <v>215424</v>
      </c>
      <c r="BF198" s="18">
        <f>U198</f>
        <v>8</v>
      </c>
      <c r="BG198" s="19">
        <f>ROUNDUP(AR198/BO198,0)</f>
        <v>1</v>
      </c>
      <c r="BH198" s="19">
        <f t="shared" si="69"/>
        <v>1</v>
      </c>
      <c r="BI198" s="19"/>
      <c r="BJ198" s="19"/>
      <c r="BK198" s="19">
        <f>BH198*BO198</f>
        <v>11520</v>
      </c>
      <c r="BL198" s="19">
        <f>BK198*G198</f>
        <v>107712</v>
      </c>
      <c r="BM198" s="19">
        <f t="shared" si="70"/>
        <v>11512.307692307691</v>
      </c>
      <c r="BN198" s="18">
        <f t="shared" si="71"/>
        <v>11520</v>
      </c>
      <c r="BO198" s="18">
        <f t="shared" si="72"/>
        <v>11520</v>
      </c>
      <c r="BP198" s="18">
        <f>BO198/AT198</f>
        <v>8.0053454496859562</v>
      </c>
    </row>
    <row r="199" spans="1:68" ht="45" x14ac:dyDescent="0.25">
      <c r="A199" s="18">
        <v>672</v>
      </c>
      <c r="B199" s="28" t="s">
        <v>2047</v>
      </c>
      <c r="C199" s="28" t="s">
        <v>1534</v>
      </c>
      <c r="D199" s="28"/>
      <c r="E199" s="23"/>
      <c r="F199" s="24">
        <v>32000</v>
      </c>
      <c r="G199" s="25">
        <v>0.98</v>
      </c>
      <c r="H199" s="52" t="s">
        <v>1702</v>
      </c>
      <c r="I199" s="86" t="s">
        <v>1700</v>
      </c>
      <c r="J199" s="83" t="s">
        <v>1502</v>
      </c>
      <c r="K199" s="71" t="s">
        <v>1180</v>
      </c>
      <c r="L199" s="25" t="s">
        <v>236</v>
      </c>
      <c r="M199" s="52">
        <v>0.98</v>
      </c>
      <c r="N199" s="71" t="s">
        <v>1208</v>
      </c>
      <c r="O199" s="25">
        <v>1</v>
      </c>
      <c r="P199" s="25">
        <v>7</v>
      </c>
      <c r="Q199" s="52">
        <v>1</v>
      </c>
      <c r="R199" s="25">
        <v>2</v>
      </c>
      <c r="S199" s="25">
        <v>11</v>
      </c>
      <c r="T199" s="25">
        <v>3</v>
      </c>
      <c r="U199" s="25">
        <f t="shared" si="66"/>
        <v>11</v>
      </c>
      <c r="V199" s="71" t="s">
        <v>1899</v>
      </c>
      <c r="W199" s="71" t="s">
        <v>46</v>
      </c>
      <c r="X199" s="25" t="s">
        <v>1510</v>
      </c>
      <c r="Y199" s="25">
        <v>5000</v>
      </c>
      <c r="Z199" s="25">
        <v>2000</v>
      </c>
      <c r="AA199" s="42">
        <v>76500</v>
      </c>
      <c r="AB199" s="42">
        <v>68000</v>
      </c>
      <c r="AC199" s="42">
        <v>114000</v>
      </c>
      <c r="AD199" s="42">
        <v>63000</v>
      </c>
      <c r="AE199" s="42">
        <v>74000</v>
      </c>
      <c r="AF199" s="42">
        <v>137000</v>
      </c>
      <c r="AG199" s="42">
        <v>156000</v>
      </c>
      <c r="AH199" s="42">
        <v>197500</v>
      </c>
      <c r="AI199" s="42">
        <v>222000</v>
      </c>
      <c r="AJ199" s="18">
        <v>1108000</v>
      </c>
      <c r="AK199" s="47">
        <v>123111.11111111111</v>
      </c>
      <c r="AL199" s="75">
        <v>222000</v>
      </c>
      <c r="AM199" s="47">
        <f t="shared" si="64"/>
        <v>120648.88888888889</v>
      </c>
      <c r="AN199" s="47">
        <v>1.2064888888888889</v>
      </c>
      <c r="AO199" s="48">
        <v>1.1037859107963868E-3</v>
      </c>
      <c r="AP199" s="49">
        <v>0.88872503573659523</v>
      </c>
      <c r="AQ199" s="18" t="s">
        <v>1168</v>
      </c>
      <c r="AR199" s="24">
        <v>32000</v>
      </c>
      <c r="AS199" s="24" t="s">
        <v>1510</v>
      </c>
      <c r="AT199" s="79">
        <f t="shared" si="62"/>
        <v>8538.461538461539</v>
      </c>
      <c r="AU199" s="51" t="b">
        <f t="shared" si="63"/>
        <v>1</v>
      </c>
      <c r="AV199" s="19">
        <v>4.3243243243243246</v>
      </c>
      <c r="AW199" s="47">
        <v>31360</v>
      </c>
      <c r="AX199" s="18" t="s">
        <v>1841</v>
      </c>
      <c r="AY199" s="18">
        <v>2</v>
      </c>
      <c r="AZ199" s="18">
        <f t="shared" si="67"/>
        <v>93923.076923076937</v>
      </c>
      <c r="BA199" s="44">
        <f>ROUNDUP((AT199*U199)/Z199,0)*Z199</f>
        <v>94000</v>
      </c>
      <c r="BB199" s="80">
        <f t="shared" si="65"/>
        <v>8538.461538461539</v>
      </c>
      <c r="BC199" s="18">
        <f>BO199</f>
        <v>43000</v>
      </c>
      <c r="BD199" s="18">
        <f>BO199*G199</f>
        <v>42140</v>
      </c>
      <c r="BE199" s="18">
        <f t="shared" si="68"/>
        <v>84280</v>
      </c>
      <c r="BF199" s="18">
        <v>5</v>
      </c>
      <c r="BG199" s="19">
        <f>ROUNDUP(AR199/BO199,0)</f>
        <v>1</v>
      </c>
      <c r="BH199" s="19">
        <f t="shared" si="69"/>
        <v>1</v>
      </c>
      <c r="BI199" s="19"/>
      <c r="BJ199" s="19"/>
      <c r="BK199" s="19">
        <f>BH199*BO199</f>
        <v>43000</v>
      </c>
      <c r="BL199" s="19">
        <f>BK199*G199</f>
        <v>42140</v>
      </c>
      <c r="BM199" s="19">
        <f t="shared" si="70"/>
        <v>42692.307692307695</v>
      </c>
      <c r="BN199" s="18">
        <f t="shared" si="71"/>
        <v>43000</v>
      </c>
      <c r="BO199" s="18">
        <f t="shared" si="72"/>
        <v>43000</v>
      </c>
      <c r="BP199" s="18">
        <f>BO199/AT199</f>
        <v>5.0360360360360357</v>
      </c>
    </row>
    <row r="200" spans="1:68" x14ac:dyDescent="0.25">
      <c r="A200" s="18">
        <v>916</v>
      </c>
      <c r="B200" s="23" t="s">
        <v>362</v>
      </c>
      <c r="C200" s="28" t="s">
        <v>1534</v>
      </c>
      <c r="D200" s="28"/>
      <c r="E200" s="23"/>
      <c r="F200" s="24">
        <v>79.029999999999973</v>
      </c>
      <c r="G200" s="25">
        <v>230</v>
      </c>
      <c r="H200" s="52" t="s">
        <v>1702</v>
      </c>
      <c r="I200" s="86" t="s">
        <v>1700</v>
      </c>
      <c r="J200" s="83" t="s">
        <v>1505</v>
      </c>
      <c r="K200" s="71" t="s">
        <v>1175</v>
      </c>
      <c r="L200" s="25" t="s">
        <v>363</v>
      </c>
      <c r="M200" s="52">
        <v>230</v>
      </c>
      <c r="N200" s="71" t="s">
        <v>1208</v>
      </c>
      <c r="O200" s="25">
        <v>1</v>
      </c>
      <c r="P200" s="25">
        <v>15</v>
      </c>
      <c r="Q200" s="52">
        <v>1</v>
      </c>
      <c r="R200" s="25">
        <v>5</v>
      </c>
      <c r="S200" s="25">
        <v>22</v>
      </c>
      <c r="T200" s="25">
        <v>25</v>
      </c>
      <c r="U200" s="25">
        <f t="shared" si="66"/>
        <v>22</v>
      </c>
      <c r="V200" s="71" t="s">
        <v>1891</v>
      </c>
      <c r="W200" s="71" t="s">
        <v>46</v>
      </c>
      <c r="X200" s="25" t="s">
        <v>1529</v>
      </c>
      <c r="Y200" s="25">
        <v>700</v>
      </c>
      <c r="Z200" s="25">
        <v>20</v>
      </c>
      <c r="AA200" s="42"/>
      <c r="AB200" s="42"/>
      <c r="AC200" s="42"/>
      <c r="AD200" s="42"/>
      <c r="AE200" s="42"/>
      <c r="AF200" s="42">
        <v>0</v>
      </c>
      <c r="AG200" s="42">
        <v>803.84</v>
      </c>
      <c r="AH200" s="42">
        <v>590</v>
      </c>
      <c r="AI200" s="42">
        <v>692.20999999999992</v>
      </c>
      <c r="AJ200" s="18">
        <v>2086.0500000000002</v>
      </c>
      <c r="AK200" s="47">
        <v>521.51250000000005</v>
      </c>
      <c r="AL200" s="75">
        <v>803.84</v>
      </c>
      <c r="AM200" s="47">
        <f t="shared" si="64"/>
        <v>53310.166666666672</v>
      </c>
      <c r="AN200" s="47">
        <v>1.1994787500000001</v>
      </c>
      <c r="AO200" s="48">
        <v>1.0973725135330209E-3</v>
      </c>
      <c r="AP200" s="49">
        <v>0.88982240825012826</v>
      </c>
      <c r="AQ200" s="18" t="s">
        <v>1168</v>
      </c>
      <c r="AR200" s="24">
        <v>79.029999999999973</v>
      </c>
      <c r="AS200" s="24" t="s">
        <v>1509</v>
      </c>
      <c r="AT200" s="79">
        <f t="shared" si="62"/>
        <v>30.916923076923077</v>
      </c>
      <c r="AU200" s="51" t="b">
        <f t="shared" si="63"/>
        <v>0</v>
      </c>
      <c r="AV200" s="19">
        <v>2.949467555732483</v>
      </c>
      <c r="AW200" s="47">
        <v>18176.899999999994</v>
      </c>
      <c r="AX200" s="18" t="s">
        <v>1841</v>
      </c>
      <c r="AY200" s="18">
        <v>2</v>
      </c>
      <c r="AZ200" s="43">
        <f t="shared" si="67"/>
        <v>680.17230769230764</v>
      </c>
      <c r="BA200" s="44">
        <f>ROUNDUP((AT200*U200)/Z200,0)*Z200</f>
        <v>700</v>
      </c>
      <c r="BB200" s="80">
        <f t="shared" si="65"/>
        <v>700</v>
      </c>
      <c r="BC200" s="18">
        <f>BO200</f>
        <v>700</v>
      </c>
      <c r="BD200" s="18">
        <f>BO200*G200</f>
        <v>161000</v>
      </c>
      <c r="BE200" s="18">
        <f t="shared" si="68"/>
        <v>322000</v>
      </c>
      <c r="BF200" s="18">
        <f>U200</f>
        <v>22</v>
      </c>
      <c r="BG200" s="19">
        <f>ROUNDUP(AR200/BO200,0)</f>
        <v>1</v>
      </c>
      <c r="BH200" s="19">
        <f t="shared" si="69"/>
        <v>1</v>
      </c>
      <c r="BI200" s="19"/>
      <c r="BJ200" s="19"/>
      <c r="BK200" s="19">
        <f>BH200*BO200</f>
        <v>700</v>
      </c>
      <c r="BL200" s="19">
        <f>BK200*G200</f>
        <v>161000</v>
      </c>
      <c r="BM200" s="19">
        <f t="shared" si="70"/>
        <v>680.17230769230764</v>
      </c>
      <c r="BN200" s="18">
        <f t="shared" si="71"/>
        <v>680</v>
      </c>
      <c r="BO200" s="18">
        <f t="shared" si="72"/>
        <v>700</v>
      </c>
      <c r="BP200" s="18">
        <f>BO200/AT200</f>
        <v>22.641321656050955</v>
      </c>
    </row>
    <row r="201" spans="1:68" ht="30" x14ac:dyDescent="0.25">
      <c r="A201" s="18">
        <v>144</v>
      </c>
      <c r="B201" s="28" t="s">
        <v>2048</v>
      </c>
      <c r="C201" s="28" t="s">
        <v>1534</v>
      </c>
      <c r="D201" s="28"/>
      <c r="E201" s="23"/>
      <c r="F201" s="24">
        <v>125</v>
      </c>
      <c r="G201" s="25">
        <v>744.25</v>
      </c>
      <c r="H201" s="52" t="s">
        <v>1702</v>
      </c>
      <c r="I201" s="86" t="s">
        <v>1700</v>
      </c>
      <c r="J201" s="83" t="s">
        <v>1505</v>
      </c>
      <c r="K201" s="71" t="s">
        <v>1183</v>
      </c>
      <c r="L201" s="25" t="s">
        <v>237</v>
      </c>
      <c r="M201" s="52">
        <v>744.25</v>
      </c>
      <c r="N201" s="71" t="s">
        <v>1207</v>
      </c>
      <c r="O201" s="25">
        <v>1</v>
      </c>
      <c r="P201" s="25">
        <v>20</v>
      </c>
      <c r="Q201" s="52">
        <v>5</v>
      </c>
      <c r="R201" s="25">
        <v>5</v>
      </c>
      <c r="S201" s="52">
        <f>O201+P201+Q201+R201</f>
        <v>31</v>
      </c>
      <c r="T201" s="25">
        <v>30</v>
      </c>
      <c r="U201" s="25">
        <f t="shared" si="66"/>
        <v>31</v>
      </c>
      <c r="V201" s="71" t="s">
        <v>1890</v>
      </c>
      <c r="W201" s="71" t="s">
        <v>19</v>
      </c>
      <c r="X201" s="25" t="s">
        <v>1529</v>
      </c>
      <c r="Y201" s="25">
        <v>100</v>
      </c>
      <c r="Z201" s="25">
        <v>25</v>
      </c>
      <c r="AA201" s="42">
        <v>175</v>
      </c>
      <c r="AB201" s="42">
        <v>50</v>
      </c>
      <c r="AC201" s="42">
        <v>150</v>
      </c>
      <c r="AD201" s="42">
        <v>200</v>
      </c>
      <c r="AE201" s="42">
        <v>250</v>
      </c>
      <c r="AF201" s="42">
        <v>120</v>
      </c>
      <c r="AG201" s="42">
        <v>144</v>
      </c>
      <c r="AH201" s="42">
        <v>218</v>
      </c>
      <c r="AI201" s="42">
        <v>125</v>
      </c>
      <c r="AJ201" s="18">
        <v>1432</v>
      </c>
      <c r="AK201" s="47">
        <v>159.11111111111111</v>
      </c>
      <c r="AL201" s="75">
        <v>250</v>
      </c>
      <c r="AM201" s="47">
        <f t="shared" si="64"/>
        <v>118418.44444444445</v>
      </c>
      <c r="AN201" s="47">
        <v>1.1841844444444445</v>
      </c>
      <c r="AO201" s="48">
        <v>1.0833801434887479E-3</v>
      </c>
      <c r="AP201" s="49">
        <v>0.890905788393617</v>
      </c>
      <c r="AQ201" s="18" t="s">
        <v>1168</v>
      </c>
      <c r="AR201" s="24">
        <v>125</v>
      </c>
      <c r="AS201" s="24" t="s">
        <v>1509</v>
      </c>
      <c r="AT201" s="79">
        <f t="shared" si="62"/>
        <v>9.615384615384615</v>
      </c>
      <c r="AU201" s="51" t="b">
        <f t="shared" si="63"/>
        <v>0</v>
      </c>
      <c r="AV201" s="19">
        <v>14.999999999999998</v>
      </c>
      <c r="AW201" s="47">
        <v>93031.25</v>
      </c>
      <c r="AX201" s="18" t="s">
        <v>1842</v>
      </c>
      <c r="AY201" s="47">
        <f>ROUNDUP((AZ201/BC201)+1,0)</f>
        <v>4</v>
      </c>
      <c r="AZ201" s="18">
        <f t="shared" si="67"/>
        <v>298.07692307692304</v>
      </c>
      <c r="BA201" s="44">
        <f>Y201</f>
        <v>100</v>
      </c>
      <c r="BB201" s="80">
        <f t="shared" si="65"/>
        <v>100</v>
      </c>
      <c r="BC201" s="18">
        <f>ROUNDUP(BA201/Z201,0)*Z201</f>
        <v>100</v>
      </c>
      <c r="BD201" s="18">
        <f>BC201*G201</f>
        <v>74425</v>
      </c>
      <c r="BE201" s="18">
        <f t="shared" si="68"/>
        <v>297700</v>
      </c>
      <c r="BF201" s="56">
        <f>U201</f>
        <v>31</v>
      </c>
      <c r="BG201" s="19">
        <f>ROUNDUP(AR201/BC201,0)</f>
        <v>2</v>
      </c>
      <c r="BH201" s="19">
        <f t="shared" si="69"/>
        <v>2</v>
      </c>
      <c r="BI201" s="19"/>
      <c r="BJ201" s="19"/>
      <c r="BK201" s="19">
        <f>BH201*BC201</f>
        <v>200</v>
      </c>
      <c r="BL201" s="19">
        <f>BK201*G201</f>
        <v>148850</v>
      </c>
      <c r="BM201" s="19">
        <f t="shared" si="70"/>
        <v>298.07692307692304</v>
      </c>
      <c r="BN201" s="18">
        <f t="shared" si="71"/>
        <v>300</v>
      </c>
      <c r="BO201" s="18">
        <f t="shared" si="72"/>
        <v>300</v>
      </c>
      <c r="BP201" s="18">
        <f>BC201/AT201</f>
        <v>10.4</v>
      </c>
    </row>
    <row r="202" spans="1:68" ht="30" x14ac:dyDescent="0.25">
      <c r="A202" s="18">
        <v>336</v>
      </c>
      <c r="B202" s="28" t="s">
        <v>2049</v>
      </c>
      <c r="C202" s="28" t="s">
        <v>1534</v>
      </c>
      <c r="D202" s="28"/>
      <c r="E202" s="23"/>
      <c r="F202" s="24">
        <v>650.47199999999998</v>
      </c>
      <c r="G202" s="25">
        <v>435.1</v>
      </c>
      <c r="H202" s="52" t="e">
        <v>#N/A</v>
      </c>
      <c r="I202" s="86" t="s">
        <v>1700</v>
      </c>
      <c r="J202" s="83" t="s">
        <v>1506</v>
      </c>
      <c r="K202" s="71" t="s">
        <v>1175</v>
      </c>
      <c r="L202" s="25" t="s">
        <v>239</v>
      </c>
      <c r="M202" s="52">
        <v>435.1</v>
      </c>
      <c r="N202" s="71" t="s">
        <v>1208</v>
      </c>
      <c r="O202" s="25">
        <v>1</v>
      </c>
      <c r="P202" s="25">
        <v>15</v>
      </c>
      <c r="Q202" s="52">
        <v>1</v>
      </c>
      <c r="R202" s="25">
        <v>5</v>
      </c>
      <c r="S202" s="25">
        <v>22</v>
      </c>
      <c r="T202" s="25">
        <v>25</v>
      </c>
      <c r="U202" s="25">
        <f t="shared" si="66"/>
        <v>22</v>
      </c>
      <c r="V202" s="71" t="s">
        <v>1932</v>
      </c>
      <c r="W202" s="71" t="s">
        <v>59</v>
      </c>
      <c r="X202" s="25" t="s">
        <v>1529</v>
      </c>
      <c r="Y202" s="25">
        <v>500</v>
      </c>
      <c r="Z202" s="25">
        <v>20</v>
      </c>
      <c r="AA202" s="42">
        <v>348</v>
      </c>
      <c r="AB202" s="42">
        <v>421</v>
      </c>
      <c r="AC202" s="42">
        <v>212</v>
      </c>
      <c r="AD202" s="42">
        <v>82</v>
      </c>
      <c r="AE202" s="42">
        <v>160</v>
      </c>
      <c r="AF202" s="42">
        <v>171</v>
      </c>
      <c r="AG202" s="42">
        <v>284</v>
      </c>
      <c r="AH202" s="42">
        <v>368.29999999999995</v>
      </c>
      <c r="AI202" s="42">
        <v>337.2</v>
      </c>
      <c r="AJ202" s="18">
        <v>2383.5</v>
      </c>
      <c r="AK202" s="47">
        <v>264.83333333333331</v>
      </c>
      <c r="AL202" s="75">
        <v>421</v>
      </c>
      <c r="AM202" s="47">
        <f t="shared" si="64"/>
        <v>115228.98333333334</v>
      </c>
      <c r="AN202" s="47">
        <v>1.1522898333333333</v>
      </c>
      <c r="AO202" s="48">
        <v>1.0542005773120579E-3</v>
      </c>
      <c r="AP202" s="49">
        <v>0.8919599889709291</v>
      </c>
      <c r="AQ202" s="18" t="s">
        <v>1168</v>
      </c>
      <c r="AR202" s="24">
        <v>650.47199999999998</v>
      </c>
      <c r="AS202" s="24" t="s">
        <v>1509</v>
      </c>
      <c r="AT202" s="79">
        <f t="shared" si="62"/>
        <v>16.192307692307693</v>
      </c>
      <c r="AU202" s="51" t="b">
        <f t="shared" si="63"/>
        <v>0</v>
      </c>
      <c r="AV202" s="19">
        <v>46.351923990498811</v>
      </c>
      <c r="AW202" s="47">
        <v>283020.36719999998</v>
      </c>
      <c r="AX202" s="18" t="s">
        <v>1842</v>
      </c>
      <c r="AY202" s="47">
        <f>ROUNDUP((AZ202/BC202)+1,0)</f>
        <v>2</v>
      </c>
      <c r="AZ202" s="43">
        <f t="shared" si="67"/>
        <v>356.23076923076928</v>
      </c>
      <c r="BA202" s="44">
        <f>Y202</f>
        <v>500</v>
      </c>
      <c r="BB202" s="80">
        <f t="shared" si="65"/>
        <v>500</v>
      </c>
      <c r="BC202" s="18">
        <f>ROUNDUP(BA202/Z202,0)*Z202</f>
        <v>500</v>
      </c>
      <c r="BD202" s="18">
        <f>BC202*G202</f>
        <v>217550</v>
      </c>
      <c r="BE202" s="18">
        <f t="shared" si="68"/>
        <v>435100</v>
      </c>
      <c r="BF202" s="56">
        <f>U202</f>
        <v>22</v>
      </c>
      <c r="BG202" s="19">
        <f>ROUNDUP(AR202/BC202,0)</f>
        <v>2</v>
      </c>
      <c r="BH202" s="19">
        <f t="shared" si="69"/>
        <v>0</v>
      </c>
      <c r="BI202" s="19"/>
      <c r="BJ202" s="19"/>
      <c r="BK202" s="19"/>
      <c r="BL202" s="19"/>
      <c r="BM202" s="19">
        <f t="shared" si="70"/>
        <v>356.23076923076928</v>
      </c>
      <c r="BN202" s="18">
        <f t="shared" si="71"/>
        <v>340</v>
      </c>
      <c r="BO202" s="55">
        <f t="shared" si="72"/>
        <v>500</v>
      </c>
      <c r="BP202" s="18">
        <f>BC202/AT202</f>
        <v>30.878859857482183</v>
      </c>
    </row>
    <row r="203" spans="1:68" ht="45" x14ac:dyDescent="0.25">
      <c r="A203" s="18">
        <v>671</v>
      </c>
      <c r="B203" s="28" t="s">
        <v>2050</v>
      </c>
      <c r="C203" s="28" t="s">
        <v>1534</v>
      </c>
      <c r="D203" s="28"/>
      <c r="E203" s="23"/>
      <c r="F203" s="24">
        <v>17100</v>
      </c>
      <c r="G203" s="25">
        <v>4.25</v>
      </c>
      <c r="H203" s="52" t="s">
        <v>1702</v>
      </c>
      <c r="I203" s="86" t="s">
        <v>1700</v>
      </c>
      <c r="J203" s="83" t="s">
        <v>1502</v>
      </c>
      <c r="K203" s="71" t="s">
        <v>1180</v>
      </c>
      <c r="L203" s="25" t="s">
        <v>241</v>
      </c>
      <c r="M203" s="52">
        <v>4.25</v>
      </c>
      <c r="N203" s="71" t="s">
        <v>1208</v>
      </c>
      <c r="O203" s="25">
        <v>1</v>
      </c>
      <c r="P203" s="25">
        <v>7</v>
      </c>
      <c r="Q203" s="52">
        <v>1</v>
      </c>
      <c r="R203" s="25">
        <v>2</v>
      </c>
      <c r="S203" s="25">
        <v>11</v>
      </c>
      <c r="T203" s="25">
        <v>3</v>
      </c>
      <c r="U203" s="25">
        <f t="shared" si="66"/>
        <v>11</v>
      </c>
      <c r="V203" s="71" t="s">
        <v>1899</v>
      </c>
      <c r="W203" s="71" t="s">
        <v>46</v>
      </c>
      <c r="X203" s="25" t="s">
        <v>1510</v>
      </c>
      <c r="Y203" s="25">
        <v>5000</v>
      </c>
      <c r="Z203" s="25">
        <v>500</v>
      </c>
      <c r="AA203" s="42">
        <v>16500</v>
      </c>
      <c r="AB203" s="42">
        <v>14400</v>
      </c>
      <c r="AC203" s="42">
        <v>29600</v>
      </c>
      <c r="AD203" s="42">
        <v>20400</v>
      </c>
      <c r="AE203" s="42">
        <v>22500</v>
      </c>
      <c r="AF203" s="42">
        <v>29000</v>
      </c>
      <c r="AG203" s="42">
        <v>48000</v>
      </c>
      <c r="AH203" s="42">
        <v>9500</v>
      </c>
      <c r="AI203" s="42">
        <v>49300</v>
      </c>
      <c r="AJ203" s="18">
        <v>239200</v>
      </c>
      <c r="AK203" s="47">
        <v>26577.777777777777</v>
      </c>
      <c r="AL203" s="75">
        <v>49300</v>
      </c>
      <c r="AM203" s="47">
        <f t="shared" si="64"/>
        <v>112955.55555555555</v>
      </c>
      <c r="AN203" s="47">
        <v>1.1295555555555554</v>
      </c>
      <c r="AO203" s="48">
        <v>1.033401566451417E-3</v>
      </c>
      <c r="AP203" s="49">
        <v>0.89299339053738047</v>
      </c>
      <c r="AQ203" s="18" t="s">
        <v>1168</v>
      </c>
      <c r="AR203" s="24">
        <v>17100</v>
      </c>
      <c r="AS203" s="24" t="s">
        <v>1510</v>
      </c>
      <c r="AT203" s="79">
        <f t="shared" si="62"/>
        <v>1896.1538461538462</v>
      </c>
      <c r="AU203" s="51" t="b">
        <f t="shared" si="63"/>
        <v>0</v>
      </c>
      <c r="AV203" s="19">
        <v>10.405679513184584</v>
      </c>
      <c r="AW203" s="47">
        <v>72675</v>
      </c>
      <c r="AX203" s="18" t="s">
        <v>1841</v>
      </c>
      <c r="AY203" s="18">
        <v>2</v>
      </c>
      <c r="AZ203" s="18">
        <f t="shared" si="67"/>
        <v>20857.692307692309</v>
      </c>
      <c r="BA203" s="44">
        <f>ROUNDUP((AT203*U203)/Z203,0)*Z203</f>
        <v>21000</v>
      </c>
      <c r="BB203" s="80">
        <f t="shared" si="65"/>
        <v>5000</v>
      </c>
      <c r="BC203" s="18">
        <f>BO203</f>
        <v>9500</v>
      </c>
      <c r="BD203" s="18">
        <f>BO203*G203</f>
        <v>40375</v>
      </c>
      <c r="BE203" s="18">
        <f t="shared" si="68"/>
        <v>80750</v>
      </c>
      <c r="BF203" s="18">
        <v>5</v>
      </c>
      <c r="BG203" s="19">
        <f>ROUNDUP(AR203/BO203,0)</f>
        <v>2</v>
      </c>
      <c r="BH203" s="19">
        <f t="shared" si="69"/>
        <v>0</v>
      </c>
      <c r="BI203" s="19">
        <f>(AR203-AY203*BO203)*G203</f>
        <v>-8075</v>
      </c>
      <c r="BJ203" s="19"/>
      <c r="BK203" s="19"/>
      <c r="BL203" s="19"/>
      <c r="BM203" s="19">
        <f t="shared" si="70"/>
        <v>9480.7692307692305</v>
      </c>
      <c r="BN203" s="18">
        <f t="shared" si="71"/>
        <v>9500</v>
      </c>
      <c r="BO203" s="18">
        <f t="shared" si="72"/>
        <v>9500</v>
      </c>
      <c r="BP203" s="18">
        <f>BO203/AT203</f>
        <v>5.0101419878296145</v>
      </c>
    </row>
    <row r="204" spans="1:68" x14ac:dyDescent="0.25">
      <c r="A204" s="18">
        <v>572</v>
      </c>
      <c r="B204" s="23" t="s">
        <v>292</v>
      </c>
      <c r="C204" s="28" t="s">
        <v>1534</v>
      </c>
      <c r="D204" s="28"/>
      <c r="E204" s="23"/>
      <c r="F204" s="24">
        <v>56024</v>
      </c>
      <c r="G204" s="25">
        <v>1.65</v>
      </c>
      <c r="H204" s="52" t="s">
        <v>1704</v>
      </c>
      <c r="I204" s="86" t="s">
        <v>1700</v>
      </c>
      <c r="J204" s="83" t="s">
        <v>1504</v>
      </c>
      <c r="K204" s="71" t="s">
        <v>1187</v>
      </c>
      <c r="L204" s="25" t="s">
        <v>293</v>
      </c>
      <c r="M204" s="52">
        <v>1.65</v>
      </c>
      <c r="N204" s="71" t="s">
        <v>1208</v>
      </c>
      <c r="O204" s="37">
        <v>1</v>
      </c>
      <c r="P204" s="37">
        <v>10</v>
      </c>
      <c r="Q204" s="87">
        <v>1</v>
      </c>
      <c r="R204" s="37">
        <v>3</v>
      </c>
      <c r="S204" s="37">
        <v>15</v>
      </c>
      <c r="T204" s="37">
        <v>5</v>
      </c>
      <c r="U204" s="25">
        <f t="shared" si="66"/>
        <v>15</v>
      </c>
      <c r="V204" s="71" t="s">
        <v>1933</v>
      </c>
      <c r="W204" s="71" t="s">
        <v>46</v>
      </c>
      <c r="X204" s="23" t="s">
        <v>1510</v>
      </c>
      <c r="Y204" s="25">
        <v>10000</v>
      </c>
      <c r="Z204" s="25">
        <v>200</v>
      </c>
      <c r="AA204" s="42"/>
      <c r="AB204" s="42"/>
      <c r="AC204" s="42"/>
      <c r="AD204" s="42">
        <v>200</v>
      </c>
      <c r="AE204" s="42">
        <v>17920</v>
      </c>
      <c r="AF204" s="42">
        <v>76400</v>
      </c>
      <c r="AG204" s="42">
        <v>101670</v>
      </c>
      <c r="AH204" s="42">
        <v>119490</v>
      </c>
      <c r="AI204" s="42">
        <v>94690</v>
      </c>
      <c r="AJ204" s="18">
        <v>410370</v>
      </c>
      <c r="AK204" s="47">
        <v>68395</v>
      </c>
      <c r="AL204" s="75">
        <v>119490</v>
      </c>
      <c r="AM204" s="47">
        <f t="shared" si="64"/>
        <v>75234.499999999985</v>
      </c>
      <c r="AN204" s="47">
        <v>1.1285175000000001</v>
      </c>
      <c r="AO204" s="48">
        <v>1.0324518759010951E-3</v>
      </c>
      <c r="AP204" s="49">
        <v>0.89402584241328154</v>
      </c>
      <c r="AQ204" s="18" t="s">
        <v>1168</v>
      </c>
      <c r="AR204" s="24">
        <v>56024</v>
      </c>
      <c r="AS204" s="24" t="s">
        <v>1510</v>
      </c>
      <c r="AT204" s="79">
        <f t="shared" si="62"/>
        <v>4595.7692307692305</v>
      </c>
      <c r="AU204" s="51" t="b">
        <f t="shared" si="63"/>
        <v>0</v>
      </c>
      <c r="AV204" s="19">
        <v>14.065779563143359</v>
      </c>
      <c r="AW204" s="47">
        <v>92439.599999999991</v>
      </c>
      <c r="AX204" s="18" t="s">
        <v>1841</v>
      </c>
      <c r="AY204" s="18">
        <v>2</v>
      </c>
      <c r="AZ204" s="18">
        <f t="shared" si="67"/>
        <v>68936.538461538454</v>
      </c>
      <c r="BA204" s="44">
        <f>ROUNDUP((AT204*U204)/Z204,0)*Z204</f>
        <v>69000</v>
      </c>
      <c r="BB204" s="80">
        <f t="shared" si="65"/>
        <v>10000</v>
      </c>
      <c r="BC204" s="18">
        <f>BO204</f>
        <v>69000</v>
      </c>
      <c r="BD204" s="18">
        <f>BO204*G204</f>
        <v>113850</v>
      </c>
      <c r="BE204" s="18">
        <f t="shared" si="68"/>
        <v>227700</v>
      </c>
      <c r="BF204" s="18">
        <f>U204</f>
        <v>15</v>
      </c>
      <c r="BG204" s="19">
        <f>ROUNDUP(AR204/BO204,0)</f>
        <v>1</v>
      </c>
      <c r="BH204" s="19">
        <f t="shared" si="69"/>
        <v>1</v>
      </c>
      <c r="BI204" s="19">
        <f>(AR204-AY204*BO204)*G204</f>
        <v>-135260.4</v>
      </c>
      <c r="BJ204" s="19"/>
      <c r="BK204" s="19"/>
      <c r="BL204" s="19"/>
      <c r="BM204" s="19">
        <f t="shared" si="70"/>
        <v>68936.538461538454</v>
      </c>
      <c r="BN204" s="18">
        <f t="shared" si="71"/>
        <v>69000</v>
      </c>
      <c r="BO204" s="18">
        <f t="shared" si="72"/>
        <v>69000</v>
      </c>
      <c r="BP204" s="18">
        <f>BO204/AT204</f>
        <v>15.013808686919408</v>
      </c>
    </row>
    <row r="205" spans="1:68" x14ac:dyDescent="0.25">
      <c r="A205" s="18">
        <v>573</v>
      </c>
      <c r="B205" s="26" t="s">
        <v>242</v>
      </c>
      <c r="C205" s="28" t="s">
        <v>1534</v>
      </c>
      <c r="D205" s="28"/>
      <c r="E205" s="23"/>
      <c r="F205" s="24">
        <v>405</v>
      </c>
      <c r="G205" s="25">
        <v>8.5</v>
      </c>
      <c r="H205" s="52" t="s">
        <v>1721</v>
      </c>
      <c r="I205" s="86" t="s">
        <v>1700</v>
      </c>
      <c r="J205" s="83" t="s">
        <v>1501</v>
      </c>
      <c r="K205" s="71" t="s">
        <v>1173</v>
      </c>
      <c r="L205" s="25" t="s">
        <v>243</v>
      </c>
      <c r="M205" s="52">
        <v>8.5</v>
      </c>
      <c r="N205" s="71" t="s">
        <v>1208</v>
      </c>
      <c r="O205" s="25">
        <v>1</v>
      </c>
      <c r="P205" s="25">
        <v>2</v>
      </c>
      <c r="Q205" s="52">
        <v>1</v>
      </c>
      <c r="R205" s="25">
        <v>2</v>
      </c>
      <c r="S205" s="25">
        <v>6</v>
      </c>
      <c r="T205" s="25">
        <v>2</v>
      </c>
      <c r="U205" s="25">
        <f t="shared" si="66"/>
        <v>6</v>
      </c>
      <c r="V205" s="71"/>
      <c r="W205" s="71" t="s">
        <v>46</v>
      </c>
      <c r="X205" s="25" t="s">
        <v>1510</v>
      </c>
      <c r="Y205" s="25">
        <v>5000</v>
      </c>
      <c r="Z205" s="25">
        <v>40</v>
      </c>
      <c r="AA205" s="42">
        <v>26500</v>
      </c>
      <c r="AB205" s="42">
        <v>18640</v>
      </c>
      <c r="AC205" s="42">
        <v>18600</v>
      </c>
      <c r="AD205" s="42">
        <v>0</v>
      </c>
      <c r="AE205" s="42">
        <v>15360</v>
      </c>
      <c r="AF205" s="42">
        <v>2240</v>
      </c>
      <c r="AG205" s="42">
        <v>23360</v>
      </c>
      <c r="AH205" s="42">
        <v>1200</v>
      </c>
      <c r="AI205" s="42">
        <v>12800</v>
      </c>
      <c r="AJ205" s="18">
        <v>118700</v>
      </c>
      <c r="AK205" s="47">
        <v>13188.888888888889</v>
      </c>
      <c r="AL205" s="75">
        <v>26500</v>
      </c>
      <c r="AM205" s="47">
        <f t="shared" si="64"/>
        <v>112105.55555555555</v>
      </c>
      <c r="AN205" s="47">
        <v>1.1210555555555555</v>
      </c>
      <c r="AO205" s="48">
        <v>1.0256251332590568E-3</v>
      </c>
      <c r="AP205" s="49">
        <v>0.89505146754654064</v>
      </c>
      <c r="AQ205" s="18" t="s">
        <v>1168</v>
      </c>
      <c r="AR205" s="24">
        <v>405</v>
      </c>
      <c r="AS205" s="24" t="s">
        <v>1510</v>
      </c>
      <c r="AT205" s="79">
        <f t="shared" si="62"/>
        <v>1019.2307692307693</v>
      </c>
      <c r="AU205" s="51" t="b">
        <f t="shared" si="63"/>
        <v>0</v>
      </c>
      <c r="AV205" s="19">
        <v>0.4584905660377358</v>
      </c>
      <c r="AW205" s="47">
        <v>3442.5</v>
      </c>
      <c r="AX205" s="18" t="s">
        <v>1841</v>
      </c>
      <c r="AY205" s="18">
        <v>2</v>
      </c>
      <c r="AZ205" s="18">
        <f t="shared" si="67"/>
        <v>6115.3846153846152</v>
      </c>
      <c r="BA205" s="44">
        <f>ROUNDUP((AT205*U205)/Z205,0)*Z205</f>
        <v>6120</v>
      </c>
      <c r="BB205" s="80">
        <f t="shared" si="65"/>
        <v>5000</v>
      </c>
      <c r="BC205" s="18">
        <f>BO205</f>
        <v>6120</v>
      </c>
      <c r="BD205" s="18">
        <f>BO205*G205</f>
        <v>52020</v>
      </c>
      <c r="BE205" s="18">
        <f t="shared" si="68"/>
        <v>104040</v>
      </c>
      <c r="BF205" s="18">
        <f>U205</f>
        <v>6</v>
      </c>
      <c r="BG205" s="19">
        <f>ROUNDUP(AR205/BO205,0)</f>
        <v>1</v>
      </c>
      <c r="BH205" s="19">
        <f t="shared" si="69"/>
        <v>1</v>
      </c>
      <c r="BI205" s="19"/>
      <c r="BJ205" s="19"/>
      <c r="BK205" s="19">
        <f>BH205*BO205</f>
        <v>6120</v>
      </c>
      <c r="BL205" s="19">
        <f>BK205*G205</f>
        <v>52020</v>
      </c>
      <c r="BM205" s="19">
        <f t="shared" si="70"/>
        <v>6115.3846153846152</v>
      </c>
      <c r="BN205" s="18">
        <f t="shared" si="71"/>
        <v>6120</v>
      </c>
      <c r="BO205" s="18">
        <f t="shared" si="72"/>
        <v>6120</v>
      </c>
      <c r="BP205" s="18">
        <f>BO205/AT205</f>
        <v>6.0045283018867925</v>
      </c>
    </row>
    <row r="206" spans="1:68" x14ac:dyDescent="0.25">
      <c r="A206" s="18">
        <v>378</v>
      </c>
      <c r="B206" s="23" t="s">
        <v>244</v>
      </c>
      <c r="C206" s="28" t="s">
        <v>1534</v>
      </c>
      <c r="D206" s="28"/>
      <c r="E206" s="23"/>
      <c r="F206" s="24">
        <v>700</v>
      </c>
      <c r="G206" s="25">
        <v>195</v>
      </c>
      <c r="H206" s="52" t="s">
        <v>1702</v>
      </c>
      <c r="I206" s="86" t="s">
        <v>1700</v>
      </c>
      <c r="J206" s="83" t="s">
        <v>1505</v>
      </c>
      <c r="K206" s="71" t="s">
        <v>1175</v>
      </c>
      <c r="L206" s="25" t="s">
        <v>245</v>
      </c>
      <c r="M206" s="52">
        <v>195</v>
      </c>
      <c r="N206" s="71" t="s">
        <v>1208</v>
      </c>
      <c r="O206" s="25">
        <v>1</v>
      </c>
      <c r="P206" s="25">
        <v>15</v>
      </c>
      <c r="Q206" s="52">
        <v>1</v>
      </c>
      <c r="R206" s="25">
        <v>5</v>
      </c>
      <c r="S206" s="25">
        <v>22</v>
      </c>
      <c r="T206" s="25">
        <v>25</v>
      </c>
      <c r="U206" s="25">
        <f t="shared" si="66"/>
        <v>22</v>
      </c>
      <c r="V206" s="71" t="s">
        <v>1975</v>
      </c>
      <c r="W206" s="71" t="s">
        <v>46</v>
      </c>
      <c r="X206" s="25" t="s">
        <v>1529</v>
      </c>
      <c r="Y206" s="25">
        <v>500</v>
      </c>
      <c r="Z206" s="25">
        <v>20</v>
      </c>
      <c r="AA206" s="42">
        <v>1096</v>
      </c>
      <c r="AB206" s="42">
        <v>1766.94</v>
      </c>
      <c r="AC206" s="42">
        <v>218.97</v>
      </c>
      <c r="AD206" s="42">
        <v>599</v>
      </c>
      <c r="AE206" s="42">
        <v>280</v>
      </c>
      <c r="AF206" s="42">
        <v>116</v>
      </c>
      <c r="AG206" s="42">
        <v>215</v>
      </c>
      <c r="AH206" s="42">
        <v>425</v>
      </c>
      <c r="AI206" s="42">
        <v>450</v>
      </c>
      <c r="AJ206" s="18">
        <v>5166.91</v>
      </c>
      <c r="AK206" s="47">
        <v>574.10111111111109</v>
      </c>
      <c r="AL206" s="75">
        <v>1766.94</v>
      </c>
      <c r="AM206" s="47">
        <f t="shared" si="64"/>
        <v>111949.71666666666</v>
      </c>
      <c r="AN206" s="47">
        <v>1.1194971666666667</v>
      </c>
      <c r="AO206" s="48">
        <v>1.0241994030140966E-3</v>
      </c>
      <c r="AP206" s="49">
        <v>0.89607566694955476</v>
      </c>
      <c r="AQ206" s="18" t="s">
        <v>1168</v>
      </c>
      <c r="AR206" s="24">
        <v>700</v>
      </c>
      <c r="AS206" s="24" t="s">
        <v>1509</v>
      </c>
      <c r="AT206" s="79">
        <f t="shared" si="62"/>
        <v>67.959230769230771</v>
      </c>
      <c r="AU206" s="51" t="b">
        <f t="shared" si="63"/>
        <v>0</v>
      </c>
      <c r="AV206" s="19">
        <v>11.884953648680769</v>
      </c>
      <c r="AW206" s="47">
        <v>136500</v>
      </c>
      <c r="AX206" s="18" t="s">
        <v>1842</v>
      </c>
      <c r="AY206" s="47">
        <f>ROUNDUP((AZ206/BC206)+1,0)</f>
        <v>4</v>
      </c>
      <c r="AZ206" s="43">
        <f t="shared" si="67"/>
        <v>1495.103076923077</v>
      </c>
      <c r="BA206" s="44">
        <f>Y206</f>
        <v>500</v>
      </c>
      <c r="BB206" s="80">
        <f t="shared" si="65"/>
        <v>500</v>
      </c>
      <c r="BC206" s="18">
        <f>ROUNDUP(BA206/Z206,0)*Z206</f>
        <v>500</v>
      </c>
      <c r="BD206" s="18">
        <f>BC206*G206</f>
        <v>97500</v>
      </c>
      <c r="BE206" s="18">
        <f t="shared" si="68"/>
        <v>390000</v>
      </c>
      <c r="BF206" s="55">
        <f>U206</f>
        <v>22</v>
      </c>
      <c r="BG206" s="19">
        <f>ROUNDUP(AR206/BC206,0)</f>
        <v>2</v>
      </c>
      <c r="BH206" s="19">
        <f t="shared" si="69"/>
        <v>2</v>
      </c>
      <c r="BI206" s="19"/>
      <c r="BJ206" s="19"/>
      <c r="BK206" s="19">
        <f>BH206*BC206</f>
        <v>1000</v>
      </c>
      <c r="BL206" s="19">
        <f>BK206*G206</f>
        <v>195000</v>
      </c>
      <c r="BM206" s="19">
        <f t="shared" si="70"/>
        <v>1495.103076923077</v>
      </c>
      <c r="BN206" s="18">
        <f t="shared" si="71"/>
        <v>1500</v>
      </c>
      <c r="BO206" s="18">
        <f t="shared" si="72"/>
        <v>1500</v>
      </c>
      <c r="BP206" s="18">
        <f>BC206/AT206</f>
        <v>7.3573522587071434</v>
      </c>
    </row>
    <row r="207" spans="1:68" x14ac:dyDescent="0.25">
      <c r="A207" s="18">
        <v>460</v>
      </c>
      <c r="B207" s="26" t="s">
        <v>1221</v>
      </c>
      <c r="C207" s="23" t="s">
        <v>1595</v>
      </c>
      <c r="D207" s="23"/>
      <c r="E207" s="23" t="s">
        <v>1602</v>
      </c>
      <c r="F207" s="24">
        <v>540</v>
      </c>
      <c r="G207" s="25">
        <v>380</v>
      </c>
      <c r="H207" s="52" t="e">
        <v>#N/A</v>
      </c>
      <c r="I207" s="86" t="s">
        <v>1700</v>
      </c>
      <c r="J207" s="83" t="s">
        <v>1506</v>
      </c>
      <c r="K207" s="69" t="s">
        <v>1175</v>
      </c>
      <c r="L207" s="25" t="s">
        <v>1222</v>
      </c>
      <c r="M207" s="52">
        <v>380</v>
      </c>
      <c r="N207" s="71" t="s">
        <v>1208</v>
      </c>
      <c r="O207" s="25">
        <v>1</v>
      </c>
      <c r="P207" s="25">
        <v>15</v>
      </c>
      <c r="Q207" s="52">
        <v>1</v>
      </c>
      <c r="R207" s="25">
        <v>5</v>
      </c>
      <c r="S207" s="25">
        <v>22</v>
      </c>
      <c r="U207" s="25">
        <f t="shared" si="66"/>
        <v>22</v>
      </c>
      <c r="V207" s="71"/>
      <c r="W207" s="71" t="s">
        <v>19</v>
      </c>
      <c r="X207" s="25" t="s">
        <v>1529</v>
      </c>
      <c r="Y207" s="25">
        <v>500</v>
      </c>
      <c r="Z207" s="25">
        <v>17</v>
      </c>
      <c r="AA207" s="42">
        <v>751.37</v>
      </c>
      <c r="AB207" s="42">
        <v>459</v>
      </c>
      <c r="AC207" s="42">
        <v>140</v>
      </c>
      <c r="AD207" s="42"/>
      <c r="AE207" s="42"/>
      <c r="AF207" s="42"/>
      <c r="AG207" s="42">
        <v>45</v>
      </c>
      <c r="AH207" s="42">
        <v>75</v>
      </c>
      <c r="AI207" s="42"/>
      <c r="AK207" s="47">
        <v>294.07399999999996</v>
      </c>
      <c r="AM207" s="47">
        <f t="shared" si="64"/>
        <v>0</v>
      </c>
      <c r="AO207" s="48">
        <v>0</v>
      </c>
      <c r="AP207" s="49">
        <v>1</v>
      </c>
      <c r="AQ207" s="18" t="s">
        <v>1168</v>
      </c>
      <c r="AR207" s="24">
        <v>540</v>
      </c>
      <c r="AS207" s="24" t="s">
        <v>1509</v>
      </c>
      <c r="AT207" s="79">
        <f t="shared" si="62"/>
        <v>0</v>
      </c>
      <c r="AU207" s="51" t="b">
        <f t="shared" si="63"/>
        <v>0</v>
      </c>
      <c r="AV207" s="19"/>
      <c r="AW207" s="47">
        <v>205200</v>
      </c>
      <c r="AX207" s="18" t="s">
        <v>1867</v>
      </c>
      <c r="AY207" s="18">
        <v>2</v>
      </c>
      <c r="AZ207" s="43"/>
      <c r="BB207" s="80">
        <f t="shared" si="65"/>
        <v>500</v>
      </c>
      <c r="BC207" s="18">
        <f>BO207</f>
        <v>500</v>
      </c>
      <c r="BD207" s="18">
        <v>0</v>
      </c>
      <c r="BE207" s="18">
        <v>0</v>
      </c>
      <c r="BF207" s="18"/>
      <c r="BG207" s="18"/>
      <c r="BH207" s="18"/>
      <c r="BI207" s="18"/>
      <c r="BJ207" s="18"/>
      <c r="BK207" s="18"/>
      <c r="BL207" s="18"/>
      <c r="BM207" s="19">
        <f t="shared" si="70"/>
        <v>0</v>
      </c>
      <c r="BN207" s="18">
        <f t="shared" si="71"/>
        <v>-10</v>
      </c>
      <c r="BO207" s="18">
        <f t="shared" si="72"/>
        <v>500</v>
      </c>
    </row>
    <row r="208" spans="1:68" x14ac:dyDescent="0.25">
      <c r="A208" s="18">
        <v>737</v>
      </c>
      <c r="B208" s="23" t="s">
        <v>259</v>
      </c>
      <c r="C208" s="28" t="s">
        <v>1534</v>
      </c>
      <c r="D208" s="28"/>
      <c r="E208" s="23"/>
      <c r="F208" s="24">
        <v>427</v>
      </c>
      <c r="G208" s="25">
        <v>155</v>
      </c>
      <c r="H208" s="52" t="s">
        <v>1702</v>
      </c>
      <c r="I208" s="86" t="s">
        <v>1700</v>
      </c>
      <c r="J208" s="83" t="s">
        <v>1499</v>
      </c>
      <c r="K208" s="71" t="s">
        <v>1191</v>
      </c>
      <c r="L208" s="25" t="s">
        <v>260</v>
      </c>
      <c r="M208" s="52">
        <v>155</v>
      </c>
      <c r="N208" s="71" t="s">
        <v>1208</v>
      </c>
      <c r="O208" s="25">
        <v>1</v>
      </c>
      <c r="P208" s="25">
        <v>7</v>
      </c>
      <c r="Q208" s="52">
        <v>2</v>
      </c>
      <c r="R208" s="25">
        <v>2</v>
      </c>
      <c r="S208" s="25">
        <v>12</v>
      </c>
      <c r="T208" s="25">
        <v>5</v>
      </c>
      <c r="U208" s="25">
        <f t="shared" si="66"/>
        <v>12</v>
      </c>
      <c r="V208" s="71" t="s">
        <v>1934</v>
      </c>
      <c r="W208" s="71" t="s">
        <v>46</v>
      </c>
      <c r="X208" s="25" t="s">
        <v>1510</v>
      </c>
      <c r="Y208" s="25">
        <v>250</v>
      </c>
      <c r="Z208" s="25">
        <v>20</v>
      </c>
      <c r="AA208" s="42"/>
      <c r="AB208" s="42">
        <v>0</v>
      </c>
      <c r="AC208" s="42">
        <v>256</v>
      </c>
      <c r="AD208" s="42">
        <v>1714</v>
      </c>
      <c r="AE208" s="42">
        <v>1230</v>
      </c>
      <c r="AF208" s="42">
        <v>870</v>
      </c>
      <c r="AG208" s="42">
        <v>420</v>
      </c>
      <c r="AH208" s="42">
        <v>310</v>
      </c>
      <c r="AI208" s="42">
        <v>950</v>
      </c>
      <c r="AJ208" s="18">
        <v>5750</v>
      </c>
      <c r="AK208" s="47">
        <v>718.75</v>
      </c>
      <c r="AL208" s="75">
        <v>1714</v>
      </c>
      <c r="AM208" s="47">
        <f t="shared" si="64"/>
        <v>99027.777777777781</v>
      </c>
      <c r="AN208" s="47">
        <v>1.1140625</v>
      </c>
      <c r="AO208" s="48">
        <v>1.0192273651016168E-3</v>
      </c>
      <c r="AP208" s="49">
        <v>0.89709489431465639</v>
      </c>
      <c r="AQ208" s="18" t="s">
        <v>1168</v>
      </c>
      <c r="AR208" s="24">
        <v>427</v>
      </c>
      <c r="AS208" s="24" t="s">
        <v>1510</v>
      </c>
      <c r="AT208" s="79">
        <f t="shared" si="62"/>
        <v>65.92307692307692</v>
      </c>
      <c r="AU208" s="51" t="b">
        <f t="shared" si="63"/>
        <v>0</v>
      </c>
      <c r="AV208" s="19">
        <v>7.4737456242707117</v>
      </c>
      <c r="AW208" s="47">
        <v>66185</v>
      </c>
      <c r="AX208" s="18" t="s">
        <v>1841</v>
      </c>
      <c r="AY208" s="18">
        <v>2</v>
      </c>
      <c r="AZ208" s="18">
        <f t="shared" ref="AZ208:AZ213" si="73">AT208*U208</f>
        <v>791.07692307692309</v>
      </c>
      <c r="BA208" s="44">
        <f>ROUNDUP((AT208*U208)/Z208,0)*Z208</f>
        <v>800</v>
      </c>
      <c r="BB208" s="80">
        <f t="shared" si="65"/>
        <v>250</v>
      </c>
      <c r="BC208" s="18">
        <f>BO208</f>
        <v>810</v>
      </c>
      <c r="BD208" s="18">
        <f>BO208*G208</f>
        <v>125550</v>
      </c>
      <c r="BE208" s="18">
        <f t="shared" ref="BE208:BE213" si="74">BD208*AY208</f>
        <v>251100</v>
      </c>
      <c r="BF208" s="18">
        <f>U208</f>
        <v>12</v>
      </c>
      <c r="BG208" s="19">
        <f>ROUNDUP(AR208/BO208,0)</f>
        <v>1</v>
      </c>
      <c r="BH208" s="19">
        <f t="shared" ref="BH208:BH213" si="75">AY208-BG208</f>
        <v>1</v>
      </c>
      <c r="BI208" s="19"/>
      <c r="BJ208" s="19"/>
      <c r="BK208" s="19"/>
      <c r="BL208" s="19"/>
      <c r="BM208" s="19">
        <f t="shared" si="70"/>
        <v>791.07692307692309</v>
      </c>
      <c r="BN208" s="18">
        <f t="shared" si="71"/>
        <v>810</v>
      </c>
      <c r="BO208" s="18">
        <f t="shared" si="72"/>
        <v>810</v>
      </c>
      <c r="BP208" s="18">
        <f>BO208/AT208</f>
        <v>12.287047841306885</v>
      </c>
    </row>
    <row r="209" spans="1:68" x14ac:dyDescent="0.25">
      <c r="A209" s="18">
        <v>443</v>
      </c>
      <c r="B209" s="23" t="s">
        <v>246</v>
      </c>
      <c r="C209" s="28" t="s">
        <v>1534</v>
      </c>
      <c r="D209" s="28"/>
      <c r="E209" s="23"/>
      <c r="F209" s="24">
        <v>25105</v>
      </c>
      <c r="G209" s="25">
        <v>7.5</v>
      </c>
      <c r="H209" s="52" t="s">
        <v>1718</v>
      </c>
      <c r="I209" s="86" t="s">
        <v>1699</v>
      </c>
      <c r="J209" s="83" t="s">
        <v>1500</v>
      </c>
      <c r="K209" s="71" t="s">
        <v>1177</v>
      </c>
      <c r="L209" s="25" t="s">
        <v>247</v>
      </c>
      <c r="M209" s="52">
        <v>7.5</v>
      </c>
      <c r="N209" s="71" t="s">
        <v>1208</v>
      </c>
      <c r="O209" s="25">
        <v>1</v>
      </c>
      <c r="P209" s="25">
        <v>10</v>
      </c>
      <c r="Q209" s="52">
        <v>1</v>
      </c>
      <c r="R209" s="25">
        <v>4</v>
      </c>
      <c r="S209" s="25">
        <v>16</v>
      </c>
      <c r="T209" s="25">
        <v>15</v>
      </c>
      <c r="U209" s="25">
        <f t="shared" si="66"/>
        <v>16</v>
      </c>
      <c r="V209" s="71" t="s">
        <v>1905</v>
      </c>
      <c r="W209" s="71" t="s">
        <v>46</v>
      </c>
      <c r="X209" s="25" t="s">
        <v>1510</v>
      </c>
      <c r="Y209" s="25">
        <v>10000</v>
      </c>
      <c r="Z209" s="25">
        <v>250</v>
      </c>
      <c r="AA209" s="42">
        <v>39930</v>
      </c>
      <c r="AB209" s="42">
        <v>7780</v>
      </c>
      <c r="AC209" s="42">
        <v>5350</v>
      </c>
      <c r="AD209" s="42">
        <v>4950</v>
      </c>
      <c r="AE209" s="42">
        <v>11150</v>
      </c>
      <c r="AF209" s="42">
        <v>11725</v>
      </c>
      <c r="AG209" s="42">
        <v>11285</v>
      </c>
      <c r="AH209" s="42">
        <v>27825</v>
      </c>
      <c r="AI209" s="42">
        <v>13100</v>
      </c>
      <c r="AJ209" s="18">
        <v>133095</v>
      </c>
      <c r="AK209" s="47">
        <v>14788.333333333334</v>
      </c>
      <c r="AL209" s="75">
        <v>39930</v>
      </c>
      <c r="AM209" s="47">
        <f t="shared" si="64"/>
        <v>110912.5</v>
      </c>
      <c r="AN209" s="47">
        <v>1.1091249999999999</v>
      </c>
      <c r="AO209" s="48">
        <v>1.0147101722913488E-3</v>
      </c>
      <c r="AP209" s="49">
        <v>0.89810960448694777</v>
      </c>
      <c r="AQ209" s="18" t="s">
        <v>1168</v>
      </c>
      <c r="AR209" s="24">
        <v>25105</v>
      </c>
      <c r="AS209" s="24" t="s">
        <v>1510</v>
      </c>
      <c r="AT209" s="79">
        <f t="shared" si="62"/>
        <v>1535.7692307692307</v>
      </c>
      <c r="AU209" s="51" t="b">
        <f t="shared" si="63"/>
        <v>0</v>
      </c>
      <c r="AV209" s="19">
        <v>18.861758076634111</v>
      </c>
      <c r="AW209" s="47">
        <v>188287.5</v>
      </c>
      <c r="AX209" s="18" t="s">
        <v>1842</v>
      </c>
      <c r="AY209" s="47">
        <f>ROUNDUP((AZ209/BC209)+1,0)</f>
        <v>4</v>
      </c>
      <c r="AZ209" s="43">
        <f t="shared" si="73"/>
        <v>24572.307692307691</v>
      </c>
      <c r="BA209" s="44">
        <f>Y209</f>
        <v>10000</v>
      </c>
      <c r="BB209" s="80">
        <f t="shared" si="65"/>
        <v>10000</v>
      </c>
      <c r="BC209" s="18">
        <f>ROUNDUP(BA209/Z209,0)*Z209</f>
        <v>10000</v>
      </c>
      <c r="BD209" s="18">
        <f>BC209*G209</f>
        <v>75000</v>
      </c>
      <c r="BE209" s="18">
        <f t="shared" si="74"/>
        <v>300000</v>
      </c>
      <c r="BF209" s="56">
        <f>U209</f>
        <v>16</v>
      </c>
      <c r="BG209" s="19">
        <f>ROUNDUP(AR209/BC209,0)</f>
        <v>3</v>
      </c>
      <c r="BH209" s="19">
        <f t="shared" si="75"/>
        <v>1</v>
      </c>
      <c r="BI209" s="19"/>
      <c r="BJ209" s="19"/>
      <c r="BK209" s="19"/>
      <c r="BL209" s="19"/>
      <c r="BM209" s="19">
        <f t="shared" si="70"/>
        <v>24572.307692307691</v>
      </c>
      <c r="BN209" s="18">
        <f t="shared" si="71"/>
        <v>24750</v>
      </c>
      <c r="BO209" s="18">
        <f t="shared" si="72"/>
        <v>24750</v>
      </c>
      <c r="BP209" s="18">
        <f>BC209/AT209</f>
        <v>6.5113949411470076</v>
      </c>
    </row>
    <row r="210" spans="1:68" x14ac:dyDescent="0.25">
      <c r="A210" s="18">
        <v>292</v>
      </c>
      <c r="B210" s="23" t="s">
        <v>261</v>
      </c>
      <c r="C210" s="28" t="s">
        <v>1534</v>
      </c>
      <c r="D210" s="28"/>
      <c r="E210" s="23"/>
      <c r="F210" s="24">
        <v>3560</v>
      </c>
      <c r="G210" s="25">
        <v>9.35</v>
      </c>
      <c r="H210" s="52" t="s">
        <v>1708</v>
      </c>
      <c r="I210" s="86" t="s">
        <v>1700</v>
      </c>
      <c r="J210" s="83" t="s">
        <v>1501</v>
      </c>
      <c r="K210" s="71" t="s">
        <v>1178</v>
      </c>
      <c r="L210" s="25" t="s">
        <v>262</v>
      </c>
      <c r="M210" s="52">
        <v>9.35</v>
      </c>
      <c r="N210" s="71" t="s">
        <v>1208</v>
      </c>
      <c r="O210" s="25">
        <v>1</v>
      </c>
      <c r="P210" s="25">
        <v>4</v>
      </c>
      <c r="Q210" s="52">
        <v>1</v>
      </c>
      <c r="R210" s="25">
        <v>2</v>
      </c>
      <c r="S210" s="25">
        <v>8</v>
      </c>
      <c r="T210" s="25">
        <v>7</v>
      </c>
      <c r="U210" s="25">
        <f t="shared" si="66"/>
        <v>8</v>
      </c>
      <c r="V210" s="71" t="s">
        <v>1968</v>
      </c>
      <c r="W210" s="71" t="s">
        <v>46</v>
      </c>
      <c r="X210" s="25" t="s">
        <v>1510</v>
      </c>
      <c r="Y210" s="25">
        <v>500</v>
      </c>
      <c r="Z210" s="25">
        <v>14</v>
      </c>
      <c r="AA210" s="42"/>
      <c r="AB210" s="42">
        <v>21920</v>
      </c>
      <c r="AC210" s="42">
        <v>29750</v>
      </c>
      <c r="AD210" s="42">
        <v>50</v>
      </c>
      <c r="AE210" s="42">
        <v>22480</v>
      </c>
      <c r="AF210" s="42">
        <v>9900</v>
      </c>
      <c r="AG210" s="42">
        <v>10720</v>
      </c>
      <c r="AH210" s="42">
        <v>0</v>
      </c>
      <c r="AI210" s="42">
        <v>0</v>
      </c>
      <c r="AJ210" s="18">
        <v>94820</v>
      </c>
      <c r="AK210" s="47">
        <v>11852.5</v>
      </c>
      <c r="AL210" s="75">
        <v>29750</v>
      </c>
      <c r="AM210" s="47">
        <f t="shared" si="64"/>
        <v>98507.444444444438</v>
      </c>
      <c r="AN210" s="47">
        <v>1.10820875</v>
      </c>
      <c r="AO210" s="48">
        <v>1.013871918536937E-3</v>
      </c>
      <c r="AP210" s="49">
        <v>0.89912347640548473</v>
      </c>
      <c r="AQ210" s="18" t="s">
        <v>1168</v>
      </c>
      <c r="AR210" s="24">
        <v>3560</v>
      </c>
      <c r="AS210" s="24" t="s">
        <v>1510</v>
      </c>
      <c r="AT210" s="79">
        <f t="shared" si="62"/>
        <v>1144.2307692307693</v>
      </c>
      <c r="AU210" s="51" t="b">
        <f t="shared" si="63"/>
        <v>1</v>
      </c>
      <c r="AV210" s="19">
        <v>3.5899159663865547</v>
      </c>
      <c r="AW210" s="47">
        <v>33286</v>
      </c>
      <c r="AX210" s="18" t="s">
        <v>1841</v>
      </c>
      <c r="AY210" s="18">
        <v>2</v>
      </c>
      <c r="AZ210" s="18">
        <f t="shared" si="73"/>
        <v>9153.8461538461543</v>
      </c>
      <c r="BA210" s="44">
        <f>ROUNDUP((AT210*U210)/Z210,0)*Z210</f>
        <v>9156</v>
      </c>
      <c r="BB210" s="80">
        <f t="shared" si="65"/>
        <v>1144.2307692307693</v>
      </c>
      <c r="BC210" s="18">
        <f>BO210</f>
        <v>9166</v>
      </c>
      <c r="BD210" s="18">
        <f>BO210*G210</f>
        <v>85702.099999999991</v>
      </c>
      <c r="BE210" s="18">
        <f t="shared" si="74"/>
        <v>171404.19999999998</v>
      </c>
      <c r="BF210" s="18">
        <f>U210</f>
        <v>8</v>
      </c>
      <c r="BG210" s="19">
        <f>ROUNDUP(AR210/BO210,0)</f>
        <v>1</v>
      </c>
      <c r="BH210" s="19">
        <f t="shared" si="75"/>
        <v>1</v>
      </c>
      <c r="BI210" s="19"/>
      <c r="BJ210" s="19"/>
      <c r="BK210" s="19">
        <f>BH210*BO210</f>
        <v>9166</v>
      </c>
      <c r="BL210" s="19">
        <f>BK210*G210</f>
        <v>85702.099999999991</v>
      </c>
      <c r="BM210" s="19">
        <f t="shared" si="70"/>
        <v>9153.8461538461543</v>
      </c>
      <c r="BN210" s="18">
        <f t="shared" si="71"/>
        <v>9166</v>
      </c>
      <c r="BO210" s="18">
        <f t="shared" si="72"/>
        <v>9166</v>
      </c>
      <c r="BP210" s="18">
        <f>BO210/AT210</f>
        <v>8.0106218487394951</v>
      </c>
    </row>
    <row r="211" spans="1:68" ht="60" x14ac:dyDescent="0.25">
      <c r="A211" s="18">
        <v>669</v>
      </c>
      <c r="B211" s="64" t="s">
        <v>2051</v>
      </c>
      <c r="C211" s="28" t="s">
        <v>1534</v>
      </c>
      <c r="D211" s="28"/>
      <c r="E211" s="23"/>
      <c r="F211" s="24">
        <v>37000</v>
      </c>
      <c r="G211" s="25">
        <v>1.2</v>
      </c>
      <c r="H211" s="52" t="s">
        <v>1702</v>
      </c>
      <c r="I211" s="86" t="s">
        <v>1699</v>
      </c>
      <c r="J211" s="83" t="s">
        <v>1688</v>
      </c>
      <c r="K211" s="71" t="s">
        <v>1180</v>
      </c>
      <c r="L211" s="25" t="s">
        <v>248</v>
      </c>
      <c r="M211" s="52">
        <v>1.2</v>
      </c>
      <c r="N211" s="71" t="s">
        <v>1208</v>
      </c>
      <c r="O211" s="25">
        <v>1</v>
      </c>
      <c r="P211" s="25">
        <v>7</v>
      </c>
      <c r="Q211" s="52">
        <v>1</v>
      </c>
      <c r="R211" s="25">
        <v>2</v>
      </c>
      <c r="S211" s="25">
        <v>11</v>
      </c>
      <c r="T211" s="25">
        <v>3</v>
      </c>
      <c r="U211" s="25">
        <f t="shared" si="66"/>
        <v>11</v>
      </c>
      <c r="V211" s="71"/>
      <c r="W211" s="71" t="s">
        <v>46</v>
      </c>
      <c r="X211" s="25" t="s">
        <v>1510</v>
      </c>
      <c r="Y211" s="25">
        <v>5000</v>
      </c>
      <c r="Z211" s="25">
        <v>2000</v>
      </c>
      <c r="AA211" s="42">
        <v>148000</v>
      </c>
      <c r="AB211" s="42">
        <v>100000</v>
      </c>
      <c r="AC211" s="42">
        <v>130000</v>
      </c>
      <c r="AD211" s="42">
        <v>95000</v>
      </c>
      <c r="AE211" s="42">
        <v>28000</v>
      </c>
      <c r="AF211" s="42">
        <v>65000</v>
      </c>
      <c r="AG211" s="42">
        <v>50000</v>
      </c>
      <c r="AH211" s="42">
        <v>123000</v>
      </c>
      <c r="AI211" s="42">
        <v>85000</v>
      </c>
      <c r="AJ211" s="18">
        <v>824000</v>
      </c>
      <c r="AK211" s="47">
        <v>91555.555555555562</v>
      </c>
      <c r="AL211" s="75">
        <v>148000</v>
      </c>
      <c r="AM211" s="47">
        <f t="shared" si="64"/>
        <v>109866.66666666667</v>
      </c>
      <c r="AN211" s="47">
        <v>1.0986666666666667</v>
      </c>
      <c r="AO211" s="48">
        <v>1.0051421098831019E-3</v>
      </c>
      <c r="AP211" s="49">
        <v>0.90012861851536785</v>
      </c>
      <c r="AQ211" s="18" t="s">
        <v>1168</v>
      </c>
      <c r="AR211" s="24">
        <v>37000</v>
      </c>
      <c r="AS211" s="24" t="s">
        <v>1510</v>
      </c>
      <c r="AT211" s="79">
        <f t="shared" si="62"/>
        <v>5692.3076923076924</v>
      </c>
      <c r="AU211" s="51" t="b">
        <f t="shared" si="63"/>
        <v>1</v>
      </c>
      <c r="AV211" s="19">
        <v>7.5000000000000009</v>
      </c>
      <c r="AW211" s="47">
        <v>44400</v>
      </c>
      <c r="AX211" s="18" t="s">
        <v>1841</v>
      </c>
      <c r="AY211" s="18">
        <v>2</v>
      </c>
      <c r="AZ211" s="18">
        <f t="shared" si="73"/>
        <v>62615.384615384617</v>
      </c>
      <c r="BA211" s="44">
        <f>ROUNDUP((AT211*U211)/Z211,0)*Z211</f>
        <v>64000</v>
      </c>
      <c r="BB211" s="80">
        <f t="shared" si="65"/>
        <v>5692.3076923076924</v>
      </c>
      <c r="BC211" s="18">
        <f>BO211</f>
        <v>29000</v>
      </c>
      <c r="BD211" s="18">
        <f>BO211*G211</f>
        <v>34800</v>
      </c>
      <c r="BE211" s="18">
        <f t="shared" si="74"/>
        <v>69600</v>
      </c>
      <c r="BF211" s="18">
        <v>5</v>
      </c>
      <c r="BG211" s="19">
        <f>ROUNDUP(AR211/BO211,0)</f>
        <v>2</v>
      </c>
      <c r="BH211" s="19">
        <f t="shared" si="75"/>
        <v>0</v>
      </c>
      <c r="BI211" s="19"/>
      <c r="BJ211" s="19"/>
      <c r="BK211" s="19"/>
      <c r="BL211" s="19"/>
      <c r="BM211" s="19">
        <f t="shared" si="70"/>
        <v>28461.538461538461</v>
      </c>
      <c r="BN211" s="18">
        <f t="shared" si="71"/>
        <v>29000</v>
      </c>
      <c r="BO211" s="18">
        <f t="shared" si="72"/>
        <v>29000</v>
      </c>
      <c r="BP211" s="18">
        <f>BO211/AT211</f>
        <v>5.0945945945945947</v>
      </c>
    </row>
    <row r="212" spans="1:68" ht="30" x14ac:dyDescent="0.25">
      <c r="A212" s="18">
        <v>703</v>
      </c>
      <c r="B212" s="29" t="s">
        <v>2052</v>
      </c>
      <c r="C212" s="28" t="s">
        <v>1534</v>
      </c>
      <c r="D212" s="28"/>
      <c r="E212" s="23"/>
      <c r="F212" s="24">
        <v>257190</v>
      </c>
      <c r="G212" s="25">
        <v>0.15</v>
      </c>
      <c r="H212" s="52" t="e">
        <v>#N/A</v>
      </c>
      <c r="I212" s="86" t="s">
        <v>1700</v>
      </c>
      <c r="J212" s="83" t="s">
        <v>1506</v>
      </c>
      <c r="K212" s="71" t="s">
        <v>1190</v>
      </c>
      <c r="L212" s="25" t="s">
        <v>249</v>
      </c>
      <c r="M212" s="52">
        <v>0.15</v>
      </c>
      <c r="N212" s="71" t="s">
        <v>1208</v>
      </c>
      <c r="O212" s="25">
        <v>1</v>
      </c>
      <c r="P212" s="25">
        <v>3</v>
      </c>
      <c r="Q212" s="52">
        <v>1</v>
      </c>
      <c r="R212" s="25">
        <v>2</v>
      </c>
      <c r="S212" s="25">
        <v>7</v>
      </c>
      <c r="T212" s="25">
        <v>5</v>
      </c>
      <c r="U212" s="25">
        <f t="shared" si="66"/>
        <v>7</v>
      </c>
      <c r="V212" s="71" t="e">
        <v>#N/A</v>
      </c>
      <c r="W212" s="71" t="s">
        <v>46</v>
      </c>
      <c r="X212" s="25" t="s">
        <v>1510</v>
      </c>
      <c r="Y212" s="25">
        <v>100000</v>
      </c>
      <c r="Z212" s="25">
        <v>20000</v>
      </c>
      <c r="AA212" s="42">
        <v>0</v>
      </c>
      <c r="AB212" s="42">
        <v>88000</v>
      </c>
      <c r="AC212" s="42">
        <v>553480</v>
      </c>
      <c r="AD212" s="42">
        <v>485520</v>
      </c>
      <c r="AE212" s="42">
        <v>672160</v>
      </c>
      <c r="AF212" s="42">
        <v>1155100</v>
      </c>
      <c r="AG212" s="42">
        <v>1676640</v>
      </c>
      <c r="AH212" s="42">
        <v>1368750</v>
      </c>
      <c r="AI212" s="42">
        <v>552500</v>
      </c>
      <c r="AJ212" s="18">
        <v>6552150</v>
      </c>
      <c r="AK212" s="47">
        <v>728016.66666666663</v>
      </c>
      <c r="AL212" s="75">
        <v>1676640</v>
      </c>
      <c r="AM212" s="47">
        <f t="shared" si="64"/>
        <v>109202.49999999999</v>
      </c>
      <c r="AN212" s="47">
        <v>1.0920249999999998</v>
      </c>
      <c r="AO212" s="48">
        <v>9.9906581845730642E-4</v>
      </c>
      <c r="AP212" s="49">
        <v>0.90112768433382517</v>
      </c>
      <c r="AQ212" s="18" t="s">
        <v>1168</v>
      </c>
      <c r="AR212" s="24">
        <v>257190</v>
      </c>
      <c r="AS212" s="24" t="s">
        <v>1510</v>
      </c>
      <c r="AT212" s="79">
        <f t="shared" si="62"/>
        <v>64486.153846153844</v>
      </c>
      <c r="AU212" s="51" t="b">
        <f t="shared" si="63"/>
        <v>0</v>
      </c>
      <c r="AV212" s="19">
        <v>4.6018823361007728</v>
      </c>
      <c r="AW212" s="47">
        <v>38578.5</v>
      </c>
      <c r="AX212" s="18" t="s">
        <v>1841</v>
      </c>
      <c r="AY212" s="18">
        <v>2</v>
      </c>
      <c r="AZ212" s="18">
        <f t="shared" si="73"/>
        <v>451403.07692307688</v>
      </c>
      <c r="BA212" s="44">
        <f>ROUNDUP((AT212*U212)/Z212,0)*Z212</f>
        <v>460000</v>
      </c>
      <c r="BB212" s="80">
        <f t="shared" si="65"/>
        <v>100000</v>
      </c>
      <c r="BC212" s="18">
        <f>BO212</f>
        <v>460000</v>
      </c>
      <c r="BD212" s="18">
        <f>BO212*G212</f>
        <v>69000</v>
      </c>
      <c r="BE212" s="18">
        <f t="shared" si="74"/>
        <v>138000</v>
      </c>
      <c r="BF212" s="18">
        <f>U212</f>
        <v>7</v>
      </c>
      <c r="BG212" s="19">
        <f>ROUNDUP(AR212/BO212,0)</f>
        <v>1</v>
      </c>
      <c r="BH212" s="19">
        <f t="shared" si="75"/>
        <v>1</v>
      </c>
      <c r="BI212" s="19"/>
      <c r="BJ212" s="19"/>
      <c r="BK212" s="19">
        <f>BH212*BO212</f>
        <v>460000</v>
      </c>
      <c r="BL212" s="19">
        <f>BK212*G212</f>
        <v>69000</v>
      </c>
      <c r="BM212" s="19">
        <f t="shared" si="70"/>
        <v>451403.07692307688</v>
      </c>
      <c r="BN212" s="18">
        <f t="shared" si="71"/>
        <v>460000</v>
      </c>
      <c r="BO212" s="18">
        <f t="shared" si="72"/>
        <v>460000</v>
      </c>
      <c r="BP212" s="18">
        <f>BO212/AT212</f>
        <v>7.1333142475427049</v>
      </c>
    </row>
    <row r="213" spans="1:68" ht="30" x14ac:dyDescent="0.25">
      <c r="A213" s="18">
        <v>686</v>
      </c>
      <c r="B213" s="28" t="s">
        <v>2053</v>
      </c>
      <c r="C213" s="28" t="s">
        <v>1534</v>
      </c>
      <c r="D213" s="28"/>
      <c r="E213" s="23"/>
      <c r="F213" s="24">
        <v>33752</v>
      </c>
      <c r="G213" s="25">
        <v>3.9060000000000001</v>
      </c>
      <c r="H213" s="52" t="s">
        <v>1702</v>
      </c>
      <c r="I213" s="86" t="s">
        <v>1700</v>
      </c>
      <c r="J213" s="83" t="s">
        <v>1505</v>
      </c>
      <c r="K213" s="71" t="s">
        <v>1180</v>
      </c>
      <c r="L213" s="25" t="s">
        <v>250</v>
      </c>
      <c r="M213" s="52">
        <v>3.9060000000000001</v>
      </c>
      <c r="N213" s="71" t="s">
        <v>1208</v>
      </c>
      <c r="O213" s="25">
        <v>1</v>
      </c>
      <c r="P213" s="25">
        <v>7</v>
      </c>
      <c r="Q213" s="52">
        <v>1</v>
      </c>
      <c r="R213" s="25">
        <v>2</v>
      </c>
      <c r="S213" s="25">
        <v>11</v>
      </c>
      <c r="T213" s="25">
        <v>3</v>
      </c>
      <c r="U213" s="25">
        <f t="shared" si="66"/>
        <v>11</v>
      </c>
      <c r="V213" s="71" t="s">
        <v>1904</v>
      </c>
      <c r="W213" s="71" t="s">
        <v>46</v>
      </c>
      <c r="X213" s="25" t="s">
        <v>1510</v>
      </c>
      <c r="Y213" s="25">
        <v>5000</v>
      </c>
      <c r="Z213" s="25">
        <v>500</v>
      </c>
      <c r="AA213" s="42">
        <v>32700</v>
      </c>
      <c r="AB213" s="42">
        <v>29780</v>
      </c>
      <c r="AC213" s="42">
        <v>18000</v>
      </c>
      <c r="AD213" s="42">
        <v>29500</v>
      </c>
      <c r="AE213" s="42">
        <v>34500</v>
      </c>
      <c r="AF213" s="42">
        <v>16350</v>
      </c>
      <c r="AG213" s="42">
        <v>35500</v>
      </c>
      <c r="AH213" s="42">
        <v>24500</v>
      </c>
      <c r="AI213" s="42">
        <v>30000</v>
      </c>
      <c r="AJ213" s="18">
        <v>250830</v>
      </c>
      <c r="AK213" s="47">
        <v>27870</v>
      </c>
      <c r="AL213" s="75">
        <v>35500</v>
      </c>
      <c r="AM213" s="47">
        <f t="shared" si="64"/>
        <v>108860.22</v>
      </c>
      <c r="AN213" s="47">
        <v>1.0886022</v>
      </c>
      <c r="AO213" s="48">
        <v>9.9593438604191715E-4</v>
      </c>
      <c r="AP213" s="49">
        <v>0.90212361871986713</v>
      </c>
      <c r="AQ213" s="18" t="s">
        <v>1168</v>
      </c>
      <c r="AR213" s="24">
        <v>33752</v>
      </c>
      <c r="AS213" s="24" t="s">
        <v>1510</v>
      </c>
      <c r="AT213" s="79">
        <f t="shared" si="62"/>
        <v>1365.3846153846155</v>
      </c>
      <c r="AU213" s="51" t="b">
        <f t="shared" si="63"/>
        <v>0</v>
      </c>
      <c r="AV213" s="19">
        <v>28.522816901408454</v>
      </c>
      <c r="AW213" s="47">
        <v>131835.31200000001</v>
      </c>
      <c r="AX213" s="18" t="s">
        <v>1841</v>
      </c>
      <c r="AY213" s="18">
        <v>2</v>
      </c>
      <c r="AZ213" s="18">
        <f t="shared" si="73"/>
        <v>15019.23076923077</v>
      </c>
      <c r="BA213" s="44">
        <f>ROUNDUP((AT213*U213)/Z213,0)*Z213</f>
        <v>15500</v>
      </c>
      <c r="BB213" s="80">
        <f t="shared" si="65"/>
        <v>5000</v>
      </c>
      <c r="BC213" s="18">
        <f>BO213</f>
        <v>7000</v>
      </c>
      <c r="BD213" s="18">
        <f>BO213*G213</f>
        <v>27342</v>
      </c>
      <c r="BE213" s="18">
        <f t="shared" si="74"/>
        <v>54684</v>
      </c>
      <c r="BF213" s="18">
        <v>5</v>
      </c>
      <c r="BG213" s="19">
        <f>ROUNDUP(AR213/BO213,0)</f>
        <v>5</v>
      </c>
      <c r="BH213" s="19">
        <f t="shared" si="75"/>
        <v>-3</v>
      </c>
      <c r="BI213" s="19">
        <f>(AR213-AY213*BO213)*G213</f>
        <v>77151.312000000005</v>
      </c>
      <c r="BJ213" s="19"/>
      <c r="BK213" s="19"/>
      <c r="BL213" s="19"/>
      <c r="BM213" s="19">
        <f t="shared" si="70"/>
        <v>6826.9230769230771</v>
      </c>
      <c r="BN213" s="18">
        <f t="shared" si="71"/>
        <v>7000</v>
      </c>
      <c r="BO213" s="18">
        <f t="shared" si="72"/>
        <v>7000</v>
      </c>
      <c r="BP213" s="18">
        <f>BO213/AT213</f>
        <v>5.1267605633802811</v>
      </c>
    </row>
    <row r="214" spans="1:68" x14ac:dyDescent="0.25">
      <c r="A214" s="18">
        <v>418</v>
      </c>
      <c r="B214" s="23" t="s">
        <v>1244</v>
      </c>
      <c r="C214" s="28" t="s">
        <v>1870</v>
      </c>
      <c r="D214" s="28"/>
      <c r="E214" s="23"/>
      <c r="F214" s="24">
        <v>23450</v>
      </c>
      <c r="G214" s="25">
        <v>5</v>
      </c>
      <c r="H214" s="52" t="e">
        <v>#N/A</v>
      </c>
      <c r="I214" s="86" t="s">
        <v>1700</v>
      </c>
      <c r="J214" s="83" t="s">
        <v>1506</v>
      </c>
      <c r="K214" s="69" t="s">
        <v>1177</v>
      </c>
      <c r="L214" s="25" t="s">
        <v>1245</v>
      </c>
      <c r="M214" s="52">
        <v>5</v>
      </c>
      <c r="N214" s="71" t="s">
        <v>1208</v>
      </c>
      <c r="O214" s="25">
        <v>1</v>
      </c>
      <c r="P214" s="25">
        <v>10</v>
      </c>
      <c r="Q214" s="52">
        <v>1</v>
      </c>
      <c r="R214" s="25">
        <v>4</v>
      </c>
      <c r="S214" s="25">
        <v>16</v>
      </c>
      <c r="U214" s="25">
        <f>MIN(S214,T214)</f>
        <v>16</v>
      </c>
      <c r="V214" s="71"/>
      <c r="W214" s="71" t="s">
        <v>31</v>
      </c>
      <c r="X214" s="25" t="s">
        <v>1510</v>
      </c>
      <c r="Y214" s="25">
        <v>50000</v>
      </c>
      <c r="Z214" s="25">
        <v>100</v>
      </c>
      <c r="AA214" s="42">
        <v>21500</v>
      </c>
      <c r="AB214" s="42"/>
      <c r="AC214" s="42"/>
      <c r="AD214" s="42"/>
      <c r="AE214" s="42"/>
      <c r="AF214" s="42"/>
      <c r="AG214" s="42"/>
      <c r="AH214" s="42"/>
      <c r="AI214" s="42"/>
      <c r="AK214" s="47">
        <v>21500</v>
      </c>
      <c r="AM214" s="47">
        <f t="shared" si="64"/>
        <v>0</v>
      </c>
      <c r="AO214" s="48">
        <v>0</v>
      </c>
      <c r="AP214" s="49">
        <v>1</v>
      </c>
      <c r="AQ214" s="18" t="s">
        <v>1552</v>
      </c>
      <c r="AR214" s="24">
        <v>23450</v>
      </c>
      <c r="AS214" s="24" t="s">
        <v>1510</v>
      </c>
      <c r="AT214" s="79">
        <f t="shared" si="62"/>
        <v>0</v>
      </c>
      <c r="AU214" s="51" t="b">
        <f t="shared" si="63"/>
        <v>0</v>
      </c>
      <c r="AV214" s="19"/>
      <c r="AW214" s="47">
        <v>117250</v>
      </c>
      <c r="BB214" s="80">
        <f t="shared" si="65"/>
        <v>50000</v>
      </c>
      <c r="BD214" s="18">
        <v>0</v>
      </c>
      <c r="BE214" s="18">
        <v>0</v>
      </c>
      <c r="BF214" s="18"/>
      <c r="BG214" s="18"/>
      <c r="BH214" s="18"/>
      <c r="BI214" s="18"/>
      <c r="BJ214" s="18"/>
      <c r="BK214" s="18"/>
      <c r="BL214" s="18"/>
    </row>
    <row r="215" spans="1:68" ht="30" x14ac:dyDescent="0.25">
      <c r="A215" s="18">
        <v>122</v>
      </c>
      <c r="B215" s="28" t="s">
        <v>2054</v>
      </c>
      <c r="C215" s="28" t="s">
        <v>1534</v>
      </c>
      <c r="D215" s="28"/>
      <c r="E215" s="23"/>
      <c r="F215" s="24">
        <v>150</v>
      </c>
      <c r="G215" s="25">
        <v>770.58500000000004</v>
      </c>
      <c r="H215" s="52" t="s">
        <v>1702</v>
      </c>
      <c r="I215" s="86" t="s">
        <v>1700</v>
      </c>
      <c r="J215" s="83" t="s">
        <v>1505</v>
      </c>
      <c r="K215" s="71" t="s">
        <v>1183</v>
      </c>
      <c r="L215" s="25" t="s">
        <v>251</v>
      </c>
      <c r="M215" s="52">
        <v>770.58500000000004</v>
      </c>
      <c r="N215" s="71" t="s">
        <v>1207</v>
      </c>
      <c r="O215" s="25">
        <v>1</v>
      </c>
      <c r="P215" s="25">
        <v>20</v>
      </c>
      <c r="Q215" s="52">
        <v>5</v>
      </c>
      <c r="R215" s="25">
        <v>5</v>
      </c>
      <c r="S215" s="52">
        <f>O215+P215+Q215+R215</f>
        <v>31</v>
      </c>
      <c r="T215" s="25">
        <v>30</v>
      </c>
      <c r="U215" s="25">
        <f>SUM(O215:R215)</f>
        <v>31</v>
      </c>
      <c r="V215" s="71" t="s">
        <v>1935</v>
      </c>
      <c r="W215" s="71" t="s">
        <v>19</v>
      </c>
      <c r="X215" s="25" t="s">
        <v>1529</v>
      </c>
      <c r="Y215" s="25">
        <v>100</v>
      </c>
      <c r="Z215" s="25">
        <v>25</v>
      </c>
      <c r="AA215" s="42">
        <v>200</v>
      </c>
      <c r="AB215" s="42">
        <v>250</v>
      </c>
      <c r="AC215" s="42">
        <v>25</v>
      </c>
      <c r="AD215" s="42">
        <v>100</v>
      </c>
      <c r="AE215" s="42">
        <v>50</v>
      </c>
      <c r="AF215" s="42">
        <v>200</v>
      </c>
      <c r="AG215" s="42">
        <v>50</v>
      </c>
      <c r="AH215" s="42">
        <v>225</v>
      </c>
      <c r="AI215" s="42">
        <v>150</v>
      </c>
      <c r="AJ215" s="18">
        <v>1250</v>
      </c>
      <c r="AK215" s="47">
        <v>138.88888888888889</v>
      </c>
      <c r="AL215" s="75">
        <v>250</v>
      </c>
      <c r="AM215" s="47">
        <f t="shared" si="64"/>
        <v>107025.69444444445</v>
      </c>
      <c r="AN215" s="47">
        <v>1.0702569444444445</v>
      </c>
      <c r="AO215" s="48">
        <v>9.7915077966255807E-4</v>
      </c>
      <c r="AP215" s="49">
        <v>0.90310276949952972</v>
      </c>
      <c r="AQ215" s="18" t="s">
        <v>1168</v>
      </c>
      <c r="AR215" s="24">
        <v>150</v>
      </c>
      <c r="AS215" s="24" t="s">
        <v>1509</v>
      </c>
      <c r="AT215" s="79">
        <f t="shared" si="62"/>
        <v>9.615384615384615</v>
      </c>
      <c r="AU215" s="51" t="b">
        <f t="shared" si="63"/>
        <v>0</v>
      </c>
      <c r="AV215" s="19">
        <v>18</v>
      </c>
      <c r="AW215" s="47">
        <v>115587.75</v>
      </c>
      <c r="AX215" s="18" t="s">
        <v>1842</v>
      </c>
      <c r="AY215" s="47">
        <f>ROUNDUP((AZ215/BC215)+1,0)</f>
        <v>4</v>
      </c>
      <c r="AZ215" s="43">
        <f>AT215*U215</f>
        <v>298.07692307692304</v>
      </c>
      <c r="BA215" s="44">
        <f>Y215</f>
        <v>100</v>
      </c>
      <c r="BB215" s="80">
        <f t="shared" si="65"/>
        <v>100</v>
      </c>
      <c r="BC215" s="18">
        <f>ROUNDUP(BA215/Z215,0)*Z215</f>
        <v>100</v>
      </c>
      <c r="BD215" s="18">
        <f>BC215*G215</f>
        <v>77058.5</v>
      </c>
      <c r="BE215" s="18">
        <f>BD215*AY215</f>
        <v>308234</v>
      </c>
      <c r="BF215" s="56">
        <f>U215</f>
        <v>31</v>
      </c>
      <c r="BG215" s="19">
        <f>ROUNDUP(AR215/BC215,0)</f>
        <v>2</v>
      </c>
      <c r="BH215" s="19">
        <f>AY215-BG215</f>
        <v>2</v>
      </c>
      <c r="BI215" s="19"/>
      <c r="BJ215" s="19"/>
      <c r="BK215" s="19">
        <f>BH215*BC215</f>
        <v>200</v>
      </c>
      <c r="BL215" s="19">
        <f>BK215*G215</f>
        <v>154117</v>
      </c>
      <c r="BM215" s="19">
        <f>BF215*AT215</f>
        <v>298.07692307692304</v>
      </c>
      <c r="BN215" s="18">
        <f>Y215+ROUNDUP((BM215-Y215)/Z215,0)*Z215</f>
        <v>300</v>
      </c>
      <c r="BO215" s="18">
        <f>IF(BN215&gt;=Y215,BN215,Y215)</f>
        <v>300</v>
      </c>
      <c r="BP215" s="18">
        <f>BC215/AT215</f>
        <v>10.4</v>
      </c>
    </row>
    <row r="216" spans="1:68" ht="30" x14ac:dyDescent="0.25">
      <c r="A216" s="18">
        <v>181</v>
      </c>
      <c r="B216" s="29" t="s">
        <v>2055</v>
      </c>
      <c r="C216" s="23" t="s">
        <v>1595</v>
      </c>
      <c r="D216" s="23"/>
      <c r="E216" s="23"/>
      <c r="F216" s="24">
        <v>1499</v>
      </c>
      <c r="G216" s="25">
        <v>225</v>
      </c>
      <c r="H216" s="52" t="s">
        <v>1804</v>
      </c>
      <c r="I216" s="86" t="s">
        <v>1700</v>
      </c>
      <c r="J216" s="83" t="s">
        <v>1501</v>
      </c>
      <c r="K216" s="69" t="s">
        <v>1175</v>
      </c>
      <c r="L216" s="25" t="s">
        <v>1233</v>
      </c>
      <c r="M216" s="52">
        <v>225</v>
      </c>
      <c r="N216" s="71" t="s">
        <v>1208</v>
      </c>
      <c r="O216" s="25">
        <v>1</v>
      </c>
      <c r="P216" s="25">
        <v>15</v>
      </c>
      <c r="Q216" s="52">
        <v>1</v>
      </c>
      <c r="R216" s="25">
        <v>5</v>
      </c>
      <c r="S216" s="25">
        <v>22</v>
      </c>
      <c r="U216" s="25">
        <f>SUM(O216:R216)</f>
        <v>22</v>
      </c>
      <c r="V216" s="71"/>
      <c r="W216" s="71" t="s">
        <v>31</v>
      </c>
      <c r="X216" s="25" t="s">
        <v>1529</v>
      </c>
      <c r="Y216" s="25">
        <v>500</v>
      </c>
      <c r="Z216" s="25">
        <v>20</v>
      </c>
      <c r="AA216" s="42"/>
      <c r="AB216" s="42"/>
      <c r="AC216" s="42"/>
      <c r="AD216" s="42"/>
      <c r="AE216" s="42"/>
      <c r="AF216" s="42"/>
      <c r="AG216" s="42"/>
      <c r="AH216" s="42">
        <v>380</v>
      </c>
      <c r="AI216" s="42">
        <v>571</v>
      </c>
      <c r="AK216" s="47">
        <v>475.5</v>
      </c>
      <c r="AM216" s="47">
        <f t="shared" si="64"/>
        <v>0</v>
      </c>
      <c r="AO216" s="48">
        <v>0</v>
      </c>
      <c r="AP216" s="49">
        <v>1</v>
      </c>
      <c r="AQ216" s="18" t="s">
        <v>1168</v>
      </c>
      <c r="AR216" s="24">
        <v>1499</v>
      </c>
      <c r="AS216" s="24" t="s">
        <v>1509</v>
      </c>
      <c r="AT216" s="79">
        <f t="shared" si="62"/>
        <v>0</v>
      </c>
      <c r="AU216" s="51" t="b">
        <f t="shared" si="63"/>
        <v>0</v>
      </c>
      <c r="AV216" s="19"/>
      <c r="AW216" s="47">
        <v>337275</v>
      </c>
      <c r="AX216" s="18" t="s">
        <v>1867</v>
      </c>
      <c r="AY216" s="18">
        <v>2</v>
      </c>
      <c r="AZ216" s="43"/>
      <c r="BB216" s="80">
        <f t="shared" si="65"/>
        <v>500</v>
      </c>
      <c r="BC216" s="18">
        <f>BO216</f>
        <v>500</v>
      </c>
      <c r="BD216" s="18">
        <v>0</v>
      </c>
      <c r="BE216" s="18">
        <v>0</v>
      </c>
      <c r="BF216" s="18"/>
      <c r="BG216" s="18"/>
      <c r="BH216" s="18"/>
      <c r="BI216" s="18"/>
      <c r="BJ216" s="18"/>
      <c r="BK216" s="18"/>
      <c r="BL216" s="18"/>
      <c r="BM216" s="19">
        <f>BF216*AT216</f>
        <v>0</v>
      </c>
      <c r="BN216" s="18">
        <f>Y216+ROUNDUP((BM216-Y216)/Z216,0)*Z216</f>
        <v>0</v>
      </c>
      <c r="BO216" s="18">
        <f>IF(BN216&gt;=Y216,BN216,Y216)</f>
        <v>500</v>
      </c>
    </row>
    <row r="217" spans="1:68" ht="30" x14ac:dyDescent="0.25">
      <c r="A217" s="18">
        <v>112</v>
      </c>
      <c r="B217" s="28" t="s">
        <v>2056</v>
      </c>
      <c r="C217" s="28" t="s">
        <v>1534</v>
      </c>
      <c r="D217" s="28"/>
      <c r="E217" s="23"/>
      <c r="F217" s="24">
        <v>0</v>
      </c>
      <c r="G217" s="25">
        <v>820</v>
      </c>
      <c r="H217" s="52" t="s">
        <v>1727</v>
      </c>
      <c r="I217" s="86" t="s">
        <v>1700</v>
      </c>
      <c r="J217" s="83" t="s">
        <v>1505</v>
      </c>
      <c r="K217" s="71" t="s">
        <v>1183</v>
      </c>
      <c r="L217" s="25" t="s">
        <v>252</v>
      </c>
      <c r="M217" s="52">
        <v>820</v>
      </c>
      <c r="N217" s="71" t="s">
        <v>1207</v>
      </c>
      <c r="O217" s="25">
        <v>1</v>
      </c>
      <c r="P217" s="25">
        <v>20</v>
      </c>
      <c r="Q217" s="52">
        <v>5</v>
      </c>
      <c r="R217" s="25">
        <v>5</v>
      </c>
      <c r="S217" s="52">
        <f>O217+P217+Q217+R217</f>
        <v>31</v>
      </c>
      <c r="T217" s="25" t="e">
        <v>#N/A</v>
      </c>
      <c r="U217" s="25">
        <f>SUM(O217:R217)</f>
        <v>31</v>
      </c>
      <c r="V217" s="71" t="s">
        <v>1883</v>
      </c>
      <c r="W217" s="71" t="s">
        <v>19</v>
      </c>
      <c r="X217" s="25" t="s">
        <v>1529</v>
      </c>
      <c r="Y217" s="25">
        <v>25</v>
      </c>
      <c r="Z217" s="25">
        <v>30</v>
      </c>
      <c r="AA217" s="42">
        <v>270</v>
      </c>
      <c r="AB217" s="42">
        <v>160</v>
      </c>
      <c r="AC217" s="42">
        <v>140</v>
      </c>
      <c r="AD217" s="42">
        <v>150</v>
      </c>
      <c r="AE217" s="42">
        <v>90</v>
      </c>
      <c r="AF217" s="42">
        <v>150</v>
      </c>
      <c r="AG217" s="42">
        <v>160</v>
      </c>
      <c r="AH217" s="42">
        <v>50</v>
      </c>
      <c r="AI217" s="42">
        <v>0</v>
      </c>
      <c r="AJ217" s="18">
        <v>1170</v>
      </c>
      <c r="AK217" s="47">
        <v>130</v>
      </c>
      <c r="AL217" s="75">
        <v>270</v>
      </c>
      <c r="AM217" s="47">
        <f t="shared" si="64"/>
        <v>106600</v>
      </c>
      <c r="AN217" s="47">
        <v>1.0660000000000001</v>
      </c>
      <c r="AO217" s="48">
        <v>9.7525620977128614E-4</v>
      </c>
      <c r="AP217" s="49">
        <v>0.90407802570930096</v>
      </c>
      <c r="AQ217" s="18" t="s">
        <v>1168</v>
      </c>
      <c r="AR217" s="57">
        <v>0</v>
      </c>
      <c r="AS217" s="24" t="s">
        <v>1509</v>
      </c>
      <c r="AT217" s="79">
        <f t="shared" si="62"/>
        <v>10.384615384615385</v>
      </c>
      <c r="AU217" s="51" t="b">
        <f t="shared" si="63"/>
        <v>0</v>
      </c>
      <c r="AV217" s="19">
        <v>0</v>
      </c>
      <c r="AW217" s="47">
        <v>0</v>
      </c>
      <c r="AX217" s="18" t="s">
        <v>1841</v>
      </c>
      <c r="AY217" s="18">
        <v>2</v>
      </c>
      <c r="AZ217" s="18">
        <f>AT217*U217</f>
        <v>321.92307692307696</v>
      </c>
      <c r="BA217" s="44">
        <f>Y217</f>
        <v>25</v>
      </c>
      <c r="BB217" s="80">
        <f t="shared" si="65"/>
        <v>25</v>
      </c>
      <c r="BC217" s="18">
        <f>BO217</f>
        <v>55</v>
      </c>
      <c r="BD217" s="18">
        <f>BO217*G217</f>
        <v>45100</v>
      </c>
      <c r="BE217" s="18">
        <f>BD217*AY217</f>
        <v>90200</v>
      </c>
      <c r="BF217" s="18">
        <v>5</v>
      </c>
      <c r="BG217" s="19">
        <f>ROUNDUP(AR217/BO217,0)</f>
        <v>0</v>
      </c>
      <c r="BH217" s="19">
        <f>AY217-BG217</f>
        <v>2</v>
      </c>
      <c r="BI217" s="19">
        <f>(AR217-AY217*BO217)*G217</f>
        <v>-90200</v>
      </c>
      <c r="BJ217" s="19"/>
      <c r="BK217" s="19"/>
      <c r="BL217" s="19"/>
      <c r="BM217" s="19">
        <f>BF217*AT217</f>
        <v>51.923076923076927</v>
      </c>
      <c r="BN217" s="18">
        <f>Y217+ROUNDUP((BM217-Y217)/Z217,0)*Z217</f>
        <v>55</v>
      </c>
      <c r="BO217" s="18">
        <f>IF(BN217&gt;=Y217,BN217,Y217)</f>
        <v>55</v>
      </c>
      <c r="BP217" s="18">
        <f>BO217/AT217</f>
        <v>5.2962962962962958</v>
      </c>
    </row>
    <row r="218" spans="1:68" ht="30" x14ac:dyDescent="0.25">
      <c r="A218" s="18">
        <v>253</v>
      </c>
      <c r="B218" s="28" t="s">
        <v>2057</v>
      </c>
      <c r="C218" s="28" t="s">
        <v>1534</v>
      </c>
      <c r="D218" s="28"/>
      <c r="E218" s="23"/>
      <c r="F218" s="24">
        <v>14182</v>
      </c>
      <c r="G218" s="25">
        <v>6</v>
      </c>
      <c r="H218" s="52" t="s">
        <v>1728</v>
      </c>
      <c r="I218" s="86" t="s">
        <v>1699</v>
      </c>
      <c r="J218" s="83" t="s">
        <v>1500</v>
      </c>
      <c r="K218" s="71" t="s">
        <v>1177</v>
      </c>
      <c r="L218" s="25" t="s">
        <v>253</v>
      </c>
      <c r="M218" s="52">
        <v>6</v>
      </c>
      <c r="N218" s="71" t="s">
        <v>1208</v>
      </c>
      <c r="O218" s="25">
        <v>1</v>
      </c>
      <c r="P218" s="25">
        <v>10</v>
      </c>
      <c r="Q218" s="52">
        <v>1</v>
      </c>
      <c r="R218" s="25">
        <v>4</v>
      </c>
      <c r="S218" s="25">
        <v>16</v>
      </c>
      <c r="T218" s="25">
        <v>15</v>
      </c>
      <c r="U218" s="25">
        <f>SUM(O218:R218)</f>
        <v>16</v>
      </c>
      <c r="V218" s="71" t="s">
        <v>1905</v>
      </c>
      <c r="W218" s="71" t="s">
        <v>46</v>
      </c>
      <c r="X218" s="25" t="s">
        <v>1510</v>
      </c>
      <c r="Y218" s="25">
        <v>5000</v>
      </c>
      <c r="Z218" s="25">
        <v>250</v>
      </c>
      <c r="AA218" s="42">
        <v>9720</v>
      </c>
      <c r="AB218" s="42">
        <v>37340</v>
      </c>
      <c r="AC218" s="42">
        <v>15360</v>
      </c>
      <c r="AD218" s="42">
        <v>0</v>
      </c>
      <c r="AE218" s="42">
        <v>0</v>
      </c>
      <c r="AF218" s="42">
        <v>7080</v>
      </c>
      <c r="AG218" s="42">
        <v>36830</v>
      </c>
      <c r="AH218" s="42">
        <v>26650</v>
      </c>
      <c r="AI218" s="42">
        <v>26080</v>
      </c>
      <c r="AJ218" s="18">
        <v>159060</v>
      </c>
      <c r="AK218" s="47">
        <v>17673.333333333332</v>
      </c>
      <c r="AL218" s="75">
        <v>37340</v>
      </c>
      <c r="AM218" s="47">
        <f t="shared" si="64"/>
        <v>106040</v>
      </c>
      <c r="AN218" s="47">
        <v>1.0604</v>
      </c>
      <c r="AO218" s="48">
        <v>9.7013291260926069E-4</v>
      </c>
      <c r="AP218" s="49">
        <v>0.90504815862191024</v>
      </c>
      <c r="AQ218" s="18" t="s">
        <v>1168</v>
      </c>
      <c r="AR218" s="24">
        <v>14182</v>
      </c>
      <c r="AS218" s="24" t="s">
        <v>1510</v>
      </c>
      <c r="AT218" s="79">
        <f t="shared" si="62"/>
        <v>1436.1538461538462</v>
      </c>
      <c r="AU218" s="51" t="b">
        <f t="shared" si="63"/>
        <v>0</v>
      </c>
      <c r="AV218" s="19">
        <v>11.394215318693091</v>
      </c>
      <c r="AW218" s="47">
        <v>85092</v>
      </c>
      <c r="AX218" s="18" t="s">
        <v>1841</v>
      </c>
      <c r="AY218" s="18">
        <v>2</v>
      </c>
      <c r="AZ218" s="43">
        <f>AT218*U218</f>
        <v>22978.461538461539</v>
      </c>
      <c r="BA218" s="44">
        <f>ROUNDUP((AT218*U218)/Z218,0)*Z218</f>
        <v>23000</v>
      </c>
      <c r="BB218" s="80">
        <f t="shared" si="65"/>
        <v>5000</v>
      </c>
      <c r="BC218" s="18">
        <f>BO218</f>
        <v>23000</v>
      </c>
      <c r="BD218" s="18">
        <f>BO218*G218</f>
        <v>138000</v>
      </c>
      <c r="BE218" s="18">
        <f>BD218*AY218</f>
        <v>276000</v>
      </c>
      <c r="BF218" s="18">
        <f>U218</f>
        <v>16</v>
      </c>
      <c r="BG218" s="19">
        <f>ROUNDUP(AR218/BO218,0)</f>
        <v>1</v>
      </c>
      <c r="BH218" s="19">
        <f>AY218-BG218</f>
        <v>1</v>
      </c>
      <c r="BI218" s="19"/>
      <c r="BJ218" s="19"/>
      <c r="BK218" s="19">
        <f>BH218*BO218</f>
        <v>23000</v>
      </c>
      <c r="BL218" s="19">
        <f>BK218*G218</f>
        <v>138000</v>
      </c>
      <c r="BM218" s="19">
        <f>BF218*AT218</f>
        <v>22978.461538461539</v>
      </c>
      <c r="BN218" s="18">
        <f>Y218+ROUNDUP((BM218-Y218)/Z218,0)*Z218</f>
        <v>23000</v>
      </c>
      <c r="BO218" s="18">
        <f>IF(BN218&gt;=Y218,BN218,Y218)</f>
        <v>23000</v>
      </c>
      <c r="BP218" s="18">
        <f>BO218/AT218</f>
        <v>16.014997321906801</v>
      </c>
    </row>
    <row r="219" spans="1:68" ht="30" x14ac:dyDescent="0.25">
      <c r="A219" s="18">
        <v>589</v>
      </c>
      <c r="B219" s="29" t="s">
        <v>2058</v>
      </c>
      <c r="C219" s="28" t="s">
        <v>1870</v>
      </c>
      <c r="D219" s="28"/>
      <c r="E219" s="23" t="s">
        <v>1602</v>
      </c>
      <c r="F219" s="24">
        <v>315.02</v>
      </c>
      <c r="G219" s="25">
        <v>380</v>
      </c>
      <c r="H219" s="52" t="e">
        <v>#N/A</v>
      </c>
      <c r="I219" s="86" t="s">
        <v>1700</v>
      </c>
      <c r="J219" s="83" t="s">
        <v>1506</v>
      </c>
      <c r="K219" s="69" t="s">
        <v>1175</v>
      </c>
      <c r="L219" s="25" t="s">
        <v>1250</v>
      </c>
      <c r="M219" s="52">
        <v>380</v>
      </c>
      <c r="N219" s="71" t="s">
        <v>1208</v>
      </c>
      <c r="O219" s="25">
        <v>1</v>
      </c>
      <c r="P219" s="25">
        <v>15</v>
      </c>
      <c r="Q219" s="52">
        <v>1</v>
      </c>
      <c r="R219" s="25">
        <v>5</v>
      </c>
      <c r="S219" s="25">
        <v>22</v>
      </c>
      <c r="U219" s="25">
        <f>MIN(S219,T219)</f>
        <v>22</v>
      </c>
      <c r="V219" s="71"/>
      <c r="W219" s="71" t="s">
        <v>19</v>
      </c>
      <c r="X219" s="25" t="s">
        <v>1529</v>
      </c>
      <c r="Y219" s="25">
        <v>200</v>
      </c>
      <c r="Z219" s="25">
        <v>17</v>
      </c>
      <c r="AA219" s="42"/>
      <c r="AB219" s="42"/>
      <c r="AC219" s="42"/>
      <c r="AD219" s="42"/>
      <c r="AE219" s="42"/>
      <c r="AF219" s="42"/>
      <c r="AG219" s="42">
        <v>279</v>
      </c>
      <c r="AH219" s="42"/>
      <c r="AI219" s="42"/>
      <c r="AK219" s="47">
        <v>279</v>
      </c>
      <c r="AM219" s="47">
        <f t="shared" si="64"/>
        <v>0</v>
      </c>
      <c r="AO219" s="48">
        <v>0</v>
      </c>
      <c r="AP219" s="49">
        <v>1</v>
      </c>
      <c r="AQ219" s="18" t="s">
        <v>1552</v>
      </c>
      <c r="AR219" s="24">
        <v>315.02</v>
      </c>
      <c r="AS219" s="24" t="s">
        <v>1509</v>
      </c>
      <c r="AT219" s="79">
        <f t="shared" si="62"/>
        <v>0</v>
      </c>
      <c r="AU219" s="51" t="b">
        <f t="shared" si="63"/>
        <v>0</v>
      </c>
      <c r="AV219" s="19"/>
      <c r="AW219" s="47">
        <v>119707.59999999999</v>
      </c>
      <c r="BB219" s="80">
        <f t="shared" si="65"/>
        <v>200</v>
      </c>
      <c r="BD219" s="18">
        <v>0</v>
      </c>
      <c r="BE219" s="18">
        <v>0</v>
      </c>
      <c r="BF219" s="18"/>
      <c r="BG219" s="18"/>
      <c r="BH219" s="18"/>
      <c r="BI219" s="18"/>
      <c r="BJ219" s="18"/>
      <c r="BK219" s="18"/>
      <c r="BL219" s="18"/>
    </row>
    <row r="220" spans="1:68" ht="30" x14ac:dyDescent="0.25">
      <c r="A220" s="18">
        <v>687</v>
      </c>
      <c r="B220" s="28" t="s">
        <v>2059</v>
      </c>
      <c r="C220" s="28" t="s">
        <v>1534</v>
      </c>
      <c r="D220" s="28"/>
      <c r="E220" s="23"/>
      <c r="F220" s="24">
        <v>30000</v>
      </c>
      <c r="G220" s="25">
        <v>3.9060000000000001</v>
      </c>
      <c r="H220" s="52" t="s">
        <v>1702</v>
      </c>
      <c r="I220" s="86" t="s">
        <v>1700</v>
      </c>
      <c r="J220" s="83" t="s">
        <v>1505</v>
      </c>
      <c r="K220" s="71" t="s">
        <v>1178</v>
      </c>
      <c r="L220" s="25" t="s">
        <v>268</v>
      </c>
      <c r="M220" s="52">
        <v>3.9060000000000001</v>
      </c>
      <c r="N220" s="71" t="s">
        <v>1208</v>
      </c>
      <c r="O220" s="25">
        <v>1</v>
      </c>
      <c r="P220" s="25">
        <v>4</v>
      </c>
      <c r="Q220" s="52">
        <v>1</v>
      </c>
      <c r="R220" s="25">
        <v>2</v>
      </c>
      <c r="S220" s="25">
        <v>8</v>
      </c>
      <c r="T220" s="25">
        <v>3</v>
      </c>
      <c r="U220" s="25">
        <f>SUM(O220:R220)</f>
        <v>8</v>
      </c>
      <c r="V220" s="71" t="s">
        <v>1904</v>
      </c>
      <c r="W220" s="71" t="s">
        <v>46</v>
      </c>
      <c r="X220" s="25" t="s">
        <v>1510</v>
      </c>
      <c r="Y220" s="25">
        <v>5000</v>
      </c>
      <c r="Z220" s="25">
        <v>500</v>
      </c>
      <c r="AA220" s="42"/>
      <c r="AB220" s="42">
        <v>17450</v>
      </c>
      <c r="AC220" s="42">
        <v>24500</v>
      </c>
      <c r="AD220" s="42">
        <v>30000</v>
      </c>
      <c r="AE220" s="42">
        <v>34000</v>
      </c>
      <c r="AF220" s="42">
        <v>17850</v>
      </c>
      <c r="AG220" s="42">
        <v>32500</v>
      </c>
      <c r="AH220" s="42">
        <v>24500</v>
      </c>
      <c r="AI220" s="42">
        <v>31000</v>
      </c>
      <c r="AJ220" s="18">
        <v>211800</v>
      </c>
      <c r="AK220" s="47">
        <v>26475</v>
      </c>
      <c r="AL220" s="75">
        <v>34000</v>
      </c>
      <c r="AM220" s="47">
        <f t="shared" si="64"/>
        <v>91921.2</v>
      </c>
      <c r="AN220" s="47">
        <v>1.0341135000000001</v>
      </c>
      <c r="AO220" s="48">
        <v>9.4608406424326363E-4</v>
      </c>
      <c r="AP220" s="49">
        <v>0.90599424268615347</v>
      </c>
      <c r="AQ220" s="18" t="s">
        <v>1168</v>
      </c>
      <c r="AR220" s="24">
        <v>30000</v>
      </c>
      <c r="AS220" s="24" t="s">
        <v>1510</v>
      </c>
      <c r="AT220" s="79">
        <f t="shared" si="62"/>
        <v>1307.6923076923076</v>
      </c>
      <c r="AU220" s="51" t="b">
        <f t="shared" si="63"/>
        <v>0</v>
      </c>
      <c r="AV220" s="19">
        <v>26.47058823529412</v>
      </c>
      <c r="AW220" s="47">
        <v>117180</v>
      </c>
      <c r="AX220" s="18" t="s">
        <v>1841</v>
      </c>
      <c r="AY220" s="18">
        <v>2</v>
      </c>
      <c r="AZ220" s="18">
        <f>AT220*U220</f>
        <v>10461.538461538461</v>
      </c>
      <c r="BA220" s="44">
        <f>ROUNDUP((AT220*U220)/Z220,0)*Z220</f>
        <v>10500</v>
      </c>
      <c r="BB220" s="80">
        <f t="shared" si="65"/>
        <v>5000</v>
      </c>
      <c r="BC220" s="18">
        <f>BO220</f>
        <v>7000</v>
      </c>
      <c r="BD220" s="18">
        <f>BO220*G220</f>
        <v>27342</v>
      </c>
      <c r="BE220" s="18">
        <f>BD220*AY220</f>
        <v>54684</v>
      </c>
      <c r="BF220" s="18">
        <v>5</v>
      </c>
      <c r="BG220" s="19">
        <f>ROUNDUP(AR220/BO220,0)</f>
        <v>5</v>
      </c>
      <c r="BH220" s="19">
        <f>AY220-BG220</f>
        <v>-3</v>
      </c>
      <c r="BI220" s="19">
        <f>(AR220-AY220*BO220)*G220</f>
        <v>62496</v>
      </c>
      <c r="BJ220" s="19"/>
      <c r="BK220" s="19"/>
      <c r="BL220" s="19"/>
      <c r="BM220" s="19">
        <f>BF220*AT220</f>
        <v>6538.4615384615381</v>
      </c>
      <c r="BN220" s="18">
        <f>Y220+ROUNDUP((BM220-Y220)/Z220,0)*Z220</f>
        <v>7000</v>
      </c>
      <c r="BO220" s="18">
        <f>IF(BN220&gt;=Y220,BN220,Y220)</f>
        <v>7000</v>
      </c>
      <c r="BP220" s="18">
        <f>BO220/AT220</f>
        <v>5.3529411764705888</v>
      </c>
    </row>
    <row r="221" spans="1:68" x14ac:dyDescent="0.25">
      <c r="A221" s="18">
        <v>430</v>
      </c>
      <c r="B221" s="23" t="s">
        <v>1253</v>
      </c>
      <c r="C221" s="28" t="s">
        <v>1870</v>
      </c>
      <c r="D221" s="28"/>
      <c r="E221" s="23"/>
      <c r="F221" s="24">
        <v>437</v>
      </c>
      <c r="G221" s="25">
        <v>300</v>
      </c>
      <c r="H221" s="52" t="e">
        <v>#N/A</v>
      </c>
      <c r="I221" s="86" t="s">
        <v>1700</v>
      </c>
      <c r="J221" s="83" t="s">
        <v>1506</v>
      </c>
      <c r="K221" s="69" t="s">
        <v>1175</v>
      </c>
      <c r="L221" s="25" t="s">
        <v>1254</v>
      </c>
      <c r="M221" s="52">
        <v>300</v>
      </c>
      <c r="N221" s="71" t="s">
        <v>1208</v>
      </c>
      <c r="O221" s="25">
        <v>1</v>
      </c>
      <c r="P221" s="25">
        <v>15</v>
      </c>
      <c r="Q221" s="52">
        <v>1</v>
      </c>
      <c r="R221" s="25">
        <v>5</v>
      </c>
      <c r="S221" s="25">
        <v>22</v>
      </c>
      <c r="U221" s="25">
        <f>MIN(S221,T221)</f>
        <v>22</v>
      </c>
      <c r="V221" s="71"/>
      <c r="W221" s="71" t="s">
        <v>21</v>
      </c>
      <c r="X221" s="25" t="s">
        <v>1509</v>
      </c>
      <c r="Y221" s="25">
        <v>200</v>
      </c>
      <c r="Z221" s="25">
        <v>18</v>
      </c>
      <c r="AA221" s="42">
        <v>343</v>
      </c>
      <c r="AB221" s="42"/>
      <c r="AC221" s="42"/>
      <c r="AD221" s="42"/>
      <c r="AE221" s="42"/>
      <c r="AF221" s="42"/>
      <c r="AG221" s="42"/>
      <c r="AH221" s="42"/>
      <c r="AI221" s="42"/>
      <c r="AK221" s="47">
        <v>343</v>
      </c>
      <c r="AM221" s="47">
        <f t="shared" si="64"/>
        <v>0</v>
      </c>
      <c r="AO221" s="48">
        <v>0</v>
      </c>
      <c r="AP221" s="49">
        <v>1</v>
      </c>
      <c r="AQ221" s="18" t="s">
        <v>1552</v>
      </c>
      <c r="AR221" s="24">
        <v>437</v>
      </c>
      <c r="AS221" s="24" t="s">
        <v>1509</v>
      </c>
      <c r="AT221" s="79">
        <f t="shared" si="62"/>
        <v>0</v>
      </c>
      <c r="AU221" s="51" t="b">
        <f t="shared" si="63"/>
        <v>0</v>
      </c>
      <c r="AV221" s="19"/>
      <c r="AW221" s="47">
        <v>131100</v>
      </c>
      <c r="BB221" s="80">
        <f t="shared" si="65"/>
        <v>200</v>
      </c>
      <c r="BD221" s="18">
        <v>0</v>
      </c>
      <c r="BE221" s="18">
        <v>0</v>
      </c>
      <c r="BF221" s="18"/>
      <c r="BG221" s="18"/>
      <c r="BH221" s="18"/>
      <c r="BI221" s="18"/>
      <c r="BJ221" s="18"/>
      <c r="BK221" s="18"/>
      <c r="BL221" s="18"/>
    </row>
    <row r="222" spans="1:68" ht="30" x14ac:dyDescent="0.25">
      <c r="A222" s="18">
        <v>1032</v>
      </c>
      <c r="B222" s="28" t="s">
        <v>2060</v>
      </c>
      <c r="C222" s="28" t="s">
        <v>1534</v>
      </c>
      <c r="D222" s="28"/>
      <c r="E222" s="23"/>
      <c r="F222" s="24">
        <v>0</v>
      </c>
      <c r="G222" s="25">
        <v>30</v>
      </c>
      <c r="H222" s="52" t="s">
        <v>1702</v>
      </c>
      <c r="I222" s="86" t="s">
        <v>1700</v>
      </c>
      <c r="J222" s="83" t="s">
        <v>1501</v>
      </c>
      <c r="K222" s="71" t="s">
        <v>1178</v>
      </c>
      <c r="L222" s="25" t="s">
        <v>534</v>
      </c>
      <c r="M222" s="52">
        <v>30</v>
      </c>
      <c r="N222" s="71" t="s">
        <v>1208</v>
      </c>
      <c r="O222" s="25">
        <v>1</v>
      </c>
      <c r="P222" s="25">
        <v>4</v>
      </c>
      <c r="Q222" s="52">
        <v>1</v>
      </c>
      <c r="R222" s="25">
        <v>2</v>
      </c>
      <c r="S222" s="25">
        <v>8</v>
      </c>
      <c r="T222" s="25">
        <v>7</v>
      </c>
      <c r="U222" s="25">
        <f t="shared" ref="U222:U229" si="76">SUM(O222:R222)</f>
        <v>8</v>
      </c>
      <c r="V222" s="71" t="s">
        <v>1968</v>
      </c>
      <c r="W222" s="71" t="s">
        <v>46</v>
      </c>
      <c r="X222" s="25" t="s">
        <v>1510</v>
      </c>
      <c r="Y222" s="25">
        <v>500</v>
      </c>
      <c r="Z222" s="25">
        <v>20</v>
      </c>
      <c r="AA222" s="42"/>
      <c r="AB222" s="42"/>
      <c r="AC222" s="42"/>
      <c r="AD222" s="42"/>
      <c r="AE222" s="42"/>
      <c r="AF222" s="42"/>
      <c r="AG222" s="42"/>
      <c r="AH222" s="42">
        <v>0</v>
      </c>
      <c r="AI222" s="42">
        <v>6680</v>
      </c>
      <c r="AJ222" s="18">
        <v>6680</v>
      </c>
      <c r="AK222" s="47">
        <v>3340</v>
      </c>
      <c r="AL222" s="75">
        <v>6680</v>
      </c>
      <c r="AM222" s="47">
        <f t="shared" si="64"/>
        <v>22266.666666666664</v>
      </c>
      <c r="AN222" s="47">
        <v>1.002</v>
      </c>
      <c r="AO222" s="48">
        <v>9.1670424220528031E-4</v>
      </c>
      <c r="AP222" s="49">
        <v>0.90691094692835872</v>
      </c>
      <c r="AQ222" s="18" t="s">
        <v>1168</v>
      </c>
      <c r="AR222" s="57">
        <v>0</v>
      </c>
      <c r="AS222" s="24" t="s">
        <v>1510</v>
      </c>
      <c r="AT222" s="79">
        <f t="shared" si="62"/>
        <v>256.92307692307691</v>
      </c>
      <c r="AU222" s="51" t="b">
        <f t="shared" si="63"/>
        <v>0</v>
      </c>
      <c r="AV222" s="19">
        <v>0</v>
      </c>
      <c r="AW222" s="47">
        <v>0</v>
      </c>
      <c r="AX222" s="18" t="s">
        <v>1841</v>
      </c>
      <c r="AY222" s="18">
        <v>2</v>
      </c>
      <c r="AZ222" s="18">
        <f>AT222*U222</f>
        <v>2055.3846153846152</v>
      </c>
      <c r="BA222" s="44">
        <f>ROUNDUP((AT222*U222)/Z222,0)*Z222</f>
        <v>2060</v>
      </c>
      <c r="BB222" s="80">
        <f t="shared" si="65"/>
        <v>500</v>
      </c>
      <c r="BC222" s="18">
        <f t="shared" ref="BC222:BC229" si="77">BO222</f>
        <v>2060</v>
      </c>
      <c r="BD222" s="18">
        <f>BO222*G222</f>
        <v>61800</v>
      </c>
      <c r="BE222" s="18">
        <f>BD222*AY222</f>
        <v>123600</v>
      </c>
      <c r="BF222" s="18">
        <f>U222</f>
        <v>8</v>
      </c>
      <c r="BG222" s="19">
        <f>ROUNDUP(AR222/BO222,0)</f>
        <v>0</v>
      </c>
      <c r="BH222" s="19">
        <f>AY222-BG222</f>
        <v>2</v>
      </c>
      <c r="BI222" s="19"/>
      <c r="BJ222" s="19"/>
      <c r="BK222" s="19">
        <f>BH222*BO222</f>
        <v>4120</v>
      </c>
      <c r="BL222" s="58">
        <f>BK222*G222</f>
        <v>123600</v>
      </c>
      <c r="BM222" s="19">
        <f t="shared" ref="BM222:BM229" si="78">BF222*AT222</f>
        <v>2055.3846153846152</v>
      </c>
      <c r="BN222" s="18">
        <f t="shared" ref="BN222:BN229" si="79">Y222+ROUNDUP((BM222-Y222)/Z222,0)*Z222</f>
        <v>2060</v>
      </c>
      <c r="BO222" s="18">
        <f t="shared" ref="BO222:BO229" si="80">IF(BN222&gt;=Y222,BN222,Y222)</f>
        <v>2060</v>
      </c>
      <c r="BP222" s="18">
        <f>BO222/AT222</f>
        <v>8.0179640718562872</v>
      </c>
    </row>
    <row r="223" spans="1:68" x14ac:dyDescent="0.25">
      <c r="A223" s="18">
        <v>564</v>
      </c>
      <c r="B223" s="23" t="s">
        <v>254</v>
      </c>
      <c r="C223" s="28" t="s">
        <v>1534</v>
      </c>
      <c r="D223" s="28"/>
      <c r="E223" s="23"/>
      <c r="F223" s="24">
        <v>15245</v>
      </c>
      <c r="G223" s="25">
        <v>4.5339999999999998</v>
      </c>
      <c r="H223" s="52" t="s">
        <v>1702</v>
      </c>
      <c r="I223" s="86" t="s">
        <v>1700</v>
      </c>
      <c r="J223" s="83" t="s">
        <v>1502</v>
      </c>
      <c r="K223" s="71" t="s">
        <v>1173</v>
      </c>
      <c r="L223" s="25" t="s">
        <v>255</v>
      </c>
      <c r="M223" s="52">
        <v>4.5339999999999998</v>
      </c>
      <c r="N223" s="71" t="s">
        <v>1208</v>
      </c>
      <c r="O223" s="25">
        <v>1</v>
      </c>
      <c r="P223" s="25">
        <v>2</v>
      </c>
      <c r="Q223" s="52">
        <v>1</v>
      </c>
      <c r="R223" s="25">
        <v>2</v>
      </c>
      <c r="S223" s="25">
        <v>6</v>
      </c>
      <c r="T223" s="25">
        <v>2</v>
      </c>
      <c r="U223" s="25">
        <f t="shared" si="76"/>
        <v>6</v>
      </c>
      <c r="V223" s="71" t="s">
        <v>1923</v>
      </c>
      <c r="W223" s="71" t="s">
        <v>46</v>
      </c>
      <c r="X223" s="25" t="s">
        <v>1510</v>
      </c>
      <c r="Y223" s="25">
        <v>5000</v>
      </c>
      <c r="Z223" s="25">
        <v>35</v>
      </c>
      <c r="AA223" s="42">
        <v>13150</v>
      </c>
      <c r="AB223" s="42">
        <v>12960</v>
      </c>
      <c r="AC223" s="42">
        <v>19925</v>
      </c>
      <c r="AD223" s="42">
        <v>11450</v>
      </c>
      <c r="AE223" s="42">
        <v>20285</v>
      </c>
      <c r="AF223" s="42">
        <v>28195</v>
      </c>
      <c r="AG223" s="42">
        <v>21674</v>
      </c>
      <c r="AH223" s="42">
        <v>29810</v>
      </c>
      <c r="AI223" s="42">
        <v>41040</v>
      </c>
      <c r="AJ223" s="18">
        <v>198489</v>
      </c>
      <c r="AK223" s="47">
        <v>22054.333333333332</v>
      </c>
      <c r="AL223" s="75">
        <v>41040</v>
      </c>
      <c r="AM223" s="47">
        <f t="shared" si="64"/>
        <v>99994.347333333324</v>
      </c>
      <c r="AN223" s="47">
        <v>0.99994347333333322</v>
      </c>
      <c r="AO223" s="48">
        <v>9.1482277841332244E-4</v>
      </c>
      <c r="AP223" s="49">
        <v>0.90782576970677209</v>
      </c>
      <c r="AQ223" s="18" t="s">
        <v>1168</v>
      </c>
      <c r="AR223" s="24">
        <v>15245</v>
      </c>
      <c r="AS223" s="24" t="s">
        <v>1510</v>
      </c>
      <c r="AT223" s="79">
        <f t="shared" si="62"/>
        <v>1578.4615384615386</v>
      </c>
      <c r="AU223" s="51" t="b">
        <f t="shared" si="63"/>
        <v>0</v>
      </c>
      <c r="AV223" s="19">
        <v>11.144005847953217</v>
      </c>
      <c r="AW223" s="47">
        <v>69120.83</v>
      </c>
      <c r="AX223" s="18" t="s">
        <v>1841</v>
      </c>
      <c r="AY223" s="18">
        <v>2</v>
      </c>
      <c r="AZ223" s="18">
        <f>AT223*U223</f>
        <v>9470.7692307692305</v>
      </c>
      <c r="BA223" s="44">
        <f>ROUNDUP((AT223*U223)/Z223,0)*Z223</f>
        <v>9485</v>
      </c>
      <c r="BB223" s="80">
        <f t="shared" si="65"/>
        <v>5000</v>
      </c>
      <c r="BC223" s="18">
        <f t="shared" si="77"/>
        <v>7905</v>
      </c>
      <c r="BD223" s="18">
        <f>BO223*G223</f>
        <v>35841.269999999997</v>
      </c>
      <c r="BE223" s="18">
        <f>BD223*AY223</f>
        <v>71682.539999999994</v>
      </c>
      <c r="BF223" s="18">
        <v>5</v>
      </c>
      <c r="BG223" s="19">
        <f>ROUNDUP(AR223/BO223,0)</f>
        <v>2</v>
      </c>
      <c r="BH223" s="19">
        <f>AY223-BG223</f>
        <v>0</v>
      </c>
      <c r="BI223" s="19">
        <f>(AR223-AY223*BO223)*G223</f>
        <v>-2561.71</v>
      </c>
      <c r="BJ223" s="19"/>
      <c r="BK223" s="19"/>
      <c r="BL223" s="19"/>
      <c r="BM223" s="19">
        <f t="shared" si="78"/>
        <v>7892.3076923076933</v>
      </c>
      <c r="BN223" s="18">
        <f t="shared" si="79"/>
        <v>7905</v>
      </c>
      <c r="BO223" s="18">
        <f t="shared" si="80"/>
        <v>7905</v>
      </c>
      <c r="BP223" s="18">
        <f>BO223/AT223</f>
        <v>5.008040935672514</v>
      </c>
    </row>
    <row r="224" spans="1:68" x14ac:dyDescent="0.25">
      <c r="A224" s="18">
        <v>45</v>
      </c>
      <c r="B224" s="23" t="s">
        <v>256</v>
      </c>
      <c r="C224" s="28" t="s">
        <v>1534</v>
      </c>
      <c r="D224" s="28"/>
      <c r="E224" s="23"/>
      <c r="F224" s="24">
        <v>1275</v>
      </c>
      <c r="G224" s="25">
        <v>160</v>
      </c>
      <c r="H224" s="52" t="s">
        <v>1702</v>
      </c>
      <c r="I224" s="86" t="s">
        <v>1700</v>
      </c>
      <c r="J224" s="83" t="s">
        <v>1505</v>
      </c>
      <c r="K224" s="71" t="s">
        <v>1171</v>
      </c>
      <c r="L224" s="25" t="s">
        <v>257</v>
      </c>
      <c r="M224" s="52">
        <v>160</v>
      </c>
      <c r="N224" s="71" t="s">
        <v>1207</v>
      </c>
      <c r="O224" s="25">
        <v>1</v>
      </c>
      <c r="P224" s="25">
        <v>7</v>
      </c>
      <c r="Q224" s="52">
        <v>5</v>
      </c>
      <c r="R224" s="25">
        <v>3</v>
      </c>
      <c r="S224" s="52">
        <f>O224+P224+Q224+R224</f>
        <v>16</v>
      </c>
      <c r="T224" s="25">
        <v>10</v>
      </c>
      <c r="U224" s="25">
        <f t="shared" si="76"/>
        <v>16</v>
      </c>
      <c r="V224" s="71" t="s">
        <v>1936</v>
      </c>
      <c r="W224" s="71" t="s">
        <v>19</v>
      </c>
      <c r="X224" s="25" t="s">
        <v>1529</v>
      </c>
      <c r="Y224" s="25">
        <v>250</v>
      </c>
      <c r="Z224" s="25">
        <v>255</v>
      </c>
      <c r="AA224" s="42">
        <v>0</v>
      </c>
      <c r="AB224" s="42">
        <v>510</v>
      </c>
      <c r="AC224" s="42">
        <v>1020</v>
      </c>
      <c r="AD224" s="42">
        <v>1275</v>
      </c>
      <c r="AE224" s="42">
        <v>1020</v>
      </c>
      <c r="AF224" s="42">
        <v>765</v>
      </c>
      <c r="AG224" s="42">
        <v>1020</v>
      </c>
      <c r="AH224" s="42">
        <v>0</v>
      </c>
      <c r="AI224" s="42">
        <v>0</v>
      </c>
      <c r="AJ224" s="18">
        <v>5610</v>
      </c>
      <c r="AK224" s="47">
        <v>623.33333333333337</v>
      </c>
      <c r="AL224" s="75">
        <v>1275</v>
      </c>
      <c r="AM224" s="47">
        <f t="shared" si="64"/>
        <v>99733.333333333343</v>
      </c>
      <c r="AN224" s="47">
        <v>0.9973333333333334</v>
      </c>
      <c r="AO224" s="48">
        <v>9.1243482790359241E-4</v>
      </c>
      <c r="AP224" s="49">
        <v>0.90873820453467569</v>
      </c>
      <c r="AQ224" s="18" t="s">
        <v>1168</v>
      </c>
      <c r="AR224" s="24">
        <v>1275</v>
      </c>
      <c r="AS224" s="24" t="s">
        <v>1509</v>
      </c>
      <c r="AT224" s="79">
        <f t="shared" si="62"/>
        <v>49.03846153846154</v>
      </c>
      <c r="AU224" s="51" t="b">
        <f t="shared" si="63"/>
        <v>0</v>
      </c>
      <c r="AV224" s="19">
        <v>30</v>
      </c>
      <c r="AW224" s="47">
        <v>204000</v>
      </c>
      <c r="AX224" s="18" t="s">
        <v>1841</v>
      </c>
      <c r="AY224" s="18">
        <v>2</v>
      </c>
      <c r="AZ224" s="18">
        <f>AT224*U224</f>
        <v>784.61538461538464</v>
      </c>
      <c r="BA224" s="44">
        <f>ROUNDUP((AT224*U224)/Z224,0)*Z224</f>
        <v>1020</v>
      </c>
      <c r="BB224" s="80">
        <f t="shared" si="65"/>
        <v>250</v>
      </c>
      <c r="BC224" s="18">
        <f t="shared" si="77"/>
        <v>1015</v>
      </c>
      <c r="BD224" s="18">
        <f>BO224*G224</f>
        <v>162400</v>
      </c>
      <c r="BE224" s="18">
        <f>BD224*AY224</f>
        <v>324800</v>
      </c>
      <c r="BF224" s="18">
        <f>U224</f>
        <v>16</v>
      </c>
      <c r="BG224" s="19">
        <f>ROUNDUP(AR224/BO224,0)</f>
        <v>2</v>
      </c>
      <c r="BH224" s="19">
        <f>AY224-BG224</f>
        <v>0</v>
      </c>
      <c r="BI224" s="19">
        <f>(AR224-AY224*BO224)*G224</f>
        <v>-120800</v>
      </c>
      <c r="BJ224" s="19"/>
      <c r="BK224" s="19"/>
      <c r="BL224" s="19"/>
      <c r="BM224" s="19">
        <f t="shared" si="78"/>
        <v>784.61538461538464</v>
      </c>
      <c r="BN224" s="18">
        <f t="shared" si="79"/>
        <v>1015</v>
      </c>
      <c r="BO224" s="18">
        <f t="shared" si="80"/>
        <v>1015</v>
      </c>
      <c r="BP224" s="18">
        <f>BO224/AT224</f>
        <v>20.698039215686276</v>
      </c>
    </row>
    <row r="225" spans="1:68" ht="45" x14ac:dyDescent="0.25">
      <c r="A225" s="18">
        <v>664</v>
      </c>
      <c r="B225" s="28" t="s">
        <v>2061</v>
      </c>
      <c r="C225" s="28" t="s">
        <v>1534</v>
      </c>
      <c r="D225" s="28"/>
      <c r="E225" s="23"/>
      <c r="F225" s="24">
        <v>29000</v>
      </c>
      <c r="G225" s="25">
        <v>1.554</v>
      </c>
      <c r="H225" s="52" t="s">
        <v>1702</v>
      </c>
      <c r="I225" s="86" t="s">
        <v>1700</v>
      </c>
      <c r="J225" s="83" t="s">
        <v>1505</v>
      </c>
      <c r="K225" s="71" t="s">
        <v>1180</v>
      </c>
      <c r="L225" s="25" t="s">
        <v>258</v>
      </c>
      <c r="M225" s="52">
        <v>1.554</v>
      </c>
      <c r="N225" s="71" t="s">
        <v>1208</v>
      </c>
      <c r="O225" s="25">
        <v>1</v>
      </c>
      <c r="P225" s="25">
        <v>7</v>
      </c>
      <c r="Q225" s="52">
        <v>1</v>
      </c>
      <c r="R225" s="25">
        <v>2</v>
      </c>
      <c r="S225" s="25">
        <v>11</v>
      </c>
      <c r="T225" s="25">
        <v>3</v>
      </c>
      <c r="U225" s="25">
        <f t="shared" si="76"/>
        <v>11</v>
      </c>
      <c r="V225" s="71" t="s">
        <v>1904</v>
      </c>
      <c r="W225" s="71" t="s">
        <v>46</v>
      </c>
      <c r="X225" s="25" t="s">
        <v>1510</v>
      </c>
      <c r="Y225" s="25">
        <v>5000</v>
      </c>
      <c r="Z225" s="25">
        <v>2000</v>
      </c>
      <c r="AA225" s="42">
        <v>42000</v>
      </c>
      <c r="AB225" s="42">
        <v>44700</v>
      </c>
      <c r="AC225" s="42">
        <v>58800</v>
      </c>
      <c r="AD225" s="42">
        <v>104400</v>
      </c>
      <c r="AE225" s="42">
        <v>125500</v>
      </c>
      <c r="AF225" s="42">
        <v>25235</v>
      </c>
      <c r="AG225" s="42">
        <v>30650</v>
      </c>
      <c r="AH225" s="42">
        <v>69850</v>
      </c>
      <c r="AI225" s="42">
        <v>76400</v>
      </c>
      <c r="AJ225" s="18">
        <v>577535</v>
      </c>
      <c r="AK225" s="47">
        <v>64170.555555555555</v>
      </c>
      <c r="AL225" s="75">
        <v>125500</v>
      </c>
      <c r="AM225" s="47">
        <f t="shared" si="64"/>
        <v>99721.043333333335</v>
      </c>
      <c r="AN225" s="47">
        <v>0.99721043333333337</v>
      </c>
      <c r="AO225" s="48">
        <v>9.1232238982837577E-4</v>
      </c>
      <c r="AP225" s="49">
        <v>0.9096505269245041</v>
      </c>
      <c r="AQ225" s="18" t="s">
        <v>1168</v>
      </c>
      <c r="AR225" s="24">
        <v>29000</v>
      </c>
      <c r="AS225" s="24" t="s">
        <v>1510</v>
      </c>
      <c r="AT225" s="79">
        <f t="shared" si="62"/>
        <v>4826.9230769230771</v>
      </c>
      <c r="AU225" s="51" t="b">
        <f t="shared" si="63"/>
        <v>0</v>
      </c>
      <c r="AV225" s="19">
        <v>6.9322709163346614</v>
      </c>
      <c r="AW225" s="47">
        <v>45066</v>
      </c>
      <c r="AX225" s="18" t="s">
        <v>1841</v>
      </c>
      <c r="AY225" s="18">
        <v>2</v>
      </c>
      <c r="AZ225" s="18">
        <f>AT225*U225</f>
        <v>53096.153846153851</v>
      </c>
      <c r="BA225" s="44">
        <f>ROUNDUP((AT225*U225)/Z225,0)*Z225</f>
        <v>54000</v>
      </c>
      <c r="BB225" s="80">
        <f t="shared" si="65"/>
        <v>5000</v>
      </c>
      <c r="BC225" s="18">
        <f t="shared" si="77"/>
        <v>25000</v>
      </c>
      <c r="BD225" s="18">
        <f>BO225*G225</f>
        <v>38850</v>
      </c>
      <c r="BE225" s="18">
        <f>BD225*AY225</f>
        <v>77700</v>
      </c>
      <c r="BF225" s="18">
        <v>5</v>
      </c>
      <c r="BG225" s="19">
        <f>ROUNDUP(AR225/BO225,0)</f>
        <v>2</v>
      </c>
      <c r="BH225" s="19">
        <f>AY225-BG225</f>
        <v>0</v>
      </c>
      <c r="BI225" s="19"/>
      <c r="BJ225" s="19"/>
      <c r="BK225" s="19"/>
      <c r="BL225" s="19"/>
      <c r="BM225" s="19">
        <f t="shared" si="78"/>
        <v>24134.615384615387</v>
      </c>
      <c r="BN225" s="18">
        <f t="shared" si="79"/>
        <v>25000</v>
      </c>
      <c r="BO225" s="18">
        <f t="shared" si="80"/>
        <v>25000</v>
      </c>
      <c r="BP225" s="18">
        <f>BO225/AT225</f>
        <v>5.1792828685258963</v>
      </c>
    </row>
    <row r="226" spans="1:68" ht="30" x14ac:dyDescent="0.25">
      <c r="A226" s="18">
        <v>358</v>
      </c>
      <c r="B226" s="29" t="s">
        <v>2062</v>
      </c>
      <c r="C226" s="23" t="s">
        <v>1595</v>
      </c>
      <c r="D226" s="23"/>
      <c r="E226" s="23" t="s">
        <v>1602</v>
      </c>
      <c r="F226" s="24">
        <v>130</v>
      </c>
      <c r="G226" s="25">
        <v>200</v>
      </c>
      <c r="H226" s="52" t="s">
        <v>1702</v>
      </c>
      <c r="I226" s="86" t="s">
        <v>1700</v>
      </c>
      <c r="J226" s="83" t="s">
        <v>1505</v>
      </c>
      <c r="K226" s="69" t="s">
        <v>1175</v>
      </c>
      <c r="L226" s="25" t="s">
        <v>1223</v>
      </c>
      <c r="M226" s="52">
        <v>200</v>
      </c>
      <c r="N226" s="71" t="s">
        <v>1208</v>
      </c>
      <c r="O226" s="25">
        <v>1</v>
      </c>
      <c r="P226" s="25">
        <v>15</v>
      </c>
      <c r="Q226" s="52">
        <v>1</v>
      </c>
      <c r="R226" s="25">
        <v>5</v>
      </c>
      <c r="S226" s="25">
        <v>22</v>
      </c>
      <c r="U226" s="25">
        <f t="shared" si="76"/>
        <v>22</v>
      </c>
      <c r="V226" s="71"/>
      <c r="W226" s="71" t="s">
        <v>31</v>
      </c>
      <c r="X226" s="25" t="s">
        <v>1529</v>
      </c>
      <c r="Y226" s="25">
        <v>500</v>
      </c>
      <c r="Z226" s="25">
        <v>20</v>
      </c>
      <c r="AA226" s="42">
        <v>237.34</v>
      </c>
      <c r="AB226" s="42">
        <v>190</v>
      </c>
      <c r="AC226" s="42">
        <v>895.6</v>
      </c>
      <c r="AD226" s="42"/>
      <c r="AE226" s="42"/>
      <c r="AF226" s="42">
        <v>606</v>
      </c>
      <c r="AG226" s="42"/>
      <c r="AH226" s="42"/>
      <c r="AI226" s="42"/>
      <c r="AK226" s="47">
        <v>482.23500000000001</v>
      </c>
      <c r="AM226" s="47">
        <f t="shared" si="64"/>
        <v>0</v>
      </c>
      <c r="AO226" s="48">
        <v>0</v>
      </c>
      <c r="AP226" s="49">
        <v>1</v>
      </c>
      <c r="AQ226" s="18" t="s">
        <v>1168</v>
      </c>
      <c r="AR226" s="24">
        <v>130</v>
      </c>
      <c r="AS226" s="24" t="s">
        <v>1509</v>
      </c>
      <c r="AT226" s="79">
        <f t="shared" si="62"/>
        <v>0</v>
      </c>
      <c r="AU226" s="51" t="b">
        <f t="shared" si="63"/>
        <v>0</v>
      </c>
      <c r="AV226" s="19"/>
      <c r="AW226" s="47">
        <v>26000</v>
      </c>
      <c r="AX226" s="18" t="s">
        <v>1867</v>
      </c>
      <c r="AY226" s="18">
        <v>2</v>
      </c>
      <c r="AZ226" s="43"/>
      <c r="BB226" s="80">
        <f t="shared" si="65"/>
        <v>500</v>
      </c>
      <c r="BC226" s="18">
        <f t="shared" si="77"/>
        <v>500</v>
      </c>
      <c r="BD226" s="18">
        <v>0</v>
      </c>
      <c r="BE226" s="18">
        <v>0</v>
      </c>
      <c r="BF226" s="18"/>
      <c r="BG226" s="18"/>
      <c r="BH226" s="18"/>
      <c r="BI226" s="18"/>
      <c r="BJ226" s="18"/>
      <c r="BK226" s="18"/>
      <c r="BL226" s="18"/>
      <c r="BM226" s="19">
        <f t="shared" si="78"/>
        <v>0</v>
      </c>
      <c r="BN226" s="18">
        <f t="shared" si="79"/>
        <v>0</v>
      </c>
      <c r="BO226" s="18">
        <f t="shared" si="80"/>
        <v>500</v>
      </c>
    </row>
    <row r="227" spans="1:68" ht="30" x14ac:dyDescent="0.25">
      <c r="A227" s="18">
        <v>575</v>
      </c>
      <c r="B227" s="28" t="s">
        <v>2063</v>
      </c>
      <c r="C227" s="28" t="s">
        <v>1534</v>
      </c>
      <c r="D227" s="28"/>
      <c r="E227" s="23"/>
      <c r="F227" s="24">
        <v>5165</v>
      </c>
      <c r="G227" s="25">
        <v>4.2720000000000002</v>
      </c>
      <c r="H227" s="52" t="s">
        <v>1702</v>
      </c>
      <c r="I227" s="86" t="s">
        <v>1700</v>
      </c>
      <c r="J227" s="83" t="s">
        <v>1689</v>
      </c>
      <c r="K227" s="71" t="s">
        <v>1173</v>
      </c>
      <c r="L227" s="25" t="s">
        <v>265</v>
      </c>
      <c r="M227" s="52">
        <v>4.2720000000000002</v>
      </c>
      <c r="N227" s="71" t="s">
        <v>1208</v>
      </c>
      <c r="O227" s="25">
        <v>1</v>
      </c>
      <c r="P227" s="25">
        <v>2</v>
      </c>
      <c r="Q227" s="52">
        <v>1</v>
      </c>
      <c r="R227" s="25">
        <v>2</v>
      </c>
      <c r="S227" s="25">
        <v>6</v>
      </c>
      <c r="T227" s="25">
        <v>2</v>
      </c>
      <c r="U227" s="25">
        <f t="shared" si="76"/>
        <v>6</v>
      </c>
      <c r="V227" s="71" t="s">
        <v>1923</v>
      </c>
      <c r="W227" s="71" t="s">
        <v>46</v>
      </c>
      <c r="X227" s="25" t="s">
        <v>1510</v>
      </c>
      <c r="Y227" s="25">
        <v>5000</v>
      </c>
      <c r="Z227" s="25">
        <v>55</v>
      </c>
      <c r="AA227" s="42">
        <v>19090</v>
      </c>
      <c r="AB227" s="42">
        <v>25205</v>
      </c>
      <c r="AC227" s="42">
        <v>34375</v>
      </c>
      <c r="AD227" s="42">
        <v>6865</v>
      </c>
      <c r="AE227" s="42">
        <v>14310</v>
      </c>
      <c r="AF227" s="42">
        <v>0</v>
      </c>
      <c r="AG227" s="42">
        <v>31191</v>
      </c>
      <c r="AH227" s="42">
        <v>28280</v>
      </c>
      <c r="AI227" s="42">
        <v>41440</v>
      </c>
      <c r="AJ227" s="18">
        <v>200756</v>
      </c>
      <c r="AK227" s="47">
        <v>22306.222222222223</v>
      </c>
      <c r="AL227" s="75">
        <v>41440</v>
      </c>
      <c r="AM227" s="47">
        <f t="shared" si="64"/>
        <v>95292.181333333341</v>
      </c>
      <c r="AN227" s="47">
        <v>0.95292181333333337</v>
      </c>
      <c r="AO227" s="48">
        <v>8.7180386105051386E-4</v>
      </c>
      <c r="AP227" s="49">
        <v>0.91052233078555467</v>
      </c>
      <c r="AQ227" s="18" t="s">
        <v>1168</v>
      </c>
      <c r="AR227" s="24">
        <v>5165</v>
      </c>
      <c r="AS227" s="24" t="s">
        <v>1510</v>
      </c>
      <c r="AT227" s="79">
        <f t="shared" si="62"/>
        <v>1593.8461538461538</v>
      </c>
      <c r="AU227" s="51" t="b">
        <f t="shared" si="63"/>
        <v>0</v>
      </c>
      <c r="AV227" s="19">
        <v>3.739140926640927</v>
      </c>
      <c r="AW227" s="47">
        <v>22064.880000000001</v>
      </c>
      <c r="AX227" s="18" t="s">
        <v>1841</v>
      </c>
      <c r="AY227" s="18">
        <v>2</v>
      </c>
      <c r="AZ227" s="18">
        <f>AT227*U227</f>
        <v>9563.076923076922</v>
      </c>
      <c r="BA227" s="44">
        <f>ROUNDUP((AT227*U227)/Z227,0)*Z227</f>
        <v>9570</v>
      </c>
      <c r="BB227" s="80">
        <f t="shared" si="65"/>
        <v>5000</v>
      </c>
      <c r="BC227" s="18">
        <f t="shared" si="77"/>
        <v>7970</v>
      </c>
      <c r="BD227" s="18">
        <f>BO227*G227</f>
        <v>34047.840000000004</v>
      </c>
      <c r="BE227" s="18">
        <f>BD227*AY227</f>
        <v>68095.680000000008</v>
      </c>
      <c r="BF227" s="18">
        <v>5</v>
      </c>
      <c r="BG227" s="19">
        <f>ROUNDUP(AR227/BO227,0)</f>
        <v>1</v>
      </c>
      <c r="BH227" s="19">
        <f>AY227-BG227</f>
        <v>1</v>
      </c>
      <c r="BI227" s="19"/>
      <c r="BJ227" s="19"/>
      <c r="BK227" s="19">
        <f>BH227*BO227</f>
        <v>7970</v>
      </c>
      <c r="BL227" s="19">
        <f>BK227*G227</f>
        <v>34047.840000000004</v>
      </c>
      <c r="BM227" s="19">
        <f t="shared" si="78"/>
        <v>7969.2307692307695</v>
      </c>
      <c r="BN227" s="18">
        <f t="shared" si="79"/>
        <v>7970</v>
      </c>
      <c r="BO227" s="18">
        <f t="shared" si="80"/>
        <v>7970</v>
      </c>
      <c r="BP227" s="18">
        <f>BO227/AT227</f>
        <v>5.0004826254826256</v>
      </c>
    </row>
    <row r="228" spans="1:68" x14ac:dyDescent="0.25">
      <c r="A228" s="18">
        <v>386</v>
      </c>
      <c r="B228" s="26" t="s">
        <v>364</v>
      </c>
      <c r="C228" s="28" t="s">
        <v>1534</v>
      </c>
      <c r="D228" s="28"/>
      <c r="E228" s="23"/>
      <c r="F228" s="24">
        <v>426.35</v>
      </c>
      <c r="G228" s="25">
        <v>235</v>
      </c>
      <c r="H228" s="52" t="s">
        <v>1729</v>
      </c>
      <c r="I228" s="86" t="s">
        <v>1700</v>
      </c>
      <c r="J228" s="83" t="s">
        <v>1502</v>
      </c>
      <c r="K228" s="71" t="s">
        <v>1175</v>
      </c>
      <c r="L228" s="25" t="s">
        <v>365</v>
      </c>
      <c r="M228" s="52">
        <v>235</v>
      </c>
      <c r="N228" s="71" t="s">
        <v>1208</v>
      </c>
      <c r="O228" s="25">
        <v>1</v>
      </c>
      <c r="P228" s="25">
        <v>15</v>
      </c>
      <c r="Q228" s="52">
        <v>1</v>
      </c>
      <c r="R228" s="25">
        <v>5</v>
      </c>
      <c r="S228" s="25">
        <v>22</v>
      </c>
      <c r="T228" s="25">
        <v>25</v>
      </c>
      <c r="U228" s="25">
        <f t="shared" si="76"/>
        <v>22</v>
      </c>
      <c r="V228" s="71"/>
      <c r="W228" s="71" t="s">
        <v>46</v>
      </c>
      <c r="X228" s="25" t="s">
        <v>1529</v>
      </c>
      <c r="Y228" s="25">
        <v>500</v>
      </c>
      <c r="Z228" s="25">
        <v>20</v>
      </c>
      <c r="AA228" s="42"/>
      <c r="AB228" s="42"/>
      <c r="AC228" s="42"/>
      <c r="AD228" s="42"/>
      <c r="AE228" s="42">
        <v>269.82</v>
      </c>
      <c r="AF228" s="42">
        <v>491.39</v>
      </c>
      <c r="AG228" s="42">
        <v>289</v>
      </c>
      <c r="AH228" s="42">
        <v>625.36</v>
      </c>
      <c r="AI228" s="42">
        <v>340.27</v>
      </c>
      <c r="AJ228" s="18">
        <v>2015.8400000000001</v>
      </c>
      <c r="AK228" s="47">
        <v>403.16800000000001</v>
      </c>
      <c r="AL228" s="75">
        <v>625.36</v>
      </c>
      <c r="AM228" s="47">
        <f t="shared" si="64"/>
        <v>52635.822222222225</v>
      </c>
      <c r="AN228" s="47">
        <v>0.94744479999999998</v>
      </c>
      <c r="AO228" s="48">
        <v>8.6679308125282763E-4</v>
      </c>
      <c r="AP228" s="49">
        <v>0.91138912386680748</v>
      </c>
      <c r="AQ228" s="18" t="s">
        <v>1168</v>
      </c>
      <c r="AR228" s="24">
        <v>426.35</v>
      </c>
      <c r="AS228" s="24" t="s">
        <v>1509</v>
      </c>
      <c r="AT228" s="79">
        <f t="shared" si="62"/>
        <v>24.052307692307693</v>
      </c>
      <c r="AU228" s="51" t="b">
        <f t="shared" si="63"/>
        <v>0</v>
      </c>
      <c r="AV228" s="19">
        <v>20.453019061020854</v>
      </c>
      <c r="AW228" s="47">
        <v>100192.25</v>
      </c>
      <c r="AX228" s="18" t="s">
        <v>1841</v>
      </c>
      <c r="AY228" s="18">
        <v>2</v>
      </c>
      <c r="AZ228" s="43">
        <f>AT228*U228</f>
        <v>529.15076923076924</v>
      </c>
      <c r="BA228" s="44">
        <f>ROUNDUP((AT228*U228)/Z228,0)*Z228</f>
        <v>540</v>
      </c>
      <c r="BB228" s="80">
        <f t="shared" si="65"/>
        <v>500</v>
      </c>
      <c r="BC228" s="18">
        <f t="shared" si="77"/>
        <v>540</v>
      </c>
      <c r="BD228" s="18">
        <f>BO228*G228</f>
        <v>126900</v>
      </c>
      <c r="BE228" s="18">
        <f>BD228*AY228</f>
        <v>253800</v>
      </c>
      <c r="BF228" s="18">
        <f>U228</f>
        <v>22</v>
      </c>
      <c r="BG228" s="19">
        <f>ROUNDUP(AR228/BO228,0)</f>
        <v>1</v>
      </c>
      <c r="BH228" s="19">
        <f>AY228-BG228</f>
        <v>1</v>
      </c>
      <c r="BI228" s="19"/>
      <c r="BJ228" s="19"/>
      <c r="BK228" s="19">
        <f>BH228*BO228</f>
        <v>540</v>
      </c>
      <c r="BL228" s="19">
        <f>BK228*G228</f>
        <v>126900</v>
      </c>
      <c r="BM228" s="19">
        <f t="shared" si="78"/>
        <v>529.15076923076924</v>
      </c>
      <c r="BN228" s="18">
        <f t="shared" si="79"/>
        <v>540</v>
      </c>
      <c r="BO228" s="18">
        <f t="shared" si="80"/>
        <v>540</v>
      </c>
      <c r="BP228" s="18">
        <f>BO228/AT228</f>
        <v>22.451068184725596</v>
      </c>
    </row>
    <row r="229" spans="1:68" x14ac:dyDescent="0.25">
      <c r="A229" s="18">
        <v>88</v>
      </c>
      <c r="B229" s="23" t="s">
        <v>266</v>
      </c>
      <c r="C229" s="28" t="s">
        <v>1534</v>
      </c>
      <c r="D229" s="28"/>
      <c r="E229" s="23"/>
      <c r="F229" s="24">
        <v>1950</v>
      </c>
      <c r="G229" s="25">
        <v>100</v>
      </c>
      <c r="H229" s="52" t="s">
        <v>1702</v>
      </c>
      <c r="I229" s="86" t="s">
        <v>1700</v>
      </c>
      <c r="J229" s="83" t="s">
        <v>1499</v>
      </c>
      <c r="K229" s="71" t="s">
        <v>1171</v>
      </c>
      <c r="L229" s="25" t="s">
        <v>267</v>
      </c>
      <c r="M229" s="52">
        <v>100</v>
      </c>
      <c r="N229" s="71" t="s">
        <v>1207</v>
      </c>
      <c r="O229" s="25">
        <v>1</v>
      </c>
      <c r="P229" s="25">
        <v>7</v>
      </c>
      <c r="Q229" s="52">
        <v>5</v>
      </c>
      <c r="R229" s="25">
        <v>3</v>
      </c>
      <c r="S229" s="52">
        <f>O229+P229+Q229+R229</f>
        <v>16</v>
      </c>
      <c r="T229" s="25">
        <v>5</v>
      </c>
      <c r="U229" s="25">
        <f t="shared" si="76"/>
        <v>16</v>
      </c>
      <c r="V229" s="71" t="s">
        <v>1937</v>
      </c>
      <c r="W229" s="71" t="s">
        <v>31</v>
      </c>
      <c r="X229" s="25" t="s">
        <v>1529</v>
      </c>
      <c r="Y229" s="25">
        <v>100</v>
      </c>
      <c r="Z229" s="25">
        <v>30</v>
      </c>
      <c r="AA229" s="42">
        <v>270</v>
      </c>
      <c r="AB229" s="42">
        <v>750</v>
      </c>
      <c r="AC229" s="42">
        <v>150</v>
      </c>
      <c r="AD229" s="42">
        <v>570</v>
      </c>
      <c r="AE229" s="42">
        <v>700</v>
      </c>
      <c r="AF229" s="42">
        <v>810</v>
      </c>
      <c r="AG229" s="42">
        <v>1950</v>
      </c>
      <c r="AH229" s="42">
        <v>1320</v>
      </c>
      <c r="AI229" s="42">
        <v>1920</v>
      </c>
      <c r="AJ229" s="18">
        <v>8440</v>
      </c>
      <c r="AK229" s="47">
        <v>937.77777777777783</v>
      </c>
      <c r="AL229" s="75">
        <v>1950</v>
      </c>
      <c r="AM229" s="47">
        <f t="shared" si="64"/>
        <v>93777.777777777781</v>
      </c>
      <c r="AN229" s="47">
        <v>0.93777777777777782</v>
      </c>
      <c r="AO229" s="48">
        <v>8.5794896919633688E-4</v>
      </c>
      <c r="AP229" s="49">
        <v>0.91224707283600381</v>
      </c>
      <c r="AQ229" s="18" t="s">
        <v>1168</v>
      </c>
      <c r="AR229" s="24">
        <v>1950</v>
      </c>
      <c r="AS229" s="24" t="s">
        <v>1509</v>
      </c>
      <c r="AT229" s="79">
        <f t="shared" si="62"/>
        <v>75</v>
      </c>
      <c r="AU229" s="51" t="b">
        <f t="shared" si="63"/>
        <v>0</v>
      </c>
      <c r="AV229" s="19">
        <v>30</v>
      </c>
      <c r="AW229" s="47">
        <v>195000</v>
      </c>
      <c r="AX229" s="18" t="s">
        <v>1841</v>
      </c>
      <c r="AY229" s="18">
        <v>2</v>
      </c>
      <c r="AZ229" s="18">
        <f>AT229*U229</f>
        <v>1200</v>
      </c>
      <c r="BA229" s="44">
        <f>ROUNDUP((AT229*U229)/Z229,0)*Z229</f>
        <v>1200</v>
      </c>
      <c r="BB229" s="80">
        <f t="shared" si="65"/>
        <v>100</v>
      </c>
      <c r="BC229" s="18">
        <f t="shared" si="77"/>
        <v>1210</v>
      </c>
      <c r="BD229" s="18">
        <f>BO229*G229</f>
        <v>121000</v>
      </c>
      <c r="BE229" s="18">
        <f>BD229*AY229</f>
        <v>242000</v>
      </c>
      <c r="BF229" s="18">
        <f>U229</f>
        <v>16</v>
      </c>
      <c r="BG229" s="19">
        <f>ROUNDUP(AR229/BO229,0)</f>
        <v>2</v>
      </c>
      <c r="BH229" s="19">
        <f>AY229-BG229</f>
        <v>0</v>
      </c>
      <c r="BI229" s="19">
        <f>(AR229-AY229*BO229)*G229</f>
        <v>-47000</v>
      </c>
      <c r="BJ229" s="19"/>
      <c r="BK229" s="19"/>
      <c r="BL229" s="19"/>
      <c r="BM229" s="19">
        <f t="shared" si="78"/>
        <v>1200</v>
      </c>
      <c r="BN229" s="18">
        <f t="shared" si="79"/>
        <v>1210</v>
      </c>
      <c r="BO229" s="18">
        <f t="shared" si="80"/>
        <v>1210</v>
      </c>
      <c r="BP229" s="18">
        <f>BO229/AT229</f>
        <v>16.133333333333333</v>
      </c>
    </row>
    <row r="230" spans="1:68" x14ac:dyDescent="0.25">
      <c r="A230" s="18">
        <v>591</v>
      </c>
      <c r="B230" s="26" t="s">
        <v>1256</v>
      </c>
      <c r="C230" s="28" t="s">
        <v>1870</v>
      </c>
      <c r="D230" s="28"/>
      <c r="E230" s="23" t="s">
        <v>1602</v>
      </c>
      <c r="F230" s="24">
        <v>3350</v>
      </c>
      <c r="G230" s="25">
        <v>10</v>
      </c>
      <c r="H230" s="52" t="e">
        <v>#N/A</v>
      </c>
      <c r="I230" s="86" t="s">
        <v>1700</v>
      </c>
      <c r="J230" s="83" t="s">
        <v>1506</v>
      </c>
      <c r="K230" s="69" t="s">
        <v>1177</v>
      </c>
      <c r="L230" s="25" t="s">
        <v>1257</v>
      </c>
      <c r="M230" s="52">
        <v>10</v>
      </c>
      <c r="N230" s="71" t="s">
        <v>1208</v>
      </c>
      <c r="O230" s="25">
        <v>1</v>
      </c>
      <c r="P230" s="25">
        <v>10</v>
      </c>
      <c r="Q230" s="52">
        <v>1</v>
      </c>
      <c r="R230" s="25">
        <v>4</v>
      </c>
      <c r="S230" s="25">
        <v>16</v>
      </c>
      <c r="U230" s="25">
        <f>MIN(S230,T230)</f>
        <v>16</v>
      </c>
      <c r="V230" s="71"/>
      <c r="W230" s="71" t="s">
        <v>31</v>
      </c>
      <c r="X230" s="25" t="s">
        <v>1510</v>
      </c>
      <c r="Y230" s="25">
        <v>5000</v>
      </c>
      <c r="Z230" s="25">
        <v>50</v>
      </c>
      <c r="AA230" s="42"/>
      <c r="AB230" s="42"/>
      <c r="AC230" s="42"/>
      <c r="AD230" s="42"/>
      <c r="AE230" s="42"/>
      <c r="AF230" s="42"/>
      <c r="AG230" s="42"/>
      <c r="AH230" s="42">
        <v>9300</v>
      </c>
      <c r="AI230" s="42"/>
      <c r="AK230" s="47">
        <v>9300</v>
      </c>
      <c r="AM230" s="47">
        <f t="shared" si="64"/>
        <v>0</v>
      </c>
      <c r="AO230" s="48">
        <v>0</v>
      </c>
      <c r="AP230" s="49">
        <v>1</v>
      </c>
      <c r="AQ230" s="18" t="s">
        <v>1552</v>
      </c>
      <c r="AR230" s="24">
        <v>3350</v>
      </c>
      <c r="AS230" s="24" t="s">
        <v>1510</v>
      </c>
      <c r="AT230" s="79">
        <f t="shared" si="62"/>
        <v>0</v>
      </c>
      <c r="AU230" s="51" t="b">
        <f t="shared" si="63"/>
        <v>0</v>
      </c>
      <c r="AV230" s="19"/>
      <c r="AW230" s="47">
        <v>33500</v>
      </c>
      <c r="BB230" s="80">
        <f t="shared" si="65"/>
        <v>5000</v>
      </c>
      <c r="BD230" s="18">
        <v>0</v>
      </c>
      <c r="BE230" s="18">
        <v>0</v>
      </c>
      <c r="BF230" s="18"/>
      <c r="BG230" s="18"/>
      <c r="BH230" s="18"/>
      <c r="BI230" s="18"/>
      <c r="BJ230" s="18"/>
      <c r="BK230" s="18"/>
      <c r="BL230" s="18"/>
    </row>
    <row r="231" spans="1:68" x14ac:dyDescent="0.25">
      <c r="A231" s="18">
        <v>325</v>
      </c>
      <c r="B231" s="26" t="s">
        <v>271</v>
      </c>
      <c r="C231" s="28" t="s">
        <v>1534</v>
      </c>
      <c r="D231" s="28"/>
      <c r="E231" s="23"/>
      <c r="F231" s="24">
        <v>2235</v>
      </c>
      <c r="G231" s="25">
        <v>36</v>
      </c>
      <c r="H231" s="52" t="s">
        <v>1702</v>
      </c>
      <c r="I231" s="86" t="s">
        <v>1700</v>
      </c>
      <c r="J231" s="83" t="s">
        <v>1502</v>
      </c>
      <c r="K231" s="71" t="s">
        <v>1178</v>
      </c>
      <c r="L231" s="25" t="s">
        <v>272</v>
      </c>
      <c r="M231" s="52">
        <v>36</v>
      </c>
      <c r="N231" s="71" t="s">
        <v>1208</v>
      </c>
      <c r="O231" s="25">
        <v>1</v>
      </c>
      <c r="P231" s="25">
        <v>4</v>
      </c>
      <c r="Q231" s="52">
        <v>1</v>
      </c>
      <c r="R231" s="25">
        <v>2</v>
      </c>
      <c r="S231" s="25">
        <v>8</v>
      </c>
      <c r="T231" s="25">
        <v>5</v>
      </c>
      <c r="U231" s="25">
        <f t="shared" ref="U231:U237" si="81">SUM(O231:R231)</f>
        <v>8</v>
      </c>
      <c r="V231" s="71"/>
      <c r="W231" s="71" t="s">
        <v>46</v>
      </c>
      <c r="X231" s="25" t="s">
        <v>1510</v>
      </c>
      <c r="Y231" s="25">
        <v>500</v>
      </c>
      <c r="Z231" s="25">
        <v>10</v>
      </c>
      <c r="AA231" s="42">
        <v>3520</v>
      </c>
      <c r="AB231" s="42">
        <v>3410</v>
      </c>
      <c r="AC231" s="42">
        <v>3400</v>
      </c>
      <c r="AD231" s="42">
        <v>2240</v>
      </c>
      <c r="AE231" s="42">
        <v>1100</v>
      </c>
      <c r="AF231" s="42">
        <v>1530</v>
      </c>
      <c r="AG231" s="42">
        <v>2150</v>
      </c>
      <c r="AH231" s="42">
        <v>2180</v>
      </c>
      <c r="AI231" s="42">
        <v>3123</v>
      </c>
      <c r="AJ231" s="18">
        <v>22653</v>
      </c>
      <c r="AK231" s="47">
        <v>2517</v>
      </c>
      <c r="AL231" s="75">
        <v>3520</v>
      </c>
      <c r="AM231" s="47">
        <f t="shared" si="64"/>
        <v>90612</v>
      </c>
      <c r="AN231" s="47">
        <v>0.90612000000000004</v>
      </c>
      <c r="AO231" s="48">
        <v>8.2898607579545767E-4</v>
      </c>
      <c r="AP231" s="49">
        <v>0.91307605891179933</v>
      </c>
      <c r="AQ231" s="18" t="s">
        <v>1168</v>
      </c>
      <c r="AR231" s="24">
        <v>2235</v>
      </c>
      <c r="AS231" s="24" t="s">
        <v>1510</v>
      </c>
      <c r="AT231" s="79">
        <f t="shared" si="62"/>
        <v>135.38461538461539</v>
      </c>
      <c r="AU231" s="51" t="b">
        <f t="shared" si="63"/>
        <v>0</v>
      </c>
      <c r="AV231" s="19">
        <v>19.048295454545457</v>
      </c>
      <c r="AW231" s="47">
        <v>80460</v>
      </c>
      <c r="AX231" s="18" t="s">
        <v>1841</v>
      </c>
      <c r="AY231" s="18">
        <v>2</v>
      </c>
      <c r="AZ231" s="18">
        <f t="shared" ref="AZ231:AZ237" si="82">AT231*U231</f>
        <v>1083.0769230769231</v>
      </c>
      <c r="BA231" s="44">
        <f>ROUNDUP((AT231*U231)/Z231,0)*Z231</f>
        <v>1090</v>
      </c>
      <c r="BB231" s="80">
        <f t="shared" si="65"/>
        <v>500</v>
      </c>
      <c r="BC231" s="18">
        <f>BO231</f>
        <v>1090</v>
      </c>
      <c r="BD231" s="18">
        <f>BO231*G231</f>
        <v>39240</v>
      </c>
      <c r="BE231" s="18">
        <f t="shared" ref="BE231:BE237" si="83">BD231*AY231</f>
        <v>78480</v>
      </c>
      <c r="BF231" s="18">
        <f t="shared" ref="BF231:BF237" si="84">U231</f>
        <v>8</v>
      </c>
      <c r="BG231" s="19">
        <f>ROUNDUP(AR231/BO231,0)</f>
        <v>3</v>
      </c>
      <c r="BH231" s="19">
        <f t="shared" ref="BH231:BH237" si="85">AY231-BG231</f>
        <v>-1</v>
      </c>
      <c r="BI231" s="19">
        <f>(AR231-AY231*BO231)*G231</f>
        <v>1980</v>
      </c>
      <c r="BJ231" s="19"/>
      <c r="BK231" s="19"/>
      <c r="BL231" s="19"/>
      <c r="BM231" s="19">
        <f t="shared" ref="BM231:BM237" si="86">BF231*AT231</f>
        <v>1083.0769230769231</v>
      </c>
      <c r="BN231" s="18">
        <f t="shared" ref="BN231:BN237" si="87">Y231+ROUNDUP((BM231-Y231)/Z231,0)*Z231</f>
        <v>1090</v>
      </c>
      <c r="BO231" s="18">
        <f t="shared" ref="BO231:BO237" si="88">IF(BN231&gt;=Y231,BN231,Y231)</f>
        <v>1090</v>
      </c>
      <c r="BP231" s="18">
        <f>BO231/AT231</f>
        <v>8.0511363636363633</v>
      </c>
    </row>
    <row r="232" spans="1:68" x14ac:dyDescent="0.25">
      <c r="A232" s="18">
        <v>162</v>
      </c>
      <c r="B232" s="23" t="s">
        <v>273</v>
      </c>
      <c r="C232" s="28" t="s">
        <v>1534</v>
      </c>
      <c r="D232" s="28"/>
      <c r="E232" s="23"/>
      <c r="F232" s="24">
        <v>10</v>
      </c>
      <c r="G232" s="25">
        <v>5801.25</v>
      </c>
      <c r="H232" s="52" t="s">
        <v>1702</v>
      </c>
      <c r="I232" s="86" t="s">
        <v>1699</v>
      </c>
      <c r="J232" s="83" t="s">
        <v>1637</v>
      </c>
      <c r="K232" s="71" t="s">
        <v>1192</v>
      </c>
      <c r="L232" s="25" t="s">
        <v>274</v>
      </c>
      <c r="M232" s="52">
        <v>5801.25</v>
      </c>
      <c r="N232" s="71" t="s">
        <v>1207</v>
      </c>
      <c r="O232" s="25">
        <v>1</v>
      </c>
      <c r="P232" s="25">
        <v>10</v>
      </c>
      <c r="Q232" s="52">
        <v>1</v>
      </c>
      <c r="R232" s="25">
        <v>4</v>
      </c>
      <c r="S232" s="52">
        <f>O232+P232+Q232+R232</f>
        <v>16</v>
      </c>
      <c r="T232" s="25">
        <v>15</v>
      </c>
      <c r="U232" s="25">
        <f t="shared" si="81"/>
        <v>16</v>
      </c>
      <c r="V232" s="71" t="s">
        <v>1938</v>
      </c>
      <c r="W232" s="71" t="s">
        <v>46</v>
      </c>
      <c r="X232" s="25" t="s">
        <v>1529</v>
      </c>
      <c r="Y232" s="25">
        <v>25</v>
      </c>
      <c r="Z232" s="25">
        <v>0.5</v>
      </c>
      <c r="AA232" s="42">
        <v>18</v>
      </c>
      <c r="AB232" s="42">
        <v>23</v>
      </c>
      <c r="AC232" s="42">
        <v>7</v>
      </c>
      <c r="AD232" s="42">
        <v>17.5</v>
      </c>
      <c r="AE232" s="42">
        <v>12</v>
      </c>
      <c r="AF232" s="42">
        <v>15.5</v>
      </c>
      <c r="AG232" s="42">
        <v>5.5</v>
      </c>
      <c r="AH232" s="42">
        <v>24.5</v>
      </c>
      <c r="AI232" s="42">
        <v>17</v>
      </c>
      <c r="AJ232" s="18">
        <v>140</v>
      </c>
      <c r="AK232" s="47">
        <v>15.555555555555555</v>
      </c>
      <c r="AL232" s="75">
        <v>24.5</v>
      </c>
      <c r="AM232" s="47">
        <f t="shared" si="64"/>
        <v>90241.666666666672</v>
      </c>
      <c r="AN232" s="47">
        <v>0.90241666666666676</v>
      </c>
      <c r="AO232" s="48">
        <v>8.2559799058890394E-4</v>
      </c>
      <c r="AP232" s="49">
        <v>0.91390165690238823</v>
      </c>
      <c r="AQ232" s="18" t="s">
        <v>1168</v>
      </c>
      <c r="AR232" s="24">
        <v>10</v>
      </c>
      <c r="AS232" s="24" t="s">
        <v>1509</v>
      </c>
      <c r="AT232" s="79">
        <f t="shared" si="62"/>
        <v>0.94230769230769229</v>
      </c>
      <c r="AU232" s="51" t="b">
        <f t="shared" si="63"/>
        <v>0</v>
      </c>
      <c r="AV232" s="19">
        <v>12.244897959183673</v>
      </c>
      <c r="AW232" s="47">
        <v>58012.5</v>
      </c>
      <c r="AX232" s="18" t="s">
        <v>1841</v>
      </c>
      <c r="AY232" s="18">
        <v>2</v>
      </c>
      <c r="AZ232" s="18">
        <f t="shared" si="82"/>
        <v>15.076923076923077</v>
      </c>
      <c r="BA232" s="44">
        <f>ROUNDUP((AT232*U232)/Z232,0)*Z232</f>
        <v>15.5</v>
      </c>
      <c r="BB232" s="80">
        <f t="shared" si="65"/>
        <v>25</v>
      </c>
      <c r="BC232" s="18">
        <f>BO232</f>
        <v>25</v>
      </c>
      <c r="BD232" s="18">
        <f>BO232*G232</f>
        <v>145031.25</v>
      </c>
      <c r="BE232" s="18">
        <f t="shared" si="83"/>
        <v>290062.5</v>
      </c>
      <c r="BF232" s="18">
        <f t="shared" si="84"/>
        <v>16</v>
      </c>
      <c r="BG232" s="19">
        <f>ROUNDUP(AR232/BO232,0)</f>
        <v>1</v>
      </c>
      <c r="BH232" s="19">
        <f t="shared" si="85"/>
        <v>1</v>
      </c>
      <c r="BI232" s="19"/>
      <c r="BJ232" s="19"/>
      <c r="BK232" s="19">
        <f>BH232*BO232</f>
        <v>25</v>
      </c>
      <c r="BL232" s="19">
        <f>BK232*G232</f>
        <v>145031.25</v>
      </c>
      <c r="BM232" s="19">
        <f t="shared" si="86"/>
        <v>15.076923076923077</v>
      </c>
      <c r="BN232" s="18">
        <f t="shared" si="87"/>
        <v>15</v>
      </c>
      <c r="BO232" s="18">
        <f t="shared" si="88"/>
        <v>25</v>
      </c>
      <c r="BP232" s="18">
        <f>BO232/AT232</f>
        <v>26.530612244897959</v>
      </c>
    </row>
    <row r="233" spans="1:68" ht="30" x14ac:dyDescent="0.25">
      <c r="A233" s="18">
        <v>247</v>
      </c>
      <c r="B233" s="29" t="s">
        <v>2064</v>
      </c>
      <c r="C233" s="28" t="s">
        <v>1534</v>
      </c>
      <c r="D233" s="28"/>
      <c r="E233" s="23"/>
      <c r="F233" s="24">
        <v>1126.6400000000001</v>
      </c>
      <c r="G233" s="25">
        <v>235</v>
      </c>
      <c r="H233" s="52" t="s">
        <v>1724</v>
      </c>
      <c r="I233" s="86" t="s">
        <v>1699</v>
      </c>
      <c r="J233" s="83" t="s">
        <v>1500</v>
      </c>
      <c r="K233" s="71" t="s">
        <v>1175</v>
      </c>
      <c r="L233" s="25" t="s">
        <v>275</v>
      </c>
      <c r="M233" s="52">
        <v>235</v>
      </c>
      <c r="N233" s="71" t="s">
        <v>1208</v>
      </c>
      <c r="O233" s="25">
        <v>1</v>
      </c>
      <c r="P233" s="25">
        <v>15</v>
      </c>
      <c r="Q233" s="52">
        <v>1</v>
      </c>
      <c r="R233" s="25">
        <v>5</v>
      </c>
      <c r="S233" s="25">
        <v>22</v>
      </c>
      <c r="T233" s="25">
        <v>25</v>
      </c>
      <c r="U233" s="25">
        <f t="shared" si="81"/>
        <v>22</v>
      </c>
      <c r="V233" s="71"/>
      <c r="W233" s="71" t="s">
        <v>46</v>
      </c>
      <c r="X233" s="25" t="s">
        <v>1529</v>
      </c>
      <c r="Y233" s="25">
        <v>500</v>
      </c>
      <c r="Z233" s="25">
        <v>20</v>
      </c>
      <c r="AA233" s="42">
        <v>230.45999999999998</v>
      </c>
      <c r="AB233" s="42">
        <v>928.56</v>
      </c>
      <c r="AC233" s="42">
        <v>0</v>
      </c>
      <c r="AD233" s="42">
        <v>0</v>
      </c>
      <c r="AE233" s="42">
        <v>0</v>
      </c>
      <c r="AF233" s="42">
        <v>252</v>
      </c>
      <c r="AG233" s="42">
        <v>1076.4499999999998</v>
      </c>
      <c r="AH233" s="42">
        <v>542.92000000000007</v>
      </c>
      <c r="AI233" s="42">
        <v>422.36</v>
      </c>
      <c r="AJ233" s="18">
        <v>3452.75</v>
      </c>
      <c r="AK233" s="47">
        <v>383.63888888888891</v>
      </c>
      <c r="AL233" s="75">
        <v>1076.4499999999998</v>
      </c>
      <c r="AM233" s="47">
        <f t="shared" si="64"/>
        <v>90155.138888888891</v>
      </c>
      <c r="AN233" s="47">
        <v>0.90155138888888886</v>
      </c>
      <c r="AO233" s="48">
        <v>8.2480637002046585E-4</v>
      </c>
      <c r="AP233" s="49">
        <v>0.9147264632724087</v>
      </c>
      <c r="AQ233" s="18" t="s">
        <v>1168</v>
      </c>
      <c r="AR233" s="24">
        <v>1126.6400000000001</v>
      </c>
      <c r="AS233" s="24" t="s">
        <v>1509</v>
      </c>
      <c r="AT233" s="79">
        <f t="shared" si="62"/>
        <v>41.401923076923069</v>
      </c>
      <c r="AU233" s="51" t="b">
        <f t="shared" si="63"/>
        <v>0</v>
      </c>
      <c r="AV233" s="19">
        <v>31.398764457243725</v>
      </c>
      <c r="AW233" s="47">
        <v>264760.40000000002</v>
      </c>
      <c r="AX233" s="18" t="s">
        <v>1842</v>
      </c>
      <c r="AY233" s="47">
        <f>ROUNDUP((AZ233/BC233)+1,0)</f>
        <v>3</v>
      </c>
      <c r="AZ233" s="43">
        <f t="shared" si="82"/>
        <v>910.84230769230749</v>
      </c>
      <c r="BA233" s="44">
        <f>Y233</f>
        <v>500</v>
      </c>
      <c r="BB233" s="80">
        <f t="shared" si="65"/>
        <v>500</v>
      </c>
      <c r="BC233" s="18">
        <f>ROUNDUP(BA233/Z233,0)*Z233</f>
        <v>500</v>
      </c>
      <c r="BD233" s="18">
        <f>BC233*G233</f>
        <v>117500</v>
      </c>
      <c r="BE233" s="18">
        <f t="shared" si="83"/>
        <v>352500</v>
      </c>
      <c r="BF233" s="56">
        <f t="shared" si="84"/>
        <v>22</v>
      </c>
      <c r="BG233" s="19">
        <f>ROUNDUP(AR233/BC233,0)</f>
        <v>3</v>
      </c>
      <c r="BH233" s="19">
        <f t="shared" si="85"/>
        <v>0</v>
      </c>
      <c r="BI233" s="19"/>
      <c r="BJ233" s="19"/>
      <c r="BK233" s="19"/>
      <c r="BL233" s="19"/>
      <c r="BM233" s="19">
        <f t="shared" si="86"/>
        <v>910.84230769230749</v>
      </c>
      <c r="BN233" s="18">
        <f t="shared" si="87"/>
        <v>920</v>
      </c>
      <c r="BO233" s="18">
        <f t="shared" si="88"/>
        <v>920</v>
      </c>
      <c r="BP233" s="18">
        <f>BC233/AT233</f>
        <v>12.07673370802174</v>
      </c>
    </row>
    <row r="234" spans="1:68" ht="30" x14ac:dyDescent="0.25">
      <c r="A234" s="18">
        <v>105</v>
      </c>
      <c r="B234" s="28" t="s">
        <v>2065</v>
      </c>
      <c r="C234" s="28" t="s">
        <v>1534</v>
      </c>
      <c r="D234" s="28"/>
      <c r="E234" s="23"/>
      <c r="F234" s="24">
        <v>290</v>
      </c>
      <c r="G234" s="25">
        <v>681.27499999999998</v>
      </c>
      <c r="H234" s="52" t="s">
        <v>1702</v>
      </c>
      <c r="I234" s="86" t="s">
        <v>1700</v>
      </c>
      <c r="J234" s="83" t="s">
        <v>1501</v>
      </c>
      <c r="K234" s="71" t="s">
        <v>1183</v>
      </c>
      <c r="L234" s="25" t="s">
        <v>276</v>
      </c>
      <c r="M234" s="52">
        <v>681.27499999999998</v>
      </c>
      <c r="N234" s="71" t="s">
        <v>1208</v>
      </c>
      <c r="O234" s="25">
        <v>1</v>
      </c>
      <c r="P234" s="25">
        <v>20</v>
      </c>
      <c r="Q234" s="52">
        <v>5</v>
      </c>
      <c r="R234" s="25">
        <v>5</v>
      </c>
      <c r="S234" s="25">
        <v>31</v>
      </c>
      <c r="T234" s="54">
        <v>30</v>
      </c>
      <c r="U234" s="25">
        <f t="shared" si="81"/>
        <v>31</v>
      </c>
      <c r="V234" s="74" t="s">
        <v>2394</v>
      </c>
      <c r="W234" s="71" t="s">
        <v>19</v>
      </c>
      <c r="X234" s="25" t="s">
        <v>1529</v>
      </c>
      <c r="Y234" s="25">
        <v>25</v>
      </c>
      <c r="Z234" s="25">
        <v>5</v>
      </c>
      <c r="AA234" s="42">
        <v>195</v>
      </c>
      <c r="AB234" s="42">
        <v>90</v>
      </c>
      <c r="AC234" s="42">
        <v>80</v>
      </c>
      <c r="AD234" s="42">
        <v>100</v>
      </c>
      <c r="AE234" s="42">
        <v>90</v>
      </c>
      <c r="AF234" s="42">
        <v>0</v>
      </c>
      <c r="AG234" s="42">
        <v>145</v>
      </c>
      <c r="AH234" s="42">
        <v>260</v>
      </c>
      <c r="AI234" s="42">
        <v>215</v>
      </c>
      <c r="AJ234" s="18">
        <v>1175</v>
      </c>
      <c r="AK234" s="47">
        <v>130.55555555555554</v>
      </c>
      <c r="AL234" s="75">
        <v>260</v>
      </c>
      <c r="AM234" s="47">
        <f t="shared" si="64"/>
        <v>88944.236111111095</v>
      </c>
      <c r="AN234" s="47">
        <v>0.88944236111111097</v>
      </c>
      <c r="AO234" s="48">
        <v>8.1372812936889841E-4</v>
      </c>
      <c r="AP234" s="49">
        <v>0.91554019140177756</v>
      </c>
      <c r="AQ234" s="18" t="s">
        <v>1168</v>
      </c>
      <c r="AR234" s="24">
        <v>290</v>
      </c>
      <c r="AS234" s="24" t="s">
        <v>1509</v>
      </c>
      <c r="AT234" s="79">
        <f t="shared" si="62"/>
        <v>10</v>
      </c>
      <c r="AU234" s="51" t="b">
        <f t="shared" si="63"/>
        <v>0</v>
      </c>
      <c r="AV234" s="19">
        <v>33.461538461538467</v>
      </c>
      <c r="AW234" s="47">
        <v>197569.75</v>
      </c>
      <c r="AX234" s="18" t="s">
        <v>1842</v>
      </c>
      <c r="AY234" s="47">
        <f>ROUNDUP((AZ234/BC234)+1,0)</f>
        <v>14</v>
      </c>
      <c r="AZ234" s="18">
        <f t="shared" si="82"/>
        <v>310</v>
      </c>
      <c r="BA234" s="44">
        <f>Y234</f>
        <v>25</v>
      </c>
      <c r="BB234" s="80">
        <f t="shared" si="65"/>
        <v>25</v>
      </c>
      <c r="BC234" s="18">
        <f>ROUNDUP(BA234/Z234,0)*Z234</f>
        <v>25</v>
      </c>
      <c r="BD234" s="18">
        <f>BC234*G234</f>
        <v>17031.875</v>
      </c>
      <c r="BE234" s="18">
        <f t="shared" si="83"/>
        <v>238446.25</v>
      </c>
      <c r="BF234" s="56">
        <f t="shared" si="84"/>
        <v>31</v>
      </c>
      <c r="BG234" s="19">
        <f>ROUNDUP(AR234/BC234,0)</f>
        <v>12</v>
      </c>
      <c r="BH234" s="19">
        <f t="shared" si="85"/>
        <v>2</v>
      </c>
      <c r="BI234" s="19"/>
      <c r="BJ234" s="19"/>
      <c r="BK234" s="19"/>
      <c r="BL234" s="19"/>
      <c r="BM234" s="19">
        <f t="shared" si="86"/>
        <v>310</v>
      </c>
      <c r="BN234" s="18">
        <f t="shared" si="87"/>
        <v>310</v>
      </c>
      <c r="BO234" s="18">
        <f t="shared" si="88"/>
        <v>310</v>
      </c>
      <c r="BP234" s="18">
        <f>BC234/AT234</f>
        <v>2.5</v>
      </c>
    </row>
    <row r="235" spans="1:68" x14ac:dyDescent="0.25">
      <c r="A235" s="18">
        <v>190</v>
      </c>
      <c r="B235" s="23" t="s">
        <v>277</v>
      </c>
      <c r="C235" s="28" t="s">
        <v>1534</v>
      </c>
      <c r="D235" s="28"/>
      <c r="E235" s="23"/>
      <c r="F235" s="24">
        <v>1244.25</v>
      </c>
      <c r="G235" s="25">
        <v>230</v>
      </c>
      <c r="H235" s="52" t="s">
        <v>1730</v>
      </c>
      <c r="I235" s="86" t="s">
        <v>1699</v>
      </c>
      <c r="J235" s="83" t="s">
        <v>1500</v>
      </c>
      <c r="K235" s="71" t="s">
        <v>1175</v>
      </c>
      <c r="L235" s="25" t="s">
        <v>278</v>
      </c>
      <c r="M235" s="52">
        <v>230</v>
      </c>
      <c r="N235" s="71" t="s">
        <v>1208</v>
      </c>
      <c r="O235" s="25">
        <v>1</v>
      </c>
      <c r="P235" s="25">
        <v>15</v>
      </c>
      <c r="Q235" s="52">
        <v>1</v>
      </c>
      <c r="R235" s="25">
        <v>5</v>
      </c>
      <c r="S235" s="25">
        <v>22</v>
      </c>
      <c r="T235" s="25">
        <v>25</v>
      </c>
      <c r="U235" s="25">
        <f t="shared" si="81"/>
        <v>22</v>
      </c>
      <c r="V235" s="71" t="s">
        <v>1939</v>
      </c>
      <c r="W235" s="71" t="s">
        <v>46</v>
      </c>
      <c r="X235" s="25" t="s">
        <v>1529</v>
      </c>
      <c r="Y235" s="25">
        <v>500</v>
      </c>
      <c r="Z235" s="25">
        <v>20</v>
      </c>
      <c r="AA235" s="42">
        <v>882</v>
      </c>
      <c r="AB235" s="42">
        <v>529.20000000000005</v>
      </c>
      <c r="AC235" s="42">
        <v>343</v>
      </c>
      <c r="AD235" s="42">
        <v>0</v>
      </c>
      <c r="AE235" s="42">
        <v>0</v>
      </c>
      <c r="AF235" s="42">
        <v>457</v>
      </c>
      <c r="AG235" s="42">
        <v>478.29</v>
      </c>
      <c r="AH235" s="42">
        <v>234</v>
      </c>
      <c r="AI235" s="42">
        <v>538.75</v>
      </c>
      <c r="AJ235" s="18">
        <v>3462.24</v>
      </c>
      <c r="AK235" s="47">
        <v>384.69333333333333</v>
      </c>
      <c r="AL235" s="75">
        <v>882</v>
      </c>
      <c r="AM235" s="47">
        <f t="shared" si="64"/>
        <v>88479.46666666666</v>
      </c>
      <c r="AN235" s="47">
        <v>0.88479466666666662</v>
      </c>
      <c r="AO235" s="48">
        <v>8.0947607226940135E-4</v>
      </c>
      <c r="AP235" s="49">
        <v>0.916349667474047</v>
      </c>
      <c r="AQ235" s="18" t="s">
        <v>1168</v>
      </c>
      <c r="AR235" s="24">
        <v>1244.25</v>
      </c>
      <c r="AS235" s="24" t="s">
        <v>1509</v>
      </c>
      <c r="AT235" s="79">
        <f t="shared" si="62"/>
        <v>33.92307692307692</v>
      </c>
      <c r="AU235" s="51" t="b">
        <f t="shared" si="63"/>
        <v>0</v>
      </c>
      <c r="AV235" s="19">
        <v>42.321428571428577</v>
      </c>
      <c r="AW235" s="47">
        <v>286177.5</v>
      </c>
      <c r="AX235" s="18" t="s">
        <v>1842</v>
      </c>
      <c r="AY235" s="47">
        <f>ROUNDUP((AZ235/BC235)+1,0)</f>
        <v>3</v>
      </c>
      <c r="AZ235" s="43">
        <f t="shared" si="82"/>
        <v>746.30769230769226</v>
      </c>
      <c r="BA235" s="44">
        <f>Y235</f>
        <v>500</v>
      </c>
      <c r="BB235" s="80">
        <f t="shared" si="65"/>
        <v>500</v>
      </c>
      <c r="BC235" s="18">
        <f>ROUNDUP(BA235/Z235,0)*Z235</f>
        <v>500</v>
      </c>
      <c r="BD235" s="18">
        <f>BC235*G235</f>
        <v>115000</v>
      </c>
      <c r="BE235" s="18">
        <f t="shared" si="83"/>
        <v>345000</v>
      </c>
      <c r="BF235" s="56">
        <f t="shared" si="84"/>
        <v>22</v>
      </c>
      <c r="BG235" s="19">
        <f>ROUNDUP(AR235/BC235,0)</f>
        <v>3</v>
      </c>
      <c r="BH235" s="19">
        <f t="shared" si="85"/>
        <v>0</v>
      </c>
      <c r="BI235" s="19"/>
      <c r="BJ235" s="19"/>
      <c r="BK235" s="19"/>
      <c r="BL235" s="19"/>
      <c r="BM235" s="19">
        <f t="shared" si="86"/>
        <v>746.30769230769226</v>
      </c>
      <c r="BN235" s="18">
        <f t="shared" si="87"/>
        <v>760</v>
      </c>
      <c r="BO235" s="18">
        <f t="shared" si="88"/>
        <v>760</v>
      </c>
      <c r="BP235" s="18">
        <f>BC235/AT235</f>
        <v>14.739229024943311</v>
      </c>
    </row>
    <row r="236" spans="1:68" x14ac:dyDescent="0.25">
      <c r="A236" s="18">
        <v>648</v>
      </c>
      <c r="B236" s="23" t="s">
        <v>279</v>
      </c>
      <c r="C236" s="28" t="s">
        <v>1534</v>
      </c>
      <c r="D236" s="28"/>
      <c r="E236" s="23"/>
      <c r="F236" s="24">
        <v>80</v>
      </c>
      <c r="G236" s="25">
        <v>650</v>
      </c>
      <c r="H236" s="52" t="s">
        <v>1702</v>
      </c>
      <c r="I236" s="86" t="s">
        <v>1699</v>
      </c>
      <c r="J236" s="83" t="s">
        <v>1633</v>
      </c>
      <c r="K236" s="71" t="s">
        <v>1193</v>
      </c>
      <c r="L236" s="25" t="s">
        <v>280</v>
      </c>
      <c r="M236" s="52">
        <v>650</v>
      </c>
      <c r="N236" s="71" t="s">
        <v>1208</v>
      </c>
      <c r="O236" s="25">
        <v>1</v>
      </c>
      <c r="P236" s="25">
        <v>3</v>
      </c>
      <c r="Q236" s="52">
        <v>1</v>
      </c>
      <c r="R236" s="25">
        <v>2</v>
      </c>
      <c r="S236" s="25">
        <v>7</v>
      </c>
      <c r="T236" s="25">
        <v>3</v>
      </c>
      <c r="U236" s="25">
        <f t="shared" si="81"/>
        <v>7</v>
      </c>
      <c r="V236" s="71" t="s">
        <v>1976</v>
      </c>
      <c r="W236" s="71" t="s">
        <v>46</v>
      </c>
      <c r="X236" s="25" t="s">
        <v>1510</v>
      </c>
      <c r="Y236" s="25">
        <v>50</v>
      </c>
      <c r="Z236" s="25">
        <v>1</v>
      </c>
      <c r="AA236" s="42">
        <v>176</v>
      </c>
      <c r="AB236" s="42">
        <v>116</v>
      </c>
      <c r="AC236" s="42">
        <v>97</v>
      </c>
      <c r="AD236" s="42">
        <v>83</v>
      </c>
      <c r="AE236" s="42">
        <v>104</v>
      </c>
      <c r="AF236" s="42">
        <v>126</v>
      </c>
      <c r="AG236" s="42">
        <v>160</v>
      </c>
      <c r="AH236" s="42">
        <v>189</v>
      </c>
      <c r="AI236" s="42">
        <v>171</v>
      </c>
      <c r="AJ236" s="18">
        <v>1222</v>
      </c>
      <c r="AK236" s="47">
        <v>135.77777777777777</v>
      </c>
      <c r="AL236" s="75">
        <v>189</v>
      </c>
      <c r="AM236" s="47">
        <f t="shared" si="64"/>
        <v>88255.555555555547</v>
      </c>
      <c r="AN236" s="47">
        <v>0.88255555555555543</v>
      </c>
      <c r="AO236" s="48">
        <v>8.074275666263629E-4</v>
      </c>
      <c r="AP236" s="49">
        <v>0.91715709504067333</v>
      </c>
      <c r="AQ236" s="18" t="s">
        <v>1168</v>
      </c>
      <c r="AR236" s="24">
        <v>80</v>
      </c>
      <c r="AS236" s="24" t="s">
        <v>1510</v>
      </c>
      <c r="AT236" s="79">
        <f t="shared" si="62"/>
        <v>7.2692307692307692</v>
      </c>
      <c r="AU236" s="51" t="b">
        <f t="shared" si="63"/>
        <v>0</v>
      </c>
      <c r="AV236" s="19">
        <v>12.698412698412699</v>
      </c>
      <c r="AW236" s="47">
        <v>52000</v>
      </c>
      <c r="AX236" s="18" t="s">
        <v>1841</v>
      </c>
      <c r="AY236" s="18">
        <v>2</v>
      </c>
      <c r="AZ236" s="18">
        <f t="shared" si="82"/>
        <v>50.884615384615387</v>
      </c>
      <c r="BA236" s="44">
        <f>ROUNDUP((AT236*U236)/Z236,0)*Z236</f>
        <v>51</v>
      </c>
      <c r="BB236" s="80">
        <f t="shared" si="65"/>
        <v>50</v>
      </c>
      <c r="BC236" s="18">
        <f>BO236</f>
        <v>51</v>
      </c>
      <c r="BD236" s="18">
        <f>BO236*G236</f>
        <v>33150</v>
      </c>
      <c r="BE236" s="18">
        <f t="shared" si="83"/>
        <v>66300</v>
      </c>
      <c r="BF236" s="18">
        <f t="shared" si="84"/>
        <v>7</v>
      </c>
      <c r="BG236" s="19">
        <f>ROUNDUP(AR236/BO236,0)</f>
        <v>2</v>
      </c>
      <c r="BH236" s="19">
        <f t="shared" si="85"/>
        <v>0</v>
      </c>
      <c r="BI236" s="19"/>
      <c r="BJ236" s="19"/>
      <c r="BK236" s="19">
        <f>BH236*BO236</f>
        <v>0</v>
      </c>
      <c r="BL236" s="19">
        <f>BK236*G236</f>
        <v>0</v>
      </c>
      <c r="BM236" s="19">
        <f t="shared" si="86"/>
        <v>50.884615384615387</v>
      </c>
      <c r="BN236" s="18">
        <f t="shared" si="87"/>
        <v>51</v>
      </c>
      <c r="BO236" s="18">
        <f t="shared" si="88"/>
        <v>51</v>
      </c>
      <c r="BP236" s="18">
        <f>BO236/AT236</f>
        <v>7.0158730158730158</v>
      </c>
    </row>
    <row r="237" spans="1:68" ht="30" x14ac:dyDescent="0.25">
      <c r="A237" s="18">
        <v>783</v>
      </c>
      <c r="B237" s="29" t="s">
        <v>2066</v>
      </c>
      <c r="C237" s="28" t="s">
        <v>1534</v>
      </c>
      <c r="D237" s="28"/>
      <c r="E237" s="23"/>
      <c r="F237" s="24">
        <v>426</v>
      </c>
      <c r="G237" s="25">
        <v>52.5</v>
      </c>
      <c r="H237" s="52" t="e">
        <v>#N/A</v>
      </c>
      <c r="I237" s="86" t="s">
        <v>1700</v>
      </c>
      <c r="J237" s="83" t="s">
        <v>1506</v>
      </c>
      <c r="K237" s="71" t="s">
        <v>1178</v>
      </c>
      <c r="L237" s="25" t="s">
        <v>319</v>
      </c>
      <c r="M237" s="52">
        <v>52.5</v>
      </c>
      <c r="N237" s="71" t="s">
        <v>1208</v>
      </c>
      <c r="O237" s="25">
        <v>1</v>
      </c>
      <c r="P237" s="25">
        <v>4</v>
      </c>
      <c r="Q237" s="52">
        <v>1</v>
      </c>
      <c r="R237" s="25">
        <v>2</v>
      </c>
      <c r="S237" s="25">
        <v>8</v>
      </c>
      <c r="T237" s="25">
        <v>7</v>
      </c>
      <c r="U237" s="25">
        <f t="shared" si="81"/>
        <v>8</v>
      </c>
      <c r="V237" s="71"/>
      <c r="W237" s="71" t="s">
        <v>46</v>
      </c>
      <c r="X237" s="25" t="s">
        <v>1510</v>
      </c>
      <c r="Y237" s="25">
        <v>500</v>
      </c>
      <c r="Z237" s="25">
        <v>10</v>
      </c>
      <c r="AA237" s="42"/>
      <c r="AB237" s="42"/>
      <c r="AC237" s="42">
        <v>1390</v>
      </c>
      <c r="AD237" s="42">
        <v>960</v>
      </c>
      <c r="AE237" s="42">
        <v>1170</v>
      </c>
      <c r="AF237" s="42">
        <v>2085</v>
      </c>
      <c r="AG237" s="42">
        <v>2260</v>
      </c>
      <c r="AH237" s="42">
        <v>2530</v>
      </c>
      <c r="AI237" s="42">
        <v>1047</v>
      </c>
      <c r="AJ237" s="18">
        <v>11442</v>
      </c>
      <c r="AK237" s="47">
        <v>1634.5714285714287</v>
      </c>
      <c r="AL237" s="75">
        <v>2530</v>
      </c>
      <c r="AM237" s="47">
        <f t="shared" si="64"/>
        <v>66745</v>
      </c>
      <c r="AN237" s="47">
        <v>0.85814999999999997</v>
      </c>
      <c r="AO237" s="48">
        <v>7.8509954635574974E-4</v>
      </c>
      <c r="AP237" s="49">
        <v>0.91794219458702908</v>
      </c>
      <c r="AQ237" s="18" t="s">
        <v>1168</v>
      </c>
      <c r="AR237" s="24">
        <v>426</v>
      </c>
      <c r="AS237" s="24" t="s">
        <v>1510</v>
      </c>
      <c r="AT237" s="79">
        <f t="shared" si="62"/>
        <v>97.307692307692307</v>
      </c>
      <c r="AU237" s="51" t="b">
        <f t="shared" si="63"/>
        <v>0</v>
      </c>
      <c r="AV237" s="19">
        <v>5.0513833992094863</v>
      </c>
      <c r="AW237" s="47">
        <v>22365</v>
      </c>
      <c r="AX237" s="18" t="s">
        <v>1841</v>
      </c>
      <c r="AY237" s="18">
        <v>2</v>
      </c>
      <c r="AZ237" s="18">
        <f t="shared" si="82"/>
        <v>778.46153846153845</v>
      </c>
      <c r="BA237" s="44">
        <f>ROUNDUP((AT237*U237)/Z237,0)*Z237</f>
        <v>780</v>
      </c>
      <c r="BB237" s="80">
        <f t="shared" si="65"/>
        <v>500</v>
      </c>
      <c r="BC237" s="18">
        <f>BO237</f>
        <v>780</v>
      </c>
      <c r="BD237" s="18">
        <f>BO237*G237</f>
        <v>40950</v>
      </c>
      <c r="BE237" s="18">
        <f t="shared" si="83"/>
        <v>81900</v>
      </c>
      <c r="BF237" s="18">
        <f t="shared" si="84"/>
        <v>8</v>
      </c>
      <c r="BG237" s="19">
        <f>ROUNDUP(AR237/BO237,0)</f>
        <v>1</v>
      </c>
      <c r="BH237" s="19">
        <f t="shared" si="85"/>
        <v>1</v>
      </c>
      <c r="BI237" s="19"/>
      <c r="BJ237" s="19"/>
      <c r="BK237" s="19">
        <f>BH237*BO237</f>
        <v>780</v>
      </c>
      <c r="BL237" s="19">
        <f>BK237*G237</f>
        <v>40950</v>
      </c>
      <c r="BM237" s="19">
        <f t="shared" si="86"/>
        <v>778.46153846153845</v>
      </c>
      <c r="BN237" s="18">
        <f t="shared" si="87"/>
        <v>780</v>
      </c>
      <c r="BO237" s="18">
        <f t="shared" si="88"/>
        <v>780</v>
      </c>
      <c r="BP237" s="18">
        <f>BO237/AT237</f>
        <v>8.0158102766798418</v>
      </c>
    </row>
    <row r="238" spans="1:68" ht="30" x14ac:dyDescent="0.25">
      <c r="A238" s="18">
        <v>973</v>
      </c>
      <c r="B238" s="28" t="s">
        <v>2067</v>
      </c>
      <c r="C238" s="28" t="s">
        <v>1870</v>
      </c>
      <c r="D238" s="28"/>
      <c r="E238" s="23" t="s">
        <v>1602</v>
      </c>
      <c r="F238" s="24">
        <v>96.35</v>
      </c>
      <c r="G238" s="25">
        <v>190</v>
      </c>
      <c r="H238" s="52" t="s">
        <v>1818</v>
      </c>
      <c r="I238" s="86" t="s">
        <v>1700</v>
      </c>
      <c r="J238" s="83" t="s">
        <v>1501</v>
      </c>
      <c r="K238" s="69" t="s">
        <v>1175</v>
      </c>
      <c r="L238" s="25" t="s">
        <v>1259</v>
      </c>
      <c r="M238" s="52">
        <v>190</v>
      </c>
      <c r="N238" s="71" t="s">
        <v>1208</v>
      </c>
      <c r="O238" s="25">
        <v>1</v>
      </c>
      <c r="P238" s="25">
        <v>15</v>
      </c>
      <c r="Q238" s="52">
        <v>1</v>
      </c>
      <c r="R238" s="25">
        <v>5</v>
      </c>
      <c r="S238" s="25">
        <v>22</v>
      </c>
      <c r="U238" s="25">
        <f>MIN(S238,T238)</f>
        <v>22</v>
      </c>
      <c r="V238" s="71"/>
      <c r="W238" s="71" t="s">
        <v>31</v>
      </c>
      <c r="X238" s="25" t="s">
        <v>1529</v>
      </c>
      <c r="Y238" s="25">
        <v>500</v>
      </c>
      <c r="Z238" s="25">
        <v>20</v>
      </c>
      <c r="AA238" s="42"/>
      <c r="AB238" s="42"/>
      <c r="AC238" s="42"/>
      <c r="AD238" s="42"/>
      <c r="AE238" s="42"/>
      <c r="AF238" s="42"/>
      <c r="AG238" s="42"/>
      <c r="AH238" s="42">
        <v>451</v>
      </c>
      <c r="AI238" s="42"/>
      <c r="AK238" s="47">
        <v>451</v>
      </c>
      <c r="AM238" s="47">
        <f t="shared" si="64"/>
        <v>0</v>
      </c>
      <c r="AO238" s="48">
        <v>0</v>
      </c>
      <c r="AP238" s="49">
        <v>1</v>
      </c>
      <c r="AQ238" s="18" t="s">
        <v>1552</v>
      </c>
      <c r="AR238" s="24">
        <v>96.35</v>
      </c>
      <c r="AS238" s="24" t="s">
        <v>1509</v>
      </c>
      <c r="AT238" s="79">
        <f t="shared" si="62"/>
        <v>0</v>
      </c>
      <c r="AU238" s="51" t="b">
        <f t="shared" si="63"/>
        <v>0</v>
      </c>
      <c r="AV238" s="19"/>
      <c r="AW238" s="47">
        <v>18306.5</v>
      </c>
      <c r="BB238" s="80">
        <f t="shared" si="65"/>
        <v>500</v>
      </c>
      <c r="BD238" s="18">
        <v>0</v>
      </c>
      <c r="BE238" s="18">
        <v>0</v>
      </c>
      <c r="BF238" s="18"/>
      <c r="BG238" s="18"/>
      <c r="BH238" s="18"/>
      <c r="BI238" s="18"/>
      <c r="BJ238" s="18"/>
      <c r="BK238" s="18"/>
      <c r="BL238" s="18"/>
    </row>
    <row r="239" spans="1:68" x14ac:dyDescent="0.25">
      <c r="A239" s="18">
        <v>38</v>
      </c>
      <c r="B239" s="23" t="s">
        <v>281</v>
      </c>
      <c r="C239" s="28" t="s">
        <v>1534</v>
      </c>
      <c r="D239" s="28"/>
      <c r="E239" s="23"/>
      <c r="F239" s="24">
        <v>475</v>
      </c>
      <c r="G239" s="25">
        <v>108</v>
      </c>
      <c r="H239" s="52" t="s">
        <v>1702</v>
      </c>
      <c r="I239" s="86" t="s">
        <v>1700</v>
      </c>
      <c r="J239" s="83" t="s">
        <v>1505</v>
      </c>
      <c r="K239" s="71" t="s">
        <v>1171</v>
      </c>
      <c r="L239" s="25" t="s">
        <v>282</v>
      </c>
      <c r="M239" s="52">
        <v>108</v>
      </c>
      <c r="N239" s="71" t="s">
        <v>1207</v>
      </c>
      <c r="O239" s="25">
        <v>1</v>
      </c>
      <c r="P239" s="25">
        <v>2</v>
      </c>
      <c r="Q239" s="52">
        <v>1</v>
      </c>
      <c r="R239" s="25">
        <v>2</v>
      </c>
      <c r="S239" s="52">
        <f>O239+P239+Q239+R239</f>
        <v>6</v>
      </c>
      <c r="T239" s="25">
        <v>5</v>
      </c>
      <c r="U239" s="25">
        <f t="shared" ref="U239:U247" si="89">SUM(O239:R239)</f>
        <v>6</v>
      </c>
      <c r="V239" s="71" t="s">
        <v>1920</v>
      </c>
      <c r="W239" s="71" t="s">
        <v>31</v>
      </c>
      <c r="X239" s="25" t="s">
        <v>1529</v>
      </c>
      <c r="Y239" s="25">
        <v>500</v>
      </c>
      <c r="Z239" s="25">
        <v>25</v>
      </c>
      <c r="AA239" s="42">
        <v>300</v>
      </c>
      <c r="AB239" s="42">
        <v>1075</v>
      </c>
      <c r="AC239" s="42">
        <v>0</v>
      </c>
      <c r="AD239" s="42">
        <v>0</v>
      </c>
      <c r="AE239" s="42">
        <v>0</v>
      </c>
      <c r="AF239" s="42">
        <v>1275</v>
      </c>
      <c r="AG239" s="42">
        <v>1000</v>
      </c>
      <c r="AH239" s="42">
        <v>1975</v>
      </c>
      <c r="AI239" s="42">
        <v>1475</v>
      </c>
      <c r="AJ239" s="18">
        <v>7100</v>
      </c>
      <c r="AK239" s="47">
        <v>788.88888888888891</v>
      </c>
      <c r="AL239" s="75">
        <v>1975</v>
      </c>
      <c r="AM239" s="47">
        <f t="shared" si="64"/>
        <v>85200</v>
      </c>
      <c r="AN239" s="47">
        <v>0.85199999999999998</v>
      </c>
      <c r="AO239" s="48">
        <v>7.7947306822245387E-4</v>
      </c>
      <c r="AP239" s="49">
        <v>0.91872166765525154</v>
      </c>
      <c r="AQ239" s="18" t="s">
        <v>1168</v>
      </c>
      <c r="AR239" s="24">
        <v>475</v>
      </c>
      <c r="AS239" s="24" t="s">
        <v>1509</v>
      </c>
      <c r="AT239" s="79">
        <f t="shared" si="62"/>
        <v>75.961538461538467</v>
      </c>
      <c r="AU239" s="51" t="b">
        <f t="shared" si="63"/>
        <v>0</v>
      </c>
      <c r="AV239" s="19">
        <v>7.2151898734177218</v>
      </c>
      <c r="AW239" s="47">
        <v>51300</v>
      </c>
      <c r="AX239" s="18" t="s">
        <v>1841</v>
      </c>
      <c r="AY239" s="18">
        <v>2</v>
      </c>
      <c r="AZ239" s="18">
        <f>AT239*U239</f>
        <v>455.76923076923083</v>
      </c>
      <c r="BA239" s="44">
        <f>ROUNDUP((AT239*U239)/Z239,0)*Z239</f>
        <v>475</v>
      </c>
      <c r="BB239" s="80">
        <f t="shared" si="65"/>
        <v>500</v>
      </c>
      <c r="BC239" s="18">
        <f t="shared" ref="BC239:BC247" si="90">BO239</f>
        <v>500</v>
      </c>
      <c r="BD239" s="18">
        <f t="shared" ref="BD239:BD247" si="91">BO239*G239</f>
        <v>54000</v>
      </c>
      <c r="BE239" s="18">
        <f t="shared" ref="BE239:BE247" si="92">BD239*AY239</f>
        <v>108000</v>
      </c>
      <c r="BF239" s="18">
        <f t="shared" ref="BF239:BF246" si="93">U239</f>
        <v>6</v>
      </c>
      <c r="BG239" s="19">
        <f t="shared" ref="BG239:BG247" si="94">ROUNDUP(AR239/BO239,0)</f>
        <v>1</v>
      </c>
      <c r="BH239" s="19">
        <f t="shared" ref="BH239:BH247" si="95">AY239-BG239</f>
        <v>1</v>
      </c>
      <c r="BI239" s="19"/>
      <c r="BJ239" s="19"/>
      <c r="BK239" s="19">
        <f>BH239*BO239</f>
        <v>500</v>
      </c>
      <c r="BL239" s="19">
        <f>BK239*G239</f>
        <v>54000</v>
      </c>
      <c r="BM239" s="19">
        <f t="shared" ref="BM239:BM247" si="96">BF239*AT239</f>
        <v>455.76923076923083</v>
      </c>
      <c r="BN239" s="18">
        <f t="shared" ref="BN239:BN247" si="97">Y239+ROUNDUP((BM239-Y239)/Z239,0)*Z239</f>
        <v>450</v>
      </c>
      <c r="BO239" s="18">
        <f t="shared" ref="BO239:BO247" si="98">IF(BN239&gt;=Y239,BN239,Y239)</f>
        <v>500</v>
      </c>
      <c r="BP239" s="18">
        <f t="shared" ref="BP239:BP247" si="99">BO239/AT239</f>
        <v>6.5822784810126578</v>
      </c>
    </row>
    <row r="240" spans="1:68" ht="30" x14ac:dyDescent="0.25">
      <c r="A240" s="18">
        <v>340</v>
      </c>
      <c r="B240" s="28" t="s">
        <v>2068</v>
      </c>
      <c r="C240" s="23" t="s">
        <v>1595</v>
      </c>
      <c r="D240" s="23"/>
      <c r="E240" s="23"/>
      <c r="F240" s="24">
        <v>2544</v>
      </c>
      <c r="G240" s="25">
        <v>210</v>
      </c>
      <c r="H240" s="52" t="s">
        <v>1803</v>
      </c>
      <c r="I240" s="86" t="s">
        <v>1700</v>
      </c>
      <c r="J240" s="83" t="s">
        <v>1505</v>
      </c>
      <c r="K240" s="69" t="s">
        <v>1175</v>
      </c>
      <c r="L240" s="25" t="s">
        <v>1228</v>
      </c>
      <c r="M240" s="52">
        <v>210</v>
      </c>
      <c r="N240" s="71" t="s">
        <v>1208</v>
      </c>
      <c r="O240" s="25">
        <v>1</v>
      </c>
      <c r="P240" s="25">
        <v>15</v>
      </c>
      <c r="Q240" s="52">
        <v>1</v>
      </c>
      <c r="R240" s="25">
        <v>5</v>
      </c>
      <c r="S240" s="25">
        <v>22</v>
      </c>
      <c r="U240" s="25">
        <f t="shared" si="89"/>
        <v>22</v>
      </c>
      <c r="V240" s="71" t="s">
        <v>1940</v>
      </c>
      <c r="W240" s="71" t="s">
        <v>31</v>
      </c>
      <c r="X240" s="25" t="s">
        <v>1529</v>
      </c>
      <c r="Y240" s="25">
        <v>500</v>
      </c>
      <c r="Z240" s="25">
        <v>20</v>
      </c>
      <c r="AA240" s="42"/>
      <c r="AB240" s="42"/>
      <c r="AC240" s="42"/>
      <c r="AD240" s="42"/>
      <c r="AE240" s="42"/>
      <c r="AF240" s="42">
        <v>385</v>
      </c>
      <c r="AG240" s="42"/>
      <c r="AH240" s="42">
        <v>280</v>
      </c>
      <c r="AI240" s="42">
        <v>506</v>
      </c>
      <c r="AK240" s="47">
        <v>390.33333333333331</v>
      </c>
      <c r="AM240" s="47">
        <f t="shared" si="64"/>
        <v>0</v>
      </c>
      <c r="AO240" s="48">
        <v>0</v>
      </c>
      <c r="AP240" s="49">
        <v>1</v>
      </c>
      <c r="AQ240" s="18" t="s">
        <v>1168</v>
      </c>
      <c r="AR240" s="24">
        <v>2544</v>
      </c>
      <c r="AS240" s="24" t="s">
        <v>1509</v>
      </c>
      <c r="AT240" s="79">
        <f t="shared" si="62"/>
        <v>0</v>
      </c>
      <c r="AU240" s="51" t="b">
        <f t="shared" si="63"/>
        <v>0</v>
      </c>
      <c r="AV240" s="19"/>
      <c r="AW240" s="47">
        <v>534240</v>
      </c>
      <c r="AX240" s="18" t="s">
        <v>1867</v>
      </c>
      <c r="AY240" s="18">
        <v>2</v>
      </c>
      <c r="AZ240" s="43"/>
      <c r="BB240" s="80">
        <f t="shared" si="65"/>
        <v>500</v>
      </c>
      <c r="BC240" s="18">
        <f t="shared" si="90"/>
        <v>500</v>
      </c>
      <c r="BD240" s="18">
        <f t="shared" si="91"/>
        <v>105000</v>
      </c>
      <c r="BE240" s="18">
        <f t="shared" si="92"/>
        <v>210000</v>
      </c>
      <c r="BF240" s="18">
        <f t="shared" si="93"/>
        <v>22</v>
      </c>
      <c r="BG240" s="19">
        <f t="shared" si="94"/>
        <v>6</v>
      </c>
      <c r="BH240" s="19">
        <f t="shared" si="95"/>
        <v>-4</v>
      </c>
      <c r="BI240" s="19"/>
      <c r="BJ240" s="19"/>
      <c r="BK240" s="19">
        <f>BH240*BO240</f>
        <v>-2000</v>
      </c>
      <c r="BL240" s="19">
        <f>BK240*G240</f>
        <v>-420000</v>
      </c>
      <c r="BM240" s="19">
        <f t="shared" si="96"/>
        <v>0</v>
      </c>
      <c r="BN240" s="18">
        <f t="shared" si="97"/>
        <v>0</v>
      </c>
      <c r="BO240" s="18">
        <f t="shared" si="98"/>
        <v>500</v>
      </c>
      <c r="BP240" s="18" t="e">
        <f t="shared" si="99"/>
        <v>#DIV/0!</v>
      </c>
    </row>
    <row r="241" spans="1:68" x14ac:dyDescent="0.25">
      <c r="A241" s="18">
        <v>549</v>
      </c>
      <c r="B241" s="23" t="s">
        <v>1239</v>
      </c>
      <c r="C241" s="23" t="s">
        <v>1595</v>
      </c>
      <c r="D241" s="23"/>
      <c r="E241" s="23"/>
      <c r="F241" s="24">
        <v>1554.22</v>
      </c>
      <c r="G241" s="25">
        <v>125</v>
      </c>
      <c r="H241" s="52" t="e">
        <v>#N/A</v>
      </c>
      <c r="I241" s="86" t="s">
        <v>1700</v>
      </c>
      <c r="J241" s="83" t="s">
        <v>1506</v>
      </c>
      <c r="K241" s="69" t="s">
        <v>1184</v>
      </c>
      <c r="L241" s="25" t="s">
        <v>1240</v>
      </c>
      <c r="M241" s="52">
        <v>125</v>
      </c>
      <c r="N241" s="71" t="s">
        <v>1208</v>
      </c>
      <c r="O241" s="25">
        <v>1</v>
      </c>
      <c r="P241" s="25">
        <v>7</v>
      </c>
      <c r="Q241" s="52">
        <v>1</v>
      </c>
      <c r="R241" s="25">
        <v>3</v>
      </c>
      <c r="S241" s="25">
        <v>12</v>
      </c>
      <c r="U241" s="25">
        <f t="shared" si="89"/>
        <v>12</v>
      </c>
      <c r="V241" s="71" t="s">
        <v>1912</v>
      </c>
      <c r="W241" s="71" t="s">
        <v>31</v>
      </c>
      <c r="X241" s="25" t="s">
        <v>1529</v>
      </c>
      <c r="Y241" s="25">
        <v>500</v>
      </c>
      <c r="Z241" s="25">
        <v>20</v>
      </c>
      <c r="AA241" s="42">
        <v>1288.57</v>
      </c>
      <c r="AB241" s="42"/>
      <c r="AC241" s="42"/>
      <c r="AD241" s="42"/>
      <c r="AE241" s="42">
        <v>15</v>
      </c>
      <c r="AF241" s="42"/>
      <c r="AG241" s="42"/>
      <c r="AH241" s="42"/>
      <c r="AI241" s="42"/>
      <c r="AK241" s="47">
        <v>651.78499999999997</v>
      </c>
      <c r="AM241" s="47">
        <f t="shared" si="64"/>
        <v>0</v>
      </c>
      <c r="AO241" s="48">
        <v>0</v>
      </c>
      <c r="AP241" s="49">
        <v>1</v>
      </c>
      <c r="AQ241" s="18" t="s">
        <v>1168</v>
      </c>
      <c r="AR241" s="24">
        <v>1554.22</v>
      </c>
      <c r="AS241" s="24" t="s">
        <v>1509</v>
      </c>
      <c r="AT241" s="79">
        <f t="shared" si="62"/>
        <v>0</v>
      </c>
      <c r="AU241" s="51" t="b">
        <f t="shared" si="63"/>
        <v>0</v>
      </c>
      <c r="AV241" s="19"/>
      <c r="AW241" s="47">
        <v>194277.5</v>
      </c>
      <c r="AX241" s="18" t="s">
        <v>1867</v>
      </c>
      <c r="AY241" s="18">
        <v>2</v>
      </c>
      <c r="AZ241" s="43"/>
      <c r="BB241" s="80">
        <f t="shared" si="65"/>
        <v>500</v>
      </c>
      <c r="BC241" s="18">
        <f t="shared" si="90"/>
        <v>500</v>
      </c>
      <c r="BD241" s="18">
        <f t="shared" si="91"/>
        <v>62500</v>
      </c>
      <c r="BE241" s="18">
        <f t="shared" si="92"/>
        <v>125000</v>
      </c>
      <c r="BF241" s="18">
        <f t="shared" si="93"/>
        <v>12</v>
      </c>
      <c r="BG241" s="19">
        <f t="shared" si="94"/>
        <v>4</v>
      </c>
      <c r="BH241" s="19">
        <f t="shared" si="95"/>
        <v>-2</v>
      </c>
      <c r="BI241" s="19"/>
      <c r="BJ241" s="19"/>
      <c r="BK241" s="19">
        <f>BH241*BO241</f>
        <v>-1000</v>
      </c>
      <c r="BL241" s="19">
        <f>BK241*G241</f>
        <v>-125000</v>
      </c>
      <c r="BM241" s="19">
        <f t="shared" si="96"/>
        <v>0</v>
      </c>
      <c r="BN241" s="18">
        <f t="shared" si="97"/>
        <v>0</v>
      </c>
      <c r="BO241" s="18">
        <f t="shared" si="98"/>
        <v>500</v>
      </c>
      <c r="BP241" s="18" t="e">
        <f t="shared" si="99"/>
        <v>#DIV/0!</v>
      </c>
    </row>
    <row r="242" spans="1:68" ht="30" x14ac:dyDescent="0.25">
      <c r="A242" s="18">
        <v>442</v>
      </c>
      <c r="B242" s="28" t="s">
        <v>2069</v>
      </c>
      <c r="C242" s="23" t="s">
        <v>1595</v>
      </c>
      <c r="D242" s="23"/>
      <c r="E242" s="23" t="s">
        <v>1604</v>
      </c>
      <c r="F242" s="24">
        <v>1350</v>
      </c>
      <c r="G242" s="25">
        <v>235</v>
      </c>
      <c r="H242" s="52" t="s">
        <v>1735</v>
      </c>
      <c r="I242" s="86" t="s">
        <v>1700</v>
      </c>
      <c r="J242" s="83" t="s">
        <v>1505</v>
      </c>
      <c r="K242" s="69" t="s">
        <v>1175</v>
      </c>
      <c r="L242" s="25" t="s">
        <v>1046</v>
      </c>
      <c r="M242" s="52">
        <v>235</v>
      </c>
      <c r="N242" s="71" t="s">
        <v>1208</v>
      </c>
      <c r="O242" s="25">
        <v>1</v>
      </c>
      <c r="P242" s="25">
        <v>15</v>
      </c>
      <c r="Q242" s="52">
        <v>1</v>
      </c>
      <c r="R242" s="25">
        <v>5</v>
      </c>
      <c r="S242" s="25">
        <v>22</v>
      </c>
      <c r="U242" s="25">
        <f t="shared" si="89"/>
        <v>22</v>
      </c>
      <c r="V242" s="71" t="s">
        <v>1891</v>
      </c>
      <c r="W242" s="71" t="s">
        <v>31</v>
      </c>
      <c r="X242" s="25" t="s">
        <v>1529</v>
      </c>
      <c r="Y242" s="25">
        <v>500</v>
      </c>
      <c r="Z242" s="25">
        <v>20</v>
      </c>
      <c r="AA242" s="42"/>
      <c r="AB242" s="42"/>
      <c r="AC242" s="42"/>
      <c r="AD242" s="42"/>
      <c r="AE242" s="42">
        <v>583</v>
      </c>
      <c r="AF242" s="42"/>
      <c r="AG242" s="42">
        <v>162</v>
      </c>
      <c r="AH242" s="42"/>
      <c r="AI242" s="42">
        <v>290</v>
      </c>
      <c r="AK242" s="47">
        <v>345</v>
      </c>
      <c r="AM242" s="47">
        <f t="shared" si="64"/>
        <v>0</v>
      </c>
      <c r="AO242" s="48">
        <v>0</v>
      </c>
      <c r="AP242" s="49">
        <v>1</v>
      </c>
      <c r="AQ242" s="18" t="s">
        <v>1168</v>
      </c>
      <c r="AR242" s="24">
        <v>1350</v>
      </c>
      <c r="AS242" s="24" t="s">
        <v>1509</v>
      </c>
      <c r="AT242" s="79">
        <f t="shared" si="62"/>
        <v>0</v>
      </c>
      <c r="AU242" s="51" t="b">
        <f t="shared" si="63"/>
        <v>0</v>
      </c>
      <c r="AV242" s="19"/>
      <c r="AW242" s="47">
        <v>317250</v>
      </c>
      <c r="AX242" s="18" t="s">
        <v>1867</v>
      </c>
      <c r="AY242" s="18">
        <v>2</v>
      </c>
      <c r="AZ242" s="43"/>
      <c r="BB242" s="80">
        <f t="shared" si="65"/>
        <v>500</v>
      </c>
      <c r="BC242" s="18">
        <f t="shared" si="90"/>
        <v>500</v>
      </c>
      <c r="BD242" s="18">
        <f t="shared" si="91"/>
        <v>117500</v>
      </c>
      <c r="BE242" s="18">
        <f t="shared" si="92"/>
        <v>235000</v>
      </c>
      <c r="BF242" s="18">
        <f t="shared" si="93"/>
        <v>22</v>
      </c>
      <c r="BG242" s="19">
        <f t="shared" si="94"/>
        <v>3</v>
      </c>
      <c r="BH242" s="19">
        <f t="shared" si="95"/>
        <v>-1</v>
      </c>
      <c r="BI242" s="19"/>
      <c r="BJ242" s="19"/>
      <c r="BK242" s="19">
        <f>BH242*BO242</f>
        <v>-500</v>
      </c>
      <c r="BL242" s="19">
        <f>BK242*G242</f>
        <v>-117500</v>
      </c>
      <c r="BM242" s="19">
        <f t="shared" si="96"/>
        <v>0</v>
      </c>
      <c r="BN242" s="18">
        <f t="shared" si="97"/>
        <v>0</v>
      </c>
      <c r="BO242" s="18">
        <f t="shared" si="98"/>
        <v>500</v>
      </c>
      <c r="BP242" s="18" t="e">
        <f t="shared" si="99"/>
        <v>#DIV/0!</v>
      </c>
    </row>
    <row r="243" spans="1:68" ht="30" x14ac:dyDescent="0.25">
      <c r="A243" s="18">
        <v>416</v>
      </c>
      <c r="B243" s="28" t="s">
        <v>2070</v>
      </c>
      <c r="C243" s="28" t="s">
        <v>1534</v>
      </c>
      <c r="D243" s="28"/>
      <c r="E243" s="23"/>
      <c r="F243" s="24">
        <v>350</v>
      </c>
      <c r="G243" s="25">
        <v>34</v>
      </c>
      <c r="H243" s="52" t="s">
        <v>1702</v>
      </c>
      <c r="I243" s="86" t="s">
        <v>1700</v>
      </c>
      <c r="J243" s="83" t="s">
        <v>1505</v>
      </c>
      <c r="K243" s="71" t="s">
        <v>1178</v>
      </c>
      <c r="L243" s="25" t="s">
        <v>284</v>
      </c>
      <c r="M243" s="52">
        <v>34</v>
      </c>
      <c r="N243" s="71" t="s">
        <v>1208</v>
      </c>
      <c r="O243" s="25">
        <v>1</v>
      </c>
      <c r="P243" s="25">
        <v>4</v>
      </c>
      <c r="Q243" s="52">
        <v>1</v>
      </c>
      <c r="R243" s="25">
        <v>2</v>
      </c>
      <c r="S243" s="25">
        <v>8</v>
      </c>
      <c r="T243" s="25">
        <v>5</v>
      </c>
      <c r="U243" s="25">
        <f t="shared" si="89"/>
        <v>8</v>
      </c>
      <c r="V243" s="71" t="s">
        <v>1977</v>
      </c>
      <c r="W243" s="71" t="s">
        <v>46</v>
      </c>
      <c r="X243" s="25" t="s">
        <v>1510</v>
      </c>
      <c r="Y243" s="25">
        <v>500</v>
      </c>
      <c r="Z243" s="25">
        <v>10</v>
      </c>
      <c r="AA243" s="42">
        <v>6470</v>
      </c>
      <c r="AB243" s="42">
        <v>6150</v>
      </c>
      <c r="AC243" s="42">
        <v>0</v>
      </c>
      <c r="AD243" s="42">
        <v>0</v>
      </c>
      <c r="AE243" s="42">
        <v>500</v>
      </c>
      <c r="AF243" s="42">
        <v>2290</v>
      </c>
      <c r="AG243" s="42">
        <v>1040</v>
      </c>
      <c r="AH243" s="42">
        <v>3460</v>
      </c>
      <c r="AI243" s="42">
        <v>1500</v>
      </c>
      <c r="AJ243" s="18">
        <v>21410</v>
      </c>
      <c r="AK243" s="47">
        <v>2378.8888888888887</v>
      </c>
      <c r="AL243" s="75">
        <v>6470</v>
      </c>
      <c r="AM243" s="47">
        <f t="shared" si="64"/>
        <v>80882.222222222219</v>
      </c>
      <c r="AN243" s="47">
        <v>0.80882222222222222</v>
      </c>
      <c r="AO243" s="48">
        <v>7.3997082065969358E-4</v>
      </c>
      <c r="AP243" s="49">
        <v>0.91946163847591122</v>
      </c>
      <c r="AQ243" s="18" t="s">
        <v>1168</v>
      </c>
      <c r="AR243" s="24">
        <v>350</v>
      </c>
      <c r="AS243" s="24" t="s">
        <v>1510</v>
      </c>
      <c r="AT243" s="79">
        <f t="shared" si="62"/>
        <v>248.84615384615384</v>
      </c>
      <c r="AU243" s="51" t="b">
        <f t="shared" si="63"/>
        <v>0</v>
      </c>
      <c r="AV243" s="19">
        <v>1.6228748068006182</v>
      </c>
      <c r="AW243" s="47">
        <v>11900</v>
      </c>
      <c r="AX243" s="18" t="s">
        <v>1841</v>
      </c>
      <c r="AY243" s="18">
        <v>2</v>
      </c>
      <c r="AZ243" s="18">
        <f>AT243*U243</f>
        <v>1990.7692307692307</v>
      </c>
      <c r="BA243" s="44">
        <f>ROUNDUP((AT243*U243)/Z243,0)*Z243</f>
        <v>2000</v>
      </c>
      <c r="BB243" s="80">
        <f t="shared" si="65"/>
        <v>500</v>
      </c>
      <c r="BC243" s="18">
        <f t="shared" si="90"/>
        <v>2000</v>
      </c>
      <c r="BD243" s="18">
        <f t="shared" si="91"/>
        <v>68000</v>
      </c>
      <c r="BE243" s="18">
        <f t="shared" si="92"/>
        <v>136000</v>
      </c>
      <c r="BF243" s="18">
        <f t="shared" si="93"/>
        <v>8</v>
      </c>
      <c r="BG243" s="19">
        <f t="shared" si="94"/>
        <v>1</v>
      </c>
      <c r="BH243" s="19">
        <f t="shared" si="95"/>
        <v>1</v>
      </c>
      <c r="BI243" s="19"/>
      <c r="BJ243" s="19"/>
      <c r="BK243" s="19">
        <f>BH243*BO243</f>
        <v>2000</v>
      </c>
      <c r="BL243" s="19">
        <f>BK243*G243</f>
        <v>68000</v>
      </c>
      <c r="BM243" s="19">
        <f t="shared" si="96"/>
        <v>1990.7692307692307</v>
      </c>
      <c r="BN243" s="18">
        <f t="shared" si="97"/>
        <v>2000</v>
      </c>
      <c r="BO243" s="18">
        <f t="shared" si="98"/>
        <v>2000</v>
      </c>
      <c r="BP243" s="18">
        <f t="shared" si="99"/>
        <v>8.0370942812982999</v>
      </c>
    </row>
    <row r="244" spans="1:68" x14ac:dyDescent="0.25">
      <c r="A244" s="18">
        <v>13</v>
      </c>
      <c r="B244" s="23" t="s">
        <v>285</v>
      </c>
      <c r="C244" s="28" t="s">
        <v>1534</v>
      </c>
      <c r="D244" s="28"/>
      <c r="E244" s="23"/>
      <c r="F244" s="24">
        <v>925</v>
      </c>
      <c r="G244" s="25">
        <v>90</v>
      </c>
      <c r="H244" s="52" t="s">
        <v>1702</v>
      </c>
      <c r="I244" s="86" t="s">
        <v>1699</v>
      </c>
      <c r="J244" s="83" t="s">
        <v>1638</v>
      </c>
      <c r="K244" s="71" t="s">
        <v>1171</v>
      </c>
      <c r="L244" s="25" t="s">
        <v>286</v>
      </c>
      <c r="M244" s="52">
        <v>90</v>
      </c>
      <c r="N244" s="71" t="s">
        <v>1207</v>
      </c>
      <c r="O244" s="25">
        <v>1</v>
      </c>
      <c r="P244" s="25">
        <v>5</v>
      </c>
      <c r="Q244" s="52">
        <v>5</v>
      </c>
      <c r="R244" s="25">
        <v>2</v>
      </c>
      <c r="S244" s="52">
        <f>O244+P244+Q244+R244</f>
        <v>13</v>
      </c>
      <c r="T244" s="25">
        <v>7</v>
      </c>
      <c r="U244" s="25">
        <f t="shared" si="89"/>
        <v>13</v>
      </c>
      <c r="V244" s="71" t="s">
        <v>1941</v>
      </c>
      <c r="W244" s="71" t="s">
        <v>21</v>
      </c>
      <c r="X244" s="25" t="s">
        <v>1529</v>
      </c>
      <c r="Y244" s="25">
        <v>1000</v>
      </c>
      <c r="Z244" s="25">
        <v>25</v>
      </c>
      <c r="AA244" s="42">
        <v>1650</v>
      </c>
      <c r="AB244" s="42">
        <v>1650</v>
      </c>
      <c r="AC244" s="42">
        <v>150</v>
      </c>
      <c r="AD244" s="42">
        <v>0</v>
      </c>
      <c r="AE244" s="42">
        <v>0</v>
      </c>
      <c r="AF244" s="42">
        <v>725</v>
      </c>
      <c r="AG244" s="42">
        <v>1000</v>
      </c>
      <c r="AH244" s="42">
        <v>1600</v>
      </c>
      <c r="AI244" s="42">
        <v>1275</v>
      </c>
      <c r="AJ244" s="18">
        <v>8050</v>
      </c>
      <c r="AK244" s="47">
        <v>894.44444444444446</v>
      </c>
      <c r="AL244" s="75">
        <v>1650</v>
      </c>
      <c r="AM244" s="47">
        <f t="shared" si="64"/>
        <v>80500</v>
      </c>
      <c r="AN244" s="47">
        <v>0.80500000000000005</v>
      </c>
      <c r="AO244" s="48">
        <v>7.3647396704116825E-4</v>
      </c>
      <c r="AP244" s="49">
        <v>0.92019811244295235</v>
      </c>
      <c r="AQ244" s="18" t="s">
        <v>1168</v>
      </c>
      <c r="AR244" s="24">
        <v>925</v>
      </c>
      <c r="AS244" s="24" t="s">
        <v>1509</v>
      </c>
      <c r="AT244" s="79">
        <f t="shared" si="62"/>
        <v>63.46153846153846</v>
      </c>
      <c r="AU244" s="51" t="b">
        <f t="shared" si="63"/>
        <v>0</v>
      </c>
      <c r="AV244" s="19">
        <v>16.818181818181817</v>
      </c>
      <c r="AW244" s="47">
        <v>83250</v>
      </c>
      <c r="AX244" s="18" t="s">
        <v>1841</v>
      </c>
      <c r="AY244" s="18">
        <v>2</v>
      </c>
      <c r="AZ244" s="18">
        <f>AT244*U244</f>
        <v>825</v>
      </c>
      <c r="BA244" s="44">
        <f>ROUNDUP((AT244*U244)/Z244,0)*Z244</f>
        <v>825</v>
      </c>
      <c r="BB244" s="80">
        <f t="shared" si="65"/>
        <v>1000</v>
      </c>
      <c r="BC244" s="18">
        <f t="shared" si="90"/>
        <v>1000</v>
      </c>
      <c r="BD244" s="18">
        <f t="shared" si="91"/>
        <v>90000</v>
      </c>
      <c r="BE244" s="18">
        <f t="shared" si="92"/>
        <v>180000</v>
      </c>
      <c r="BF244" s="18">
        <f t="shared" si="93"/>
        <v>13</v>
      </c>
      <c r="BG244" s="19">
        <f t="shared" si="94"/>
        <v>1</v>
      </c>
      <c r="BH244" s="19">
        <f t="shared" si="95"/>
        <v>1</v>
      </c>
      <c r="BI244" s="19"/>
      <c r="BJ244" s="19"/>
      <c r="BK244" s="19"/>
      <c r="BL244" s="19"/>
      <c r="BM244" s="19">
        <f t="shared" si="96"/>
        <v>825</v>
      </c>
      <c r="BN244" s="18">
        <f t="shared" si="97"/>
        <v>825</v>
      </c>
      <c r="BO244" s="18">
        <f t="shared" si="98"/>
        <v>1000</v>
      </c>
      <c r="BP244" s="18">
        <f t="shared" si="99"/>
        <v>15.757575757575758</v>
      </c>
    </row>
    <row r="245" spans="1:68" ht="30" x14ac:dyDescent="0.25">
      <c r="A245" s="18">
        <v>524</v>
      </c>
      <c r="B245" s="28" t="s">
        <v>2071</v>
      </c>
      <c r="C245" s="28" t="s">
        <v>1534</v>
      </c>
      <c r="D245" s="28"/>
      <c r="E245" s="23"/>
      <c r="F245" s="24">
        <v>556</v>
      </c>
      <c r="G245" s="25">
        <v>195</v>
      </c>
      <c r="H245" s="52" t="s">
        <v>1731</v>
      </c>
      <c r="I245" s="86" t="s">
        <v>1700</v>
      </c>
      <c r="J245" s="83" t="s">
        <v>1630</v>
      </c>
      <c r="K245" s="71" t="s">
        <v>1175</v>
      </c>
      <c r="L245" s="25" t="s">
        <v>287</v>
      </c>
      <c r="M245" s="52">
        <v>195</v>
      </c>
      <c r="N245" s="71" t="s">
        <v>1208</v>
      </c>
      <c r="O245" s="25">
        <v>1</v>
      </c>
      <c r="P245" s="25">
        <v>15</v>
      </c>
      <c r="Q245" s="52">
        <v>1</v>
      </c>
      <c r="R245" s="25">
        <v>5</v>
      </c>
      <c r="S245" s="25">
        <v>22</v>
      </c>
      <c r="T245" s="25">
        <v>25</v>
      </c>
      <c r="U245" s="25">
        <f t="shared" si="89"/>
        <v>22</v>
      </c>
      <c r="V245" s="71" t="s">
        <v>1902</v>
      </c>
      <c r="W245" s="71" t="s">
        <v>46</v>
      </c>
      <c r="X245" s="25" t="s">
        <v>1529</v>
      </c>
      <c r="Y245" s="25">
        <v>500</v>
      </c>
      <c r="Z245" s="25">
        <v>20</v>
      </c>
      <c r="AA245" s="42">
        <v>700</v>
      </c>
      <c r="AB245" s="42">
        <v>318.17</v>
      </c>
      <c r="AC245" s="42">
        <v>962.2</v>
      </c>
      <c r="AD245" s="42">
        <v>415</v>
      </c>
      <c r="AE245" s="42">
        <v>175</v>
      </c>
      <c r="AF245" s="42">
        <v>303</v>
      </c>
      <c r="AG245" s="42">
        <v>64</v>
      </c>
      <c r="AH245" s="42">
        <v>392</v>
      </c>
      <c r="AI245" s="42">
        <v>367.5</v>
      </c>
      <c r="AJ245" s="18">
        <v>3696.87</v>
      </c>
      <c r="AK245" s="47">
        <v>410.76333333333332</v>
      </c>
      <c r="AL245" s="75">
        <v>962.2</v>
      </c>
      <c r="AM245" s="47">
        <f t="shared" si="64"/>
        <v>80098.849999999991</v>
      </c>
      <c r="AN245" s="47">
        <v>0.80098849999999988</v>
      </c>
      <c r="AO245" s="48">
        <v>7.3280394801162078E-4</v>
      </c>
      <c r="AP245" s="49">
        <v>0.92093091639096403</v>
      </c>
      <c r="AQ245" s="18" t="s">
        <v>1168</v>
      </c>
      <c r="AR245" s="24">
        <v>556</v>
      </c>
      <c r="AS245" s="24" t="s">
        <v>1509</v>
      </c>
      <c r="AT245" s="79">
        <f t="shared" si="62"/>
        <v>37.007692307692309</v>
      </c>
      <c r="AU245" s="51" t="b">
        <f t="shared" si="63"/>
        <v>0</v>
      </c>
      <c r="AV245" s="19">
        <v>17.335273331947619</v>
      </c>
      <c r="AW245" s="47">
        <v>108420</v>
      </c>
      <c r="AX245" s="18" t="s">
        <v>1841</v>
      </c>
      <c r="AY245" s="18">
        <v>2</v>
      </c>
      <c r="AZ245" s="43">
        <f>AT245*U245</f>
        <v>814.16923076923081</v>
      </c>
      <c r="BA245" s="44">
        <f>ROUNDUP((AT245*U245)/Z245,0)*Z245</f>
        <v>820</v>
      </c>
      <c r="BB245" s="80">
        <f t="shared" si="65"/>
        <v>500</v>
      </c>
      <c r="BC245" s="18">
        <f t="shared" si="90"/>
        <v>820</v>
      </c>
      <c r="BD245" s="18">
        <f t="shared" si="91"/>
        <v>159900</v>
      </c>
      <c r="BE245" s="18">
        <f t="shared" si="92"/>
        <v>319800</v>
      </c>
      <c r="BF245" s="18">
        <f t="shared" si="93"/>
        <v>22</v>
      </c>
      <c r="BG245" s="19">
        <f t="shared" si="94"/>
        <v>1</v>
      </c>
      <c r="BH245" s="19">
        <f t="shared" si="95"/>
        <v>1</v>
      </c>
      <c r="BI245" s="19"/>
      <c r="BJ245" s="19"/>
      <c r="BK245" s="19">
        <f>BH245*BO245</f>
        <v>820</v>
      </c>
      <c r="BL245" s="19">
        <f>BK245*G245</f>
        <v>159900</v>
      </c>
      <c r="BM245" s="19">
        <f t="shared" si="96"/>
        <v>814.16923076923081</v>
      </c>
      <c r="BN245" s="18">
        <f t="shared" si="97"/>
        <v>820</v>
      </c>
      <c r="BO245" s="18">
        <f t="shared" si="98"/>
        <v>820</v>
      </c>
      <c r="BP245" s="18">
        <f t="shared" si="99"/>
        <v>22.157555601745997</v>
      </c>
    </row>
    <row r="246" spans="1:68" x14ac:dyDescent="0.25">
      <c r="A246" s="18">
        <v>15</v>
      </c>
      <c r="B246" s="26" t="s">
        <v>288</v>
      </c>
      <c r="C246" s="28" t="s">
        <v>1534</v>
      </c>
      <c r="D246" s="28"/>
      <c r="E246" s="23"/>
      <c r="F246" s="24">
        <v>108</v>
      </c>
      <c r="G246" s="25">
        <v>172</v>
      </c>
      <c r="H246" s="52" t="s">
        <v>1702</v>
      </c>
      <c r="I246" s="86" t="s">
        <v>1700</v>
      </c>
      <c r="J246" s="83" t="s">
        <v>1505</v>
      </c>
      <c r="K246" s="71" t="s">
        <v>1171</v>
      </c>
      <c r="L246" s="25" t="s">
        <v>289</v>
      </c>
      <c r="M246" s="52">
        <v>172</v>
      </c>
      <c r="N246" s="71" t="s">
        <v>1207</v>
      </c>
      <c r="O246" s="25">
        <v>1</v>
      </c>
      <c r="P246" s="25">
        <v>4</v>
      </c>
      <c r="Q246" s="52">
        <v>1</v>
      </c>
      <c r="R246" s="25">
        <v>2</v>
      </c>
      <c r="S246" s="52">
        <f>O246+P246+Q246+R246</f>
        <v>8</v>
      </c>
      <c r="T246" s="25">
        <v>5</v>
      </c>
      <c r="U246" s="25">
        <f t="shared" si="89"/>
        <v>8</v>
      </c>
      <c r="V246" s="71"/>
      <c r="W246" s="71" t="s">
        <v>31</v>
      </c>
      <c r="X246" s="25" t="s">
        <v>1529</v>
      </c>
      <c r="Y246" s="25">
        <v>100</v>
      </c>
      <c r="Z246" s="25">
        <v>12</v>
      </c>
      <c r="AA246" s="42">
        <v>504</v>
      </c>
      <c r="AB246" s="42">
        <v>0</v>
      </c>
      <c r="AC246" s="42">
        <v>1856</v>
      </c>
      <c r="AD246" s="42">
        <v>636</v>
      </c>
      <c r="AE246" s="42">
        <v>24</v>
      </c>
      <c r="AF246" s="42">
        <v>856</v>
      </c>
      <c r="AG246" s="42">
        <v>312</v>
      </c>
      <c r="AH246" s="42">
        <v>0</v>
      </c>
      <c r="AI246" s="42">
        <v>0</v>
      </c>
      <c r="AJ246" s="18">
        <v>4188</v>
      </c>
      <c r="AK246" s="47">
        <v>465.33333333333331</v>
      </c>
      <c r="AL246" s="75">
        <v>1856</v>
      </c>
      <c r="AM246" s="47">
        <f t="shared" si="64"/>
        <v>80037.333333333328</v>
      </c>
      <c r="AN246" s="47">
        <v>0.80037333333333327</v>
      </c>
      <c r="AO246" s="48">
        <v>7.3224114771920906E-4</v>
      </c>
      <c r="AP246" s="49">
        <v>0.92166315753868322</v>
      </c>
      <c r="AQ246" s="18" t="s">
        <v>1168</v>
      </c>
      <c r="AR246" s="24">
        <v>108</v>
      </c>
      <c r="AS246" s="24" t="s">
        <v>1509</v>
      </c>
      <c r="AT246" s="79">
        <f t="shared" si="62"/>
        <v>71.384615384615387</v>
      </c>
      <c r="AU246" s="51" t="b">
        <f t="shared" si="63"/>
        <v>0</v>
      </c>
      <c r="AV246" s="19">
        <v>1.7456896551724137</v>
      </c>
      <c r="AW246" s="47">
        <v>18576</v>
      </c>
      <c r="AX246" s="18" t="s">
        <v>1841</v>
      </c>
      <c r="AY246" s="18">
        <v>2</v>
      </c>
      <c r="AZ246" s="18">
        <f>AT246*U246</f>
        <v>571.07692307692309</v>
      </c>
      <c r="BA246" s="44">
        <f>ROUNDUP((AT246*U246)/Z246,0)*Z246</f>
        <v>576</v>
      </c>
      <c r="BB246" s="80">
        <f t="shared" si="65"/>
        <v>100</v>
      </c>
      <c r="BC246" s="18">
        <f t="shared" si="90"/>
        <v>580</v>
      </c>
      <c r="BD246" s="18">
        <f t="shared" si="91"/>
        <v>99760</v>
      </c>
      <c r="BE246" s="18">
        <f t="shared" si="92"/>
        <v>199520</v>
      </c>
      <c r="BF246" s="18">
        <f t="shared" si="93"/>
        <v>8</v>
      </c>
      <c r="BG246" s="19">
        <f t="shared" si="94"/>
        <v>1</v>
      </c>
      <c r="BH246" s="19">
        <f t="shared" si="95"/>
        <v>1</v>
      </c>
      <c r="BI246" s="19"/>
      <c r="BJ246" s="19"/>
      <c r="BK246" s="19">
        <f>BH246*BO246</f>
        <v>580</v>
      </c>
      <c r="BL246" s="19">
        <f>BK246*G246</f>
        <v>99760</v>
      </c>
      <c r="BM246" s="19">
        <f t="shared" si="96"/>
        <v>571.07692307692309</v>
      </c>
      <c r="BN246" s="18">
        <f t="shared" si="97"/>
        <v>580</v>
      </c>
      <c r="BO246" s="18">
        <f t="shared" si="98"/>
        <v>580</v>
      </c>
      <c r="BP246" s="18">
        <f t="shared" si="99"/>
        <v>8.125</v>
      </c>
    </row>
    <row r="247" spans="1:68" x14ac:dyDescent="0.25">
      <c r="A247" s="18" t="e">
        <v>#N/A</v>
      </c>
      <c r="B247" s="23" t="s">
        <v>290</v>
      </c>
      <c r="C247" s="28" t="s">
        <v>1534</v>
      </c>
      <c r="D247" s="28"/>
      <c r="E247" s="23"/>
      <c r="F247" s="24">
        <v>29100</v>
      </c>
      <c r="G247" s="25">
        <v>1.95</v>
      </c>
      <c r="H247" s="52" t="s">
        <v>1702</v>
      </c>
      <c r="I247" s="86" t="s">
        <v>1700</v>
      </c>
      <c r="J247" s="83" t="s">
        <v>1690</v>
      </c>
      <c r="K247" s="71" t="s">
        <v>1180</v>
      </c>
      <c r="L247" s="25" t="s">
        <v>291</v>
      </c>
      <c r="M247" s="52">
        <v>1.95</v>
      </c>
      <c r="N247" s="71" t="s">
        <v>1208</v>
      </c>
      <c r="O247" s="25">
        <v>1</v>
      </c>
      <c r="P247" s="25">
        <v>7</v>
      </c>
      <c r="Q247" s="52">
        <v>1</v>
      </c>
      <c r="R247" s="25">
        <v>2</v>
      </c>
      <c r="S247" s="25">
        <v>11</v>
      </c>
      <c r="T247" s="25">
        <v>3</v>
      </c>
      <c r="U247" s="25">
        <f t="shared" si="89"/>
        <v>11</v>
      </c>
      <c r="V247" s="71" t="s">
        <v>1899</v>
      </c>
      <c r="W247" s="71" t="s">
        <v>46</v>
      </c>
      <c r="X247" s="25" t="s">
        <v>1510</v>
      </c>
      <c r="Y247" s="25">
        <v>5000</v>
      </c>
      <c r="Z247" s="25">
        <v>2000</v>
      </c>
      <c r="AA247" s="42">
        <v>65000</v>
      </c>
      <c r="AB247" s="42">
        <v>68500</v>
      </c>
      <c r="AC247" s="42">
        <v>27000</v>
      </c>
      <c r="AD247" s="42">
        <v>49800</v>
      </c>
      <c r="AE247" s="42">
        <v>27000</v>
      </c>
      <c r="AF247" s="42">
        <v>29500</v>
      </c>
      <c r="AG247" s="42">
        <v>21000</v>
      </c>
      <c r="AH247" s="42">
        <v>45000</v>
      </c>
      <c r="AI247" s="42">
        <v>36000</v>
      </c>
      <c r="AJ247" s="18">
        <v>368800</v>
      </c>
      <c r="AK247" s="47">
        <v>40977.777777777781</v>
      </c>
      <c r="AL247" s="75">
        <v>68500</v>
      </c>
      <c r="AM247" s="47">
        <f t="shared" si="64"/>
        <v>79906.666666666672</v>
      </c>
      <c r="AN247" s="47">
        <v>0.7990666666666667</v>
      </c>
      <c r="AO247" s="48">
        <v>7.3104571171473656E-4</v>
      </c>
      <c r="AP247" s="49">
        <v>0.922394203250398</v>
      </c>
      <c r="AQ247" s="18" t="s">
        <v>1168</v>
      </c>
      <c r="AR247" s="24">
        <v>29100</v>
      </c>
      <c r="AS247" s="24" t="s">
        <v>1510</v>
      </c>
      <c r="AT247" s="79">
        <f t="shared" si="62"/>
        <v>2634.6153846153848</v>
      </c>
      <c r="AU247" s="51" t="b">
        <f t="shared" si="63"/>
        <v>0</v>
      </c>
      <c r="AV247" s="19">
        <v>12.744525547445255</v>
      </c>
      <c r="AW247" s="47">
        <v>56745</v>
      </c>
      <c r="AX247" s="18" t="s">
        <v>1841</v>
      </c>
      <c r="AY247" s="18">
        <v>2</v>
      </c>
      <c r="AZ247" s="18">
        <f>AT247*U247</f>
        <v>28980.769230769234</v>
      </c>
      <c r="BA247" s="44">
        <f>ROUNDUP((AT247*U247)/Z247,0)*Z247</f>
        <v>30000</v>
      </c>
      <c r="BB247" s="80">
        <f t="shared" si="65"/>
        <v>5000</v>
      </c>
      <c r="BC247" s="18">
        <f t="shared" si="90"/>
        <v>15000</v>
      </c>
      <c r="BD247" s="18">
        <f t="shared" si="91"/>
        <v>29250</v>
      </c>
      <c r="BE247" s="18">
        <f t="shared" si="92"/>
        <v>58500</v>
      </c>
      <c r="BF247" s="18">
        <v>5</v>
      </c>
      <c r="BG247" s="19">
        <f t="shared" si="94"/>
        <v>2</v>
      </c>
      <c r="BH247" s="19">
        <f t="shared" si="95"/>
        <v>0</v>
      </c>
      <c r="BI247" s="19">
        <f>(AR247-AY247*BO247)*G247</f>
        <v>-1755</v>
      </c>
      <c r="BJ247" s="19"/>
      <c r="BK247" s="19"/>
      <c r="BL247" s="19"/>
      <c r="BM247" s="19">
        <f t="shared" si="96"/>
        <v>13173.076923076924</v>
      </c>
      <c r="BN247" s="18">
        <f t="shared" si="97"/>
        <v>15000</v>
      </c>
      <c r="BO247" s="18">
        <f t="shared" si="98"/>
        <v>15000</v>
      </c>
      <c r="BP247" s="18">
        <f t="shared" si="99"/>
        <v>5.6934306569343063</v>
      </c>
    </row>
    <row r="248" spans="1:68" ht="30" x14ac:dyDescent="0.25">
      <c r="A248" s="18">
        <v>187</v>
      </c>
      <c r="B248" s="29" t="s">
        <v>2072</v>
      </c>
      <c r="C248" s="28" t="s">
        <v>1870</v>
      </c>
      <c r="D248" s="28"/>
      <c r="E248" s="23" t="s">
        <v>1602</v>
      </c>
      <c r="F248" s="24">
        <v>378</v>
      </c>
      <c r="G248" s="25">
        <v>225</v>
      </c>
      <c r="H248" s="52" t="s">
        <v>1702</v>
      </c>
      <c r="I248" s="86" t="s">
        <v>1700</v>
      </c>
      <c r="J248" s="83" t="s">
        <v>1501</v>
      </c>
      <c r="K248" s="69" t="s">
        <v>1175</v>
      </c>
      <c r="L248" s="25" t="s">
        <v>1263</v>
      </c>
      <c r="M248" s="52">
        <v>225</v>
      </c>
      <c r="N248" s="71" t="s">
        <v>1208</v>
      </c>
      <c r="O248" s="25">
        <v>1</v>
      </c>
      <c r="P248" s="25">
        <v>15</v>
      </c>
      <c r="Q248" s="52">
        <v>1</v>
      </c>
      <c r="R248" s="25">
        <v>5</v>
      </c>
      <c r="S248" s="25">
        <v>22</v>
      </c>
      <c r="U248" s="25">
        <f>MIN(S248,T248)</f>
        <v>22</v>
      </c>
      <c r="V248" s="71"/>
      <c r="W248" s="71" t="s">
        <v>31</v>
      </c>
      <c r="X248" s="25" t="s">
        <v>1529</v>
      </c>
      <c r="Y248" s="25">
        <v>500</v>
      </c>
      <c r="Z248" s="25">
        <v>20</v>
      </c>
      <c r="AA248" s="42"/>
      <c r="AB248" s="42"/>
      <c r="AC248" s="42"/>
      <c r="AD248" s="42"/>
      <c r="AE248" s="42"/>
      <c r="AF248" s="42"/>
      <c r="AG248" s="42"/>
      <c r="AH248" s="42"/>
      <c r="AI248" s="42">
        <v>351</v>
      </c>
      <c r="AK248" s="47">
        <v>351</v>
      </c>
      <c r="AM248" s="47">
        <f t="shared" si="64"/>
        <v>0</v>
      </c>
      <c r="AO248" s="48">
        <v>0</v>
      </c>
      <c r="AP248" s="49">
        <v>1</v>
      </c>
      <c r="AQ248" s="18" t="s">
        <v>1552</v>
      </c>
      <c r="AR248" s="24">
        <v>378</v>
      </c>
      <c r="AS248" s="24" t="s">
        <v>1509</v>
      </c>
      <c r="AT248" s="79">
        <f t="shared" si="62"/>
        <v>0</v>
      </c>
      <c r="AU248" s="51" t="b">
        <f t="shared" si="63"/>
        <v>0</v>
      </c>
      <c r="AV248" s="19"/>
      <c r="AW248" s="47">
        <v>85050</v>
      </c>
      <c r="BB248" s="80">
        <f t="shared" si="65"/>
        <v>500</v>
      </c>
      <c r="BD248" s="18">
        <v>0</v>
      </c>
      <c r="BE248" s="18">
        <v>0</v>
      </c>
      <c r="BF248" s="18"/>
      <c r="BG248" s="18"/>
      <c r="BH248" s="18"/>
      <c r="BI248" s="18"/>
      <c r="BJ248" s="18"/>
      <c r="BK248" s="18"/>
      <c r="BL248" s="18"/>
    </row>
    <row r="249" spans="1:68" ht="30" x14ac:dyDescent="0.25">
      <c r="A249" s="18">
        <v>414</v>
      </c>
      <c r="B249" s="29" t="s">
        <v>2073</v>
      </c>
      <c r="C249" s="28" t="s">
        <v>1534</v>
      </c>
      <c r="D249" s="28"/>
      <c r="E249" s="23"/>
      <c r="F249" s="24">
        <v>523</v>
      </c>
      <c r="G249" s="25">
        <v>230</v>
      </c>
      <c r="H249" s="52" t="s">
        <v>1756</v>
      </c>
      <c r="I249" s="86" t="s">
        <v>1700</v>
      </c>
      <c r="J249" s="83" t="s">
        <v>1505</v>
      </c>
      <c r="K249" s="69" t="s">
        <v>1175</v>
      </c>
      <c r="L249" s="25" t="s">
        <v>1227</v>
      </c>
      <c r="M249" s="52">
        <v>230</v>
      </c>
      <c r="N249" s="71" t="s">
        <v>1208</v>
      </c>
      <c r="O249" s="25">
        <v>1</v>
      </c>
      <c r="P249" s="25">
        <v>15</v>
      </c>
      <c r="Q249" s="52">
        <v>1</v>
      </c>
      <c r="R249" s="25">
        <v>5</v>
      </c>
      <c r="S249" s="25">
        <v>22</v>
      </c>
      <c r="U249" s="25">
        <f t="shared" ref="U249:U265" si="100">SUM(O249:R249)</f>
        <v>22</v>
      </c>
      <c r="V249" s="71"/>
      <c r="W249" s="71" t="s">
        <v>31</v>
      </c>
      <c r="X249" s="25" t="s">
        <v>1529</v>
      </c>
      <c r="Y249" s="25">
        <v>500</v>
      </c>
      <c r="Z249" s="25">
        <v>20</v>
      </c>
      <c r="AA249" s="42">
        <v>458</v>
      </c>
      <c r="AB249" s="42">
        <v>232</v>
      </c>
      <c r="AC249" s="42"/>
      <c r="AD249" s="42"/>
      <c r="AE249" s="42"/>
      <c r="AF249" s="42"/>
      <c r="AG249" s="42">
        <v>267</v>
      </c>
      <c r="AH249" s="42">
        <v>350</v>
      </c>
      <c r="AI249" s="42"/>
      <c r="AK249" s="47">
        <v>326.75</v>
      </c>
      <c r="AM249" s="47">
        <f t="shared" si="64"/>
        <v>0</v>
      </c>
      <c r="AO249" s="48">
        <v>0</v>
      </c>
      <c r="AP249" s="49">
        <v>1</v>
      </c>
      <c r="AQ249" s="18" t="s">
        <v>1168</v>
      </c>
      <c r="AR249" s="24">
        <v>523</v>
      </c>
      <c r="AS249" s="24" t="s">
        <v>1509</v>
      </c>
      <c r="AT249" s="79">
        <f t="shared" si="62"/>
        <v>0</v>
      </c>
      <c r="AU249" s="51" t="b">
        <f t="shared" si="63"/>
        <v>0</v>
      </c>
      <c r="AV249" s="19"/>
      <c r="AW249" s="47">
        <v>120290</v>
      </c>
      <c r="AX249" s="18" t="s">
        <v>1841</v>
      </c>
      <c r="AY249" s="18">
        <v>2</v>
      </c>
      <c r="AZ249" s="43">
        <f>AT249*U249</f>
        <v>0</v>
      </c>
      <c r="BA249" s="44">
        <f>ROUNDUP((AT249*U249)/Z249,0)*Z249</f>
        <v>0</v>
      </c>
      <c r="BB249" s="80">
        <f t="shared" si="65"/>
        <v>500</v>
      </c>
      <c r="BC249" s="18">
        <f t="shared" ref="BC249:BC262" si="101">BO249</f>
        <v>500</v>
      </c>
      <c r="BD249" s="18">
        <f>BO249*G249</f>
        <v>115000</v>
      </c>
      <c r="BE249" s="18">
        <f>BD249*AY249</f>
        <v>230000</v>
      </c>
      <c r="BF249" s="18">
        <f>U249</f>
        <v>22</v>
      </c>
      <c r="BG249" s="19">
        <f>ROUNDUP(AR249/BO249,0)</f>
        <v>2</v>
      </c>
      <c r="BH249" s="19">
        <f>AY249-BG249</f>
        <v>0</v>
      </c>
      <c r="BI249" s="19"/>
      <c r="BJ249" s="19"/>
      <c r="BK249" s="19"/>
      <c r="BL249" s="19"/>
      <c r="BM249" s="19">
        <f t="shared" ref="BM249:BM265" si="102">BF249*AT249</f>
        <v>0</v>
      </c>
      <c r="BN249" s="18">
        <f t="shared" ref="BN249:BN265" si="103">Y249+ROUNDUP((BM249-Y249)/Z249,0)*Z249</f>
        <v>0</v>
      </c>
      <c r="BO249" s="18">
        <f t="shared" ref="BO249:BO265" si="104">IF(BN249&gt;=Y249,BN249,Y249)</f>
        <v>500</v>
      </c>
      <c r="BP249" s="18" t="e">
        <f>BO249/AT249</f>
        <v>#DIV/0!</v>
      </c>
    </row>
    <row r="250" spans="1:68" x14ac:dyDescent="0.25">
      <c r="A250" s="18">
        <v>47</v>
      </c>
      <c r="B250" s="23" t="s">
        <v>294</v>
      </c>
      <c r="C250" s="28" t="s">
        <v>1534</v>
      </c>
      <c r="D250" s="28"/>
      <c r="E250" s="23"/>
      <c r="F250" s="24">
        <v>1300</v>
      </c>
      <c r="G250" s="25">
        <v>71</v>
      </c>
      <c r="H250" s="52" t="s">
        <v>1702</v>
      </c>
      <c r="I250" s="86" t="s">
        <v>1700</v>
      </c>
      <c r="J250" s="83" t="s">
        <v>1505</v>
      </c>
      <c r="K250" s="71" t="s">
        <v>1171</v>
      </c>
      <c r="L250" s="25" t="s">
        <v>295</v>
      </c>
      <c r="M250" s="52">
        <v>71</v>
      </c>
      <c r="N250" s="71" t="s">
        <v>1207</v>
      </c>
      <c r="O250" s="25">
        <v>1</v>
      </c>
      <c r="P250" s="25">
        <v>7</v>
      </c>
      <c r="Q250" s="52">
        <v>5</v>
      </c>
      <c r="R250" s="25">
        <v>3</v>
      </c>
      <c r="S250" s="52">
        <f>O250+P250+Q250+R250</f>
        <v>16</v>
      </c>
      <c r="T250" s="25">
        <v>5</v>
      </c>
      <c r="U250" s="25">
        <f t="shared" si="100"/>
        <v>16</v>
      </c>
      <c r="V250" s="71" t="s">
        <v>1942</v>
      </c>
      <c r="W250" s="71" t="s">
        <v>31</v>
      </c>
      <c r="X250" s="25" t="s">
        <v>1529</v>
      </c>
      <c r="Y250" s="25">
        <v>500</v>
      </c>
      <c r="Z250" s="25">
        <v>25</v>
      </c>
      <c r="AA250" s="42">
        <v>650</v>
      </c>
      <c r="AB250" s="42">
        <v>675</v>
      </c>
      <c r="AC250" s="42">
        <v>875</v>
      </c>
      <c r="AD250" s="42">
        <v>1675</v>
      </c>
      <c r="AE250" s="42">
        <v>1550</v>
      </c>
      <c r="AF250" s="42">
        <v>800</v>
      </c>
      <c r="AG250" s="42">
        <v>825</v>
      </c>
      <c r="AH250" s="42">
        <v>1150</v>
      </c>
      <c r="AI250" s="42">
        <v>1275</v>
      </c>
      <c r="AJ250" s="18">
        <v>9475</v>
      </c>
      <c r="AK250" s="47">
        <v>1052.7777777777778</v>
      </c>
      <c r="AL250" s="75">
        <v>1675</v>
      </c>
      <c r="AM250" s="47">
        <f t="shared" si="64"/>
        <v>74747.222222222219</v>
      </c>
      <c r="AN250" s="47">
        <v>0.7474722222222222</v>
      </c>
      <c r="AO250" s="48">
        <v>6.8384327050071759E-4</v>
      </c>
      <c r="AP250" s="49">
        <v>0.92307804652089875</v>
      </c>
      <c r="AQ250" s="18" t="s">
        <v>1168</v>
      </c>
      <c r="AR250" s="24">
        <v>1300</v>
      </c>
      <c r="AS250" s="24" t="s">
        <v>1509</v>
      </c>
      <c r="AT250" s="79">
        <f t="shared" si="62"/>
        <v>64.42307692307692</v>
      </c>
      <c r="AU250" s="51" t="b">
        <f t="shared" si="63"/>
        <v>0</v>
      </c>
      <c r="AV250" s="19">
        <v>23.283582089552237</v>
      </c>
      <c r="AW250" s="47">
        <v>92300</v>
      </c>
      <c r="AX250" s="18" t="s">
        <v>1841</v>
      </c>
      <c r="AY250" s="18">
        <v>2</v>
      </c>
      <c r="AZ250" s="43">
        <f>AT250*U250</f>
        <v>1030.7692307692307</v>
      </c>
      <c r="BA250" s="44">
        <f>ROUNDUP((AT250*U250)/Z250,0)*Z250</f>
        <v>1050</v>
      </c>
      <c r="BB250" s="80">
        <f t="shared" si="65"/>
        <v>500</v>
      </c>
      <c r="BC250" s="18">
        <f t="shared" si="101"/>
        <v>1050</v>
      </c>
      <c r="BD250" s="18">
        <f>BO250*G250</f>
        <v>74550</v>
      </c>
      <c r="BE250" s="18">
        <f>BD250*AY250</f>
        <v>149100</v>
      </c>
      <c r="BF250" s="18">
        <f>U250</f>
        <v>16</v>
      </c>
      <c r="BG250" s="19">
        <f>ROUNDUP(AR250/BO250,0)</f>
        <v>2</v>
      </c>
      <c r="BH250" s="19">
        <f>AY250-BG250</f>
        <v>0</v>
      </c>
      <c r="BI250" s="19">
        <f>(AR250-AY250*BO250)*G250</f>
        <v>-56800</v>
      </c>
      <c r="BJ250" s="19"/>
      <c r="BK250" s="19"/>
      <c r="BL250" s="19"/>
      <c r="BM250" s="19">
        <f t="shared" si="102"/>
        <v>1030.7692307692307</v>
      </c>
      <c r="BN250" s="18">
        <f t="shared" si="103"/>
        <v>1050</v>
      </c>
      <c r="BO250" s="18">
        <f t="shared" si="104"/>
        <v>1050</v>
      </c>
      <c r="BP250" s="18">
        <f>BO250/AT250</f>
        <v>16.298507462686569</v>
      </c>
    </row>
    <row r="251" spans="1:68" ht="30" x14ac:dyDescent="0.25">
      <c r="A251" s="18">
        <v>252</v>
      </c>
      <c r="B251" s="28" t="s">
        <v>2074</v>
      </c>
      <c r="C251" s="28" t="s">
        <v>1534</v>
      </c>
      <c r="D251" s="28"/>
      <c r="E251" s="23"/>
      <c r="F251" s="24">
        <v>528.04999999999995</v>
      </c>
      <c r="G251" s="25">
        <v>235</v>
      </c>
      <c r="H251" s="52" t="s">
        <v>1728</v>
      </c>
      <c r="I251" s="86" t="s">
        <v>1699</v>
      </c>
      <c r="J251" s="83" t="s">
        <v>1500</v>
      </c>
      <c r="K251" s="71" t="s">
        <v>1175</v>
      </c>
      <c r="L251" s="25" t="s">
        <v>296</v>
      </c>
      <c r="M251" s="52">
        <v>235</v>
      </c>
      <c r="N251" s="71" t="s">
        <v>1208</v>
      </c>
      <c r="O251" s="25">
        <v>1</v>
      </c>
      <c r="P251" s="25">
        <v>15</v>
      </c>
      <c r="Q251" s="52">
        <v>1</v>
      </c>
      <c r="R251" s="25">
        <v>5</v>
      </c>
      <c r="S251" s="25">
        <v>22</v>
      </c>
      <c r="T251" s="25">
        <v>25</v>
      </c>
      <c r="U251" s="25">
        <f t="shared" si="100"/>
        <v>22</v>
      </c>
      <c r="V251" s="71" t="s">
        <v>1917</v>
      </c>
      <c r="W251" s="71" t="s">
        <v>46</v>
      </c>
      <c r="X251" s="25" t="s">
        <v>1529</v>
      </c>
      <c r="Y251" s="25">
        <v>500</v>
      </c>
      <c r="Z251" s="25">
        <v>20</v>
      </c>
      <c r="AA251" s="42">
        <v>190</v>
      </c>
      <c r="AB251" s="42">
        <v>527</v>
      </c>
      <c r="AC251" s="42">
        <v>228</v>
      </c>
      <c r="AD251" s="42">
        <v>0</v>
      </c>
      <c r="AE251" s="42">
        <v>0</v>
      </c>
      <c r="AF251" s="42">
        <v>80</v>
      </c>
      <c r="AG251" s="42">
        <v>747.99</v>
      </c>
      <c r="AH251" s="42">
        <v>531.16999999999996</v>
      </c>
      <c r="AI251" s="42">
        <v>532.66999999999996</v>
      </c>
      <c r="AJ251" s="18">
        <v>2836.83</v>
      </c>
      <c r="AK251" s="47">
        <v>315.20333333333332</v>
      </c>
      <c r="AL251" s="75">
        <v>747.99</v>
      </c>
      <c r="AM251" s="47">
        <f t="shared" si="64"/>
        <v>74072.783333333326</v>
      </c>
      <c r="AN251" s="47">
        <v>0.74072783333333325</v>
      </c>
      <c r="AO251" s="48">
        <v>6.776730011339245E-4</v>
      </c>
      <c r="AP251" s="49">
        <v>0.92375571952203273</v>
      </c>
      <c r="AQ251" s="18" t="s">
        <v>1168</v>
      </c>
      <c r="AR251" s="24">
        <v>528.04999999999995</v>
      </c>
      <c r="AS251" s="24" t="s">
        <v>1509</v>
      </c>
      <c r="AT251" s="79">
        <f t="shared" si="62"/>
        <v>28.768846153846155</v>
      </c>
      <c r="AU251" s="51" t="b">
        <f t="shared" si="63"/>
        <v>0</v>
      </c>
      <c r="AV251" s="19">
        <v>21.178759074319174</v>
      </c>
      <c r="AW251" s="47">
        <v>124091.74999999999</v>
      </c>
      <c r="AX251" s="18" t="s">
        <v>1841</v>
      </c>
      <c r="AY251" s="18">
        <v>2</v>
      </c>
      <c r="AZ251" s="43">
        <f>AT251*U251</f>
        <v>632.91461538461544</v>
      </c>
      <c r="BA251" s="44">
        <f>ROUNDUP((AT251*U251)/Z251,0)*Z251</f>
        <v>640</v>
      </c>
      <c r="BB251" s="80">
        <f t="shared" si="65"/>
        <v>500</v>
      </c>
      <c r="BC251" s="18">
        <f t="shared" si="101"/>
        <v>640</v>
      </c>
      <c r="BD251" s="18">
        <f>BO251*G251</f>
        <v>150400</v>
      </c>
      <c r="BE251" s="18">
        <f>BD251*AY251</f>
        <v>300800</v>
      </c>
      <c r="BF251" s="18">
        <f>U251</f>
        <v>22</v>
      </c>
      <c r="BG251" s="19">
        <f>ROUNDUP(AR251/BO251,0)</f>
        <v>1</v>
      </c>
      <c r="BH251" s="19">
        <f>AY251-BG251</f>
        <v>1</v>
      </c>
      <c r="BI251" s="19"/>
      <c r="BJ251" s="19"/>
      <c r="BK251" s="19">
        <f>BH251*BO251</f>
        <v>640</v>
      </c>
      <c r="BL251" s="19">
        <f>BK251*G251</f>
        <v>150400</v>
      </c>
      <c r="BM251" s="19">
        <f t="shared" si="102"/>
        <v>632.91461538461544</v>
      </c>
      <c r="BN251" s="18">
        <f t="shared" si="103"/>
        <v>640</v>
      </c>
      <c r="BO251" s="18">
        <f t="shared" si="104"/>
        <v>640</v>
      </c>
      <c r="BP251" s="18">
        <f>BO251/AT251</f>
        <v>22.246286715063036</v>
      </c>
    </row>
    <row r="252" spans="1:68" x14ac:dyDescent="0.25">
      <c r="A252" s="18">
        <v>464</v>
      </c>
      <c r="B252" s="26" t="s">
        <v>1246</v>
      </c>
      <c r="C252" s="23" t="s">
        <v>1595</v>
      </c>
      <c r="D252" s="23"/>
      <c r="E252" s="23"/>
      <c r="F252" s="24">
        <v>708.5</v>
      </c>
      <c r="G252" s="25">
        <v>195</v>
      </c>
      <c r="H252" s="52" t="e">
        <v>#N/A</v>
      </c>
      <c r="I252" s="86" t="s">
        <v>1699</v>
      </c>
      <c r="J252" s="83" t="s">
        <v>1500</v>
      </c>
      <c r="K252" s="69" t="s">
        <v>1175</v>
      </c>
      <c r="L252" s="25" t="s">
        <v>1247</v>
      </c>
      <c r="M252" s="52">
        <v>195</v>
      </c>
      <c r="N252" s="71" t="s">
        <v>1208</v>
      </c>
      <c r="O252" s="25">
        <v>1</v>
      </c>
      <c r="P252" s="25">
        <v>15</v>
      </c>
      <c r="Q252" s="52">
        <v>1</v>
      </c>
      <c r="R252" s="25">
        <v>5</v>
      </c>
      <c r="S252" s="25">
        <v>22</v>
      </c>
      <c r="U252" s="25">
        <f t="shared" si="100"/>
        <v>22</v>
      </c>
      <c r="V252" s="71"/>
      <c r="W252" s="71" t="s">
        <v>31</v>
      </c>
      <c r="X252" s="25" t="s">
        <v>1529</v>
      </c>
      <c r="Y252" s="25">
        <v>500</v>
      </c>
      <c r="Z252" s="25">
        <v>20</v>
      </c>
      <c r="AA252" s="42">
        <v>382</v>
      </c>
      <c r="AB252" s="42">
        <v>370</v>
      </c>
      <c r="AC252" s="42"/>
      <c r="AD252" s="42"/>
      <c r="AE252" s="42"/>
      <c r="AF252" s="42"/>
      <c r="AG252" s="42"/>
      <c r="AH252" s="42"/>
      <c r="AI252" s="42"/>
      <c r="AK252" s="47">
        <v>376</v>
      </c>
      <c r="AM252" s="47">
        <f t="shared" si="64"/>
        <v>0</v>
      </c>
      <c r="AO252" s="48">
        <v>0</v>
      </c>
      <c r="AP252" s="49">
        <v>1</v>
      </c>
      <c r="AQ252" s="18" t="s">
        <v>1168</v>
      </c>
      <c r="AR252" s="24">
        <v>708.5</v>
      </c>
      <c r="AS252" s="24" t="s">
        <v>1509</v>
      </c>
      <c r="AT252" s="79">
        <f t="shared" si="62"/>
        <v>0</v>
      </c>
      <c r="AU252" s="51" t="b">
        <f t="shared" si="63"/>
        <v>0</v>
      </c>
      <c r="AV252" s="19"/>
      <c r="AW252" s="47">
        <v>138157.5</v>
      </c>
      <c r="AX252" s="18" t="s">
        <v>1867</v>
      </c>
      <c r="AY252" s="18">
        <v>2</v>
      </c>
      <c r="AZ252" s="43"/>
      <c r="BB252" s="80">
        <f t="shared" si="65"/>
        <v>500</v>
      </c>
      <c r="BC252" s="18">
        <f t="shared" si="101"/>
        <v>500</v>
      </c>
      <c r="BD252" s="18">
        <v>0</v>
      </c>
      <c r="BE252" s="18">
        <v>0</v>
      </c>
      <c r="BF252" s="18"/>
      <c r="BG252" s="18"/>
      <c r="BH252" s="18"/>
      <c r="BI252" s="18"/>
      <c r="BJ252" s="18"/>
      <c r="BK252" s="18"/>
      <c r="BL252" s="18"/>
      <c r="BM252" s="19">
        <f t="shared" si="102"/>
        <v>0</v>
      </c>
      <c r="BN252" s="18">
        <f t="shared" si="103"/>
        <v>0</v>
      </c>
      <c r="BO252" s="18">
        <f t="shared" si="104"/>
        <v>500</v>
      </c>
    </row>
    <row r="253" spans="1:68" ht="30" x14ac:dyDescent="0.25">
      <c r="A253" s="18">
        <v>540</v>
      </c>
      <c r="B253" s="29" t="s">
        <v>2075</v>
      </c>
      <c r="C253" s="28" t="s">
        <v>1534</v>
      </c>
      <c r="D253" s="28"/>
      <c r="E253" s="23"/>
      <c r="F253" s="24">
        <v>809.66</v>
      </c>
      <c r="G253" s="25">
        <v>225</v>
      </c>
      <c r="H253" s="52" t="s">
        <v>1732</v>
      </c>
      <c r="I253" s="86" t="s">
        <v>1700</v>
      </c>
      <c r="J253" s="83" t="s">
        <v>1639</v>
      </c>
      <c r="K253" s="71" t="s">
        <v>1175</v>
      </c>
      <c r="L253" s="25" t="s">
        <v>605</v>
      </c>
      <c r="M253" s="52">
        <v>225</v>
      </c>
      <c r="N253" s="71" t="s">
        <v>1208</v>
      </c>
      <c r="O253" s="25">
        <v>1</v>
      </c>
      <c r="P253" s="25">
        <v>15</v>
      </c>
      <c r="Q253" s="52">
        <v>1</v>
      </c>
      <c r="R253" s="25">
        <v>5</v>
      </c>
      <c r="S253" s="25">
        <v>22</v>
      </c>
      <c r="T253" s="25">
        <v>25</v>
      </c>
      <c r="U253" s="25">
        <f t="shared" si="100"/>
        <v>22</v>
      </c>
      <c r="V253" s="71"/>
      <c r="W253" s="71" t="s">
        <v>46</v>
      </c>
      <c r="X253" s="25" t="s">
        <v>1529</v>
      </c>
      <c r="Y253" s="25">
        <v>500</v>
      </c>
      <c r="Z253" s="25">
        <v>20</v>
      </c>
      <c r="AA253" s="42"/>
      <c r="AB253" s="42"/>
      <c r="AC253" s="42"/>
      <c r="AD253" s="42"/>
      <c r="AE253" s="42"/>
      <c r="AF253" s="42"/>
      <c r="AG253" s="42"/>
      <c r="AH253" s="42">
        <v>458</v>
      </c>
      <c r="AI253" s="42">
        <v>191.87</v>
      </c>
      <c r="AJ253" s="18">
        <v>649.87</v>
      </c>
      <c r="AK253" s="47">
        <v>324.935</v>
      </c>
      <c r="AL253" s="75">
        <v>458</v>
      </c>
      <c r="AM253" s="47">
        <f t="shared" si="64"/>
        <v>16246.75</v>
      </c>
      <c r="AN253" s="47">
        <v>0.73110375000000005</v>
      </c>
      <c r="AO253" s="48">
        <v>6.6886817277164539E-4</v>
      </c>
      <c r="AP253" s="49">
        <v>0.9244245876948044</v>
      </c>
      <c r="AQ253" s="18" t="s">
        <v>1168</v>
      </c>
      <c r="AR253" s="24">
        <v>809.66</v>
      </c>
      <c r="AS253" s="24" t="s">
        <v>1509</v>
      </c>
      <c r="AT253" s="79">
        <f t="shared" si="62"/>
        <v>17.615384615384617</v>
      </c>
      <c r="AU253" s="51" t="b">
        <f t="shared" si="63"/>
        <v>0</v>
      </c>
      <c r="AV253" s="19">
        <v>53.034497816593884</v>
      </c>
      <c r="AW253" s="47">
        <v>182173.5</v>
      </c>
      <c r="AX253" s="18" t="s">
        <v>1841</v>
      </c>
      <c r="AY253" s="18">
        <v>2</v>
      </c>
      <c r="AZ253" s="43">
        <f>AT253*U253</f>
        <v>387.53846153846155</v>
      </c>
      <c r="BA253" s="44">
        <f>ROUNDUP((AT253*U253)/Z253,0)*Z253</f>
        <v>400</v>
      </c>
      <c r="BB253" s="80">
        <f t="shared" si="65"/>
        <v>500</v>
      </c>
      <c r="BC253" s="18">
        <f t="shared" si="101"/>
        <v>500</v>
      </c>
      <c r="BD253" s="18">
        <f>BO253*G253</f>
        <v>112500</v>
      </c>
      <c r="BE253" s="18">
        <f>BD253*AY253</f>
        <v>225000</v>
      </c>
      <c r="BF253" s="18">
        <f>U253</f>
        <v>22</v>
      </c>
      <c r="BG253" s="19">
        <f>ROUNDUP(AR253/BO253,0)</f>
        <v>2</v>
      </c>
      <c r="BH253" s="19">
        <f>AY253-BG253</f>
        <v>0</v>
      </c>
      <c r="BI253" s="19"/>
      <c r="BJ253" s="19"/>
      <c r="BK253" s="19"/>
      <c r="BL253" s="19"/>
      <c r="BM253" s="19">
        <f t="shared" si="102"/>
        <v>387.53846153846155</v>
      </c>
      <c r="BN253" s="18">
        <f t="shared" si="103"/>
        <v>380</v>
      </c>
      <c r="BO253" s="18">
        <f t="shared" si="104"/>
        <v>500</v>
      </c>
      <c r="BP253" s="18">
        <f>BO253/AT253</f>
        <v>28.384279475982531</v>
      </c>
    </row>
    <row r="254" spans="1:68" x14ac:dyDescent="0.25">
      <c r="A254" s="18">
        <v>98</v>
      </c>
      <c r="B254" s="23" t="s">
        <v>299</v>
      </c>
      <c r="C254" s="28" t="s">
        <v>1534</v>
      </c>
      <c r="D254" s="28"/>
      <c r="E254" s="23"/>
      <c r="F254" s="24">
        <v>525</v>
      </c>
      <c r="G254" s="25">
        <v>255</v>
      </c>
      <c r="H254" s="52" t="s">
        <v>1702</v>
      </c>
      <c r="I254" s="86" t="s">
        <v>1700</v>
      </c>
      <c r="J254" s="83" t="s">
        <v>1505</v>
      </c>
      <c r="K254" s="71" t="s">
        <v>1171</v>
      </c>
      <c r="L254" s="25" t="s">
        <v>300</v>
      </c>
      <c r="M254" s="52">
        <v>255</v>
      </c>
      <c r="N254" s="71" t="s">
        <v>1207</v>
      </c>
      <c r="O254" s="25">
        <v>1</v>
      </c>
      <c r="P254" s="25">
        <v>5</v>
      </c>
      <c r="Q254" s="52">
        <v>1</v>
      </c>
      <c r="R254" s="25">
        <v>3</v>
      </c>
      <c r="S254" s="52">
        <f>O254+P254+Q254+R254</f>
        <v>10</v>
      </c>
      <c r="T254" s="25">
        <v>7</v>
      </c>
      <c r="U254" s="25">
        <f t="shared" si="100"/>
        <v>10</v>
      </c>
      <c r="V254" s="71" t="s">
        <v>1926</v>
      </c>
      <c r="W254" s="71" t="s">
        <v>31</v>
      </c>
      <c r="X254" s="25" t="s">
        <v>1529</v>
      </c>
      <c r="Y254" s="25">
        <v>50</v>
      </c>
      <c r="Z254" s="25">
        <v>25</v>
      </c>
      <c r="AA254" s="42">
        <v>15</v>
      </c>
      <c r="AB254" s="42">
        <v>50</v>
      </c>
      <c r="AC254" s="42">
        <v>75</v>
      </c>
      <c r="AD254" s="42">
        <v>655</v>
      </c>
      <c r="AE254" s="42">
        <v>485</v>
      </c>
      <c r="AF254" s="42">
        <v>250</v>
      </c>
      <c r="AG254" s="42">
        <v>575</v>
      </c>
      <c r="AH254" s="42">
        <v>189</v>
      </c>
      <c r="AI254" s="42">
        <v>275</v>
      </c>
      <c r="AJ254" s="18">
        <v>2569</v>
      </c>
      <c r="AK254" s="47">
        <v>285.44444444444446</v>
      </c>
      <c r="AL254" s="75">
        <v>655</v>
      </c>
      <c r="AM254" s="47">
        <f t="shared" si="64"/>
        <v>72788.333333333343</v>
      </c>
      <c r="AN254" s="47">
        <v>0.72788333333333344</v>
      </c>
      <c r="AO254" s="48">
        <v>6.6592189570577527E-4</v>
      </c>
      <c r="AP254" s="49">
        <v>0.9250905095905102</v>
      </c>
      <c r="AQ254" s="18" t="s">
        <v>1168</v>
      </c>
      <c r="AR254" s="24">
        <v>525</v>
      </c>
      <c r="AS254" s="24" t="s">
        <v>1509</v>
      </c>
      <c r="AT254" s="79">
        <f t="shared" si="62"/>
        <v>25.192307692307693</v>
      </c>
      <c r="AU254" s="51" t="b">
        <f t="shared" si="63"/>
        <v>0</v>
      </c>
      <c r="AV254" s="19">
        <v>24.045801526717558</v>
      </c>
      <c r="AW254" s="47">
        <v>133875</v>
      </c>
      <c r="AX254" s="18" t="s">
        <v>1841</v>
      </c>
      <c r="AY254" s="18">
        <v>2</v>
      </c>
      <c r="AZ254" s="43">
        <f>AT254*U254</f>
        <v>251.92307692307693</v>
      </c>
      <c r="BA254" s="44">
        <f>ROUNDUP((AT254*U254)/Z254,0)*Z254</f>
        <v>275</v>
      </c>
      <c r="BB254" s="80">
        <f t="shared" si="65"/>
        <v>50</v>
      </c>
      <c r="BC254" s="18">
        <f t="shared" si="101"/>
        <v>275</v>
      </c>
      <c r="BD254" s="18">
        <f>BO254*G254</f>
        <v>70125</v>
      </c>
      <c r="BE254" s="18">
        <f>BD254*AY254</f>
        <v>140250</v>
      </c>
      <c r="BF254" s="18">
        <f>U254</f>
        <v>10</v>
      </c>
      <c r="BG254" s="19">
        <f>ROUNDUP(AR254/BO254,0)</f>
        <v>2</v>
      </c>
      <c r="BH254" s="19">
        <f>AY254-BG254</f>
        <v>0</v>
      </c>
      <c r="BI254" s="19">
        <f>(AR254-AY254*BO254)*G254</f>
        <v>-6375</v>
      </c>
      <c r="BJ254" s="19"/>
      <c r="BK254" s="19"/>
      <c r="BL254" s="19"/>
      <c r="BM254" s="19">
        <f t="shared" si="102"/>
        <v>251.92307692307693</v>
      </c>
      <c r="BN254" s="18">
        <f t="shared" si="103"/>
        <v>275</v>
      </c>
      <c r="BO254" s="18">
        <f t="shared" si="104"/>
        <v>275</v>
      </c>
      <c r="BP254" s="18">
        <f>BO254/AT254</f>
        <v>10.916030534351144</v>
      </c>
    </row>
    <row r="255" spans="1:68" x14ac:dyDescent="0.25">
      <c r="A255" s="18">
        <v>196</v>
      </c>
      <c r="B255" s="23" t="s">
        <v>303</v>
      </c>
      <c r="C255" s="28" t="s">
        <v>1534</v>
      </c>
      <c r="D255" s="28"/>
      <c r="E255" s="23"/>
      <c r="F255" s="24">
        <v>9.7400000000000091</v>
      </c>
      <c r="G255" s="25">
        <v>230</v>
      </c>
      <c r="H255" s="52" t="s">
        <v>1702</v>
      </c>
      <c r="I255" s="86" t="s">
        <v>1699</v>
      </c>
      <c r="J255" s="83" t="s">
        <v>1500</v>
      </c>
      <c r="K255" s="71" t="s">
        <v>1175</v>
      </c>
      <c r="L255" s="25" t="s">
        <v>304</v>
      </c>
      <c r="M255" s="52">
        <v>230</v>
      </c>
      <c r="N255" s="71" t="s">
        <v>1208</v>
      </c>
      <c r="O255" s="25">
        <v>1</v>
      </c>
      <c r="P255" s="25">
        <v>15</v>
      </c>
      <c r="Q255" s="52">
        <v>1</v>
      </c>
      <c r="R255" s="25">
        <v>5</v>
      </c>
      <c r="S255" s="25">
        <v>22</v>
      </c>
      <c r="T255" s="25">
        <v>25</v>
      </c>
      <c r="U255" s="25">
        <f t="shared" si="100"/>
        <v>22</v>
      </c>
      <c r="V255" s="71" t="s">
        <v>1896</v>
      </c>
      <c r="W255" s="71" t="s">
        <v>46</v>
      </c>
      <c r="X255" s="25" t="s">
        <v>1529</v>
      </c>
      <c r="Y255" s="25">
        <v>500</v>
      </c>
      <c r="Z255" s="25">
        <v>20</v>
      </c>
      <c r="AA255" s="42">
        <v>625</v>
      </c>
      <c r="AB255" s="42">
        <v>752</v>
      </c>
      <c r="AC255" s="42">
        <v>51</v>
      </c>
      <c r="AD255" s="42">
        <v>0</v>
      </c>
      <c r="AE255" s="42">
        <v>0</v>
      </c>
      <c r="AF255" s="42">
        <v>290</v>
      </c>
      <c r="AG255" s="42">
        <v>335.99</v>
      </c>
      <c r="AH255" s="42">
        <v>193.82000000000002</v>
      </c>
      <c r="AI255" s="42">
        <v>571.08999999999992</v>
      </c>
      <c r="AJ255" s="18">
        <v>2818.8999999999996</v>
      </c>
      <c r="AK255" s="47">
        <v>313.21111111111105</v>
      </c>
      <c r="AL255" s="75">
        <v>752</v>
      </c>
      <c r="AM255" s="47">
        <f t="shared" si="64"/>
        <v>72038.555555555547</v>
      </c>
      <c r="AN255" s="47">
        <v>0.7203855555555555</v>
      </c>
      <c r="AO255" s="48">
        <v>6.5906237006106315E-4</v>
      </c>
      <c r="AP255" s="49">
        <v>0.92574957196057128</v>
      </c>
      <c r="AQ255" s="18" t="s">
        <v>1168</v>
      </c>
      <c r="AR255" s="24">
        <v>9.7400000000000091</v>
      </c>
      <c r="AS255" s="24" t="s">
        <v>1509</v>
      </c>
      <c r="AT255" s="79">
        <f t="shared" si="62"/>
        <v>28.923076923076923</v>
      </c>
      <c r="AU255" s="51" t="b">
        <f t="shared" si="63"/>
        <v>0</v>
      </c>
      <c r="AV255" s="19">
        <v>0.38856382978723442</v>
      </c>
      <c r="AW255" s="47">
        <v>2240.2000000000021</v>
      </c>
      <c r="AX255" s="18" t="s">
        <v>1841</v>
      </c>
      <c r="AY255" s="18">
        <v>2</v>
      </c>
      <c r="AZ255" s="43">
        <f>AT255*U255</f>
        <v>636.30769230769226</v>
      </c>
      <c r="BA255" s="44">
        <f>ROUNDUP((AT255*U255)/Z255,0)*Z255</f>
        <v>640</v>
      </c>
      <c r="BB255" s="80">
        <f t="shared" si="65"/>
        <v>500</v>
      </c>
      <c r="BC255" s="18">
        <f t="shared" si="101"/>
        <v>640</v>
      </c>
      <c r="BD255" s="18">
        <f>BO255*G255</f>
        <v>147200</v>
      </c>
      <c r="BE255" s="18">
        <f>BD255*AY255</f>
        <v>294400</v>
      </c>
      <c r="BF255" s="18">
        <f>U255</f>
        <v>22</v>
      </c>
      <c r="BG255" s="19">
        <f>ROUNDUP(AR255/BO255,0)</f>
        <v>1</v>
      </c>
      <c r="BH255" s="19">
        <f>AY255-BG255</f>
        <v>1</v>
      </c>
      <c r="BI255" s="19"/>
      <c r="BJ255" s="19"/>
      <c r="BK255" s="19">
        <f>BH255*BO255</f>
        <v>640</v>
      </c>
      <c r="BL255" s="19">
        <f>BK255*G255</f>
        <v>147200</v>
      </c>
      <c r="BM255" s="19">
        <f t="shared" si="102"/>
        <v>636.30769230769226</v>
      </c>
      <c r="BN255" s="18">
        <f t="shared" si="103"/>
        <v>640</v>
      </c>
      <c r="BO255" s="18">
        <f t="shared" si="104"/>
        <v>640</v>
      </c>
      <c r="BP255" s="18">
        <f>BO255/AT255</f>
        <v>22.127659574468083</v>
      </c>
    </row>
    <row r="256" spans="1:68" x14ac:dyDescent="0.25">
      <c r="A256" s="18">
        <v>621</v>
      </c>
      <c r="B256" s="23" t="s">
        <v>305</v>
      </c>
      <c r="C256" s="28" t="s">
        <v>1534</v>
      </c>
      <c r="D256" s="28"/>
      <c r="E256" s="23"/>
      <c r="F256" s="24">
        <v>1901</v>
      </c>
      <c r="G256" s="25">
        <v>40</v>
      </c>
      <c r="H256" s="52" t="s">
        <v>1702</v>
      </c>
      <c r="I256" s="86" t="s">
        <v>1700</v>
      </c>
      <c r="J256" s="83" t="s">
        <v>1502</v>
      </c>
      <c r="K256" s="71" t="s">
        <v>1178</v>
      </c>
      <c r="L256" s="25" t="s">
        <v>306</v>
      </c>
      <c r="M256" s="52">
        <v>40</v>
      </c>
      <c r="N256" s="71" t="s">
        <v>1208</v>
      </c>
      <c r="O256" s="25">
        <v>1</v>
      </c>
      <c r="P256" s="25">
        <v>4</v>
      </c>
      <c r="Q256" s="52">
        <v>1</v>
      </c>
      <c r="R256" s="25">
        <v>2</v>
      </c>
      <c r="S256" s="25">
        <v>8</v>
      </c>
      <c r="T256" s="25">
        <v>5</v>
      </c>
      <c r="U256" s="25">
        <f t="shared" si="100"/>
        <v>8</v>
      </c>
      <c r="V256" s="71" t="s">
        <v>1968</v>
      </c>
      <c r="W256" s="71" t="s">
        <v>46</v>
      </c>
      <c r="X256" s="25" t="s">
        <v>1510</v>
      </c>
      <c r="Y256" s="25">
        <v>500</v>
      </c>
      <c r="Z256" s="25">
        <v>10</v>
      </c>
      <c r="AA256" s="42">
        <v>1270</v>
      </c>
      <c r="AB256" s="42">
        <v>1080</v>
      </c>
      <c r="AC256" s="42">
        <v>1750</v>
      </c>
      <c r="AD256" s="42">
        <v>1050</v>
      </c>
      <c r="AE256" s="42">
        <v>1370</v>
      </c>
      <c r="AF256" s="42">
        <v>2440</v>
      </c>
      <c r="AG256" s="42">
        <v>1800</v>
      </c>
      <c r="AH256" s="42">
        <v>2030</v>
      </c>
      <c r="AI256" s="42">
        <v>3100</v>
      </c>
      <c r="AJ256" s="18">
        <v>15890</v>
      </c>
      <c r="AK256" s="47">
        <v>1765.5555555555557</v>
      </c>
      <c r="AL256" s="75">
        <v>3100</v>
      </c>
      <c r="AM256" s="47">
        <f t="shared" si="64"/>
        <v>70622.222222222219</v>
      </c>
      <c r="AN256" s="47">
        <v>0.7062222222222222</v>
      </c>
      <c r="AO256" s="48">
        <v>6.4610469765544036E-4</v>
      </c>
      <c r="AP256" s="49">
        <v>0.92639567665822675</v>
      </c>
      <c r="AQ256" s="18" t="s">
        <v>1168</v>
      </c>
      <c r="AR256" s="24">
        <v>1901</v>
      </c>
      <c r="AS256" s="24" t="s">
        <v>1510</v>
      </c>
      <c r="AT256" s="79">
        <f t="shared" ref="AT256:AT319" si="105">AL256/26</f>
        <v>119.23076923076923</v>
      </c>
      <c r="AU256" s="51" t="b">
        <f t="shared" ref="AU256:AU319" si="106">IF(AT256&gt;=Y256,TRUE,FALSE)</f>
        <v>0</v>
      </c>
      <c r="AV256" s="19">
        <v>18.396774193548389</v>
      </c>
      <c r="AW256" s="47">
        <v>76040</v>
      </c>
      <c r="AX256" s="18" t="s">
        <v>1841</v>
      </c>
      <c r="AY256" s="18">
        <v>2</v>
      </c>
      <c r="AZ256" s="43">
        <f>AT256*U256</f>
        <v>953.84615384615381</v>
      </c>
      <c r="BA256" s="44">
        <f>ROUNDUP((AT256*U256)/Z256,0)*Z256</f>
        <v>960</v>
      </c>
      <c r="BB256" s="80">
        <f t="shared" si="65"/>
        <v>500</v>
      </c>
      <c r="BC256" s="18">
        <f t="shared" si="101"/>
        <v>960</v>
      </c>
      <c r="BD256" s="18">
        <f>BO256*G256</f>
        <v>38400</v>
      </c>
      <c r="BE256" s="18">
        <f>BD256*AY256</f>
        <v>76800</v>
      </c>
      <c r="BF256" s="18">
        <f>U256</f>
        <v>8</v>
      </c>
      <c r="BG256" s="19">
        <f>ROUNDUP(AR256/BO256,0)</f>
        <v>2</v>
      </c>
      <c r="BH256" s="19">
        <f>AY256-BG256</f>
        <v>0</v>
      </c>
      <c r="BI256" s="19">
        <f>(AR256-AY256*BO256)*G256</f>
        <v>-760</v>
      </c>
      <c r="BJ256" s="19"/>
      <c r="BK256" s="19"/>
      <c r="BL256" s="19"/>
      <c r="BM256" s="19">
        <f t="shared" si="102"/>
        <v>953.84615384615381</v>
      </c>
      <c r="BN256" s="18">
        <f t="shared" si="103"/>
        <v>960</v>
      </c>
      <c r="BO256" s="18">
        <f t="shared" si="104"/>
        <v>960</v>
      </c>
      <c r="BP256" s="18">
        <f>BO256/AT256</f>
        <v>8.0516129032258075</v>
      </c>
    </row>
    <row r="257" spans="1:68" x14ac:dyDescent="0.25">
      <c r="A257" s="18">
        <v>465</v>
      </c>
      <c r="B257" s="26" t="s">
        <v>1234</v>
      </c>
      <c r="C257" s="23" t="s">
        <v>1595</v>
      </c>
      <c r="D257" s="23"/>
      <c r="E257" s="23" t="s">
        <v>1602</v>
      </c>
      <c r="F257" s="24">
        <v>17900</v>
      </c>
      <c r="G257" s="25">
        <v>7</v>
      </c>
      <c r="H257" s="52" t="e">
        <v>#N/A</v>
      </c>
      <c r="I257" s="86" t="s">
        <v>1699</v>
      </c>
      <c r="J257" s="83" t="s">
        <v>1500</v>
      </c>
      <c r="K257" s="69" t="s">
        <v>1177</v>
      </c>
      <c r="L257" s="25" t="s">
        <v>1235</v>
      </c>
      <c r="M257" s="52">
        <v>7</v>
      </c>
      <c r="N257" s="71" t="s">
        <v>1208</v>
      </c>
      <c r="O257" s="25">
        <v>1</v>
      </c>
      <c r="P257" s="25">
        <v>10</v>
      </c>
      <c r="Q257" s="52">
        <v>1</v>
      </c>
      <c r="R257" s="25">
        <v>4</v>
      </c>
      <c r="S257" s="25">
        <v>16</v>
      </c>
      <c r="U257" s="25">
        <f t="shared" si="100"/>
        <v>16</v>
      </c>
      <c r="V257" s="71"/>
      <c r="W257" s="71" t="s">
        <v>31</v>
      </c>
      <c r="X257" s="25" t="s">
        <v>1510</v>
      </c>
      <c r="Y257" s="25">
        <v>5000</v>
      </c>
      <c r="Z257" s="25">
        <v>250</v>
      </c>
      <c r="AA257" s="42">
        <v>15400</v>
      </c>
      <c r="AB257" s="42">
        <v>14458</v>
      </c>
      <c r="AC257" s="42">
        <v>400</v>
      </c>
      <c r="AD257" s="42"/>
      <c r="AE257" s="42"/>
      <c r="AF257" s="42"/>
      <c r="AG257" s="42"/>
      <c r="AH257" s="42"/>
      <c r="AI257" s="42"/>
      <c r="AK257" s="47">
        <v>10086</v>
      </c>
      <c r="AM257" s="47">
        <f t="shared" ref="AM257:AM320" si="107">(AJ257/9)*M257</f>
        <v>0</v>
      </c>
      <c r="AO257" s="48">
        <v>0</v>
      </c>
      <c r="AP257" s="49">
        <v>1</v>
      </c>
      <c r="AQ257" s="18" t="s">
        <v>1168</v>
      </c>
      <c r="AR257" s="24">
        <v>17900</v>
      </c>
      <c r="AS257" s="24" t="s">
        <v>1510</v>
      </c>
      <c r="AT257" s="79">
        <f t="shared" si="105"/>
        <v>0</v>
      </c>
      <c r="AU257" s="51" t="b">
        <f t="shared" si="106"/>
        <v>0</v>
      </c>
      <c r="AV257" s="19"/>
      <c r="AW257" s="47">
        <v>125300</v>
      </c>
      <c r="AX257" s="18" t="s">
        <v>1867</v>
      </c>
      <c r="AY257" s="18">
        <v>2</v>
      </c>
      <c r="AZ257" s="43"/>
      <c r="BB257" s="80">
        <f t="shared" ref="BB257:BB320" si="108">MAX(Y257,AT257)</f>
        <v>5000</v>
      </c>
      <c r="BC257" s="18">
        <f t="shared" si="101"/>
        <v>5000</v>
      </c>
      <c r="BD257" s="18">
        <v>0</v>
      </c>
      <c r="BE257" s="18">
        <v>0</v>
      </c>
      <c r="BF257" s="18"/>
      <c r="BG257" s="18"/>
      <c r="BH257" s="18"/>
      <c r="BI257" s="18"/>
      <c r="BJ257" s="18"/>
      <c r="BK257" s="18"/>
      <c r="BL257" s="18"/>
      <c r="BM257" s="19">
        <f t="shared" si="102"/>
        <v>0</v>
      </c>
      <c r="BN257" s="18">
        <f t="shared" si="103"/>
        <v>0</v>
      </c>
      <c r="BO257" s="18">
        <f t="shared" si="104"/>
        <v>5000</v>
      </c>
    </row>
    <row r="258" spans="1:68" ht="45" x14ac:dyDescent="0.25">
      <c r="A258" s="18">
        <v>670</v>
      </c>
      <c r="B258" s="28" t="s">
        <v>2076</v>
      </c>
      <c r="C258" s="28" t="s">
        <v>1534</v>
      </c>
      <c r="D258" s="28"/>
      <c r="E258" s="23"/>
      <c r="F258" s="24">
        <v>56500</v>
      </c>
      <c r="G258" s="25">
        <v>1.2</v>
      </c>
      <c r="H258" s="52" t="s">
        <v>1733</v>
      </c>
      <c r="I258" s="86" t="s">
        <v>1700</v>
      </c>
      <c r="J258" s="83" t="s">
        <v>1502</v>
      </c>
      <c r="K258" s="71" t="s">
        <v>1180</v>
      </c>
      <c r="L258" s="25" t="s">
        <v>307</v>
      </c>
      <c r="M258" s="52">
        <v>1.2</v>
      </c>
      <c r="N258" s="71" t="s">
        <v>1208</v>
      </c>
      <c r="O258" s="25">
        <v>1</v>
      </c>
      <c r="P258" s="25">
        <v>7</v>
      </c>
      <c r="Q258" s="52">
        <v>1</v>
      </c>
      <c r="R258" s="25">
        <v>2</v>
      </c>
      <c r="S258" s="25">
        <v>11</v>
      </c>
      <c r="T258" s="25">
        <v>3</v>
      </c>
      <c r="U258" s="25">
        <f t="shared" si="100"/>
        <v>11</v>
      </c>
      <c r="V258" s="71" t="s">
        <v>1899</v>
      </c>
      <c r="W258" s="71" t="s">
        <v>46</v>
      </c>
      <c r="X258" s="25" t="s">
        <v>1510</v>
      </c>
      <c r="Y258" s="25">
        <v>5000</v>
      </c>
      <c r="Z258" s="25">
        <v>2000</v>
      </c>
      <c r="AA258" s="42">
        <v>76000</v>
      </c>
      <c r="AB258" s="42">
        <v>52000</v>
      </c>
      <c r="AC258" s="42">
        <v>60000</v>
      </c>
      <c r="AD258" s="42">
        <v>18000</v>
      </c>
      <c r="AE258" s="42">
        <v>28000</v>
      </c>
      <c r="AF258" s="42">
        <v>78000</v>
      </c>
      <c r="AG258" s="42">
        <v>43000</v>
      </c>
      <c r="AH258" s="42">
        <v>87000</v>
      </c>
      <c r="AI258" s="42">
        <v>87000</v>
      </c>
      <c r="AJ258" s="18">
        <v>529000</v>
      </c>
      <c r="AK258" s="47">
        <v>58777.777777777781</v>
      </c>
      <c r="AL258" s="75">
        <v>87000</v>
      </c>
      <c r="AM258" s="47">
        <f t="shared" si="107"/>
        <v>70533.333333333328</v>
      </c>
      <c r="AN258" s="47">
        <v>0.70533333333333326</v>
      </c>
      <c r="AO258" s="48">
        <v>6.452914758836903E-4</v>
      </c>
      <c r="AP258" s="49">
        <v>0.92704096813411041</v>
      </c>
      <c r="AQ258" s="18" t="s">
        <v>1168</v>
      </c>
      <c r="AR258" s="24">
        <v>56500</v>
      </c>
      <c r="AS258" s="24" t="s">
        <v>1510</v>
      </c>
      <c r="AT258" s="79">
        <f t="shared" si="105"/>
        <v>3346.1538461538462</v>
      </c>
      <c r="AU258" s="51" t="b">
        <f t="shared" si="106"/>
        <v>0</v>
      </c>
      <c r="AV258" s="19">
        <v>19.482758620689655</v>
      </c>
      <c r="AW258" s="47">
        <v>67800</v>
      </c>
      <c r="AX258" s="18" t="s">
        <v>1841</v>
      </c>
      <c r="AY258" s="18">
        <v>2</v>
      </c>
      <c r="AZ258" s="43">
        <f t="shared" ref="AZ258:AZ265" si="109">AT258*U258</f>
        <v>36807.692307692305</v>
      </c>
      <c r="BA258" s="44">
        <f>ROUNDUP((AT258*U258)/Z258,0)*Z258</f>
        <v>38000</v>
      </c>
      <c r="BB258" s="80">
        <f t="shared" si="108"/>
        <v>5000</v>
      </c>
      <c r="BC258" s="18">
        <f t="shared" si="101"/>
        <v>17000</v>
      </c>
      <c r="BD258" s="18">
        <f>BO258*G258</f>
        <v>20400</v>
      </c>
      <c r="BE258" s="18">
        <f t="shared" ref="BE258:BE265" si="110">BD258*AY258</f>
        <v>40800</v>
      </c>
      <c r="BF258" s="18">
        <v>5</v>
      </c>
      <c r="BG258" s="19">
        <f>ROUNDUP(AR258/BO258,0)</f>
        <v>4</v>
      </c>
      <c r="BH258" s="19">
        <f t="shared" ref="BH258:BH265" si="111">AY258-BG258</f>
        <v>-2</v>
      </c>
      <c r="BI258" s="19">
        <f>(AR258-AY258*BO258)*G258</f>
        <v>27000</v>
      </c>
      <c r="BJ258" s="19"/>
      <c r="BK258" s="19"/>
      <c r="BL258" s="19"/>
      <c r="BM258" s="19">
        <f t="shared" si="102"/>
        <v>16730.76923076923</v>
      </c>
      <c r="BN258" s="18">
        <f t="shared" si="103"/>
        <v>17000</v>
      </c>
      <c r="BO258" s="18">
        <f t="shared" si="104"/>
        <v>17000</v>
      </c>
      <c r="BP258" s="18">
        <f>BO258/AT258</f>
        <v>5.0804597701149428</v>
      </c>
    </row>
    <row r="259" spans="1:68" x14ac:dyDescent="0.25">
      <c r="A259" s="18">
        <v>261</v>
      </c>
      <c r="B259" s="23" t="s">
        <v>308</v>
      </c>
      <c r="C259" s="28" t="s">
        <v>1534</v>
      </c>
      <c r="D259" s="28"/>
      <c r="E259" s="23"/>
      <c r="F259" s="24">
        <v>546.58999999999992</v>
      </c>
      <c r="G259" s="25">
        <v>235</v>
      </c>
      <c r="H259" s="52" t="s">
        <v>1725</v>
      </c>
      <c r="I259" s="86" t="s">
        <v>1699</v>
      </c>
      <c r="J259" s="83" t="s">
        <v>1500</v>
      </c>
      <c r="K259" s="71" t="s">
        <v>1175</v>
      </c>
      <c r="L259" s="25" t="s">
        <v>309</v>
      </c>
      <c r="M259" s="52">
        <v>235</v>
      </c>
      <c r="N259" s="71" t="s">
        <v>1208</v>
      </c>
      <c r="O259" s="25">
        <v>1</v>
      </c>
      <c r="P259" s="25">
        <v>15</v>
      </c>
      <c r="Q259" s="52">
        <v>1</v>
      </c>
      <c r="R259" s="25">
        <v>5</v>
      </c>
      <c r="S259" s="25">
        <v>22</v>
      </c>
      <c r="T259" s="25">
        <v>25</v>
      </c>
      <c r="U259" s="25">
        <f t="shared" si="100"/>
        <v>22</v>
      </c>
      <c r="V259" s="71" t="s">
        <v>1917</v>
      </c>
      <c r="W259" s="71" t="s">
        <v>46</v>
      </c>
      <c r="X259" s="25" t="s">
        <v>1529</v>
      </c>
      <c r="Y259" s="25">
        <v>500</v>
      </c>
      <c r="Z259" s="25">
        <v>20</v>
      </c>
      <c r="AA259" s="42">
        <v>624</v>
      </c>
      <c r="AB259" s="42">
        <v>562</v>
      </c>
      <c r="AC259" s="42">
        <v>20</v>
      </c>
      <c r="AD259" s="42">
        <v>0</v>
      </c>
      <c r="AE259" s="42">
        <v>0</v>
      </c>
      <c r="AF259" s="42">
        <v>0</v>
      </c>
      <c r="AG259" s="42">
        <v>533.29999999999995</v>
      </c>
      <c r="AH259" s="42">
        <v>510.35</v>
      </c>
      <c r="AI259" s="42">
        <v>436.97</v>
      </c>
      <c r="AJ259" s="18">
        <v>2686.62</v>
      </c>
      <c r="AK259" s="47">
        <v>298.51333333333332</v>
      </c>
      <c r="AL259" s="75">
        <v>624</v>
      </c>
      <c r="AM259" s="47">
        <f t="shared" si="107"/>
        <v>70150.633333333331</v>
      </c>
      <c r="AN259" s="47">
        <v>0.70150633333333334</v>
      </c>
      <c r="AO259" s="48">
        <v>6.4179025119814176E-4</v>
      </c>
      <c r="AP259" s="49">
        <v>0.92768275838530856</v>
      </c>
      <c r="AQ259" s="18" t="s">
        <v>1168</v>
      </c>
      <c r="AR259" s="24">
        <v>546.58999999999992</v>
      </c>
      <c r="AS259" s="24" t="s">
        <v>1509</v>
      </c>
      <c r="AT259" s="79">
        <f t="shared" si="105"/>
        <v>24</v>
      </c>
      <c r="AU259" s="51" t="b">
        <f t="shared" si="106"/>
        <v>0</v>
      </c>
      <c r="AV259" s="19">
        <v>26.27836538461538</v>
      </c>
      <c r="AW259" s="47">
        <v>128448.64999999998</v>
      </c>
      <c r="AX259" s="18" t="s">
        <v>1841</v>
      </c>
      <c r="AY259" s="18">
        <v>2</v>
      </c>
      <c r="AZ259" s="43">
        <f t="shared" si="109"/>
        <v>528</v>
      </c>
      <c r="BA259" s="44">
        <f>ROUNDUP((AT259*U259)/Z259,0)*Z259</f>
        <v>540</v>
      </c>
      <c r="BB259" s="80">
        <f t="shared" si="108"/>
        <v>500</v>
      </c>
      <c r="BC259" s="18">
        <f t="shared" si="101"/>
        <v>540</v>
      </c>
      <c r="BD259" s="18">
        <f>BO259*G259</f>
        <v>126900</v>
      </c>
      <c r="BE259" s="18">
        <f t="shared" si="110"/>
        <v>253800</v>
      </c>
      <c r="BF259" s="18">
        <f>U259</f>
        <v>22</v>
      </c>
      <c r="BG259" s="19">
        <f>ROUNDUP(AR259/BO259,0)</f>
        <v>2</v>
      </c>
      <c r="BH259" s="19">
        <f t="shared" si="111"/>
        <v>0</v>
      </c>
      <c r="BI259" s="19"/>
      <c r="BJ259" s="19"/>
      <c r="BK259" s="19"/>
      <c r="BL259" s="19"/>
      <c r="BM259" s="19">
        <f t="shared" si="102"/>
        <v>528</v>
      </c>
      <c r="BN259" s="18">
        <f t="shared" si="103"/>
        <v>540</v>
      </c>
      <c r="BO259" s="18">
        <f t="shared" si="104"/>
        <v>540</v>
      </c>
      <c r="BP259" s="18">
        <f>BO259/AT259</f>
        <v>22.5</v>
      </c>
    </row>
    <row r="260" spans="1:68" x14ac:dyDescent="0.25">
      <c r="A260" s="18">
        <v>1016</v>
      </c>
      <c r="B260" s="23" t="s">
        <v>619</v>
      </c>
      <c r="C260" s="28" t="s">
        <v>1534</v>
      </c>
      <c r="D260" s="28"/>
      <c r="E260" s="23"/>
      <c r="F260" s="24">
        <v>15786</v>
      </c>
      <c r="G260" s="25">
        <v>2.0499999999999998</v>
      </c>
      <c r="H260" s="52" t="s">
        <v>1709</v>
      </c>
      <c r="I260" s="86" t="s">
        <v>1700</v>
      </c>
      <c r="J260" s="83" t="s">
        <v>1501</v>
      </c>
      <c r="K260" s="71" t="s">
        <v>1180</v>
      </c>
      <c r="L260" s="25" t="s">
        <v>620</v>
      </c>
      <c r="M260" s="52">
        <v>2.0499999999999998</v>
      </c>
      <c r="N260" s="71" t="s">
        <v>1208</v>
      </c>
      <c r="O260" s="25">
        <v>1</v>
      </c>
      <c r="P260" s="25">
        <v>7</v>
      </c>
      <c r="Q260" s="52">
        <v>1</v>
      </c>
      <c r="R260" s="25">
        <v>2</v>
      </c>
      <c r="S260" s="25">
        <v>11</v>
      </c>
      <c r="T260" s="25">
        <v>2</v>
      </c>
      <c r="U260" s="25">
        <f t="shared" si="100"/>
        <v>11</v>
      </c>
      <c r="V260" s="71" t="s">
        <v>1899</v>
      </c>
      <c r="W260" s="71" t="s">
        <v>46</v>
      </c>
      <c r="X260" s="25" t="s">
        <v>1510</v>
      </c>
      <c r="Y260" s="25">
        <v>5000</v>
      </c>
      <c r="Z260" s="25">
        <v>500</v>
      </c>
      <c r="AA260" s="42"/>
      <c r="AB260" s="42"/>
      <c r="AC260" s="42"/>
      <c r="AD260" s="42"/>
      <c r="AE260" s="42"/>
      <c r="AF260" s="42"/>
      <c r="AG260" s="42"/>
      <c r="AH260" s="42">
        <v>13000</v>
      </c>
      <c r="AI260" s="42">
        <v>55000</v>
      </c>
      <c r="AJ260" s="18">
        <v>68000</v>
      </c>
      <c r="AK260" s="47">
        <v>34000</v>
      </c>
      <c r="AL260" s="75">
        <v>55000</v>
      </c>
      <c r="AM260" s="47">
        <f t="shared" si="107"/>
        <v>15488.888888888887</v>
      </c>
      <c r="AN260" s="47">
        <v>0.69699999999999995</v>
      </c>
      <c r="AO260" s="48">
        <v>6.3766752177353331E-4</v>
      </c>
      <c r="AP260" s="49">
        <v>0.92832042590708208</v>
      </c>
      <c r="AQ260" s="18" t="s">
        <v>1168</v>
      </c>
      <c r="AR260" s="24">
        <v>15786</v>
      </c>
      <c r="AS260" s="24" t="s">
        <v>1510</v>
      </c>
      <c r="AT260" s="79">
        <f t="shared" si="105"/>
        <v>2115.3846153846152</v>
      </c>
      <c r="AU260" s="51" t="b">
        <f t="shared" si="106"/>
        <v>0</v>
      </c>
      <c r="AV260" s="19">
        <v>8.6105454545454556</v>
      </c>
      <c r="AW260" s="47">
        <v>32361.299999999996</v>
      </c>
      <c r="AX260" s="18" t="s">
        <v>1841</v>
      </c>
      <c r="AY260" s="18">
        <v>2</v>
      </c>
      <c r="AZ260" s="43">
        <f t="shared" si="109"/>
        <v>23269.230769230766</v>
      </c>
      <c r="BA260" s="44">
        <f>ROUNDUP((AT260*U260)/Z260,0)*Z260</f>
        <v>23500</v>
      </c>
      <c r="BB260" s="80">
        <f t="shared" si="108"/>
        <v>5000</v>
      </c>
      <c r="BC260" s="18">
        <f t="shared" si="101"/>
        <v>21500</v>
      </c>
      <c r="BD260" s="18">
        <f>BO260*G260</f>
        <v>44074.999999999993</v>
      </c>
      <c r="BE260" s="18">
        <f t="shared" si="110"/>
        <v>88149.999999999985</v>
      </c>
      <c r="BF260" s="18">
        <v>10</v>
      </c>
      <c r="BG260" s="19">
        <f>ROUNDUP(AR260/BO260,0)</f>
        <v>1</v>
      </c>
      <c r="BH260" s="19">
        <f t="shared" si="111"/>
        <v>1</v>
      </c>
      <c r="BI260" s="19"/>
      <c r="BJ260" s="19"/>
      <c r="BK260" s="19">
        <f>BH260*BO260</f>
        <v>21500</v>
      </c>
      <c r="BL260" s="19">
        <f>BK260*G260</f>
        <v>44074.999999999993</v>
      </c>
      <c r="BM260" s="19">
        <f t="shared" si="102"/>
        <v>21153.846153846152</v>
      </c>
      <c r="BN260" s="18">
        <f t="shared" si="103"/>
        <v>21500</v>
      </c>
      <c r="BO260" s="18">
        <f t="shared" si="104"/>
        <v>21500</v>
      </c>
      <c r="BP260" s="18">
        <f>BO260/AT260</f>
        <v>10.163636363636364</v>
      </c>
    </row>
    <row r="261" spans="1:68" ht="30" x14ac:dyDescent="0.25">
      <c r="A261" s="18">
        <v>240</v>
      </c>
      <c r="B261" s="28" t="s">
        <v>2077</v>
      </c>
      <c r="C261" s="28" t="s">
        <v>1534</v>
      </c>
      <c r="D261" s="28"/>
      <c r="E261" s="23"/>
      <c r="F261" s="24">
        <v>17280</v>
      </c>
      <c r="G261" s="25">
        <v>7.25</v>
      </c>
      <c r="H261" s="52" t="s">
        <v>1734</v>
      </c>
      <c r="I261" s="86" t="s">
        <v>1700</v>
      </c>
      <c r="J261" s="83" t="s">
        <v>1501</v>
      </c>
      <c r="K261" s="71" t="s">
        <v>1177</v>
      </c>
      <c r="L261" s="25" t="s">
        <v>310</v>
      </c>
      <c r="M261" s="52">
        <v>7.25</v>
      </c>
      <c r="N261" s="71" t="s">
        <v>1208</v>
      </c>
      <c r="O261" s="25">
        <v>1</v>
      </c>
      <c r="P261" s="25">
        <v>10</v>
      </c>
      <c r="Q261" s="52">
        <v>1</v>
      </c>
      <c r="R261" s="25">
        <v>4</v>
      </c>
      <c r="S261" s="25">
        <v>16</v>
      </c>
      <c r="T261" s="25">
        <v>15</v>
      </c>
      <c r="U261" s="25">
        <f t="shared" si="100"/>
        <v>16</v>
      </c>
      <c r="V261" s="71" t="s">
        <v>1905</v>
      </c>
      <c r="W261" s="71" t="s">
        <v>46</v>
      </c>
      <c r="X261" s="25" t="s">
        <v>1510</v>
      </c>
      <c r="Y261" s="25">
        <v>5000</v>
      </c>
      <c r="Z261" s="25">
        <v>100</v>
      </c>
      <c r="AA261" s="42">
        <v>520</v>
      </c>
      <c r="AB261" s="42">
        <v>0</v>
      </c>
      <c r="AC261" s="42">
        <v>0</v>
      </c>
      <c r="AD261" s="42">
        <v>20800</v>
      </c>
      <c r="AE261" s="42">
        <v>15470</v>
      </c>
      <c r="AF261" s="42">
        <v>7000</v>
      </c>
      <c r="AG261" s="42">
        <v>21900</v>
      </c>
      <c r="AH261" s="42">
        <v>20700</v>
      </c>
      <c r="AI261" s="42">
        <v>0</v>
      </c>
      <c r="AJ261" s="18">
        <v>86390</v>
      </c>
      <c r="AK261" s="47">
        <v>9598.8888888888887</v>
      </c>
      <c r="AL261" s="75">
        <v>21900</v>
      </c>
      <c r="AM261" s="47">
        <f t="shared" si="107"/>
        <v>69591.944444444438</v>
      </c>
      <c r="AN261" s="47">
        <v>0.69591944444444442</v>
      </c>
      <c r="AO261" s="48">
        <v>6.3667894905724957E-4</v>
      </c>
      <c r="AP261" s="49">
        <v>0.92895710485613936</v>
      </c>
      <c r="AQ261" s="18" t="s">
        <v>1168</v>
      </c>
      <c r="AR261" s="24">
        <v>17280</v>
      </c>
      <c r="AS261" s="24" t="s">
        <v>1510</v>
      </c>
      <c r="AT261" s="79">
        <f t="shared" si="105"/>
        <v>842.30769230769226</v>
      </c>
      <c r="AU261" s="51" t="b">
        <f t="shared" si="106"/>
        <v>0</v>
      </c>
      <c r="AV261" s="19">
        <v>23.671232876712327</v>
      </c>
      <c r="AW261" s="47">
        <v>125280</v>
      </c>
      <c r="AX261" s="18" t="s">
        <v>1841</v>
      </c>
      <c r="AY261" s="18">
        <v>2</v>
      </c>
      <c r="AZ261" s="43">
        <f t="shared" si="109"/>
        <v>13476.923076923076</v>
      </c>
      <c r="BA261" s="44">
        <f>ROUNDUP((AT261*U261)/Z261,0)*Z261</f>
        <v>13500</v>
      </c>
      <c r="BB261" s="80">
        <f t="shared" si="108"/>
        <v>5000</v>
      </c>
      <c r="BC261" s="18">
        <f t="shared" si="101"/>
        <v>13500</v>
      </c>
      <c r="BD261" s="18">
        <f>BO261*G261</f>
        <v>97875</v>
      </c>
      <c r="BE261" s="18">
        <f t="shared" si="110"/>
        <v>195750</v>
      </c>
      <c r="BF261" s="18">
        <f>U261</f>
        <v>16</v>
      </c>
      <c r="BG261" s="19">
        <f>ROUNDUP(AR261/BO261,0)</f>
        <v>2</v>
      </c>
      <c r="BH261" s="19">
        <f t="shared" si="111"/>
        <v>0</v>
      </c>
      <c r="BI261" s="19"/>
      <c r="BJ261" s="19"/>
      <c r="BK261" s="19"/>
      <c r="BL261" s="19"/>
      <c r="BM261" s="19">
        <f t="shared" si="102"/>
        <v>13476.923076923076</v>
      </c>
      <c r="BN261" s="18">
        <f t="shared" si="103"/>
        <v>13500</v>
      </c>
      <c r="BO261" s="18">
        <f t="shared" si="104"/>
        <v>13500</v>
      </c>
      <c r="BP261" s="18">
        <f>BO261/AT261</f>
        <v>16.027397260273972</v>
      </c>
    </row>
    <row r="262" spans="1:68" x14ac:dyDescent="0.25">
      <c r="A262" s="18">
        <v>445</v>
      </c>
      <c r="B262" s="23" t="s">
        <v>311</v>
      </c>
      <c r="C262" s="28" t="s">
        <v>1534</v>
      </c>
      <c r="D262" s="28"/>
      <c r="E262" s="23"/>
      <c r="F262" s="24">
        <v>148.13999999999999</v>
      </c>
      <c r="G262" s="25">
        <v>315</v>
      </c>
      <c r="H262" s="52" t="s">
        <v>1718</v>
      </c>
      <c r="I262" s="86" t="s">
        <v>1699</v>
      </c>
      <c r="J262" s="83" t="s">
        <v>1500</v>
      </c>
      <c r="K262" s="71" t="s">
        <v>1194</v>
      </c>
      <c r="L262" s="25" t="s">
        <v>312</v>
      </c>
      <c r="M262" s="52">
        <v>315</v>
      </c>
      <c r="N262" s="71" t="s">
        <v>1208</v>
      </c>
      <c r="O262" s="25">
        <v>1</v>
      </c>
      <c r="P262" s="25">
        <v>15</v>
      </c>
      <c r="Q262" s="52">
        <v>7</v>
      </c>
      <c r="R262" s="25">
        <v>3</v>
      </c>
      <c r="S262" s="25">
        <v>26</v>
      </c>
      <c r="T262" s="25">
        <v>5</v>
      </c>
      <c r="U262" s="25">
        <f t="shared" si="100"/>
        <v>26</v>
      </c>
      <c r="V262" s="71" t="s">
        <v>1932</v>
      </c>
      <c r="W262" s="71" t="s">
        <v>59</v>
      </c>
      <c r="X262" s="25" t="s">
        <v>1510</v>
      </c>
      <c r="Y262" s="25">
        <v>300</v>
      </c>
      <c r="Z262" s="25">
        <v>5</v>
      </c>
      <c r="AA262" s="42">
        <v>423.8</v>
      </c>
      <c r="AB262" s="42">
        <v>161.19999999999999</v>
      </c>
      <c r="AC262" s="42">
        <v>71.52</v>
      </c>
      <c r="AD262" s="42">
        <v>50</v>
      </c>
      <c r="AE262" s="42">
        <v>240</v>
      </c>
      <c r="AF262" s="42">
        <v>123</v>
      </c>
      <c r="AG262" s="42">
        <v>235.39</v>
      </c>
      <c r="AH262" s="42">
        <v>457.9</v>
      </c>
      <c r="AI262" s="42">
        <v>211.38</v>
      </c>
      <c r="AJ262" s="18">
        <v>1974.19</v>
      </c>
      <c r="AK262" s="47">
        <v>219.35444444444445</v>
      </c>
      <c r="AL262" s="75">
        <v>457.9</v>
      </c>
      <c r="AM262" s="47">
        <f t="shared" si="107"/>
        <v>69096.650000000009</v>
      </c>
      <c r="AN262" s="47">
        <v>0.69096650000000004</v>
      </c>
      <c r="AO262" s="48">
        <v>6.3214762651869749E-4</v>
      </c>
      <c r="AP262" s="49">
        <v>0.929589252482658</v>
      </c>
      <c r="AQ262" s="18" t="s">
        <v>1168</v>
      </c>
      <c r="AR262" s="24">
        <v>148.13999999999999</v>
      </c>
      <c r="AS262" s="24" t="s">
        <v>1509</v>
      </c>
      <c r="AT262" s="79">
        <f t="shared" si="105"/>
        <v>17.611538461538462</v>
      </c>
      <c r="AU262" s="51" t="b">
        <f t="shared" si="106"/>
        <v>0</v>
      </c>
      <c r="AV262" s="19">
        <v>9.7056125791657575</v>
      </c>
      <c r="AW262" s="47">
        <v>46664.1</v>
      </c>
      <c r="AX262" s="18" t="s">
        <v>1841</v>
      </c>
      <c r="AY262" s="18">
        <v>2</v>
      </c>
      <c r="AZ262" s="43">
        <f t="shared" si="109"/>
        <v>457.90000000000003</v>
      </c>
      <c r="BA262" s="44">
        <f>ROUNDUP((AT262*U262)/Z262,0)*Z262</f>
        <v>460</v>
      </c>
      <c r="BB262" s="80">
        <f t="shared" si="108"/>
        <v>300</v>
      </c>
      <c r="BC262" s="18">
        <f t="shared" si="101"/>
        <v>460</v>
      </c>
      <c r="BD262" s="18">
        <f>BO262*G262</f>
        <v>144900</v>
      </c>
      <c r="BE262" s="18">
        <f t="shared" si="110"/>
        <v>289800</v>
      </c>
      <c r="BF262" s="18">
        <f>U262</f>
        <v>26</v>
      </c>
      <c r="BG262" s="19">
        <f>ROUNDUP(AR262/BO262,0)</f>
        <v>1</v>
      </c>
      <c r="BH262" s="19">
        <f t="shared" si="111"/>
        <v>1</v>
      </c>
      <c r="BI262" s="19"/>
      <c r="BJ262" s="19"/>
      <c r="BK262" s="19">
        <f>BH262*BO262</f>
        <v>460</v>
      </c>
      <c r="BL262" s="19">
        <f>BK262*G262</f>
        <v>144900</v>
      </c>
      <c r="BM262" s="19">
        <f t="shared" si="102"/>
        <v>457.90000000000003</v>
      </c>
      <c r="BN262" s="18">
        <f t="shared" si="103"/>
        <v>460</v>
      </c>
      <c r="BO262" s="18">
        <f t="shared" si="104"/>
        <v>460</v>
      </c>
      <c r="BP262" s="18">
        <f>BO262/AT262</f>
        <v>26.119240008735531</v>
      </c>
    </row>
    <row r="263" spans="1:68" ht="30" x14ac:dyDescent="0.25">
      <c r="A263" s="18">
        <v>949</v>
      </c>
      <c r="B263" s="28" t="s">
        <v>2078</v>
      </c>
      <c r="C263" s="28" t="s">
        <v>1534</v>
      </c>
      <c r="D263" s="28"/>
      <c r="E263" s="23"/>
      <c r="F263" s="24">
        <v>0.95999999999997954</v>
      </c>
      <c r="G263" s="25">
        <v>350</v>
      </c>
      <c r="H263" s="52" t="e">
        <v>#N/A</v>
      </c>
      <c r="I263" s="86" t="s">
        <v>1700</v>
      </c>
      <c r="J263" s="83" t="s">
        <v>1506</v>
      </c>
      <c r="K263" s="71" t="s">
        <v>1175</v>
      </c>
      <c r="L263" s="25" t="s">
        <v>531</v>
      </c>
      <c r="M263" s="52">
        <v>350</v>
      </c>
      <c r="N263" s="71" t="s">
        <v>1208</v>
      </c>
      <c r="O263" s="25">
        <v>1</v>
      </c>
      <c r="P263" s="25">
        <v>15</v>
      </c>
      <c r="Q263" s="52">
        <v>1</v>
      </c>
      <c r="R263" s="25">
        <v>5</v>
      </c>
      <c r="S263" s="25">
        <v>22</v>
      </c>
      <c r="T263" s="25">
        <v>25</v>
      </c>
      <c r="U263" s="25">
        <f t="shared" si="100"/>
        <v>22</v>
      </c>
      <c r="V263" s="71" t="s">
        <v>1932</v>
      </c>
      <c r="W263" s="71" t="s">
        <v>46</v>
      </c>
      <c r="X263" s="25" t="s">
        <v>1529</v>
      </c>
      <c r="Y263" s="25">
        <v>500</v>
      </c>
      <c r="Z263" s="25">
        <v>15</v>
      </c>
      <c r="AA263" s="42"/>
      <c r="AB263" s="42"/>
      <c r="AC263" s="42"/>
      <c r="AD263" s="42"/>
      <c r="AE263" s="42"/>
      <c r="AF263" s="42"/>
      <c r="AG263" s="42">
        <v>225</v>
      </c>
      <c r="AH263" s="42">
        <v>106</v>
      </c>
      <c r="AI263" s="42">
        <v>261.17</v>
      </c>
      <c r="AJ263" s="18">
        <v>592.17000000000007</v>
      </c>
      <c r="AK263" s="47">
        <v>197.39000000000001</v>
      </c>
      <c r="AL263" s="75">
        <v>261.17</v>
      </c>
      <c r="AM263" s="47">
        <f t="shared" si="107"/>
        <v>23028.833333333339</v>
      </c>
      <c r="AN263" s="47">
        <v>0.69086499999999995</v>
      </c>
      <c r="AO263" s="48">
        <v>6.3205476675763563E-4</v>
      </c>
      <c r="AP263" s="49">
        <v>0.93022130724941565</v>
      </c>
      <c r="AQ263" s="18" t="s">
        <v>1168</v>
      </c>
      <c r="AR263" s="24">
        <v>0.95999999999997954</v>
      </c>
      <c r="AS263" s="24" t="s">
        <v>1509</v>
      </c>
      <c r="AT263" s="79">
        <f t="shared" si="105"/>
        <v>10.045</v>
      </c>
      <c r="AU263" s="51" t="b">
        <f t="shared" si="106"/>
        <v>0</v>
      </c>
      <c r="AV263" s="19">
        <v>0.11027300225906261</v>
      </c>
      <c r="AW263" s="47">
        <v>335.99999999999284</v>
      </c>
      <c r="AX263" s="18" t="s">
        <v>1842</v>
      </c>
      <c r="AY263" s="47">
        <f>ROUNDUP((AZ263/BC263)+1,0)</f>
        <v>2</v>
      </c>
      <c r="AZ263" s="43">
        <f t="shared" si="109"/>
        <v>220.99</v>
      </c>
      <c r="BA263" s="44">
        <f>Y263</f>
        <v>500</v>
      </c>
      <c r="BB263" s="80">
        <f t="shared" si="108"/>
        <v>500</v>
      </c>
      <c r="BC263" s="18">
        <f>ROUNDUP(BA263/Z263,0)*Z263</f>
        <v>510</v>
      </c>
      <c r="BD263" s="18">
        <f>BC263*G263</f>
        <v>178500</v>
      </c>
      <c r="BE263" s="18">
        <f t="shared" si="110"/>
        <v>357000</v>
      </c>
      <c r="BF263" s="56">
        <f>U263</f>
        <v>22</v>
      </c>
      <c r="BG263" s="19">
        <f>ROUNDUP(AR263/BC263,0)</f>
        <v>1</v>
      </c>
      <c r="BH263" s="19">
        <f t="shared" si="111"/>
        <v>1</v>
      </c>
      <c r="BI263" s="19"/>
      <c r="BJ263" s="19"/>
      <c r="BK263" s="19"/>
      <c r="BL263" s="19"/>
      <c r="BM263" s="19">
        <f t="shared" si="102"/>
        <v>220.99</v>
      </c>
      <c r="BN263" s="18">
        <f t="shared" si="103"/>
        <v>215</v>
      </c>
      <c r="BO263" s="55">
        <f t="shared" si="104"/>
        <v>500</v>
      </c>
      <c r="BP263" s="18">
        <f>BC263/AT263</f>
        <v>50.771528123444497</v>
      </c>
    </row>
    <row r="264" spans="1:68" ht="30" x14ac:dyDescent="0.25">
      <c r="A264" s="18">
        <v>777</v>
      </c>
      <c r="B264" s="28" t="s">
        <v>2079</v>
      </c>
      <c r="C264" s="28" t="s">
        <v>1534</v>
      </c>
      <c r="D264" s="28"/>
      <c r="E264" s="23"/>
      <c r="F264" s="24">
        <v>13905</v>
      </c>
      <c r="G264" s="25">
        <v>6.83</v>
      </c>
      <c r="H264" s="52" t="s">
        <v>1735</v>
      </c>
      <c r="I264" s="86" t="s">
        <v>1700</v>
      </c>
      <c r="J264" s="83" t="s">
        <v>1505</v>
      </c>
      <c r="K264" s="71" t="s">
        <v>1173</v>
      </c>
      <c r="L264" s="25" t="s">
        <v>361</v>
      </c>
      <c r="M264" s="52">
        <v>6.83</v>
      </c>
      <c r="N264" s="71" t="s">
        <v>1208</v>
      </c>
      <c r="O264" s="25">
        <v>1</v>
      </c>
      <c r="P264" s="25">
        <v>2</v>
      </c>
      <c r="Q264" s="52">
        <v>1</v>
      </c>
      <c r="R264" s="25">
        <v>2</v>
      </c>
      <c r="S264" s="25">
        <v>6</v>
      </c>
      <c r="T264" s="25">
        <v>2</v>
      </c>
      <c r="U264" s="25">
        <f t="shared" si="100"/>
        <v>6</v>
      </c>
      <c r="V264" s="71" t="s">
        <v>1943</v>
      </c>
      <c r="W264" s="71" t="s">
        <v>46</v>
      </c>
      <c r="X264" s="25" t="s">
        <v>1510</v>
      </c>
      <c r="Y264" s="25">
        <v>5000</v>
      </c>
      <c r="Z264" s="25">
        <v>45</v>
      </c>
      <c r="AA264" s="42"/>
      <c r="AB264" s="42"/>
      <c r="AC264" s="42">
        <v>0</v>
      </c>
      <c r="AD264" s="42">
        <v>35910</v>
      </c>
      <c r="AE264" s="42">
        <v>18750</v>
      </c>
      <c r="AF264" s="42">
        <v>0</v>
      </c>
      <c r="AG264" s="42">
        <v>6745</v>
      </c>
      <c r="AH264" s="42">
        <v>0</v>
      </c>
      <c r="AI264" s="42">
        <v>9095</v>
      </c>
      <c r="AJ264" s="18">
        <v>70500</v>
      </c>
      <c r="AK264" s="47">
        <v>10071.428571428571</v>
      </c>
      <c r="AL264" s="75">
        <v>35910</v>
      </c>
      <c r="AM264" s="47">
        <f t="shared" si="107"/>
        <v>53501.666666666664</v>
      </c>
      <c r="AN264" s="47">
        <v>0.68787857142857145</v>
      </c>
      <c r="AO264" s="48">
        <v>6.2932255943181574E-4</v>
      </c>
      <c r="AP264" s="49">
        <v>0.93085062980884747</v>
      </c>
      <c r="AQ264" s="18" t="s">
        <v>1168</v>
      </c>
      <c r="AR264" s="24">
        <v>13905</v>
      </c>
      <c r="AS264" s="24" t="s">
        <v>1510</v>
      </c>
      <c r="AT264" s="79">
        <f t="shared" si="105"/>
        <v>1381.1538461538462</v>
      </c>
      <c r="AU264" s="51" t="b">
        <f t="shared" si="106"/>
        <v>0</v>
      </c>
      <c r="AV264" s="19">
        <v>11.616541353383459</v>
      </c>
      <c r="AW264" s="47">
        <v>94971.15</v>
      </c>
      <c r="AX264" s="18" t="s">
        <v>1841</v>
      </c>
      <c r="AY264" s="18">
        <v>2</v>
      </c>
      <c r="AZ264" s="43">
        <f t="shared" si="109"/>
        <v>8286.923076923078</v>
      </c>
      <c r="BA264" s="44">
        <f>ROUNDUP((AT264*U264)/Z264,0)*Z264</f>
        <v>8325</v>
      </c>
      <c r="BB264" s="80">
        <f t="shared" si="108"/>
        <v>5000</v>
      </c>
      <c r="BC264" s="18">
        <f>BO264</f>
        <v>8330</v>
      </c>
      <c r="BD264" s="18">
        <f>BO264*G264</f>
        <v>56893.9</v>
      </c>
      <c r="BE264" s="18">
        <f t="shared" si="110"/>
        <v>113787.8</v>
      </c>
      <c r="BF264" s="18">
        <f>U264</f>
        <v>6</v>
      </c>
      <c r="BG264" s="19">
        <f>ROUNDUP(AR264/BO264,0)</f>
        <v>2</v>
      </c>
      <c r="BH264" s="19">
        <f t="shared" si="111"/>
        <v>0</v>
      </c>
      <c r="BI264" s="19">
        <f>(AR264-AY264*BO264)*G264</f>
        <v>-18816.650000000001</v>
      </c>
      <c r="BJ264" s="19"/>
      <c r="BK264" s="19"/>
      <c r="BL264" s="19"/>
      <c r="BM264" s="19">
        <f t="shared" si="102"/>
        <v>8286.923076923078</v>
      </c>
      <c r="BN264" s="18">
        <f t="shared" si="103"/>
        <v>8330</v>
      </c>
      <c r="BO264" s="18">
        <f t="shared" si="104"/>
        <v>8330</v>
      </c>
      <c r="BP264" s="18">
        <f>BO264/AT264</f>
        <v>6.0311890838206628</v>
      </c>
    </row>
    <row r="265" spans="1:68" x14ac:dyDescent="0.25">
      <c r="A265" s="18">
        <v>388</v>
      </c>
      <c r="B265" s="23" t="s">
        <v>315</v>
      </c>
      <c r="C265" s="23" t="s">
        <v>1595</v>
      </c>
      <c r="D265" s="23"/>
      <c r="E265" s="23"/>
      <c r="F265" s="24">
        <v>0</v>
      </c>
      <c r="G265" s="25">
        <v>11</v>
      </c>
      <c r="H265" s="52" t="e">
        <v>#N/A</v>
      </c>
      <c r="I265" s="86" t="s">
        <v>1700</v>
      </c>
      <c r="J265" s="83" t="s">
        <v>1505</v>
      </c>
      <c r="K265" s="71" t="s">
        <v>1592</v>
      </c>
      <c r="L265" s="25" t="s">
        <v>316</v>
      </c>
      <c r="M265" s="52">
        <v>11</v>
      </c>
      <c r="N265" s="71" t="s">
        <v>1208</v>
      </c>
      <c r="O265" s="25">
        <v>1</v>
      </c>
      <c r="P265" s="25">
        <v>10</v>
      </c>
      <c r="Q265" s="52">
        <v>1</v>
      </c>
      <c r="R265" s="25">
        <v>4</v>
      </c>
      <c r="S265" s="25">
        <v>16</v>
      </c>
      <c r="T265" s="25">
        <v>5</v>
      </c>
      <c r="U265" s="25">
        <f t="shared" si="100"/>
        <v>16</v>
      </c>
      <c r="V265" s="71" t="s">
        <v>1905</v>
      </c>
      <c r="W265" s="71" t="s">
        <v>46</v>
      </c>
      <c r="X265" s="25" t="s">
        <v>1510</v>
      </c>
      <c r="Y265" s="25">
        <v>10000</v>
      </c>
      <c r="Z265" s="25">
        <v>56</v>
      </c>
      <c r="AA265" s="42">
        <v>25480</v>
      </c>
      <c r="AB265" s="42">
        <v>30408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2">
        <v>0</v>
      </c>
      <c r="AI265" s="42">
        <v>0</v>
      </c>
      <c r="AJ265" s="18">
        <v>55888</v>
      </c>
      <c r="AK265" s="47">
        <v>6209.7777777777774</v>
      </c>
      <c r="AL265" s="75">
        <v>30408</v>
      </c>
      <c r="AM265" s="47">
        <f t="shared" si="107"/>
        <v>68307.555555555547</v>
      </c>
      <c r="AN265" s="47">
        <v>0.68307555555555544</v>
      </c>
      <c r="AO265" s="48">
        <v>6.2492840271906813E-4</v>
      </c>
      <c r="AP265" s="49">
        <v>0.93147555821156658</v>
      </c>
      <c r="AQ265" s="18" t="s">
        <v>1168</v>
      </c>
      <c r="AR265" s="24">
        <v>0</v>
      </c>
      <c r="AS265" s="24" t="s">
        <v>1510</v>
      </c>
      <c r="AT265" s="79">
        <f t="shared" si="105"/>
        <v>1169.5384615384614</v>
      </c>
      <c r="AU265" s="51" t="b">
        <f t="shared" si="106"/>
        <v>0</v>
      </c>
      <c r="AV265" s="19">
        <v>0</v>
      </c>
      <c r="AW265" s="47">
        <v>0</v>
      </c>
      <c r="AX265" s="18" t="s">
        <v>1867</v>
      </c>
      <c r="AY265" s="18">
        <v>2</v>
      </c>
      <c r="AZ265" s="18">
        <f t="shared" si="109"/>
        <v>18712.615384615383</v>
      </c>
      <c r="BB265" s="80">
        <f t="shared" si="108"/>
        <v>10000</v>
      </c>
      <c r="BC265" s="18">
        <f>BO265</f>
        <v>18736</v>
      </c>
      <c r="BD265" s="18">
        <f>BO265*G265</f>
        <v>206096</v>
      </c>
      <c r="BE265" s="18">
        <f t="shared" si="110"/>
        <v>412192</v>
      </c>
      <c r="BF265" s="18">
        <f>U265</f>
        <v>16</v>
      </c>
      <c r="BG265" s="19">
        <f>ROUNDUP(AR265/BO265,0)</f>
        <v>0</v>
      </c>
      <c r="BH265" s="19">
        <f t="shared" si="111"/>
        <v>2</v>
      </c>
      <c r="BI265" s="19">
        <f>(AR265-AY265*BO265)*G265</f>
        <v>-412192</v>
      </c>
      <c r="BJ265" s="19"/>
      <c r="BK265" s="19"/>
      <c r="BL265" s="19"/>
      <c r="BM265" s="19">
        <f t="shared" si="102"/>
        <v>18712.615384615383</v>
      </c>
      <c r="BN265" s="18">
        <f t="shared" si="103"/>
        <v>18736</v>
      </c>
      <c r="BO265" s="18">
        <f t="shared" si="104"/>
        <v>18736</v>
      </c>
      <c r="BP265" s="18">
        <f>BO265/AT265</f>
        <v>16.019994738226785</v>
      </c>
    </row>
    <row r="266" spans="1:68" x14ac:dyDescent="0.25">
      <c r="A266" s="18">
        <v>966</v>
      </c>
      <c r="B266" s="23" t="s">
        <v>1265</v>
      </c>
      <c r="C266" s="28" t="s">
        <v>1870</v>
      </c>
      <c r="D266" s="28"/>
      <c r="E266" s="23" t="s">
        <v>1602</v>
      </c>
      <c r="F266" s="24">
        <v>1050</v>
      </c>
      <c r="G266" s="25">
        <v>8</v>
      </c>
      <c r="H266" s="52">
        <v>0</v>
      </c>
      <c r="I266" s="86" t="s">
        <v>1700</v>
      </c>
      <c r="J266" s="83" t="s">
        <v>1501</v>
      </c>
      <c r="K266" s="69" t="s">
        <v>1177</v>
      </c>
      <c r="L266" s="25" t="s">
        <v>1266</v>
      </c>
      <c r="M266" s="52">
        <v>8</v>
      </c>
      <c r="N266" s="71" t="s">
        <v>1208</v>
      </c>
      <c r="O266" s="25">
        <v>1</v>
      </c>
      <c r="P266" s="25">
        <v>10</v>
      </c>
      <c r="Q266" s="52">
        <v>1</v>
      </c>
      <c r="R266" s="25">
        <v>4</v>
      </c>
      <c r="S266" s="25">
        <v>16</v>
      </c>
      <c r="U266" s="25">
        <f>MIN(S266,T266)</f>
        <v>16</v>
      </c>
      <c r="V266" s="71"/>
      <c r="W266" s="71" t="s">
        <v>31</v>
      </c>
      <c r="X266" s="25" t="s">
        <v>1510</v>
      </c>
      <c r="Y266" s="25">
        <v>10000</v>
      </c>
      <c r="Z266" s="25">
        <v>150</v>
      </c>
      <c r="AA266" s="42"/>
      <c r="AB266" s="42"/>
      <c r="AC266" s="42"/>
      <c r="AD266" s="42"/>
      <c r="AE266" s="42"/>
      <c r="AF266" s="42"/>
      <c r="AG266" s="42"/>
      <c r="AH266" s="42">
        <v>8400</v>
      </c>
      <c r="AI266" s="42"/>
      <c r="AK266" s="47">
        <v>8400</v>
      </c>
      <c r="AM266" s="47">
        <f t="shared" si="107"/>
        <v>0</v>
      </c>
      <c r="AO266" s="48">
        <v>0</v>
      </c>
      <c r="AP266" s="49">
        <v>1</v>
      </c>
      <c r="AQ266" s="18" t="s">
        <v>1552</v>
      </c>
      <c r="AR266" s="24">
        <v>1050</v>
      </c>
      <c r="AS266" s="24" t="s">
        <v>1510</v>
      </c>
      <c r="AT266" s="79">
        <f t="shared" si="105"/>
        <v>0</v>
      </c>
      <c r="AU266" s="51" t="b">
        <f t="shared" si="106"/>
        <v>0</v>
      </c>
      <c r="AV266" s="19"/>
      <c r="AW266" s="47">
        <v>8400</v>
      </c>
      <c r="BB266" s="80">
        <f t="shared" si="108"/>
        <v>10000</v>
      </c>
      <c r="BD266" s="18">
        <v>0</v>
      </c>
      <c r="BE266" s="18">
        <v>0</v>
      </c>
      <c r="BF266" s="18"/>
      <c r="BG266" s="18"/>
      <c r="BH266" s="18"/>
      <c r="BI266" s="18"/>
      <c r="BJ266" s="18"/>
      <c r="BK266" s="18"/>
      <c r="BL266" s="18"/>
    </row>
    <row r="267" spans="1:68" x14ac:dyDescent="0.25">
      <c r="A267" s="18">
        <v>80</v>
      </c>
      <c r="B267" s="23" t="s">
        <v>320</v>
      </c>
      <c r="C267" s="28" t="s">
        <v>1534</v>
      </c>
      <c r="D267" s="28"/>
      <c r="E267" s="23"/>
      <c r="F267" s="24">
        <v>0</v>
      </c>
      <c r="G267" s="25">
        <v>250</v>
      </c>
      <c r="H267" s="52" t="e">
        <v>#N/A</v>
      </c>
      <c r="I267" s="86" t="s">
        <v>1700</v>
      </c>
      <c r="J267" s="83" t="s">
        <v>1499</v>
      </c>
      <c r="K267" s="71" t="s">
        <v>1172</v>
      </c>
      <c r="L267" s="25" t="s">
        <v>321</v>
      </c>
      <c r="M267" s="52">
        <v>250</v>
      </c>
      <c r="N267" s="71" t="s">
        <v>1207</v>
      </c>
      <c r="O267" s="25">
        <v>1</v>
      </c>
      <c r="P267" s="25">
        <v>20</v>
      </c>
      <c r="Q267" s="52">
        <v>15</v>
      </c>
      <c r="R267" s="25">
        <v>10</v>
      </c>
      <c r="S267" s="52">
        <f>O267+P267+Q267+R267</f>
        <v>46</v>
      </c>
      <c r="T267" s="25">
        <v>15</v>
      </c>
      <c r="U267" s="25">
        <f>MIN(S267,T267)</f>
        <v>15</v>
      </c>
      <c r="V267" s="71" t="s">
        <v>1880</v>
      </c>
      <c r="W267" s="71" t="s">
        <v>19</v>
      </c>
      <c r="X267" s="25" t="s">
        <v>1529</v>
      </c>
      <c r="Y267" s="25" t="s">
        <v>1659</v>
      </c>
      <c r="Z267" s="25">
        <v>25</v>
      </c>
      <c r="AA267" s="42">
        <v>0</v>
      </c>
      <c r="AB267" s="42">
        <v>0</v>
      </c>
      <c r="AC267" s="42">
        <v>0</v>
      </c>
      <c r="AD267" s="42">
        <v>50</v>
      </c>
      <c r="AE267" s="42">
        <v>75</v>
      </c>
      <c r="AF267" s="42">
        <v>375</v>
      </c>
      <c r="AG267" s="42">
        <v>525</v>
      </c>
      <c r="AH267" s="42">
        <v>625</v>
      </c>
      <c r="AI267" s="42">
        <v>725</v>
      </c>
      <c r="AJ267" s="18">
        <v>2375</v>
      </c>
      <c r="AK267" s="47">
        <v>263.88888888888891</v>
      </c>
      <c r="AL267" s="75">
        <v>725</v>
      </c>
      <c r="AM267" s="47">
        <f t="shared" si="107"/>
        <v>65972.222222222234</v>
      </c>
      <c r="AN267" s="47">
        <v>0.65972222222222232</v>
      </c>
      <c r="AO267" s="48">
        <v>6.0356303372076435E-4</v>
      </c>
      <c r="AP267" s="49">
        <v>0.93207912124528736</v>
      </c>
      <c r="AQ267" s="18" t="s">
        <v>1168</v>
      </c>
      <c r="AR267" s="24">
        <v>0</v>
      </c>
      <c r="AS267" s="24" t="s">
        <v>1509</v>
      </c>
      <c r="AT267" s="79">
        <f t="shared" si="105"/>
        <v>27.884615384615383</v>
      </c>
      <c r="AU267" s="51" t="b">
        <f t="shared" si="106"/>
        <v>0</v>
      </c>
      <c r="AV267" s="19">
        <v>0</v>
      </c>
      <c r="AW267" s="47">
        <v>0</v>
      </c>
      <c r="AX267" s="18" t="s">
        <v>1849</v>
      </c>
      <c r="AZ267" s="43"/>
      <c r="BB267" s="80">
        <f t="shared" si="108"/>
        <v>27.884615384615383</v>
      </c>
      <c r="BD267" s="18">
        <v>0</v>
      </c>
      <c r="BE267" s="18">
        <v>0</v>
      </c>
      <c r="BF267" s="18"/>
      <c r="BG267" s="19" t="e">
        <f>ROUNDUP(AR267/BO267,0)</f>
        <v>#DIV/0!</v>
      </c>
      <c r="BH267" s="19" t="e">
        <f>AY267-BG267</f>
        <v>#DIV/0!</v>
      </c>
      <c r="BI267" s="19"/>
      <c r="BJ267" s="19"/>
      <c r="BK267" s="19"/>
      <c r="BL267" s="19"/>
    </row>
    <row r="268" spans="1:68" x14ac:dyDescent="0.25">
      <c r="A268" s="18">
        <v>308</v>
      </c>
      <c r="B268" s="23" t="s">
        <v>322</v>
      </c>
      <c r="C268" s="28" t="s">
        <v>1534</v>
      </c>
      <c r="D268" s="28"/>
      <c r="E268" s="23"/>
      <c r="F268" s="24">
        <v>897.4</v>
      </c>
      <c r="G268" s="25">
        <v>190</v>
      </c>
      <c r="H268" s="52" t="s">
        <v>1723</v>
      </c>
      <c r="I268" s="86" t="s">
        <v>1700</v>
      </c>
      <c r="J268" s="83" t="s">
        <v>1502</v>
      </c>
      <c r="K268" s="71" t="s">
        <v>1175</v>
      </c>
      <c r="L268" s="25" t="s">
        <v>323</v>
      </c>
      <c r="M268" s="52">
        <v>190</v>
      </c>
      <c r="N268" s="71" t="s">
        <v>1208</v>
      </c>
      <c r="O268" s="25">
        <v>1</v>
      </c>
      <c r="P268" s="25">
        <v>15</v>
      </c>
      <c r="Q268" s="52">
        <v>1</v>
      </c>
      <c r="R268" s="25">
        <v>5</v>
      </c>
      <c r="S268" s="25">
        <v>22</v>
      </c>
      <c r="T268" s="25">
        <v>25</v>
      </c>
      <c r="U268" s="25">
        <f>SUM(O268:R268)</f>
        <v>22</v>
      </c>
      <c r="V268" s="71" t="s">
        <v>1891</v>
      </c>
      <c r="W268" s="71" t="s">
        <v>46</v>
      </c>
      <c r="X268" s="25" t="s">
        <v>1529</v>
      </c>
      <c r="Y268" s="25">
        <v>500</v>
      </c>
      <c r="Z268" s="25">
        <v>20</v>
      </c>
      <c r="AA268" s="42">
        <v>611</v>
      </c>
      <c r="AB268" s="42">
        <v>276</v>
      </c>
      <c r="AC268" s="42">
        <v>628</v>
      </c>
      <c r="AD268" s="42">
        <v>71</v>
      </c>
      <c r="AE268" s="42">
        <v>0</v>
      </c>
      <c r="AF268" s="42">
        <v>144</v>
      </c>
      <c r="AG268" s="42">
        <v>614</v>
      </c>
      <c r="AH268" s="42">
        <v>405</v>
      </c>
      <c r="AI268" s="42">
        <v>362</v>
      </c>
      <c r="AJ268" s="18">
        <v>3111</v>
      </c>
      <c r="AK268" s="47">
        <v>345.66666666666669</v>
      </c>
      <c r="AL268" s="75">
        <v>628</v>
      </c>
      <c r="AM268" s="47">
        <f t="shared" si="107"/>
        <v>65676.666666666672</v>
      </c>
      <c r="AN268" s="47">
        <v>0.65676666666666672</v>
      </c>
      <c r="AO268" s="48">
        <v>6.0085907132969522E-4</v>
      </c>
      <c r="AP268" s="49">
        <v>0.93267998031661703</v>
      </c>
      <c r="AQ268" s="18" t="s">
        <v>1168</v>
      </c>
      <c r="AR268" s="24">
        <v>897.4</v>
      </c>
      <c r="AS268" s="24" t="s">
        <v>1509</v>
      </c>
      <c r="AT268" s="79">
        <f t="shared" si="105"/>
        <v>24.153846153846153</v>
      </c>
      <c r="AU268" s="51" t="b">
        <f t="shared" si="106"/>
        <v>0</v>
      </c>
      <c r="AV268" s="19">
        <v>42.869426751592357</v>
      </c>
      <c r="AW268" s="47">
        <v>170506</v>
      </c>
      <c r="AX268" s="18" t="s">
        <v>1841</v>
      </c>
      <c r="AY268" s="18">
        <v>2</v>
      </c>
      <c r="AZ268" s="43">
        <f>AT268*U268</f>
        <v>531.38461538461536</v>
      </c>
      <c r="BA268" s="44">
        <f>ROUNDUP((AT268*U268)/Z268,0)*Z268</f>
        <v>540</v>
      </c>
      <c r="BB268" s="80">
        <f t="shared" si="108"/>
        <v>500</v>
      </c>
      <c r="BC268" s="18">
        <f>BO268</f>
        <v>540</v>
      </c>
      <c r="BD268" s="18">
        <f>BO268*G268</f>
        <v>102600</v>
      </c>
      <c r="BE268" s="18">
        <f>BD268*AY268</f>
        <v>205200</v>
      </c>
      <c r="BF268" s="18">
        <f>U268</f>
        <v>22</v>
      </c>
      <c r="BG268" s="19">
        <f>ROUNDUP(AR268/BO268,0)</f>
        <v>2</v>
      </c>
      <c r="BH268" s="19">
        <f>AY268-BG268</f>
        <v>0</v>
      </c>
      <c r="BI268" s="19"/>
      <c r="BJ268" s="19"/>
      <c r="BK268" s="19"/>
      <c r="BL268" s="19"/>
      <c r="BM268" s="19">
        <f>BF268*AT268</f>
        <v>531.38461538461536</v>
      </c>
      <c r="BN268" s="18">
        <f>Y268+ROUNDUP((BM268-Y268)/Z268,0)*Z268</f>
        <v>540</v>
      </c>
      <c r="BO268" s="18">
        <f>IF(BN268&gt;=Y268,BN268,Y268)</f>
        <v>540</v>
      </c>
      <c r="BP268" s="18">
        <f>BO268/AT268</f>
        <v>22.356687898089174</v>
      </c>
    </row>
    <row r="269" spans="1:68" ht="30" x14ac:dyDescent="0.25">
      <c r="A269" s="18">
        <v>186</v>
      </c>
      <c r="B269" s="29" t="s">
        <v>2080</v>
      </c>
      <c r="C269" s="28" t="s">
        <v>1870</v>
      </c>
      <c r="D269" s="28"/>
      <c r="E269" s="23" t="s">
        <v>1602</v>
      </c>
      <c r="F269" s="24">
        <v>552</v>
      </c>
      <c r="G269" s="25">
        <v>225</v>
      </c>
      <c r="H269" s="52" t="s">
        <v>1806</v>
      </c>
      <c r="I269" s="86" t="s">
        <v>1700</v>
      </c>
      <c r="J269" s="83" t="s">
        <v>1501</v>
      </c>
      <c r="K269" s="69" t="s">
        <v>1175</v>
      </c>
      <c r="L269" s="25" t="s">
        <v>1267</v>
      </c>
      <c r="M269" s="52">
        <v>225</v>
      </c>
      <c r="N269" s="71" t="s">
        <v>1208</v>
      </c>
      <c r="O269" s="25">
        <v>1</v>
      </c>
      <c r="P269" s="25">
        <v>15</v>
      </c>
      <c r="Q269" s="52">
        <v>1</v>
      </c>
      <c r="R269" s="25">
        <v>5</v>
      </c>
      <c r="S269" s="25">
        <v>22</v>
      </c>
      <c r="U269" s="25">
        <f>MIN(S269,T269)</f>
        <v>22</v>
      </c>
      <c r="V269" s="71"/>
      <c r="W269" s="71" t="s">
        <v>31</v>
      </c>
      <c r="X269" s="25" t="s">
        <v>1529</v>
      </c>
      <c r="Y269" s="25">
        <v>500</v>
      </c>
      <c r="Z269" s="25">
        <v>20</v>
      </c>
      <c r="AA269" s="42"/>
      <c r="AB269" s="42"/>
      <c r="AC269" s="42"/>
      <c r="AD269" s="42"/>
      <c r="AE269" s="42"/>
      <c r="AF269" s="42"/>
      <c r="AG269" s="42"/>
      <c r="AH269" s="42"/>
      <c r="AI269" s="42">
        <v>288</v>
      </c>
      <c r="AK269" s="47">
        <v>288</v>
      </c>
      <c r="AM269" s="47">
        <f t="shared" si="107"/>
        <v>0</v>
      </c>
      <c r="AO269" s="48">
        <v>0</v>
      </c>
      <c r="AP269" s="49">
        <v>1</v>
      </c>
      <c r="AQ269" s="18" t="s">
        <v>1552</v>
      </c>
      <c r="AR269" s="24">
        <v>552</v>
      </c>
      <c r="AS269" s="24" t="s">
        <v>1509</v>
      </c>
      <c r="AT269" s="79">
        <f t="shared" si="105"/>
        <v>0</v>
      </c>
      <c r="AU269" s="51" t="b">
        <f t="shared" si="106"/>
        <v>0</v>
      </c>
      <c r="AV269" s="19"/>
      <c r="AW269" s="47">
        <v>124200</v>
      </c>
      <c r="BB269" s="80">
        <f t="shared" si="108"/>
        <v>500</v>
      </c>
      <c r="BD269" s="18">
        <v>0</v>
      </c>
      <c r="BE269" s="18">
        <v>0</v>
      </c>
      <c r="BF269" s="18"/>
      <c r="BG269" s="18"/>
      <c r="BH269" s="18"/>
      <c r="BI269" s="18"/>
      <c r="BJ269" s="18"/>
      <c r="BK269" s="18"/>
      <c r="BL269" s="18"/>
    </row>
    <row r="270" spans="1:68" x14ac:dyDescent="0.25">
      <c r="A270" s="18">
        <v>6</v>
      </c>
      <c r="B270" s="23" t="s">
        <v>324</v>
      </c>
      <c r="C270" s="28" t="s">
        <v>1870</v>
      </c>
      <c r="D270" s="28"/>
      <c r="E270" s="23" t="s">
        <v>1602</v>
      </c>
      <c r="F270" s="24">
        <v>300</v>
      </c>
      <c r="G270" s="25">
        <v>28</v>
      </c>
      <c r="H270" s="52" t="e">
        <v>#N/A</v>
      </c>
      <c r="I270" s="86" t="s">
        <v>1700</v>
      </c>
      <c r="J270" s="83" t="s">
        <v>1505</v>
      </c>
      <c r="K270" s="71" t="s">
        <v>1171</v>
      </c>
      <c r="L270" s="25" t="s">
        <v>325</v>
      </c>
      <c r="M270" s="52">
        <v>28</v>
      </c>
      <c r="N270" s="71" t="s">
        <v>1207</v>
      </c>
      <c r="O270" s="25">
        <v>1</v>
      </c>
      <c r="P270" s="25">
        <v>5</v>
      </c>
      <c r="Q270" s="52">
        <v>4</v>
      </c>
      <c r="R270" s="25">
        <v>2</v>
      </c>
      <c r="S270" s="25">
        <v>12</v>
      </c>
      <c r="T270" s="25">
        <v>7</v>
      </c>
      <c r="U270" s="25">
        <f>MIN(S270,T270)</f>
        <v>7</v>
      </c>
      <c r="V270" s="71"/>
      <c r="W270" s="71" t="s">
        <v>19</v>
      </c>
      <c r="X270" s="25" t="s">
        <v>1529</v>
      </c>
      <c r="Y270" s="25" t="e">
        <v>#REF!</v>
      </c>
      <c r="Z270" s="25">
        <v>300</v>
      </c>
      <c r="AA270" s="42">
        <v>1200</v>
      </c>
      <c r="AB270" s="42">
        <v>10200</v>
      </c>
      <c r="AC270" s="42">
        <v>4200</v>
      </c>
      <c r="AD270" s="42">
        <v>0</v>
      </c>
      <c r="AE270" s="42">
        <v>2100</v>
      </c>
      <c r="AF270" s="42">
        <v>3000</v>
      </c>
      <c r="AG270" s="42">
        <v>0</v>
      </c>
      <c r="AH270" s="42">
        <v>0</v>
      </c>
      <c r="AI270" s="42">
        <v>0</v>
      </c>
      <c r="AJ270" s="18">
        <v>20700</v>
      </c>
      <c r="AK270" s="47">
        <v>2300</v>
      </c>
      <c r="AL270" s="75">
        <v>10200</v>
      </c>
      <c r="AM270" s="47">
        <f t="shared" si="107"/>
        <v>64400</v>
      </c>
      <c r="AN270" s="47">
        <v>0.64400000000000002</v>
      </c>
      <c r="AO270" s="48">
        <v>5.8917917363293464E-4</v>
      </c>
      <c r="AP270" s="49">
        <v>0.93326915949024991</v>
      </c>
      <c r="AQ270" s="18" t="s">
        <v>1552</v>
      </c>
      <c r="AR270" s="24">
        <v>300</v>
      </c>
      <c r="AS270" s="24" t="s">
        <v>1509</v>
      </c>
      <c r="AT270" s="79">
        <f t="shared" si="105"/>
        <v>392.30769230769232</v>
      </c>
      <c r="AU270" s="51" t="e">
        <f t="shared" si="106"/>
        <v>#REF!</v>
      </c>
      <c r="AV270" s="19">
        <v>0.88235294117647056</v>
      </c>
      <c r="AW270" s="47">
        <v>8400</v>
      </c>
      <c r="AZ270" s="43"/>
      <c r="BB270" s="80" t="e">
        <f t="shared" si="108"/>
        <v>#REF!</v>
      </c>
      <c r="BD270" s="18">
        <v>0</v>
      </c>
      <c r="BE270" s="18">
        <v>0</v>
      </c>
      <c r="BF270" s="18"/>
      <c r="BG270" s="18"/>
      <c r="BH270" s="18"/>
      <c r="BI270" s="18"/>
      <c r="BJ270" s="18"/>
      <c r="BK270" s="18"/>
      <c r="BL270" s="18"/>
    </row>
    <row r="271" spans="1:68" x14ac:dyDescent="0.25">
      <c r="A271" s="18">
        <v>393</v>
      </c>
      <c r="B271" s="23" t="s">
        <v>404</v>
      </c>
      <c r="C271" s="28" t="s">
        <v>1534</v>
      </c>
      <c r="D271" s="28"/>
      <c r="E271" s="23"/>
      <c r="F271" s="24">
        <v>900</v>
      </c>
      <c r="G271" s="25">
        <v>28</v>
      </c>
      <c r="H271" s="52" t="e">
        <v>#N/A</v>
      </c>
      <c r="I271" s="86" t="s">
        <v>1700</v>
      </c>
      <c r="J271" s="83" t="s">
        <v>1502</v>
      </c>
      <c r="K271" s="71" t="s">
        <v>1178</v>
      </c>
      <c r="L271" s="25" t="s">
        <v>405</v>
      </c>
      <c r="M271" s="52">
        <v>28</v>
      </c>
      <c r="N271" s="71" t="s">
        <v>1208</v>
      </c>
      <c r="O271" s="25">
        <v>1</v>
      </c>
      <c r="P271" s="25">
        <v>4</v>
      </c>
      <c r="Q271" s="52">
        <v>1</v>
      </c>
      <c r="R271" s="25">
        <v>2</v>
      </c>
      <c r="S271" s="25">
        <v>8</v>
      </c>
      <c r="T271" s="25">
        <v>7</v>
      </c>
      <c r="U271" s="25">
        <f>SUM(O271:R271)</f>
        <v>8</v>
      </c>
      <c r="V271" s="71" t="s">
        <v>1968</v>
      </c>
      <c r="W271" s="71" t="s">
        <v>46</v>
      </c>
      <c r="X271" s="25" t="s">
        <v>1510</v>
      </c>
      <c r="Y271" s="25">
        <v>500</v>
      </c>
      <c r="Z271" s="25">
        <v>20</v>
      </c>
      <c r="AA271" s="42"/>
      <c r="AB271" s="42"/>
      <c r="AC271" s="42"/>
      <c r="AD271" s="42">
        <v>7480</v>
      </c>
      <c r="AE271" s="42">
        <v>2000</v>
      </c>
      <c r="AF271" s="42">
        <v>0</v>
      </c>
      <c r="AG271" s="42">
        <v>4040</v>
      </c>
      <c r="AH271" s="42">
        <v>0</v>
      </c>
      <c r="AI271" s="42">
        <v>0</v>
      </c>
      <c r="AJ271" s="18">
        <v>13520</v>
      </c>
      <c r="AK271" s="47">
        <v>2253.3333333333335</v>
      </c>
      <c r="AL271" s="75">
        <v>7480</v>
      </c>
      <c r="AM271" s="47">
        <f t="shared" si="107"/>
        <v>42062.222222222219</v>
      </c>
      <c r="AN271" s="47">
        <v>0.63093333333333335</v>
      </c>
      <c r="AO271" s="48">
        <v>5.772248135882084E-4</v>
      </c>
      <c r="AP271" s="49">
        <v>0.93384638430383815</v>
      </c>
      <c r="AQ271" s="18" t="s">
        <v>1168</v>
      </c>
      <c r="AR271" s="24">
        <v>900</v>
      </c>
      <c r="AS271" s="24" t="s">
        <v>1510</v>
      </c>
      <c r="AT271" s="79">
        <f t="shared" si="105"/>
        <v>287.69230769230768</v>
      </c>
      <c r="AU271" s="51" t="b">
        <f t="shared" si="106"/>
        <v>0</v>
      </c>
      <c r="AV271" s="19">
        <v>3.6096256684491976</v>
      </c>
      <c r="AW271" s="47">
        <v>25200</v>
      </c>
      <c r="AX271" s="18" t="s">
        <v>1841</v>
      </c>
      <c r="AY271" s="18">
        <v>2</v>
      </c>
      <c r="AZ271" s="43">
        <f>AT271*U271</f>
        <v>2301.5384615384614</v>
      </c>
      <c r="BA271" s="44">
        <f>ROUNDUP((AT271*U271)/Z271,0)*Z271</f>
        <v>2320</v>
      </c>
      <c r="BB271" s="80">
        <f t="shared" si="108"/>
        <v>500</v>
      </c>
      <c r="BC271" s="18">
        <f>BO271</f>
        <v>2320</v>
      </c>
      <c r="BD271" s="18">
        <f>BO271*G271</f>
        <v>64960</v>
      </c>
      <c r="BE271" s="18">
        <f>BD271*AY271</f>
        <v>129920</v>
      </c>
      <c r="BF271" s="18">
        <f>U271</f>
        <v>8</v>
      </c>
      <c r="BG271" s="19">
        <f>ROUNDUP(AR271/BO271,0)</f>
        <v>1</v>
      </c>
      <c r="BH271" s="19">
        <f>AY271-BG271</f>
        <v>1</v>
      </c>
      <c r="BI271" s="19"/>
      <c r="BJ271" s="19"/>
      <c r="BK271" s="19">
        <f>BH271*BO271</f>
        <v>2320</v>
      </c>
      <c r="BL271" s="19">
        <f>BK271*G271</f>
        <v>64960</v>
      </c>
      <c r="BM271" s="19">
        <f>BF271*AT271</f>
        <v>2301.5384615384614</v>
      </c>
      <c r="BN271" s="18">
        <f>Y271+ROUNDUP((BM271-Y271)/Z271,0)*Z271</f>
        <v>2320</v>
      </c>
      <c r="BO271" s="18">
        <f>IF(BN271&gt;=Y271,BN271,Y271)</f>
        <v>2320</v>
      </c>
      <c r="BP271" s="18">
        <f>BO271/AT271</f>
        <v>8.0641711229946527</v>
      </c>
    </row>
    <row r="272" spans="1:68" x14ac:dyDescent="0.25">
      <c r="A272" s="18">
        <v>424</v>
      </c>
      <c r="B272" s="23" t="s">
        <v>326</v>
      </c>
      <c r="C272" s="28" t="s">
        <v>1534</v>
      </c>
      <c r="D272" s="28"/>
      <c r="E272" s="23"/>
      <c r="F272" s="24">
        <v>71200</v>
      </c>
      <c r="G272" s="25">
        <v>2.2000000000000002</v>
      </c>
      <c r="H272" s="52" t="s">
        <v>1702</v>
      </c>
      <c r="I272" s="86" t="s">
        <v>1700</v>
      </c>
      <c r="J272" s="83" t="s">
        <v>1505</v>
      </c>
      <c r="K272" s="71" t="s">
        <v>1195</v>
      </c>
      <c r="L272" s="25" t="s">
        <v>327</v>
      </c>
      <c r="M272" s="52">
        <v>2.2000000000000002</v>
      </c>
      <c r="N272" s="71" t="s">
        <v>1208</v>
      </c>
      <c r="O272" s="25">
        <v>1</v>
      </c>
      <c r="P272" s="25">
        <v>10</v>
      </c>
      <c r="Q272" s="52">
        <v>1</v>
      </c>
      <c r="R272" s="25">
        <v>4</v>
      </c>
      <c r="S272" s="25">
        <v>16</v>
      </c>
      <c r="T272" s="25">
        <v>5</v>
      </c>
      <c r="U272" s="25">
        <f>SUM(O272:R272)</f>
        <v>16</v>
      </c>
      <c r="V272" s="71" t="s">
        <v>1905</v>
      </c>
      <c r="W272" s="71" t="s">
        <v>46</v>
      </c>
      <c r="X272" s="25" t="s">
        <v>1510</v>
      </c>
      <c r="Y272" s="25">
        <v>10000</v>
      </c>
      <c r="Z272" s="25">
        <v>1300</v>
      </c>
      <c r="AA272" s="42">
        <v>48500</v>
      </c>
      <c r="AB272" s="42">
        <v>56000</v>
      </c>
      <c r="AC272" s="42">
        <v>0</v>
      </c>
      <c r="AD272" s="42">
        <v>0</v>
      </c>
      <c r="AE272" s="42">
        <v>0</v>
      </c>
      <c r="AF272" s="42">
        <v>45500</v>
      </c>
      <c r="AG272" s="42">
        <v>29900</v>
      </c>
      <c r="AH272" s="42">
        <v>59800</v>
      </c>
      <c r="AI272" s="42">
        <v>15600</v>
      </c>
      <c r="AJ272" s="18">
        <v>255300</v>
      </c>
      <c r="AK272" s="47">
        <v>28366.666666666668</v>
      </c>
      <c r="AL272" s="75">
        <v>59800</v>
      </c>
      <c r="AM272" s="47">
        <f t="shared" si="107"/>
        <v>62406.666666666672</v>
      </c>
      <c r="AN272" s="47">
        <v>0.62406666666666677</v>
      </c>
      <c r="AO272" s="48">
        <v>5.7094267540143905E-4</v>
      </c>
      <c r="AP272" s="49">
        <v>0.93441732697923963</v>
      </c>
      <c r="AQ272" s="18" t="s">
        <v>1168</v>
      </c>
      <c r="AR272" s="24">
        <v>71200</v>
      </c>
      <c r="AS272" s="24" t="s">
        <v>1510</v>
      </c>
      <c r="AT272" s="79">
        <f t="shared" si="105"/>
        <v>2300</v>
      </c>
      <c r="AU272" s="51" t="b">
        <f t="shared" si="106"/>
        <v>0</v>
      </c>
      <c r="AV272" s="19">
        <v>35.719063545150505</v>
      </c>
      <c r="AW272" s="47">
        <v>156640</v>
      </c>
      <c r="AX272" s="18" t="s">
        <v>1841</v>
      </c>
      <c r="AY272" s="18">
        <v>2</v>
      </c>
      <c r="AZ272" s="43">
        <f>AT272*U272</f>
        <v>36800</v>
      </c>
      <c r="BA272" s="44">
        <f>ROUNDUP((AT272*U272)/Z272,0)*Z272</f>
        <v>37700</v>
      </c>
      <c r="BB272" s="80">
        <f t="shared" si="108"/>
        <v>10000</v>
      </c>
      <c r="BC272" s="18">
        <f>BO272</f>
        <v>37300</v>
      </c>
      <c r="BD272" s="18">
        <f>BO272*G272</f>
        <v>82060</v>
      </c>
      <c r="BE272" s="18">
        <f>BD272*AY272</f>
        <v>164120</v>
      </c>
      <c r="BF272" s="18">
        <f>U272</f>
        <v>16</v>
      </c>
      <c r="BG272" s="19">
        <f>ROUNDUP(AR272/BO272,0)</f>
        <v>2</v>
      </c>
      <c r="BH272" s="19">
        <f>AY272-BG272</f>
        <v>0</v>
      </c>
      <c r="BI272" s="19">
        <f>(AR272-AY272*BO272)*G272</f>
        <v>-7480.0000000000009</v>
      </c>
      <c r="BJ272" s="19"/>
      <c r="BK272" s="19"/>
      <c r="BL272" s="19"/>
      <c r="BM272" s="19">
        <f>BF272*AT272</f>
        <v>36800</v>
      </c>
      <c r="BN272" s="18">
        <f>Y272+ROUNDUP((BM272-Y272)/Z272,0)*Z272</f>
        <v>37300</v>
      </c>
      <c r="BO272" s="18">
        <f>IF(BN272&gt;=Y272,BN272,Y272)</f>
        <v>37300</v>
      </c>
      <c r="BP272" s="18">
        <f>BO272/AT272</f>
        <v>16.217391304347824</v>
      </c>
    </row>
    <row r="273" spans="1:68" ht="30" x14ac:dyDescent="0.25">
      <c r="A273" s="18">
        <v>595</v>
      </c>
      <c r="B273" s="29" t="s">
        <v>2081</v>
      </c>
      <c r="C273" s="28" t="s">
        <v>1870</v>
      </c>
      <c r="D273" s="28"/>
      <c r="E273" s="23" t="s">
        <v>1602</v>
      </c>
      <c r="F273" s="24">
        <v>570</v>
      </c>
      <c r="G273" s="25">
        <v>41.5</v>
      </c>
      <c r="H273" s="52" t="e">
        <v>#N/A</v>
      </c>
      <c r="I273" s="86" t="s">
        <v>1700</v>
      </c>
      <c r="J273" s="83" t="s">
        <v>1506</v>
      </c>
      <c r="K273" s="69" t="s">
        <v>1178</v>
      </c>
      <c r="L273" s="25" t="s">
        <v>1269</v>
      </c>
      <c r="M273" s="52">
        <v>41.5</v>
      </c>
      <c r="N273" s="71" t="s">
        <v>1208</v>
      </c>
      <c r="O273" s="25">
        <v>1</v>
      </c>
      <c r="P273" s="25">
        <v>4</v>
      </c>
      <c r="Q273" s="52">
        <v>1</v>
      </c>
      <c r="R273" s="25">
        <v>2</v>
      </c>
      <c r="S273" s="25">
        <v>8</v>
      </c>
      <c r="U273" s="25">
        <f>MIN(S273,T273)</f>
        <v>8</v>
      </c>
      <c r="V273" s="71"/>
      <c r="W273" s="71" t="s">
        <v>46</v>
      </c>
      <c r="X273" s="25" t="s">
        <v>1510</v>
      </c>
      <c r="Y273" s="25">
        <v>500</v>
      </c>
      <c r="Z273" s="25">
        <v>10</v>
      </c>
      <c r="AA273" s="42"/>
      <c r="AB273" s="42"/>
      <c r="AC273" s="42"/>
      <c r="AD273" s="42"/>
      <c r="AE273" s="42"/>
      <c r="AF273" s="42"/>
      <c r="AG273" s="42">
        <v>1490</v>
      </c>
      <c r="AH273" s="42"/>
      <c r="AI273" s="42"/>
      <c r="AK273" s="47">
        <v>1490</v>
      </c>
      <c r="AM273" s="47">
        <f t="shared" si="107"/>
        <v>0</v>
      </c>
      <c r="AO273" s="48">
        <v>0</v>
      </c>
      <c r="AP273" s="49">
        <v>1</v>
      </c>
      <c r="AQ273" s="18" t="s">
        <v>1552</v>
      </c>
      <c r="AR273" s="24">
        <v>570</v>
      </c>
      <c r="AS273" s="24" t="s">
        <v>1510</v>
      </c>
      <c r="AT273" s="79">
        <f t="shared" si="105"/>
        <v>0</v>
      </c>
      <c r="AU273" s="51" t="b">
        <f t="shared" si="106"/>
        <v>0</v>
      </c>
      <c r="AV273" s="19"/>
      <c r="AW273" s="47">
        <v>23655</v>
      </c>
      <c r="BB273" s="80">
        <f t="shared" si="108"/>
        <v>500</v>
      </c>
      <c r="BD273" s="18">
        <v>0</v>
      </c>
      <c r="BE273" s="18">
        <v>0</v>
      </c>
      <c r="BF273" s="18"/>
      <c r="BG273" s="18"/>
      <c r="BH273" s="18"/>
      <c r="BI273" s="18"/>
      <c r="BJ273" s="18"/>
      <c r="BK273" s="18"/>
      <c r="BL273" s="18"/>
    </row>
    <row r="274" spans="1:68" x14ac:dyDescent="0.25">
      <c r="A274" s="18">
        <v>37</v>
      </c>
      <c r="B274" s="23" t="s">
        <v>328</v>
      </c>
      <c r="C274" s="28" t="s">
        <v>1534</v>
      </c>
      <c r="D274" s="28"/>
      <c r="E274" s="23"/>
      <c r="F274" s="24">
        <v>885</v>
      </c>
      <c r="G274" s="25">
        <v>125</v>
      </c>
      <c r="H274" s="52" t="s">
        <v>1718</v>
      </c>
      <c r="I274" s="86" t="s">
        <v>1699</v>
      </c>
      <c r="J274" s="83" t="s">
        <v>1500</v>
      </c>
      <c r="K274" s="71" t="s">
        <v>1171</v>
      </c>
      <c r="L274" s="25" t="s">
        <v>329</v>
      </c>
      <c r="M274" s="52">
        <v>125</v>
      </c>
      <c r="N274" s="71" t="s">
        <v>1207</v>
      </c>
      <c r="O274" s="25">
        <v>1</v>
      </c>
      <c r="P274" s="25">
        <v>3</v>
      </c>
      <c r="Q274" s="52">
        <v>1</v>
      </c>
      <c r="R274" s="25">
        <v>2</v>
      </c>
      <c r="S274" s="52">
        <f>O274+P274+Q274+R274</f>
        <v>7</v>
      </c>
      <c r="T274" s="25">
        <v>5</v>
      </c>
      <c r="U274" s="25">
        <f>SUM(O274:R274)</f>
        <v>7</v>
      </c>
      <c r="V274" s="71" t="s">
        <v>1920</v>
      </c>
      <c r="W274" s="71" t="s">
        <v>31</v>
      </c>
      <c r="X274" s="25" t="s">
        <v>1529</v>
      </c>
      <c r="Y274" s="25">
        <v>500</v>
      </c>
      <c r="Z274" s="25">
        <v>10</v>
      </c>
      <c r="AA274" s="42">
        <v>1244.5</v>
      </c>
      <c r="AB274" s="42">
        <v>235</v>
      </c>
      <c r="AC274" s="42">
        <v>220</v>
      </c>
      <c r="AD274" s="42">
        <v>96</v>
      </c>
      <c r="AE274" s="42">
        <v>380</v>
      </c>
      <c r="AF274" s="42">
        <v>375</v>
      </c>
      <c r="AG274" s="42">
        <v>405</v>
      </c>
      <c r="AH274" s="42">
        <v>1040</v>
      </c>
      <c r="AI274" s="42">
        <v>449</v>
      </c>
      <c r="AJ274" s="18">
        <v>4444.5</v>
      </c>
      <c r="AK274" s="47">
        <v>493.83333333333331</v>
      </c>
      <c r="AL274" s="75">
        <v>1244.5</v>
      </c>
      <c r="AM274" s="47">
        <f t="shared" si="107"/>
        <v>61729.166666666664</v>
      </c>
      <c r="AN274" s="47">
        <v>0.61729166666666668</v>
      </c>
      <c r="AO274" s="48">
        <v>5.6474440070988135E-4</v>
      </c>
      <c r="AP274" s="49">
        <v>0.93498207137994949</v>
      </c>
      <c r="AQ274" s="18" t="s">
        <v>1168</v>
      </c>
      <c r="AR274" s="24">
        <v>885</v>
      </c>
      <c r="AS274" s="24" t="s">
        <v>1509</v>
      </c>
      <c r="AT274" s="79">
        <f t="shared" si="105"/>
        <v>47.865384615384613</v>
      </c>
      <c r="AU274" s="51" t="b">
        <f t="shared" si="106"/>
        <v>0</v>
      </c>
      <c r="AV274" s="19">
        <v>21.333869023704299</v>
      </c>
      <c r="AW274" s="47">
        <v>110625</v>
      </c>
      <c r="AX274" s="18" t="s">
        <v>1841</v>
      </c>
      <c r="AY274" s="18">
        <v>2</v>
      </c>
      <c r="AZ274" s="43">
        <f>AT274*U274</f>
        <v>335.05769230769226</v>
      </c>
      <c r="BA274" s="44">
        <f>ROUNDUP((AT274*U274)/Z274,0)*Z274</f>
        <v>340</v>
      </c>
      <c r="BB274" s="80">
        <f t="shared" si="108"/>
        <v>500</v>
      </c>
      <c r="BC274" s="18">
        <f>BO274</f>
        <v>500</v>
      </c>
      <c r="BD274" s="18">
        <f>BO274*G274</f>
        <v>62500</v>
      </c>
      <c r="BE274" s="18">
        <f>BD274*AY274</f>
        <v>125000</v>
      </c>
      <c r="BF274" s="18">
        <f>U274</f>
        <v>7</v>
      </c>
      <c r="BG274" s="19">
        <f>ROUNDUP(AR274/BO274,0)</f>
        <v>2</v>
      </c>
      <c r="BH274" s="19">
        <f>AY274-BG274</f>
        <v>0</v>
      </c>
      <c r="BI274" s="19">
        <f>(AR274-AY274*BO274)*G274</f>
        <v>-14375</v>
      </c>
      <c r="BJ274" s="19"/>
      <c r="BK274" s="19"/>
      <c r="BL274" s="19"/>
      <c r="BM274" s="19">
        <f>BF274*AT274</f>
        <v>335.05769230769226</v>
      </c>
      <c r="BN274" s="18">
        <f>Y274+ROUNDUP((BM274-Y274)/Z274,0)*Z274</f>
        <v>330</v>
      </c>
      <c r="BO274" s="18">
        <f>IF(BN274&gt;=Y274,BN274,Y274)</f>
        <v>500</v>
      </c>
      <c r="BP274" s="18">
        <f>BO274/AT274</f>
        <v>10.445962233828848</v>
      </c>
    </row>
    <row r="275" spans="1:68" x14ac:dyDescent="0.25">
      <c r="A275" s="18">
        <v>270</v>
      </c>
      <c r="B275" s="23" t="s">
        <v>330</v>
      </c>
      <c r="C275" s="28" t="s">
        <v>1534</v>
      </c>
      <c r="D275" s="28"/>
      <c r="E275" s="23"/>
      <c r="F275" s="24">
        <v>1470</v>
      </c>
      <c r="G275" s="25">
        <v>33</v>
      </c>
      <c r="H275" s="52" t="s">
        <v>1717</v>
      </c>
      <c r="I275" s="86" t="s">
        <v>1700</v>
      </c>
      <c r="J275" s="83" t="s">
        <v>1639</v>
      </c>
      <c r="K275" s="71" t="s">
        <v>1178</v>
      </c>
      <c r="L275" s="25" t="s">
        <v>331</v>
      </c>
      <c r="M275" s="52">
        <v>33</v>
      </c>
      <c r="N275" s="71" t="s">
        <v>1208</v>
      </c>
      <c r="O275" s="25">
        <v>1</v>
      </c>
      <c r="P275" s="25">
        <v>4</v>
      </c>
      <c r="Q275" s="52">
        <v>1</v>
      </c>
      <c r="R275" s="25">
        <v>2</v>
      </c>
      <c r="S275" s="25">
        <v>8</v>
      </c>
      <c r="T275" s="25">
        <v>5</v>
      </c>
      <c r="U275" s="25">
        <f>SUM(O275:R275)</f>
        <v>8</v>
      </c>
      <c r="V275" s="71" t="s">
        <v>1968</v>
      </c>
      <c r="W275" s="71" t="s">
        <v>46</v>
      </c>
      <c r="X275" s="25" t="s">
        <v>1510</v>
      </c>
      <c r="Y275" s="25">
        <v>500</v>
      </c>
      <c r="Z275" s="25">
        <v>10</v>
      </c>
      <c r="AA275" s="42">
        <v>3520</v>
      </c>
      <c r="AB275" s="42">
        <v>2020</v>
      </c>
      <c r="AC275" s="42">
        <v>150</v>
      </c>
      <c r="AD275" s="42">
        <v>800</v>
      </c>
      <c r="AE275" s="42">
        <v>660</v>
      </c>
      <c r="AF275" s="42">
        <v>660</v>
      </c>
      <c r="AG275" s="42">
        <v>2970</v>
      </c>
      <c r="AH275" s="42">
        <v>3310</v>
      </c>
      <c r="AI275" s="42">
        <v>2600</v>
      </c>
      <c r="AJ275" s="18">
        <v>16690</v>
      </c>
      <c r="AK275" s="47">
        <v>1854.4444444444443</v>
      </c>
      <c r="AL275" s="75">
        <v>3520</v>
      </c>
      <c r="AM275" s="47">
        <f t="shared" si="107"/>
        <v>61196.666666666664</v>
      </c>
      <c r="AN275" s="47">
        <v>0.61196666666666666</v>
      </c>
      <c r="AO275" s="48">
        <v>5.5987269403349105E-4</v>
      </c>
      <c r="AP275" s="49">
        <v>0.93554194407398295</v>
      </c>
      <c r="AQ275" s="18" t="s">
        <v>1168</v>
      </c>
      <c r="AR275" s="24">
        <v>1470</v>
      </c>
      <c r="AS275" s="24" t="s">
        <v>1510</v>
      </c>
      <c r="AT275" s="79">
        <f t="shared" si="105"/>
        <v>135.38461538461539</v>
      </c>
      <c r="AU275" s="51" t="b">
        <f t="shared" si="106"/>
        <v>0</v>
      </c>
      <c r="AV275" s="19">
        <v>12.528409090909092</v>
      </c>
      <c r="AW275" s="47">
        <v>48510</v>
      </c>
      <c r="AX275" s="18" t="s">
        <v>1841</v>
      </c>
      <c r="AY275" s="18">
        <v>2</v>
      </c>
      <c r="AZ275" s="43">
        <f>AT275*U275</f>
        <v>1083.0769230769231</v>
      </c>
      <c r="BA275" s="44">
        <f>ROUNDUP((AT275*U275)/Z275,0)*Z275</f>
        <v>1090</v>
      </c>
      <c r="BB275" s="80">
        <f t="shared" si="108"/>
        <v>500</v>
      </c>
      <c r="BC275" s="18">
        <f>BO275</f>
        <v>1090</v>
      </c>
      <c r="BD275" s="18">
        <f>BO275*G275</f>
        <v>35970</v>
      </c>
      <c r="BE275" s="18">
        <f>BD275*AY275</f>
        <v>71940</v>
      </c>
      <c r="BF275" s="18">
        <f>U275</f>
        <v>8</v>
      </c>
      <c r="BG275" s="19">
        <f>ROUNDUP(AR275/BO275,0)</f>
        <v>2</v>
      </c>
      <c r="BH275" s="19">
        <f>AY275-BG275</f>
        <v>0</v>
      </c>
      <c r="BI275" s="19">
        <f>(AR275-AY275*BO275)*G275</f>
        <v>-23430</v>
      </c>
      <c r="BJ275" s="19"/>
      <c r="BK275" s="19"/>
      <c r="BL275" s="19"/>
      <c r="BM275" s="19">
        <f>BF275*AT275</f>
        <v>1083.0769230769231</v>
      </c>
      <c r="BN275" s="18">
        <f>Y275+ROUNDUP((BM275-Y275)/Z275,0)*Z275</f>
        <v>1090</v>
      </c>
      <c r="BO275" s="18">
        <f>IF(BN275&gt;=Y275,BN275,Y275)</f>
        <v>1090</v>
      </c>
      <c r="BP275" s="18">
        <f>BO275/AT275</f>
        <v>8.0511363636363633</v>
      </c>
    </row>
    <row r="276" spans="1:68" ht="30" x14ac:dyDescent="0.25">
      <c r="A276" s="18">
        <v>672</v>
      </c>
      <c r="B276" s="28" t="s">
        <v>2082</v>
      </c>
      <c r="C276" s="28" t="s">
        <v>1534</v>
      </c>
      <c r="D276" s="28"/>
      <c r="E276" s="23"/>
      <c r="F276" s="24">
        <v>21900</v>
      </c>
      <c r="G276" s="25">
        <v>1.05</v>
      </c>
      <c r="H276" s="52" t="s">
        <v>1702</v>
      </c>
      <c r="I276" s="86" t="s">
        <v>1700</v>
      </c>
      <c r="J276" s="83" t="s">
        <v>1630</v>
      </c>
      <c r="K276" s="71" t="s">
        <v>1180</v>
      </c>
      <c r="L276" s="25" t="s">
        <v>333</v>
      </c>
      <c r="M276" s="52">
        <v>1.05</v>
      </c>
      <c r="N276" s="71" t="s">
        <v>1208</v>
      </c>
      <c r="O276" s="25">
        <v>1</v>
      </c>
      <c r="P276" s="25">
        <v>7</v>
      </c>
      <c r="Q276" s="52">
        <v>1</v>
      </c>
      <c r="R276" s="25">
        <v>2</v>
      </c>
      <c r="S276" s="25">
        <v>11</v>
      </c>
      <c r="T276" s="25">
        <v>3</v>
      </c>
      <c r="U276" s="25">
        <f>SUM(O276:R276)</f>
        <v>11</v>
      </c>
      <c r="V276" s="71" t="s">
        <v>1899</v>
      </c>
      <c r="W276" s="71" t="s">
        <v>46</v>
      </c>
      <c r="X276" s="25" t="s">
        <v>1510</v>
      </c>
      <c r="Y276" s="25">
        <v>5000</v>
      </c>
      <c r="Z276" s="25">
        <v>2000</v>
      </c>
      <c r="AA276" s="42">
        <v>78000</v>
      </c>
      <c r="AB276" s="42">
        <v>53000</v>
      </c>
      <c r="AC276" s="42">
        <v>70000</v>
      </c>
      <c r="AD276" s="42">
        <v>18000</v>
      </c>
      <c r="AE276" s="42">
        <v>72000</v>
      </c>
      <c r="AF276" s="42">
        <v>72000</v>
      </c>
      <c r="AG276" s="42">
        <v>63500</v>
      </c>
      <c r="AH276" s="42">
        <v>36000</v>
      </c>
      <c r="AI276" s="42">
        <v>60100</v>
      </c>
      <c r="AJ276" s="18">
        <v>522600</v>
      </c>
      <c r="AK276" s="47">
        <v>58066.666666666664</v>
      </c>
      <c r="AL276" s="75">
        <v>78000</v>
      </c>
      <c r="AM276" s="47">
        <f t="shared" si="107"/>
        <v>60970</v>
      </c>
      <c r="AN276" s="47">
        <v>0.60970000000000002</v>
      </c>
      <c r="AO276" s="48">
        <v>5.5779897851552834E-4</v>
      </c>
      <c r="AP276" s="49">
        <v>0.93609974305249843</v>
      </c>
      <c r="AQ276" s="18" t="s">
        <v>1168</v>
      </c>
      <c r="AR276" s="24">
        <v>21900</v>
      </c>
      <c r="AS276" s="24" t="s">
        <v>1510</v>
      </c>
      <c r="AT276" s="79">
        <f t="shared" si="105"/>
        <v>3000</v>
      </c>
      <c r="AU276" s="51" t="b">
        <f t="shared" si="106"/>
        <v>0</v>
      </c>
      <c r="AV276" s="19">
        <v>8.4230769230769234</v>
      </c>
      <c r="AW276" s="47">
        <v>22995</v>
      </c>
      <c r="AX276" s="18" t="s">
        <v>1841</v>
      </c>
      <c r="AY276" s="18">
        <v>2</v>
      </c>
      <c r="AZ276" s="43">
        <f>AT276*U276</f>
        <v>33000</v>
      </c>
      <c r="BA276" s="44">
        <f>ROUNDUP((AT276*U276)/Z276,0)*Z276</f>
        <v>34000</v>
      </c>
      <c r="BB276" s="80">
        <f t="shared" si="108"/>
        <v>5000</v>
      </c>
      <c r="BC276" s="18">
        <f>BO276</f>
        <v>31000</v>
      </c>
      <c r="BD276" s="18">
        <f>BO276*G276</f>
        <v>32550</v>
      </c>
      <c r="BE276" s="18">
        <f>BD276*AY276</f>
        <v>65100</v>
      </c>
      <c r="BF276" s="18">
        <v>10</v>
      </c>
      <c r="BG276" s="19">
        <f>ROUNDUP(AR276/BO276,0)</f>
        <v>1</v>
      </c>
      <c r="BH276" s="19">
        <f>AY276-BG276</f>
        <v>1</v>
      </c>
      <c r="BI276" s="19"/>
      <c r="BJ276" s="19"/>
      <c r="BK276" s="19">
        <f>BH276*BO276</f>
        <v>31000</v>
      </c>
      <c r="BL276" s="19">
        <f>BK276*G276</f>
        <v>32550</v>
      </c>
      <c r="BM276" s="19">
        <f>BF276*AT276</f>
        <v>30000</v>
      </c>
      <c r="BN276" s="18">
        <f>Y276+ROUNDUP((BM276-Y276)/Z276,0)*Z276</f>
        <v>31000</v>
      </c>
      <c r="BO276" s="18">
        <f>IF(BN276&gt;=Y276,BN276,Y276)</f>
        <v>31000</v>
      </c>
      <c r="BP276" s="18">
        <f>BO276/AT276</f>
        <v>10.333333333333334</v>
      </c>
    </row>
    <row r="277" spans="1:68" ht="30" x14ac:dyDescent="0.25">
      <c r="A277" s="18">
        <v>229</v>
      </c>
      <c r="B277" s="28" t="s">
        <v>2083</v>
      </c>
      <c r="C277" s="28" t="s">
        <v>1534</v>
      </c>
      <c r="D277" s="28"/>
      <c r="E277" s="23"/>
      <c r="F277" s="24">
        <v>0</v>
      </c>
      <c r="G277" s="25">
        <v>16</v>
      </c>
      <c r="H277" s="52" t="s">
        <v>1736</v>
      </c>
      <c r="I277" s="86" t="s">
        <v>1700</v>
      </c>
      <c r="J277" s="83" t="s">
        <v>1501</v>
      </c>
      <c r="K277" s="71" t="s">
        <v>1177</v>
      </c>
      <c r="L277" s="25" t="s">
        <v>334</v>
      </c>
      <c r="M277" s="52">
        <v>16</v>
      </c>
      <c r="N277" s="71" t="s">
        <v>1208</v>
      </c>
      <c r="O277" s="25">
        <v>1</v>
      </c>
      <c r="P277" s="25">
        <v>10</v>
      </c>
      <c r="Q277" s="52">
        <v>1</v>
      </c>
      <c r="R277" s="25">
        <v>4</v>
      </c>
      <c r="S277" s="25">
        <v>16</v>
      </c>
      <c r="T277" s="25">
        <v>15</v>
      </c>
      <c r="U277" s="25">
        <f>SUM(O277:R277)</f>
        <v>16</v>
      </c>
      <c r="V277" s="71" t="s">
        <v>1928</v>
      </c>
      <c r="W277" s="71" t="s">
        <v>46</v>
      </c>
      <c r="X277" s="25" t="s">
        <v>1510</v>
      </c>
      <c r="Y277" s="25">
        <v>5000</v>
      </c>
      <c r="Z277" s="25">
        <v>100</v>
      </c>
      <c r="AA277" s="42">
        <v>4000</v>
      </c>
      <c r="AB277" s="42">
        <v>3000</v>
      </c>
      <c r="AC277" s="42">
        <v>1000</v>
      </c>
      <c r="AD277" s="42">
        <v>8400</v>
      </c>
      <c r="AE277" s="42">
        <v>4440</v>
      </c>
      <c r="AF277" s="42">
        <v>0</v>
      </c>
      <c r="AG277" s="42">
        <v>7090</v>
      </c>
      <c r="AH277" s="42">
        <v>6000</v>
      </c>
      <c r="AI277" s="42">
        <v>0</v>
      </c>
      <c r="AJ277" s="18">
        <v>33930</v>
      </c>
      <c r="AK277" s="47">
        <v>3770</v>
      </c>
      <c r="AL277" s="75">
        <v>8400</v>
      </c>
      <c r="AM277" s="47">
        <f t="shared" si="107"/>
        <v>60320</v>
      </c>
      <c r="AN277" s="47">
        <v>0.60319999999999996</v>
      </c>
      <c r="AO277" s="48">
        <v>5.5185229430960579E-4</v>
      </c>
      <c r="AP277" s="49">
        <v>0.93665159534680809</v>
      </c>
      <c r="AQ277" s="18" t="s">
        <v>1168</v>
      </c>
      <c r="AR277" s="57">
        <v>0</v>
      </c>
      <c r="AS277" s="24" t="s">
        <v>1510</v>
      </c>
      <c r="AT277" s="79">
        <f t="shared" si="105"/>
        <v>323.07692307692309</v>
      </c>
      <c r="AU277" s="51" t="b">
        <f t="shared" si="106"/>
        <v>0</v>
      </c>
      <c r="AV277" s="19">
        <v>0</v>
      </c>
      <c r="AW277" s="47">
        <v>0</v>
      </c>
      <c r="AX277" s="18" t="s">
        <v>1841</v>
      </c>
      <c r="AY277" s="18">
        <v>2</v>
      </c>
      <c r="AZ277" s="43">
        <f>AT277*U277</f>
        <v>5169.2307692307695</v>
      </c>
      <c r="BA277" s="44">
        <f>ROUNDUP((AT277*U277)/Z277,0)*Z277</f>
        <v>5200</v>
      </c>
      <c r="BB277" s="80">
        <f t="shared" si="108"/>
        <v>5000</v>
      </c>
      <c r="BC277" s="18">
        <f>BO277</f>
        <v>5200</v>
      </c>
      <c r="BD277" s="18">
        <f>BO277*G277</f>
        <v>83200</v>
      </c>
      <c r="BE277" s="18">
        <f>BD277*AY277</f>
        <v>166400</v>
      </c>
      <c r="BF277" s="18">
        <f>U277</f>
        <v>16</v>
      </c>
      <c r="BG277" s="19">
        <f>ROUNDUP(AR277/BO277,0)</f>
        <v>0</v>
      </c>
      <c r="BH277" s="19">
        <f>AY277-BG277</f>
        <v>2</v>
      </c>
      <c r="BI277" s="19"/>
      <c r="BJ277" s="19"/>
      <c r="BK277" s="19">
        <f>BH277*BO277</f>
        <v>10400</v>
      </c>
      <c r="BL277" s="58">
        <f>BK277*G277</f>
        <v>166400</v>
      </c>
      <c r="BM277" s="19">
        <f>BF277*AT277</f>
        <v>5169.2307692307695</v>
      </c>
      <c r="BN277" s="18">
        <f>Y277+ROUNDUP((BM277-Y277)/Z277,0)*Z277</f>
        <v>5200</v>
      </c>
      <c r="BO277" s="18">
        <f>IF(BN277&gt;=Y277,BN277,Y277)</f>
        <v>5200</v>
      </c>
      <c r="BP277" s="18">
        <f>BO277/AT277</f>
        <v>16.095238095238095</v>
      </c>
    </row>
    <row r="278" spans="1:68" ht="45" x14ac:dyDescent="0.25">
      <c r="A278" s="18">
        <v>715</v>
      </c>
      <c r="B278" s="28" t="s">
        <v>2084</v>
      </c>
      <c r="C278" s="28" t="s">
        <v>1534</v>
      </c>
      <c r="D278" s="28"/>
      <c r="E278" s="23"/>
      <c r="F278" s="24">
        <v>7000</v>
      </c>
      <c r="G278" s="25">
        <v>1.95</v>
      </c>
      <c r="H278" s="52" t="s">
        <v>1702</v>
      </c>
      <c r="I278" s="86" t="s">
        <v>1699</v>
      </c>
      <c r="J278" s="83" t="s">
        <v>1691</v>
      </c>
      <c r="K278" s="71" t="s">
        <v>1180</v>
      </c>
      <c r="L278" s="25" t="s">
        <v>335</v>
      </c>
      <c r="M278" s="52">
        <v>1.95</v>
      </c>
      <c r="N278" s="71" t="s">
        <v>1208</v>
      </c>
      <c r="O278" s="25">
        <v>1</v>
      </c>
      <c r="P278" s="25">
        <v>7</v>
      </c>
      <c r="Q278" s="52">
        <v>1</v>
      </c>
      <c r="R278" s="25">
        <v>2</v>
      </c>
      <c r="S278" s="25">
        <v>11</v>
      </c>
      <c r="T278" s="25">
        <v>3</v>
      </c>
      <c r="U278" s="25">
        <f>SUM(O278:R278)</f>
        <v>11</v>
      </c>
      <c r="V278" s="71" t="s">
        <v>1899</v>
      </c>
      <c r="W278" s="71" t="s">
        <v>46</v>
      </c>
      <c r="X278" s="25" t="s">
        <v>1510</v>
      </c>
      <c r="Y278" s="25">
        <v>5000</v>
      </c>
      <c r="Z278" s="25">
        <v>2000</v>
      </c>
      <c r="AA278" s="42">
        <v>42000</v>
      </c>
      <c r="AB278" s="42">
        <v>24000</v>
      </c>
      <c r="AC278" s="42">
        <v>70500</v>
      </c>
      <c r="AD278" s="42">
        <v>21000</v>
      </c>
      <c r="AE278" s="42">
        <v>11000</v>
      </c>
      <c r="AF278" s="42">
        <v>24000</v>
      </c>
      <c r="AG278" s="42">
        <v>33500</v>
      </c>
      <c r="AH278" s="42">
        <v>34000</v>
      </c>
      <c r="AI278" s="42">
        <v>16500</v>
      </c>
      <c r="AJ278" s="18">
        <v>276500</v>
      </c>
      <c r="AK278" s="47">
        <v>30722.222222222223</v>
      </c>
      <c r="AL278" s="75">
        <v>70500</v>
      </c>
      <c r="AM278" s="47">
        <f t="shared" si="107"/>
        <v>59908.333333333336</v>
      </c>
      <c r="AN278" s="47">
        <v>0.59908333333333341</v>
      </c>
      <c r="AO278" s="48">
        <v>5.4808606097918832E-4</v>
      </c>
      <c r="AP278" s="49">
        <v>0.93719968140778731</v>
      </c>
      <c r="AQ278" s="18" t="s">
        <v>1168</v>
      </c>
      <c r="AR278" s="24">
        <v>7000</v>
      </c>
      <c r="AS278" s="24" t="s">
        <v>1510</v>
      </c>
      <c r="AT278" s="79">
        <f t="shared" si="105"/>
        <v>2711.5384615384614</v>
      </c>
      <c r="AU278" s="51" t="b">
        <f t="shared" si="106"/>
        <v>0</v>
      </c>
      <c r="AV278" s="19">
        <v>2.978723404255319</v>
      </c>
      <c r="AW278" s="47">
        <v>13650</v>
      </c>
      <c r="AX278" s="18" t="s">
        <v>1841</v>
      </c>
      <c r="AY278" s="18">
        <v>2</v>
      </c>
      <c r="AZ278" s="43">
        <f>AT278*U278</f>
        <v>29826.923076923074</v>
      </c>
      <c r="BA278" s="44">
        <f>ROUNDUP((AT278*U278)/Z278,0)*Z278</f>
        <v>30000</v>
      </c>
      <c r="BB278" s="80">
        <f t="shared" si="108"/>
        <v>5000</v>
      </c>
      <c r="BC278" s="18">
        <f>BO278</f>
        <v>15000</v>
      </c>
      <c r="BD278" s="18">
        <f>BO278*G278</f>
        <v>29250</v>
      </c>
      <c r="BE278" s="18">
        <f>BD278*AY278</f>
        <v>58500</v>
      </c>
      <c r="BF278" s="18">
        <v>5</v>
      </c>
      <c r="BG278" s="19">
        <f>ROUNDUP(AR278/BO278,0)</f>
        <v>1</v>
      </c>
      <c r="BH278" s="19">
        <f>AY278-BG278</f>
        <v>1</v>
      </c>
      <c r="BI278" s="19"/>
      <c r="BJ278" s="19"/>
      <c r="BK278" s="19">
        <f>BH278*BO278</f>
        <v>15000</v>
      </c>
      <c r="BL278" s="19">
        <f>BK278*G278</f>
        <v>29250</v>
      </c>
      <c r="BM278" s="19">
        <f>BF278*AT278</f>
        <v>13557.692307692307</v>
      </c>
      <c r="BN278" s="18">
        <f>Y278+ROUNDUP((BM278-Y278)/Z278,0)*Z278</f>
        <v>15000</v>
      </c>
      <c r="BO278" s="18">
        <f>IF(BN278&gt;=Y278,BN278,Y278)</f>
        <v>15000</v>
      </c>
      <c r="BP278" s="18">
        <f>BO278/AT278</f>
        <v>5.5319148936170217</v>
      </c>
    </row>
    <row r="279" spans="1:68" x14ac:dyDescent="0.25">
      <c r="A279" s="18">
        <v>712</v>
      </c>
      <c r="B279" s="23" t="s">
        <v>1272</v>
      </c>
      <c r="C279" s="28" t="s">
        <v>1870</v>
      </c>
      <c r="D279" s="28"/>
      <c r="E279" s="23"/>
      <c r="F279" s="24">
        <v>440</v>
      </c>
      <c r="G279" s="25">
        <v>220</v>
      </c>
      <c r="H279" s="52" t="e">
        <v>#N/A</v>
      </c>
      <c r="I279" s="86" t="s">
        <v>1699</v>
      </c>
      <c r="J279" s="83" t="s">
        <v>1500</v>
      </c>
      <c r="K279" s="69" t="s">
        <v>1175</v>
      </c>
      <c r="L279" s="25" t="s">
        <v>1273</v>
      </c>
      <c r="M279" s="52">
        <v>220</v>
      </c>
      <c r="N279" s="71" t="s">
        <v>1208</v>
      </c>
      <c r="O279" s="25">
        <v>1</v>
      </c>
      <c r="P279" s="25">
        <v>15</v>
      </c>
      <c r="Q279" s="52">
        <v>1</v>
      </c>
      <c r="R279" s="25">
        <v>5</v>
      </c>
      <c r="S279" s="25">
        <v>22</v>
      </c>
      <c r="U279" s="25">
        <f>MIN(S279,T279)</f>
        <v>22</v>
      </c>
      <c r="V279" s="71"/>
      <c r="W279" s="71" t="s">
        <v>21</v>
      </c>
      <c r="X279" s="25" t="s">
        <v>1529</v>
      </c>
      <c r="Y279" s="25">
        <v>200</v>
      </c>
      <c r="Z279" s="25">
        <v>20</v>
      </c>
      <c r="AA279" s="42"/>
      <c r="AB279" s="42">
        <v>269</v>
      </c>
      <c r="AC279" s="42"/>
      <c r="AD279" s="42"/>
      <c r="AE279" s="42"/>
      <c r="AF279" s="42"/>
      <c r="AG279" s="42"/>
      <c r="AH279" s="42"/>
      <c r="AI279" s="42"/>
      <c r="AK279" s="47">
        <v>269</v>
      </c>
      <c r="AM279" s="47">
        <f t="shared" si="107"/>
        <v>0</v>
      </c>
      <c r="AO279" s="48">
        <v>0</v>
      </c>
      <c r="AP279" s="49">
        <v>1</v>
      </c>
      <c r="AQ279" s="18" t="s">
        <v>1552</v>
      </c>
      <c r="AR279" s="24">
        <v>440</v>
      </c>
      <c r="AS279" s="24" t="s">
        <v>1509</v>
      </c>
      <c r="AT279" s="79">
        <f t="shared" si="105"/>
        <v>0</v>
      </c>
      <c r="AU279" s="51" t="b">
        <f t="shared" si="106"/>
        <v>0</v>
      </c>
      <c r="AV279" s="19"/>
      <c r="AW279" s="47">
        <v>96800</v>
      </c>
      <c r="BB279" s="80">
        <f t="shared" si="108"/>
        <v>200</v>
      </c>
      <c r="BD279" s="18">
        <v>0</v>
      </c>
      <c r="BE279" s="18">
        <v>0</v>
      </c>
      <c r="BF279" s="18"/>
      <c r="BG279" s="18"/>
      <c r="BH279" s="18"/>
      <c r="BI279" s="18"/>
      <c r="BJ279" s="18"/>
      <c r="BK279" s="18"/>
      <c r="BL279" s="18"/>
    </row>
    <row r="280" spans="1:68" x14ac:dyDescent="0.25">
      <c r="A280" s="18">
        <v>394</v>
      </c>
      <c r="B280" s="26" t="s">
        <v>338</v>
      </c>
      <c r="C280" s="28" t="s">
        <v>1534</v>
      </c>
      <c r="D280" s="28"/>
      <c r="E280" s="23"/>
      <c r="F280" s="24">
        <v>3000</v>
      </c>
      <c r="G280" s="25">
        <v>11</v>
      </c>
      <c r="H280" s="52" t="e">
        <v>#N/A</v>
      </c>
      <c r="I280" s="86" t="s">
        <v>1700</v>
      </c>
      <c r="J280" s="83" t="s">
        <v>1505</v>
      </c>
      <c r="K280" s="71" t="s">
        <v>1185</v>
      </c>
      <c r="L280" s="25" t="s">
        <v>339</v>
      </c>
      <c r="M280" s="52">
        <v>11</v>
      </c>
      <c r="N280" s="71" t="s">
        <v>1208</v>
      </c>
      <c r="O280" s="25">
        <v>1</v>
      </c>
      <c r="P280" s="25">
        <v>10</v>
      </c>
      <c r="Q280" s="52">
        <v>1</v>
      </c>
      <c r="R280" s="25">
        <v>4</v>
      </c>
      <c r="S280" s="25">
        <v>16</v>
      </c>
      <c r="T280" s="25">
        <v>5</v>
      </c>
      <c r="U280" s="25">
        <f t="shared" ref="U280:U288" si="112">SUM(O280:R280)</f>
        <v>16</v>
      </c>
      <c r="V280" s="71"/>
      <c r="W280" s="71" t="s">
        <v>46</v>
      </c>
      <c r="X280" s="25" t="s">
        <v>1510</v>
      </c>
      <c r="Y280" s="25">
        <v>10000</v>
      </c>
      <c r="Z280" s="25">
        <v>56</v>
      </c>
      <c r="AA280" s="42">
        <v>0</v>
      </c>
      <c r="AB280" s="42">
        <v>18032</v>
      </c>
      <c r="AC280" s="42">
        <v>0</v>
      </c>
      <c r="AD280" s="42">
        <v>0</v>
      </c>
      <c r="AE280" s="42">
        <v>0</v>
      </c>
      <c r="AF280" s="42">
        <v>0</v>
      </c>
      <c r="AG280" s="42">
        <v>18144</v>
      </c>
      <c r="AH280" s="42">
        <v>12000</v>
      </c>
      <c r="AI280" s="42">
        <v>0</v>
      </c>
      <c r="AJ280" s="18">
        <v>48176</v>
      </c>
      <c r="AK280" s="47">
        <v>5352.8888888888887</v>
      </c>
      <c r="AL280" s="75">
        <v>18144</v>
      </c>
      <c r="AM280" s="47">
        <f t="shared" si="107"/>
        <v>58881.777777777774</v>
      </c>
      <c r="AN280" s="47">
        <v>0.58881777777777777</v>
      </c>
      <c r="AO280" s="48">
        <v>5.3869436604268948E-4</v>
      </c>
      <c r="AP280" s="49">
        <v>0.93773837577383001</v>
      </c>
      <c r="AQ280" s="18" t="s">
        <v>1168</v>
      </c>
      <c r="AR280" s="24">
        <v>3000</v>
      </c>
      <c r="AS280" s="24" t="s">
        <v>1510</v>
      </c>
      <c r="AT280" s="79">
        <f t="shared" si="105"/>
        <v>697.84615384615381</v>
      </c>
      <c r="AU280" s="51" t="b">
        <f t="shared" si="106"/>
        <v>0</v>
      </c>
      <c r="AV280" s="19">
        <v>4.9603174603174605</v>
      </c>
      <c r="AW280" s="47">
        <v>33000</v>
      </c>
      <c r="AX280" s="18" t="s">
        <v>1841</v>
      </c>
      <c r="AY280" s="18">
        <v>2</v>
      </c>
      <c r="AZ280" s="43">
        <f>AT280*U280</f>
        <v>11165.538461538461</v>
      </c>
      <c r="BA280" s="44">
        <f>ROUNDUP((AT280*U280)/Z280,0)*Z280</f>
        <v>11200</v>
      </c>
      <c r="BB280" s="80">
        <f t="shared" si="108"/>
        <v>10000</v>
      </c>
      <c r="BC280" s="18">
        <f t="shared" ref="BC280:BC288" si="113">BO280</f>
        <v>11176</v>
      </c>
      <c r="BD280" s="18">
        <f>BO280*G280</f>
        <v>122936</v>
      </c>
      <c r="BE280" s="18">
        <f>BD280*AY280</f>
        <v>245872</v>
      </c>
      <c r="BF280" s="18">
        <f>U280</f>
        <v>16</v>
      </c>
      <c r="BG280" s="19">
        <f>ROUNDUP(AR280/BO280,0)</f>
        <v>1</v>
      </c>
      <c r="BH280" s="19">
        <f>AY280-BG280</f>
        <v>1</v>
      </c>
      <c r="BI280" s="19"/>
      <c r="BJ280" s="19"/>
      <c r="BK280" s="19">
        <f>BH280*BO280</f>
        <v>11176</v>
      </c>
      <c r="BL280" s="19">
        <f>BK280*G280</f>
        <v>122936</v>
      </c>
      <c r="BM280" s="19">
        <f t="shared" ref="BM280:BM288" si="114">BF280*AT280</f>
        <v>11165.538461538461</v>
      </c>
      <c r="BN280" s="18">
        <f t="shared" ref="BN280:BN288" si="115">Y280+ROUNDUP((BM280-Y280)/Z280,0)*Z280</f>
        <v>11176</v>
      </c>
      <c r="BO280" s="18">
        <f t="shared" ref="BO280:BO288" si="116">IF(BN280&gt;=Y280,BN280,Y280)</f>
        <v>11176</v>
      </c>
      <c r="BP280" s="18">
        <f>BO280/AT280</f>
        <v>16.014991181657848</v>
      </c>
    </row>
    <row r="281" spans="1:68" x14ac:dyDescent="0.25">
      <c r="A281" s="18">
        <v>468</v>
      </c>
      <c r="B281" s="23" t="s">
        <v>340</v>
      </c>
      <c r="C281" s="28" t="s">
        <v>1534</v>
      </c>
      <c r="D281" s="28"/>
      <c r="E281" s="23"/>
      <c r="F281" s="24">
        <v>549.46500000000003</v>
      </c>
      <c r="G281" s="25">
        <v>188</v>
      </c>
      <c r="H281" s="52" t="s">
        <v>1737</v>
      </c>
      <c r="I281" s="86" t="s">
        <v>1699</v>
      </c>
      <c r="J281" s="83" t="s">
        <v>1500</v>
      </c>
      <c r="K281" s="71" t="s">
        <v>1175</v>
      </c>
      <c r="L281" s="25" t="s">
        <v>341</v>
      </c>
      <c r="M281" s="52">
        <v>188</v>
      </c>
      <c r="N281" s="71" t="s">
        <v>1208</v>
      </c>
      <c r="O281" s="25">
        <v>1</v>
      </c>
      <c r="P281" s="25">
        <v>15</v>
      </c>
      <c r="Q281" s="52">
        <v>1</v>
      </c>
      <c r="R281" s="25">
        <v>5</v>
      </c>
      <c r="S281" s="25">
        <v>22</v>
      </c>
      <c r="T281" s="25">
        <v>25</v>
      </c>
      <c r="U281" s="25">
        <f t="shared" si="112"/>
        <v>22</v>
      </c>
      <c r="V281" s="71" t="s">
        <v>1911</v>
      </c>
      <c r="W281" s="71" t="s">
        <v>46</v>
      </c>
      <c r="X281" s="25" t="s">
        <v>1529</v>
      </c>
      <c r="Y281" s="25">
        <v>500</v>
      </c>
      <c r="Z281" s="25">
        <v>20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709</v>
      </c>
      <c r="AG281" s="42">
        <v>523.29999999999995</v>
      </c>
      <c r="AH281" s="42">
        <v>765.65</v>
      </c>
      <c r="AI281" s="42">
        <v>818.59000000000015</v>
      </c>
      <c r="AJ281" s="18">
        <v>2816.54</v>
      </c>
      <c r="AK281" s="47">
        <v>312.94888888888886</v>
      </c>
      <c r="AL281" s="75">
        <v>818.59000000000015</v>
      </c>
      <c r="AM281" s="47">
        <f t="shared" si="107"/>
        <v>58834.391111111108</v>
      </c>
      <c r="AN281" s="47">
        <v>0.58834391111111106</v>
      </c>
      <c r="AO281" s="48">
        <v>5.3826083751616952E-4</v>
      </c>
      <c r="AP281" s="49">
        <v>0.93827663661134619</v>
      </c>
      <c r="AQ281" s="18" t="s">
        <v>1168</v>
      </c>
      <c r="AR281" s="24">
        <v>549.46500000000003</v>
      </c>
      <c r="AS281" s="24" t="s">
        <v>1509</v>
      </c>
      <c r="AT281" s="79">
        <f t="shared" si="105"/>
        <v>31.484230769230773</v>
      </c>
      <c r="AU281" s="51" t="b">
        <f t="shared" si="106"/>
        <v>0</v>
      </c>
      <c r="AV281" s="19">
        <v>20.137003872512487</v>
      </c>
      <c r="AW281" s="47">
        <v>103299.42000000001</v>
      </c>
      <c r="AX281" s="18" t="s">
        <v>1841</v>
      </c>
      <c r="AY281" s="18">
        <v>2</v>
      </c>
      <c r="AZ281" s="43">
        <f>AT281*U281</f>
        <v>692.65307692307704</v>
      </c>
      <c r="BA281" s="44">
        <f>ROUNDUP((AT281*U281)/Z281,0)*Z281</f>
        <v>700</v>
      </c>
      <c r="BB281" s="80">
        <f t="shared" si="108"/>
        <v>500</v>
      </c>
      <c r="BC281" s="18">
        <f t="shared" si="113"/>
        <v>700</v>
      </c>
      <c r="BD281" s="18">
        <f>BO281*G281</f>
        <v>131600</v>
      </c>
      <c r="BE281" s="18">
        <f>BD281*AY281</f>
        <v>263200</v>
      </c>
      <c r="BF281" s="18">
        <f>U281</f>
        <v>22</v>
      </c>
      <c r="BG281" s="19">
        <f>ROUNDUP(AR281/BO281,0)</f>
        <v>1</v>
      </c>
      <c r="BH281" s="19">
        <f>AY281-BG281</f>
        <v>1</v>
      </c>
      <c r="BI281" s="19"/>
      <c r="BJ281" s="19"/>
      <c r="BK281" s="19">
        <f>BH281*BO281</f>
        <v>700</v>
      </c>
      <c r="BL281" s="19">
        <f>BK281*G281</f>
        <v>131600</v>
      </c>
      <c r="BM281" s="19">
        <f t="shared" si="114"/>
        <v>692.65307692307704</v>
      </c>
      <c r="BN281" s="18">
        <f t="shared" si="115"/>
        <v>700</v>
      </c>
      <c r="BO281" s="18">
        <f t="shared" si="116"/>
        <v>700</v>
      </c>
      <c r="BP281" s="18">
        <f>BO281/AT281</f>
        <v>22.233352471933443</v>
      </c>
    </row>
    <row r="282" spans="1:68" x14ac:dyDescent="0.25">
      <c r="A282" s="18">
        <v>528</v>
      </c>
      <c r="B282" s="23" t="s">
        <v>342</v>
      </c>
      <c r="C282" s="28" t="s">
        <v>1534</v>
      </c>
      <c r="D282" s="28"/>
      <c r="E282" s="23"/>
      <c r="F282" s="24">
        <v>310.60000000000002</v>
      </c>
      <c r="G282" s="25">
        <v>195</v>
      </c>
      <c r="H282" s="52" t="s">
        <v>1738</v>
      </c>
      <c r="I282" s="86" t="s">
        <v>1700</v>
      </c>
      <c r="J282" s="83" t="s">
        <v>1630</v>
      </c>
      <c r="K282" s="71" t="s">
        <v>1175</v>
      </c>
      <c r="L282" s="25" t="s">
        <v>343</v>
      </c>
      <c r="M282" s="52">
        <v>195</v>
      </c>
      <c r="N282" s="71" t="s">
        <v>1208</v>
      </c>
      <c r="O282" s="25">
        <v>1</v>
      </c>
      <c r="P282" s="25">
        <v>15</v>
      </c>
      <c r="Q282" s="52">
        <v>1</v>
      </c>
      <c r="R282" s="25">
        <v>5</v>
      </c>
      <c r="S282" s="25">
        <v>22</v>
      </c>
      <c r="T282" s="25">
        <v>25</v>
      </c>
      <c r="U282" s="25">
        <f t="shared" si="112"/>
        <v>22</v>
      </c>
      <c r="V282" s="71" t="s">
        <v>1902</v>
      </c>
      <c r="W282" s="71" t="s">
        <v>46</v>
      </c>
      <c r="X282" s="25" t="s">
        <v>1529</v>
      </c>
      <c r="Y282" s="25">
        <v>500</v>
      </c>
      <c r="Z282" s="25">
        <v>20</v>
      </c>
      <c r="AA282" s="42">
        <v>513</v>
      </c>
      <c r="AB282" s="42">
        <v>255.05</v>
      </c>
      <c r="AC282" s="42">
        <v>458.62</v>
      </c>
      <c r="AD282" s="42">
        <v>375</v>
      </c>
      <c r="AE282" s="42">
        <v>278</v>
      </c>
      <c r="AF282" s="42">
        <v>245</v>
      </c>
      <c r="AG282" s="42">
        <v>276</v>
      </c>
      <c r="AH282" s="42">
        <v>106</v>
      </c>
      <c r="AI282" s="42">
        <v>193.4</v>
      </c>
      <c r="AJ282" s="18">
        <v>2700.07</v>
      </c>
      <c r="AK282" s="47">
        <v>300.00777777777779</v>
      </c>
      <c r="AL282" s="75">
        <v>513</v>
      </c>
      <c r="AM282" s="47">
        <f t="shared" si="107"/>
        <v>58501.51666666667</v>
      </c>
      <c r="AN282" s="47">
        <v>0.58501516666666675</v>
      </c>
      <c r="AO282" s="48">
        <v>5.3521545412950344E-4</v>
      </c>
      <c r="AP282" s="49">
        <v>0.93881185206547568</v>
      </c>
      <c r="AQ282" s="18" t="s">
        <v>1168</v>
      </c>
      <c r="AR282" s="24">
        <v>310.60000000000002</v>
      </c>
      <c r="AS282" s="24" t="s">
        <v>1509</v>
      </c>
      <c r="AT282" s="79">
        <f t="shared" si="105"/>
        <v>19.73076923076923</v>
      </c>
      <c r="AU282" s="51" t="b">
        <f t="shared" si="106"/>
        <v>0</v>
      </c>
      <c r="AV282" s="19">
        <v>18.163742690058481</v>
      </c>
      <c r="AW282" s="47">
        <v>60567.000000000007</v>
      </c>
      <c r="AX282" s="18" t="s">
        <v>1841</v>
      </c>
      <c r="AY282" s="18">
        <v>2</v>
      </c>
      <c r="AZ282" s="43">
        <f>AT282*U282</f>
        <v>434.07692307692304</v>
      </c>
      <c r="BA282" s="44">
        <f>ROUNDUP((AT282*U282)/Z282,0)*Z282</f>
        <v>440</v>
      </c>
      <c r="BB282" s="80">
        <f t="shared" si="108"/>
        <v>500</v>
      </c>
      <c r="BC282" s="18">
        <f t="shared" si="113"/>
        <v>500</v>
      </c>
      <c r="BD282" s="18">
        <f>BO282*G282</f>
        <v>97500</v>
      </c>
      <c r="BE282" s="18">
        <f>BD282*AY282</f>
        <v>195000</v>
      </c>
      <c r="BF282" s="18">
        <f>U282</f>
        <v>22</v>
      </c>
      <c r="BG282" s="19">
        <f>ROUNDUP(AR282/BO282,0)</f>
        <v>1</v>
      </c>
      <c r="BH282" s="19">
        <f>AY282-BG282</f>
        <v>1</v>
      </c>
      <c r="BI282" s="19"/>
      <c r="BJ282" s="19"/>
      <c r="BK282" s="19">
        <f>BH282*BO282</f>
        <v>500</v>
      </c>
      <c r="BL282" s="19">
        <f>BK282*G282</f>
        <v>97500</v>
      </c>
      <c r="BM282" s="19">
        <f t="shared" si="114"/>
        <v>434.07692307692304</v>
      </c>
      <c r="BN282" s="18">
        <f t="shared" si="115"/>
        <v>420</v>
      </c>
      <c r="BO282" s="18">
        <f t="shared" si="116"/>
        <v>500</v>
      </c>
      <c r="BP282" s="18">
        <f>BO282/AT282</f>
        <v>25.341130604288502</v>
      </c>
    </row>
    <row r="283" spans="1:68" x14ac:dyDescent="0.25">
      <c r="A283" s="18">
        <v>375</v>
      </c>
      <c r="B283" s="23" t="s">
        <v>344</v>
      </c>
      <c r="C283" s="28" t="s">
        <v>1534</v>
      </c>
      <c r="D283" s="28"/>
      <c r="E283" s="23"/>
      <c r="F283" s="24">
        <v>959970</v>
      </c>
      <c r="G283" s="25">
        <v>0.3</v>
      </c>
      <c r="H283" s="52" t="s">
        <v>1702</v>
      </c>
      <c r="I283" s="86" t="s">
        <v>1700</v>
      </c>
      <c r="J283" s="83" t="s">
        <v>1505</v>
      </c>
      <c r="K283" s="71" t="s">
        <v>1196</v>
      </c>
      <c r="L283" s="25" t="s">
        <v>345</v>
      </c>
      <c r="M283" s="52">
        <v>0.3</v>
      </c>
      <c r="N283" s="71" t="s">
        <v>1208</v>
      </c>
      <c r="O283" s="37">
        <v>1</v>
      </c>
      <c r="P283" s="37">
        <v>7</v>
      </c>
      <c r="Q283" s="87">
        <v>2</v>
      </c>
      <c r="R283" s="37">
        <v>3</v>
      </c>
      <c r="S283" s="37">
        <v>13</v>
      </c>
      <c r="T283" s="37">
        <v>15</v>
      </c>
      <c r="U283" s="25">
        <f t="shared" si="112"/>
        <v>13</v>
      </c>
      <c r="V283" s="71" t="s">
        <v>1901</v>
      </c>
      <c r="W283" s="71" t="s">
        <v>46</v>
      </c>
      <c r="X283" s="23" t="s">
        <v>1529</v>
      </c>
      <c r="Y283" s="25">
        <v>200</v>
      </c>
      <c r="Z283" s="25">
        <v>30</v>
      </c>
      <c r="AA283" s="42">
        <v>201480</v>
      </c>
      <c r="AB283" s="42">
        <v>268520</v>
      </c>
      <c r="AC283" s="42">
        <v>172250</v>
      </c>
      <c r="AD283" s="42">
        <v>346700</v>
      </c>
      <c r="AE283" s="42">
        <v>150000</v>
      </c>
      <c r="AF283" s="42">
        <v>220000</v>
      </c>
      <c r="AG283" s="42">
        <v>120000</v>
      </c>
      <c r="AH283" s="42">
        <v>180000</v>
      </c>
      <c r="AI283" s="42">
        <v>90000</v>
      </c>
      <c r="AJ283" s="18">
        <v>1748950</v>
      </c>
      <c r="AK283" s="47">
        <v>194327.77777777778</v>
      </c>
      <c r="AL283" s="75">
        <v>346700</v>
      </c>
      <c r="AM283" s="47">
        <f t="shared" si="107"/>
        <v>58298.333333333336</v>
      </c>
      <c r="AN283" s="47">
        <v>0.58298333333333341</v>
      </c>
      <c r="AO283" s="48">
        <v>5.3335658163836488E-4</v>
      </c>
      <c r="AP283" s="49">
        <v>0.93934520864711402</v>
      </c>
      <c r="AQ283" s="18" t="s">
        <v>1168</v>
      </c>
      <c r="AR283" s="24">
        <v>959970</v>
      </c>
      <c r="AS283" s="24" t="s">
        <v>1510</v>
      </c>
      <c r="AT283" s="79">
        <f t="shared" si="105"/>
        <v>13334.615384615385</v>
      </c>
      <c r="AU283" s="51" t="b">
        <f t="shared" si="106"/>
        <v>1</v>
      </c>
      <c r="AV283" s="53">
        <v>83.066339775021632</v>
      </c>
      <c r="AW283" s="47">
        <v>287991</v>
      </c>
      <c r="AX283" s="18" t="s">
        <v>1841</v>
      </c>
      <c r="AY283" s="18">
        <v>2</v>
      </c>
      <c r="AZ283" s="43">
        <f>AT283*U283</f>
        <v>173350</v>
      </c>
      <c r="BA283" s="44">
        <f>ROUNDUP((AT283*U283)/Z283,0)*Z283</f>
        <v>173370</v>
      </c>
      <c r="BB283" s="80">
        <f t="shared" si="108"/>
        <v>13334.615384615385</v>
      </c>
      <c r="BC283" s="18">
        <f t="shared" si="113"/>
        <v>173360</v>
      </c>
      <c r="BD283" s="18">
        <f>BO283*G283</f>
        <v>52008</v>
      </c>
      <c r="BE283" s="18">
        <f>BD283*AY283</f>
        <v>104016</v>
      </c>
      <c r="BF283" s="18">
        <f>U283</f>
        <v>13</v>
      </c>
      <c r="BG283" s="19">
        <f>ROUNDUP(AR283/BO283,0)</f>
        <v>6</v>
      </c>
      <c r="BH283" s="19">
        <f>AY283-BG283</f>
        <v>-4</v>
      </c>
      <c r="BI283" s="19">
        <f>(AR283-AY283*BO283)*G283</f>
        <v>183975</v>
      </c>
      <c r="BJ283" s="19"/>
      <c r="BK283" s="19"/>
      <c r="BL283" s="19"/>
      <c r="BM283" s="19">
        <f t="shared" si="114"/>
        <v>173350</v>
      </c>
      <c r="BN283" s="18">
        <f t="shared" si="115"/>
        <v>173360</v>
      </c>
      <c r="BO283" s="18">
        <f t="shared" si="116"/>
        <v>173360</v>
      </c>
      <c r="BP283" s="18">
        <f>BO283/AT283</f>
        <v>13.000749927891549</v>
      </c>
    </row>
    <row r="284" spans="1:68" x14ac:dyDescent="0.25">
      <c r="A284" s="18">
        <v>494</v>
      </c>
      <c r="B284" s="26" t="s">
        <v>1229</v>
      </c>
      <c r="C284" s="23" t="s">
        <v>1595</v>
      </c>
      <c r="D284" s="23"/>
      <c r="E284" s="23"/>
      <c r="F284" s="24">
        <v>2940</v>
      </c>
      <c r="G284" s="25">
        <v>37</v>
      </c>
      <c r="H284" s="52" t="s">
        <v>1808</v>
      </c>
      <c r="I284" s="86" t="s">
        <v>1700</v>
      </c>
      <c r="J284" s="83" t="s">
        <v>1503</v>
      </c>
      <c r="K284" s="69" t="s">
        <v>1199</v>
      </c>
      <c r="L284" s="25" t="s">
        <v>1230</v>
      </c>
      <c r="M284" s="52">
        <v>37</v>
      </c>
      <c r="N284" s="71" t="s">
        <v>1208</v>
      </c>
      <c r="O284" s="25">
        <v>1</v>
      </c>
      <c r="P284" s="25">
        <v>7</v>
      </c>
      <c r="Q284" s="52">
        <v>1</v>
      </c>
      <c r="R284" s="25">
        <v>2</v>
      </c>
      <c r="S284" s="25">
        <v>1</v>
      </c>
      <c r="U284" s="25">
        <f t="shared" si="112"/>
        <v>11</v>
      </c>
      <c r="V284" s="71"/>
      <c r="W284" s="71" t="s">
        <v>31</v>
      </c>
      <c r="X284" s="25" t="s">
        <v>1510</v>
      </c>
      <c r="Y284" s="25">
        <v>5000</v>
      </c>
      <c r="Z284" s="25">
        <v>10</v>
      </c>
      <c r="AA284" s="42">
        <v>3330</v>
      </c>
      <c r="AB284" s="42"/>
      <c r="AC284" s="42">
        <v>950</v>
      </c>
      <c r="AD284" s="42"/>
      <c r="AE284" s="42">
        <v>1000</v>
      </c>
      <c r="AF284" s="42"/>
      <c r="AG284" s="42"/>
      <c r="AH284" s="42">
        <v>1000</v>
      </c>
      <c r="AI284" s="42"/>
      <c r="AK284" s="47">
        <v>1570</v>
      </c>
      <c r="AM284" s="47">
        <f t="shared" si="107"/>
        <v>0</v>
      </c>
      <c r="AO284" s="48">
        <v>0</v>
      </c>
      <c r="AP284" s="49">
        <v>1</v>
      </c>
      <c r="AQ284" s="18" t="s">
        <v>1168</v>
      </c>
      <c r="AR284" s="24">
        <v>2940</v>
      </c>
      <c r="AS284" s="24" t="s">
        <v>1510</v>
      </c>
      <c r="AT284" s="79">
        <f t="shared" si="105"/>
        <v>0</v>
      </c>
      <c r="AU284" s="51" t="b">
        <f t="shared" si="106"/>
        <v>0</v>
      </c>
      <c r="AV284" s="19"/>
      <c r="AW284" s="47">
        <v>108780</v>
      </c>
      <c r="AX284" s="18" t="s">
        <v>1867</v>
      </c>
      <c r="AY284" s="18">
        <v>2</v>
      </c>
      <c r="AZ284" s="43"/>
      <c r="BB284" s="80">
        <f t="shared" si="108"/>
        <v>5000</v>
      </c>
      <c r="BC284" s="18">
        <f t="shared" si="113"/>
        <v>5000</v>
      </c>
      <c r="BD284" s="18">
        <v>0</v>
      </c>
      <c r="BE284" s="18">
        <v>0</v>
      </c>
      <c r="BF284" s="18"/>
      <c r="BG284" s="18"/>
      <c r="BH284" s="18"/>
      <c r="BI284" s="18"/>
      <c r="BJ284" s="18"/>
      <c r="BK284" s="18"/>
      <c r="BL284" s="18"/>
      <c r="BM284" s="19">
        <f t="shared" si="114"/>
        <v>0</v>
      </c>
      <c r="BN284" s="18">
        <f t="shared" si="115"/>
        <v>0</v>
      </c>
      <c r="BO284" s="18">
        <f t="shared" si="116"/>
        <v>5000</v>
      </c>
    </row>
    <row r="285" spans="1:68" x14ac:dyDescent="0.25">
      <c r="A285" s="18">
        <v>570</v>
      </c>
      <c r="B285" s="23" t="s">
        <v>346</v>
      </c>
      <c r="C285" s="28" t="s">
        <v>1534</v>
      </c>
      <c r="D285" s="28"/>
      <c r="E285" s="23"/>
      <c r="F285" s="24">
        <v>3770</v>
      </c>
      <c r="G285" s="25">
        <v>4.3</v>
      </c>
      <c r="H285" s="52" t="s">
        <v>1702</v>
      </c>
      <c r="I285" s="86" t="s">
        <v>1700</v>
      </c>
      <c r="J285" s="83" t="s">
        <v>1503</v>
      </c>
      <c r="K285" s="71" t="s">
        <v>1173</v>
      </c>
      <c r="L285" s="25" t="s">
        <v>347</v>
      </c>
      <c r="M285" s="52">
        <v>4.3</v>
      </c>
      <c r="N285" s="71" t="s">
        <v>1208</v>
      </c>
      <c r="O285" s="25">
        <v>1</v>
      </c>
      <c r="P285" s="25">
        <v>2</v>
      </c>
      <c r="Q285" s="52">
        <v>1</v>
      </c>
      <c r="R285" s="25">
        <v>2</v>
      </c>
      <c r="S285" s="25">
        <v>6</v>
      </c>
      <c r="T285" s="25">
        <v>2</v>
      </c>
      <c r="U285" s="25">
        <f t="shared" si="112"/>
        <v>6</v>
      </c>
      <c r="V285" s="71" t="s">
        <v>1916</v>
      </c>
      <c r="W285" s="71" t="s">
        <v>46</v>
      </c>
      <c r="X285" s="25" t="s">
        <v>1510</v>
      </c>
      <c r="Y285" s="25">
        <v>5000</v>
      </c>
      <c r="Z285" s="25">
        <v>150</v>
      </c>
      <c r="AA285" s="42">
        <v>27640</v>
      </c>
      <c r="AB285" s="42">
        <v>16175</v>
      </c>
      <c r="AC285" s="42">
        <v>3950</v>
      </c>
      <c r="AD285" s="42">
        <v>0</v>
      </c>
      <c r="AE285" s="42">
        <v>0</v>
      </c>
      <c r="AF285" s="42">
        <v>12000</v>
      </c>
      <c r="AG285" s="42">
        <v>18300</v>
      </c>
      <c r="AH285" s="42">
        <v>26550</v>
      </c>
      <c r="AI285" s="42">
        <v>16000</v>
      </c>
      <c r="AJ285" s="18">
        <v>120615</v>
      </c>
      <c r="AK285" s="47">
        <v>13401.666666666666</v>
      </c>
      <c r="AL285" s="75">
        <v>27640</v>
      </c>
      <c r="AM285" s="47">
        <f t="shared" si="107"/>
        <v>57627.166666666664</v>
      </c>
      <c r="AN285" s="47">
        <v>0.57627166666666663</v>
      </c>
      <c r="AO285" s="48">
        <v>5.2721624899804446E-4</v>
      </c>
      <c r="AP285" s="49">
        <v>0.93987242489611211</v>
      </c>
      <c r="AQ285" s="18" t="s">
        <v>1168</v>
      </c>
      <c r="AR285" s="24">
        <v>3770</v>
      </c>
      <c r="AS285" s="24" t="s">
        <v>1510</v>
      </c>
      <c r="AT285" s="79">
        <f t="shared" si="105"/>
        <v>1063.0769230769231</v>
      </c>
      <c r="AU285" s="51" t="b">
        <f t="shared" si="106"/>
        <v>0</v>
      </c>
      <c r="AV285" s="19">
        <v>4.0918958031837915</v>
      </c>
      <c r="AW285" s="47">
        <v>16211</v>
      </c>
      <c r="AX285" s="18" t="s">
        <v>1841</v>
      </c>
      <c r="AY285" s="18">
        <v>2</v>
      </c>
      <c r="AZ285" s="43">
        <f>AT285*U285</f>
        <v>6378.461538461539</v>
      </c>
      <c r="BA285" s="44">
        <f>ROUNDUP((AT285*U285)/Z285,0)*Z285</f>
        <v>6450</v>
      </c>
      <c r="BB285" s="80">
        <f t="shared" si="108"/>
        <v>5000</v>
      </c>
      <c r="BC285" s="18">
        <f t="shared" si="113"/>
        <v>5450</v>
      </c>
      <c r="BD285" s="18">
        <f>BO285*G285</f>
        <v>23435</v>
      </c>
      <c r="BE285" s="18">
        <f>BD285*AY285</f>
        <v>46870</v>
      </c>
      <c r="BF285" s="18">
        <v>5</v>
      </c>
      <c r="BG285" s="19">
        <f>ROUNDUP(AR285/BO285,0)</f>
        <v>1</v>
      </c>
      <c r="BH285" s="19">
        <f>AY285-BG285</f>
        <v>1</v>
      </c>
      <c r="BI285" s="19"/>
      <c r="BJ285" s="19"/>
      <c r="BK285" s="19">
        <f>BH285*BO285</f>
        <v>5450</v>
      </c>
      <c r="BL285" s="19">
        <f>BK285*G285</f>
        <v>23435</v>
      </c>
      <c r="BM285" s="19">
        <f t="shared" si="114"/>
        <v>5315.3846153846152</v>
      </c>
      <c r="BN285" s="18">
        <f t="shared" si="115"/>
        <v>5450</v>
      </c>
      <c r="BO285" s="18">
        <f t="shared" si="116"/>
        <v>5450</v>
      </c>
      <c r="BP285" s="18">
        <f>BO285/AT285</f>
        <v>5.1266280752532563</v>
      </c>
    </row>
    <row r="286" spans="1:68" ht="30" x14ac:dyDescent="0.25">
      <c r="A286" s="18">
        <v>729</v>
      </c>
      <c r="B286" s="28" t="s">
        <v>2085</v>
      </c>
      <c r="C286" s="28" t="s">
        <v>1534</v>
      </c>
      <c r="D286" s="28"/>
      <c r="E286" s="23"/>
      <c r="F286" s="24">
        <v>3660</v>
      </c>
      <c r="G286" s="25">
        <v>5.25</v>
      </c>
      <c r="H286" s="52" t="s">
        <v>1739</v>
      </c>
      <c r="I286" s="86" t="s">
        <v>1700</v>
      </c>
      <c r="J286" s="83" t="s">
        <v>1502</v>
      </c>
      <c r="K286" s="71" t="s">
        <v>1173</v>
      </c>
      <c r="L286" s="25" t="s">
        <v>577</v>
      </c>
      <c r="M286" s="52">
        <v>5.25</v>
      </c>
      <c r="N286" s="71" t="s">
        <v>1208</v>
      </c>
      <c r="O286" s="25">
        <v>1</v>
      </c>
      <c r="P286" s="25">
        <v>2</v>
      </c>
      <c r="Q286" s="52">
        <v>1</v>
      </c>
      <c r="R286" s="25">
        <v>2</v>
      </c>
      <c r="S286" s="25">
        <v>6</v>
      </c>
      <c r="T286" s="25">
        <v>2</v>
      </c>
      <c r="U286" s="25">
        <f t="shared" si="112"/>
        <v>6</v>
      </c>
      <c r="V286" s="71" t="s">
        <v>1923</v>
      </c>
      <c r="W286" s="71" t="s">
        <v>46</v>
      </c>
      <c r="X286" s="25" t="s">
        <v>1510</v>
      </c>
      <c r="Y286" s="25">
        <v>5000</v>
      </c>
      <c r="Z286" s="25">
        <v>60</v>
      </c>
      <c r="AA286" s="42"/>
      <c r="AB286" s="42"/>
      <c r="AC286" s="42"/>
      <c r="AD286" s="42"/>
      <c r="AE286" s="42"/>
      <c r="AF286" s="42"/>
      <c r="AG286" s="42">
        <v>12180</v>
      </c>
      <c r="AH286" s="42">
        <v>11730</v>
      </c>
      <c r="AI286" s="42">
        <v>8800</v>
      </c>
      <c r="AJ286" s="18">
        <v>32710</v>
      </c>
      <c r="AK286" s="47">
        <v>10903.333333333334</v>
      </c>
      <c r="AL286" s="75">
        <v>12180</v>
      </c>
      <c r="AM286" s="47">
        <f t="shared" si="107"/>
        <v>19080.833333333332</v>
      </c>
      <c r="AN286" s="47">
        <v>0.57242499999999996</v>
      </c>
      <c r="AO286" s="48">
        <v>5.2369703178079593E-4</v>
      </c>
      <c r="AP286" s="49">
        <v>0.9403961219278929</v>
      </c>
      <c r="AQ286" s="18" t="s">
        <v>1168</v>
      </c>
      <c r="AR286" s="24">
        <v>3660</v>
      </c>
      <c r="AS286" s="24" t="s">
        <v>1510</v>
      </c>
      <c r="AT286" s="79">
        <f t="shared" si="105"/>
        <v>468.46153846153845</v>
      </c>
      <c r="AU286" s="51" t="b">
        <f t="shared" si="106"/>
        <v>0</v>
      </c>
      <c r="AV286" s="19">
        <v>9.014778325123153</v>
      </c>
      <c r="AW286" s="47">
        <v>19215</v>
      </c>
      <c r="AX286" s="18" t="s">
        <v>1841</v>
      </c>
      <c r="AY286" s="18">
        <v>2</v>
      </c>
      <c r="AZ286" s="43">
        <f>AT286*U286</f>
        <v>2810.7692307692305</v>
      </c>
      <c r="BA286" s="44">
        <f>ROUNDUP((AT286*U286)/Z286,0)*Z286</f>
        <v>2820</v>
      </c>
      <c r="BB286" s="80">
        <f t="shared" si="108"/>
        <v>5000</v>
      </c>
      <c r="BC286" s="18">
        <f t="shared" si="113"/>
        <v>5000</v>
      </c>
      <c r="BD286" s="18">
        <f>BO286*G286</f>
        <v>26250</v>
      </c>
      <c r="BE286" s="18">
        <f>BD286*AY286</f>
        <v>52500</v>
      </c>
      <c r="BF286" s="18">
        <f>U286</f>
        <v>6</v>
      </c>
      <c r="BG286" s="19">
        <f>ROUNDUP(AR286/BO286,0)</f>
        <v>1</v>
      </c>
      <c r="BH286" s="19">
        <f>AY286-BG286</f>
        <v>1</v>
      </c>
      <c r="BI286" s="19"/>
      <c r="BJ286" s="19"/>
      <c r="BK286" s="19">
        <f>BH286*BO286</f>
        <v>5000</v>
      </c>
      <c r="BL286" s="19">
        <f>BK286*G286</f>
        <v>26250</v>
      </c>
      <c r="BM286" s="19">
        <f t="shared" si="114"/>
        <v>2810.7692307692305</v>
      </c>
      <c r="BN286" s="18">
        <f t="shared" si="115"/>
        <v>2780</v>
      </c>
      <c r="BO286" s="18">
        <f t="shared" si="116"/>
        <v>5000</v>
      </c>
      <c r="BP286" s="18">
        <f>BO286/AT286</f>
        <v>10.673234811165846</v>
      </c>
    </row>
    <row r="287" spans="1:68" x14ac:dyDescent="0.25">
      <c r="A287" s="18">
        <v>258</v>
      </c>
      <c r="B287" s="23" t="s">
        <v>348</v>
      </c>
      <c r="C287" s="28" t="s">
        <v>1534</v>
      </c>
      <c r="D287" s="28"/>
      <c r="E287" s="23"/>
      <c r="F287" s="24">
        <v>888</v>
      </c>
      <c r="G287" s="25">
        <v>33</v>
      </c>
      <c r="H287" s="52" t="s">
        <v>1712</v>
      </c>
      <c r="I287" s="86" t="s">
        <v>1699</v>
      </c>
      <c r="J287" s="83" t="s">
        <v>1500</v>
      </c>
      <c r="K287" s="71" t="s">
        <v>1178</v>
      </c>
      <c r="L287" s="25" t="s">
        <v>349</v>
      </c>
      <c r="M287" s="52">
        <v>33</v>
      </c>
      <c r="N287" s="71" t="s">
        <v>1208</v>
      </c>
      <c r="O287" s="25">
        <v>1</v>
      </c>
      <c r="P287" s="25">
        <v>4</v>
      </c>
      <c r="Q287" s="52">
        <v>1</v>
      </c>
      <c r="R287" s="25">
        <v>2</v>
      </c>
      <c r="S287" s="25">
        <v>8</v>
      </c>
      <c r="T287" s="25">
        <v>5</v>
      </c>
      <c r="U287" s="25">
        <f t="shared" si="112"/>
        <v>8</v>
      </c>
      <c r="V287" s="71" t="s">
        <v>1968</v>
      </c>
      <c r="W287" s="71" t="s">
        <v>46</v>
      </c>
      <c r="X287" s="25" t="s">
        <v>1510</v>
      </c>
      <c r="Y287" s="25">
        <v>1000</v>
      </c>
      <c r="Z287" s="25">
        <v>10</v>
      </c>
      <c r="AA287" s="42">
        <v>3040</v>
      </c>
      <c r="AB287" s="42">
        <v>2640</v>
      </c>
      <c r="AC287" s="42">
        <v>60</v>
      </c>
      <c r="AD287" s="42">
        <v>520</v>
      </c>
      <c r="AE287" s="42">
        <v>980</v>
      </c>
      <c r="AF287" s="42">
        <v>1180</v>
      </c>
      <c r="AG287" s="42">
        <v>3100</v>
      </c>
      <c r="AH287" s="42">
        <v>2480</v>
      </c>
      <c r="AI287" s="42">
        <v>1590</v>
      </c>
      <c r="AJ287" s="18">
        <v>15590</v>
      </c>
      <c r="AK287" s="47">
        <v>1732.2222222222222</v>
      </c>
      <c r="AL287" s="75">
        <v>3100</v>
      </c>
      <c r="AM287" s="47">
        <f t="shared" si="107"/>
        <v>57163.333333333328</v>
      </c>
      <c r="AN287" s="47">
        <v>0.57163333333333333</v>
      </c>
      <c r="AO287" s="48">
        <v>5.2297275614033103E-4</v>
      </c>
      <c r="AP287" s="49">
        <v>0.94091909468403323</v>
      </c>
      <c r="AQ287" s="18" t="s">
        <v>1168</v>
      </c>
      <c r="AR287" s="24">
        <v>888</v>
      </c>
      <c r="AS287" s="24" t="s">
        <v>1510</v>
      </c>
      <c r="AT287" s="79">
        <f t="shared" si="105"/>
        <v>119.23076923076923</v>
      </c>
      <c r="AU287" s="51" t="b">
        <f t="shared" si="106"/>
        <v>0</v>
      </c>
      <c r="AV287" s="19">
        <v>8.5935483870967744</v>
      </c>
      <c r="AW287" s="47">
        <v>29304</v>
      </c>
      <c r="AX287" s="18" t="s">
        <v>1841</v>
      </c>
      <c r="AY287" s="18">
        <v>2</v>
      </c>
      <c r="AZ287" s="43">
        <f>AT287*U287</f>
        <v>953.84615384615381</v>
      </c>
      <c r="BA287" s="44">
        <f>ROUNDUP((AT287*U287)/Z287,0)*Z287</f>
        <v>960</v>
      </c>
      <c r="BB287" s="80">
        <f t="shared" si="108"/>
        <v>1000</v>
      </c>
      <c r="BC287" s="18">
        <f t="shared" si="113"/>
        <v>1000</v>
      </c>
      <c r="BD287" s="18">
        <f>BO287*G287</f>
        <v>33000</v>
      </c>
      <c r="BE287" s="18">
        <f>BD287*AY287</f>
        <v>66000</v>
      </c>
      <c r="BF287" s="18">
        <f>U287</f>
        <v>8</v>
      </c>
      <c r="BG287" s="19">
        <f>ROUNDUP(AR287/BO287,0)</f>
        <v>1</v>
      </c>
      <c r="BH287" s="19">
        <f>AY287-BG287</f>
        <v>1</v>
      </c>
      <c r="BI287" s="19"/>
      <c r="BJ287" s="19"/>
      <c r="BK287" s="19"/>
      <c r="BL287" s="19"/>
      <c r="BM287" s="19">
        <f t="shared" si="114"/>
        <v>953.84615384615381</v>
      </c>
      <c r="BN287" s="18">
        <f t="shared" si="115"/>
        <v>950</v>
      </c>
      <c r="BO287" s="18">
        <f t="shared" si="116"/>
        <v>1000</v>
      </c>
      <c r="BP287" s="18">
        <f>BO287/AT287</f>
        <v>8.387096774193548</v>
      </c>
    </row>
    <row r="288" spans="1:68" x14ac:dyDescent="0.25">
      <c r="A288" s="18">
        <v>318</v>
      </c>
      <c r="B288" s="23" t="s">
        <v>350</v>
      </c>
      <c r="C288" s="28" t="s">
        <v>1534</v>
      </c>
      <c r="D288" s="28"/>
      <c r="E288" s="23"/>
      <c r="F288" s="24">
        <v>1200</v>
      </c>
      <c r="G288" s="25">
        <v>40</v>
      </c>
      <c r="H288" s="52" t="e">
        <v>#N/A</v>
      </c>
      <c r="I288" s="86" t="s">
        <v>1700</v>
      </c>
      <c r="J288" s="83" t="s">
        <v>1502</v>
      </c>
      <c r="K288" s="71" t="s">
        <v>1178</v>
      </c>
      <c r="L288" s="25" t="s">
        <v>351</v>
      </c>
      <c r="M288" s="52">
        <v>40</v>
      </c>
      <c r="N288" s="71" t="s">
        <v>1208</v>
      </c>
      <c r="O288" s="25">
        <v>1</v>
      </c>
      <c r="P288" s="25">
        <v>4</v>
      </c>
      <c r="Q288" s="52">
        <v>1</v>
      </c>
      <c r="R288" s="25">
        <v>2</v>
      </c>
      <c r="S288" s="25">
        <v>8</v>
      </c>
      <c r="T288" s="25">
        <v>5</v>
      </c>
      <c r="U288" s="25">
        <f t="shared" si="112"/>
        <v>8</v>
      </c>
      <c r="V288" s="71" t="s">
        <v>1968</v>
      </c>
      <c r="W288" s="71" t="s">
        <v>46</v>
      </c>
      <c r="X288" s="25" t="s">
        <v>1510</v>
      </c>
      <c r="Y288" s="25">
        <v>500</v>
      </c>
      <c r="Z288" s="25">
        <v>10</v>
      </c>
      <c r="AA288" s="42">
        <v>1790</v>
      </c>
      <c r="AB288" s="42">
        <v>1030</v>
      </c>
      <c r="AC288" s="42">
        <v>0</v>
      </c>
      <c r="AD288" s="42">
        <v>0</v>
      </c>
      <c r="AE288" s="42">
        <v>990</v>
      </c>
      <c r="AF288" s="42">
        <v>2560</v>
      </c>
      <c r="AG288" s="42">
        <v>1940</v>
      </c>
      <c r="AH288" s="42">
        <v>4530</v>
      </c>
      <c r="AI288" s="42">
        <v>0</v>
      </c>
      <c r="AJ288" s="18">
        <v>12840</v>
      </c>
      <c r="AK288" s="47">
        <v>1426.6666666666667</v>
      </c>
      <c r="AL288" s="75">
        <v>4530</v>
      </c>
      <c r="AM288" s="47">
        <f t="shared" si="107"/>
        <v>57066.666666666672</v>
      </c>
      <c r="AN288" s="47">
        <v>0.57066666666666677</v>
      </c>
      <c r="AO288" s="48">
        <v>5.2208837746355291E-4</v>
      </c>
      <c r="AP288" s="49">
        <v>0.94144118306149682</v>
      </c>
      <c r="AQ288" s="18" t="s">
        <v>1168</v>
      </c>
      <c r="AR288" s="24">
        <v>1200</v>
      </c>
      <c r="AS288" s="24" t="s">
        <v>1510</v>
      </c>
      <c r="AT288" s="79">
        <f t="shared" si="105"/>
        <v>174.23076923076923</v>
      </c>
      <c r="AU288" s="51" t="b">
        <f t="shared" si="106"/>
        <v>0</v>
      </c>
      <c r="AV288" s="19">
        <v>7.9470198675496686</v>
      </c>
      <c r="AW288" s="47">
        <v>48000</v>
      </c>
      <c r="AX288" s="18" t="s">
        <v>1841</v>
      </c>
      <c r="AY288" s="18">
        <v>2</v>
      </c>
      <c r="AZ288" s="43">
        <f>AT288*U288</f>
        <v>1393.8461538461538</v>
      </c>
      <c r="BA288" s="44">
        <f>ROUNDUP((AT288*U288)/Z288,0)*Z288</f>
        <v>1400</v>
      </c>
      <c r="BB288" s="80">
        <f t="shared" si="108"/>
        <v>500</v>
      </c>
      <c r="BC288" s="18">
        <f t="shared" si="113"/>
        <v>1400</v>
      </c>
      <c r="BD288" s="18">
        <f>BO288*G288</f>
        <v>56000</v>
      </c>
      <c r="BE288" s="18">
        <f>BD288*AY288</f>
        <v>112000</v>
      </c>
      <c r="BF288" s="18">
        <f>U288</f>
        <v>8</v>
      </c>
      <c r="BG288" s="19">
        <f>ROUNDUP(AR288/BO288,0)</f>
        <v>1</v>
      </c>
      <c r="BH288" s="19">
        <f>AY288-BG288</f>
        <v>1</v>
      </c>
      <c r="BI288" s="19"/>
      <c r="BJ288" s="19"/>
      <c r="BK288" s="19"/>
      <c r="BL288" s="19"/>
      <c r="BM288" s="19">
        <f t="shared" si="114"/>
        <v>1393.8461538461538</v>
      </c>
      <c r="BN288" s="18">
        <f t="shared" si="115"/>
        <v>1400</v>
      </c>
      <c r="BO288" s="18">
        <f t="shared" si="116"/>
        <v>1400</v>
      </c>
      <c r="BP288" s="18">
        <f>BO288/AT288</f>
        <v>8.0353200883002209</v>
      </c>
    </row>
    <row r="289" spans="1:68" x14ac:dyDescent="0.25">
      <c r="A289" s="18">
        <v>711</v>
      </c>
      <c r="B289" s="23" t="s">
        <v>1274</v>
      </c>
      <c r="C289" s="28" t="s">
        <v>1870</v>
      </c>
      <c r="D289" s="28"/>
      <c r="E289" s="23"/>
      <c r="F289" s="24">
        <v>418</v>
      </c>
      <c r="G289" s="25">
        <v>220</v>
      </c>
      <c r="H289" s="52" t="e">
        <v>#N/A</v>
      </c>
      <c r="I289" s="86" t="s">
        <v>1699</v>
      </c>
      <c r="J289" s="83" t="s">
        <v>1500</v>
      </c>
      <c r="K289" s="69" t="s">
        <v>1175</v>
      </c>
      <c r="L289" s="25" t="s">
        <v>1275</v>
      </c>
      <c r="M289" s="52">
        <v>220</v>
      </c>
      <c r="N289" s="71" t="s">
        <v>1208</v>
      </c>
      <c r="O289" s="25">
        <v>1</v>
      </c>
      <c r="P289" s="25">
        <v>15</v>
      </c>
      <c r="Q289" s="52">
        <v>1</v>
      </c>
      <c r="R289" s="25">
        <v>5</v>
      </c>
      <c r="S289" s="25">
        <v>22</v>
      </c>
      <c r="U289" s="25">
        <f>MIN(S289,T289)</f>
        <v>22</v>
      </c>
      <c r="V289" s="71"/>
      <c r="W289" s="71" t="s">
        <v>21</v>
      </c>
      <c r="X289" s="25" t="s">
        <v>1529</v>
      </c>
      <c r="Y289" s="25">
        <v>200</v>
      </c>
      <c r="Z289" s="25">
        <v>20</v>
      </c>
      <c r="AA289" s="42"/>
      <c r="AB289" s="42">
        <v>254</v>
      </c>
      <c r="AC289" s="42"/>
      <c r="AD289" s="42"/>
      <c r="AE289" s="42"/>
      <c r="AF289" s="42"/>
      <c r="AG289" s="42"/>
      <c r="AH289" s="42"/>
      <c r="AI289" s="42"/>
      <c r="AK289" s="47">
        <v>254</v>
      </c>
      <c r="AM289" s="47">
        <f t="shared" si="107"/>
        <v>0</v>
      </c>
      <c r="AO289" s="48">
        <v>0</v>
      </c>
      <c r="AP289" s="49">
        <v>1</v>
      </c>
      <c r="AQ289" s="18" t="s">
        <v>1552</v>
      </c>
      <c r="AR289" s="24">
        <v>418</v>
      </c>
      <c r="AS289" s="24" t="s">
        <v>1509</v>
      </c>
      <c r="AT289" s="79">
        <f t="shared" si="105"/>
        <v>0</v>
      </c>
      <c r="AU289" s="51" t="b">
        <f t="shared" si="106"/>
        <v>0</v>
      </c>
      <c r="AV289" s="19"/>
      <c r="AW289" s="47">
        <v>91960</v>
      </c>
      <c r="BB289" s="80">
        <f t="shared" si="108"/>
        <v>200</v>
      </c>
      <c r="BD289" s="18">
        <v>0</v>
      </c>
      <c r="BE289" s="18">
        <v>0</v>
      </c>
      <c r="BF289" s="18"/>
      <c r="BG289" s="18"/>
      <c r="BH289" s="18"/>
      <c r="BI289" s="18"/>
      <c r="BJ289" s="18"/>
      <c r="BK289" s="18"/>
      <c r="BL289" s="18"/>
    </row>
    <row r="290" spans="1:68" ht="30" x14ac:dyDescent="0.25">
      <c r="A290" s="18">
        <v>284</v>
      </c>
      <c r="B290" s="28" t="s">
        <v>2086</v>
      </c>
      <c r="C290" s="23" t="s">
        <v>1595</v>
      </c>
      <c r="D290" s="23"/>
      <c r="E290" s="23" t="s">
        <v>1602</v>
      </c>
      <c r="F290" s="24">
        <v>15100</v>
      </c>
      <c r="G290" s="25">
        <v>7</v>
      </c>
      <c r="H290" s="52" t="s">
        <v>1807</v>
      </c>
      <c r="I290" s="86" t="s">
        <v>1700</v>
      </c>
      <c r="J290" s="83" t="s">
        <v>1639</v>
      </c>
      <c r="K290" s="69" t="s">
        <v>1177</v>
      </c>
      <c r="L290" s="25" t="s">
        <v>1248</v>
      </c>
      <c r="M290" s="52">
        <v>7</v>
      </c>
      <c r="N290" s="71" t="s">
        <v>1208</v>
      </c>
      <c r="O290" s="25">
        <v>1</v>
      </c>
      <c r="P290" s="25">
        <v>10</v>
      </c>
      <c r="Q290" s="52">
        <v>1</v>
      </c>
      <c r="R290" s="25">
        <v>4</v>
      </c>
      <c r="S290" s="25">
        <v>16</v>
      </c>
      <c r="U290" s="25">
        <f>SUM(O290:R290)</f>
        <v>16</v>
      </c>
      <c r="V290" s="71" t="s">
        <v>1918</v>
      </c>
      <c r="W290" s="71" t="s">
        <v>31</v>
      </c>
      <c r="X290" s="25" t="s">
        <v>1510</v>
      </c>
      <c r="Y290" s="25">
        <v>5000</v>
      </c>
      <c r="Z290" s="25">
        <v>300</v>
      </c>
      <c r="AA290" s="42"/>
      <c r="AB290" s="42">
        <v>6000</v>
      </c>
      <c r="AC290" s="42"/>
      <c r="AD290" s="42"/>
      <c r="AE290" s="42"/>
      <c r="AF290" s="42"/>
      <c r="AG290" s="42"/>
      <c r="AH290" s="42">
        <v>9900</v>
      </c>
      <c r="AI290" s="42"/>
      <c r="AK290" s="47">
        <v>7950</v>
      </c>
      <c r="AM290" s="47">
        <f t="shared" si="107"/>
        <v>0</v>
      </c>
      <c r="AO290" s="48">
        <v>0</v>
      </c>
      <c r="AP290" s="49">
        <v>1</v>
      </c>
      <c r="AQ290" s="18" t="s">
        <v>1168</v>
      </c>
      <c r="AR290" s="24">
        <v>15100</v>
      </c>
      <c r="AS290" s="24" t="s">
        <v>1510</v>
      </c>
      <c r="AT290" s="79">
        <f t="shared" si="105"/>
        <v>0</v>
      </c>
      <c r="AU290" s="51" t="b">
        <f t="shared" si="106"/>
        <v>0</v>
      </c>
      <c r="AV290" s="19"/>
      <c r="AW290" s="47">
        <v>105700</v>
      </c>
      <c r="AX290" s="18" t="s">
        <v>1867</v>
      </c>
      <c r="AY290" s="18">
        <v>2</v>
      </c>
      <c r="AZ290" s="43"/>
      <c r="BB290" s="80">
        <f t="shared" si="108"/>
        <v>5000</v>
      </c>
      <c r="BC290" s="18">
        <f>BO290</f>
        <v>5000</v>
      </c>
      <c r="BD290" s="18">
        <f>BO290*G290</f>
        <v>35000</v>
      </c>
      <c r="BE290" s="18">
        <f>BD290*AY290</f>
        <v>70000</v>
      </c>
      <c r="BF290" s="18">
        <f>U290</f>
        <v>16</v>
      </c>
      <c r="BG290" s="19">
        <f>ROUNDUP(AR290/BO290,0)</f>
        <v>4</v>
      </c>
      <c r="BH290" s="19">
        <f>AY290-BG290</f>
        <v>-2</v>
      </c>
      <c r="BI290" s="19"/>
      <c r="BJ290" s="19"/>
      <c r="BK290" s="19"/>
      <c r="BL290" s="19"/>
      <c r="BM290" s="19">
        <f>BF290*AT290</f>
        <v>0</v>
      </c>
      <c r="BN290" s="18">
        <f>Y290+ROUNDUP((BM290-Y290)/Z290,0)*Z290</f>
        <v>-100</v>
      </c>
      <c r="BO290" s="18">
        <f>IF(BN290&gt;=Y290,BN290,Y290)</f>
        <v>5000</v>
      </c>
      <c r="BP290" s="18" t="e">
        <f>BO290/AT290</f>
        <v>#DIV/0!</v>
      </c>
    </row>
    <row r="291" spans="1:68" ht="30" x14ac:dyDescent="0.25">
      <c r="A291" s="18">
        <v>391</v>
      </c>
      <c r="B291" s="28" t="s">
        <v>2087</v>
      </c>
      <c r="C291" s="28" t="s">
        <v>1534</v>
      </c>
      <c r="D291" s="28"/>
      <c r="E291" s="23"/>
      <c r="F291" s="24">
        <v>0</v>
      </c>
      <c r="G291" s="25">
        <v>28</v>
      </c>
      <c r="H291" s="52" t="e">
        <v>#N/A</v>
      </c>
      <c r="I291" s="86" t="s">
        <v>1700</v>
      </c>
      <c r="J291" s="83" t="s">
        <v>1502</v>
      </c>
      <c r="K291" s="71" t="s">
        <v>1178</v>
      </c>
      <c r="L291" s="25" t="s">
        <v>433</v>
      </c>
      <c r="M291" s="52">
        <v>28</v>
      </c>
      <c r="N291" s="71" t="s">
        <v>1208</v>
      </c>
      <c r="O291" s="25">
        <v>1</v>
      </c>
      <c r="P291" s="25">
        <v>4</v>
      </c>
      <c r="Q291" s="52">
        <v>1</v>
      </c>
      <c r="R291" s="25">
        <v>2</v>
      </c>
      <c r="S291" s="25">
        <v>8</v>
      </c>
      <c r="T291" s="25">
        <v>7</v>
      </c>
      <c r="U291" s="25">
        <f>SUM(O291:R291)</f>
        <v>8</v>
      </c>
      <c r="V291" s="71" t="s">
        <v>1968</v>
      </c>
      <c r="W291" s="71" t="s">
        <v>46</v>
      </c>
      <c r="X291" s="25" t="s">
        <v>1510</v>
      </c>
      <c r="Y291" s="25">
        <v>500</v>
      </c>
      <c r="Z291" s="25">
        <v>20</v>
      </c>
      <c r="AA291" s="42"/>
      <c r="AB291" s="42"/>
      <c r="AC291" s="42"/>
      <c r="AD291" s="42">
        <v>3280</v>
      </c>
      <c r="AE291" s="42">
        <v>5370</v>
      </c>
      <c r="AF291" s="42">
        <v>0</v>
      </c>
      <c r="AG291" s="42">
        <v>3240</v>
      </c>
      <c r="AH291" s="42">
        <v>0</v>
      </c>
      <c r="AI291" s="42">
        <v>0</v>
      </c>
      <c r="AJ291" s="18">
        <v>11890</v>
      </c>
      <c r="AK291" s="47">
        <v>1981.6666666666667</v>
      </c>
      <c r="AL291" s="75">
        <v>5370</v>
      </c>
      <c r="AM291" s="47">
        <f t="shared" si="107"/>
        <v>36991.111111111109</v>
      </c>
      <c r="AN291" s="47">
        <v>0.55486666666666673</v>
      </c>
      <c r="AO291" s="48">
        <v>5.0763336047069513E-4</v>
      </c>
      <c r="AP291" s="49">
        <v>0.94194881642196748</v>
      </c>
      <c r="AQ291" s="18" t="s">
        <v>1168</v>
      </c>
      <c r="AR291" s="57">
        <v>0</v>
      </c>
      <c r="AS291" s="24" t="s">
        <v>1510</v>
      </c>
      <c r="AT291" s="79">
        <f t="shared" si="105"/>
        <v>206.53846153846155</v>
      </c>
      <c r="AU291" s="51" t="b">
        <f t="shared" si="106"/>
        <v>0</v>
      </c>
      <c r="AV291" s="19">
        <v>0</v>
      </c>
      <c r="AW291" s="47">
        <v>0</v>
      </c>
      <c r="AX291" s="18" t="s">
        <v>1841</v>
      </c>
      <c r="AY291" s="18">
        <v>2</v>
      </c>
      <c r="AZ291" s="43">
        <f>AT291*U291</f>
        <v>1652.3076923076924</v>
      </c>
      <c r="BA291" s="44">
        <f>ROUNDUP((AT291*U291)/Z291,0)*Z291</f>
        <v>1660</v>
      </c>
      <c r="BB291" s="80">
        <f t="shared" si="108"/>
        <v>500</v>
      </c>
      <c r="BC291" s="18">
        <f>BO291</f>
        <v>1660</v>
      </c>
      <c r="BD291" s="18">
        <f>BO291*G291</f>
        <v>46480</v>
      </c>
      <c r="BE291" s="18">
        <f>BD291*AY291</f>
        <v>92960</v>
      </c>
      <c r="BF291" s="18">
        <f>U291</f>
        <v>8</v>
      </c>
      <c r="BG291" s="19">
        <f>ROUNDUP(AR291/BO291,0)</f>
        <v>0</v>
      </c>
      <c r="BH291" s="19">
        <f>AY291-BG291</f>
        <v>2</v>
      </c>
      <c r="BI291" s="19"/>
      <c r="BJ291" s="19"/>
      <c r="BK291" s="19">
        <f>BH291*BO291</f>
        <v>3320</v>
      </c>
      <c r="BL291" s="58">
        <f>BK291*G291</f>
        <v>92960</v>
      </c>
      <c r="BM291" s="19">
        <f>BF291*AT291</f>
        <v>1652.3076923076924</v>
      </c>
      <c r="BN291" s="18">
        <f>Y291+ROUNDUP((BM291-Y291)/Z291,0)*Z291</f>
        <v>1660</v>
      </c>
      <c r="BO291" s="18">
        <f>IF(BN291&gt;=Y291,BN291,Y291)</f>
        <v>1660</v>
      </c>
      <c r="BP291" s="18">
        <f>BO291/AT291</f>
        <v>8.0372439478584727</v>
      </c>
    </row>
    <row r="292" spans="1:68" ht="30" x14ac:dyDescent="0.25">
      <c r="A292" s="18">
        <v>565</v>
      </c>
      <c r="B292" s="29" t="s">
        <v>2088</v>
      </c>
      <c r="C292" s="28" t="s">
        <v>1870</v>
      </c>
      <c r="D292" s="28"/>
      <c r="E292" s="23" t="s">
        <v>1602</v>
      </c>
      <c r="F292" s="24">
        <v>244.71100000000001</v>
      </c>
      <c r="G292" s="25">
        <v>380</v>
      </c>
      <c r="H292" s="52" t="e">
        <v>#N/A</v>
      </c>
      <c r="I292" s="86" t="s">
        <v>1700</v>
      </c>
      <c r="J292" s="83" t="s">
        <v>1506</v>
      </c>
      <c r="K292" s="69" t="s">
        <v>1175</v>
      </c>
      <c r="L292" s="25" t="s">
        <v>1276</v>
      </c>
      <c r="M292" s="52">
        <v>380</v>
      </c>
      <c r="N292" s="71" t="s">
        <v>1208</v>
      </c>
      <c r="O292" s="25">
        <v>1</v>
      </c>
      <c r="P292" s="25">
        <v>15</v>
      </c>
      <c r="Q292" s="52">
        <v>1</v>
      </c>
      <c r="R292" s="25">
        <v>5</v>
      </c>
      <c r="S292" s="25">
        <v>22</v>
      </c>
      <c r="U292" s="25">
        <f>MIN(S292,T292)</f>
        <v>22</v>
      </c>
      <c r="V292" s="71"/>
      <c r="W292" s="71" t="s">
        <v>31</v>
      </c>
      <c r="X292" s="25" t="s">
        <v>1529</v>
      </c>
      <c r="Y292" s="25">
        <v>200</v>
      </c>
      <c r="Z292" s="25">
        <v>17</v>
      </c>
      <c r="AA292" s="42"/>
      <c r="AB292" s="42"/>
      <c r="AC292" s="42"/>
      <c r="AD292" s="42"/>
      <c r="AE292" s="42"/>
      <c r="AF292" s="42"/>
      <c r="AG292" s="42"/>
      <c r="AH292" s="42">
        <v>145.28900000000002</v>
      </c>
      <c r="AI292" s="42"/>
      <c r="AK292" s="47">
        <v>145.28900000000002</v>
      </c>
      <c r="AM292" s="47">
        <f t="shared" si="107"/>
        <v>0</v>
      </c>
      <c r="AO292" s="48">
        <v>0</v>
      </c>
      <c r="AP292" s="49">
        <v>1</v>
      </c>
      <c r="AQ292" s="18" t="s">
        <v>1552</v>
      </c>
      <c r="AR292" s="24">
        <v>244.71100000000001</v>
      </c>
      <c r="AS292" s="24" t="s">
        <v>1509</v>
      </c>
      <c r="AT292" s="79">
        <f t="shared" si="105"/>
        <v>0</v>
      </c>
      <c r="AU292" s="51" t="b">
        <f t="shared" si="106"/>
        <v>0</v>
      </c>
      <c r="AV292" s="19"/>
      <c r="AW292" s="47">
        <v>92990.180000000008</v>
      </c>
      <c r="BB292" s="80">
        <f t="shared" si="108"/>
        <v>200</v>
      </c>
      <c r="BD292" s="18">
        <v>0</v>
      </c>
      <c r="BE292" s="18">
        <v>0</v>
      </c>
      <c r="BF292" s="18"/>
      <c r="BG292" s="18"/>
      <c r="BH292" s="18"/>
      <c r="BI292" s="18"/>
      <c r="BJ292" s="18"/>
      <c r="BK292" s="18"/>
      <c r="BL292" s="18"/>
    </row>
    <row r="293" spans="1:68" ht="30" x14ac:dyDescent="0.25">
      <c r="A293" s="18">
        <v>188</v>
      </c>
      <c r="B293" s="29" t="s">
        <v>2089</v>
      </c>
      <c r="C293" s="28" t="s">
        <v>1870</v>
      </c>
      <c r="D293" s="28"/>
      <c r="E293" s="23" t="s">
        <v>1604</v>
      </c>
      <c r="F293" s="24">
        <v>441</v>
      </c>
      <c r="G293" s="25">
        <v>225</v>
      </c>
      <c r="H293" s="52" t="e">
        <v>#N/A</v>
      </c>
      <c r="I293" s="86" t="s">
        <v>1700</v>
      </c>
      <c r="J293" s="83" t="s">
        <v>1501</v>
      </c>
      <c r="K293" s="69" t="s">
        <v>1175</v>
      </c>
      <c r="L293" s="25" t="s">
        <v>1249</v>
      </c>
      <c r="M293" s="52">
        <v>225</v>
      </c>
      <c r="N293" s="71" t="s">
        <v>1208</v>
      </c>
      <c r="O293" s="25">
        <v>1</v>
      </c>
      <c r="P293" s="25">
        <v>15</v>
      </c>
      <c r="Q293" s="52">
        <v>1</v>
      </c>
      <c r="R293" s="25">
        <v>5</v>
      </c>
      <c r="S293" s="25">
        <v>22</v>
      </c>
      <c r="U293" s="25">
        <f>MIN(S293,T293)</f>
        <v>22</v>
      </c>
      <c r="V293" s="71"/>
      <c r="W293" s="71" t="s">
        <v>31</v>
      </c>
      <c r="X293" s="25" t="s">
        <v>1529</v>
      </c>
      <c r="Y293" s="25">
        <v>500</v>
      </c>
      <c r="Z293" s="25">
        <v>20</v>
      </c>
      <c r="AA293" s="42"/>
      <c r="AB293" s="42"/>
      <c r="AC293" s="42"/>
      <c r="AD293" s="42"/>
      <c r="AE293" s="42"/>
      <c r="AF293" s="42"/>
      <c r="AG293" s="42"/>
      <c r="AH293" s="42">
        <v>176</v>
      </c>
      <c r="AI293" s="42">
        <v>314</v>
      </c>
      <c r="AK293" s="47">
        <v>245</v>
      </c>
      <c r="AM293" s="47">
        <f t="shared" si="107"/>
        <v>0</v>
      </c>
      <c r="AO293" s="48">
        <v>0</v>
      </c>
      <c r="AP293" s="49">
        <v>1</v>
      </c>
      <c r="AQ293" s="18" t="s">
        <v>1552</v>
      </c>
      <c r="AR293" s="24">
        <v>441</v>
      </c>
      <c r="AS293" s="24" t="s">
        <v>1509</v>
      </c>
      <c r="AT293" s="79">
        <f t="shared" si="105"/>
        <v>0</v>
      </c>
      <c r="AU293" s="51" t="b">
        <f t="shared" si="106"/>
        <v>0</v>
      </c>
      <c r="AV293" s="19"/>
      <c r="AW293" s="47">
        <v>99225</v>
      </c>
      <c r="BB293" s="80">
        <f t="shared" si="108"/>
        <v>500</v>
      </c>
      <c r="BD293" s="18">
        <v>0</v>
      </c>
      <c r="BE293" s="18">
        <v>0</v>
      </c>
      <c r="BF293" s="18"/>
      <c r="BG293" s="18"/>
      <c r="BH293" s="18"/>
      <c r="BI293" s="18"/>
      <c r="BJ293" s="18"/>
      <c r="BK293" s="18"/>
      <c r="BL293" s="18"/>
    </row>
    <row r="294" spans="1:68" ht="30" x14ac:dyDescent="0.25">
      <c r="A294" s="18">
        <v>244</v>
      </c>
      <c r="B294" s="28" t="s">
        <v>2090</v>
      </c>
      <c r="C294" s="28" t="s">
        <v>1534</v>
      </c>
      <c r="D294" s="28"/>
      <c r="E294" s="23"/>
      <c r="F294" s="24">
        <v>6420</v>
      </c>
      <c r="G294" s="25">
        <v>16</v>
      </c>
      <c r="H294" s="52" t="s">
        <v>1740</v>
      </c>
      <c r="I294" s="86" t="s">
        <v>1700</v>
      </c>
      <c r="J294" s="83" t="s">
        <v>1501</v>
      </c>
      <c r="K294" s="71" t="s">
        <v>1177</v>
      </c>
      <c r="L294" s="25" t="s">
        <v>353</v>
      </c>
      <c r="M294" s="52">
        <v>16</v>
      </c>
      <c r="N294" s="71" t="s">
        <v>1208</v>
      </c>
      <c r="O294" s="25">
        <v>1</v>
      </c>
      <c r="P294" s="25">
        <v>10</v>
      </c>
      <c r="Q294" s="52">
        <v>1</v>
      </c>
      <c r="R294" s="25">
        <v>4</v>
      </c>
      <c r="S294" s="25">
        <v>16</v>
      </c>
      <c r="T294" s="25">
        <v>15</v>
      </c>
      <c r="U294" s="25">
        <f t="shared" ref="U294:U331" si="117">SUM(O294:R294)</f>
        <v>16</v>
      </c>
      <c r="V294" s="71" t="s">
        <v>1928</v>
      </c>
      <c r="W294" s="71" t="s">
        <v>46</v>
      </c>
      <c r="X294" s="25" t="s">
        <v>1510</v>
      </c>
      <c r="Y294" s="25">
        <v>5000</v>
      </c>
      <c r="Z294" s="25">
        <v>100</v>
      </c>
      <c r="AA294" s="42">
        <v>2500</v>
      </c>
      <c r="AB294" s="42">
        <v>3305</v>
      </c>
      <c r="AC294" s="42">
        <v>0</v>
      </c>
      <c r="AD294" s="42">
        <v>8400</v>
      </c>
      <c r="AE294" s="42">
        <v>3750</v>
      </c>
      <c r="AF294" s="42">
        <v>0</v>
      </c>
      <c r="AG294" s="42">
        <v>5700</v>
      </c>
      <c r="AH294" s="42">
        <v>0</v>
      </c>
      <c r="AI294" s="42">
        <v>7200</v>
      </c>
      <c r="AJ294" s="18">
        <v>30855</v>
      </c>
      <c r="AK294" s="47">
        <v>3428.3333333333335</v>
      </c>
      <c r="AL294" s="75">
        <v>8400</v>
      </c>
      <c r="AM294" s="47">
        <f t="shared" si="107"/>
        <v>54853.333333333336</v>
      </c>
      <c r="AN294" s="47">
        <v>0.54853333333333332</v>
      </c>
      <c r="AO294" s="48">
        <v>5.0183915534697575E-4</v>
      </c>
      <c r="AP294" s="49">
        <v>0.94245065557731444</v>
      </c>
      <c r="AQ294" s="18" t="s">
        <v>1168</v>
      </c>
      <c r="AR294" s="24">
        <v>6420</v>
      </c>
      <c r="AS294" s="24" t="s">
        <v>1510</v>
      </c>
      <c r="AT294" s="79">
        <f t="shared" si="105"/>
        <v>323.07692307692309</v>
      </c>
      <c r="AU294" s="51" t="b">
        <f t="shared" si="106"/>
        <v>0</v>
      </c>
      <c r="AV294" s="19">
        <v>22.928571428571427</v>
      </c>
      <c r="AW294" s="47">
        <v>102720</v>
      </c>
      <c r="AX294" s="18" t="s">
        <v>1841</v>
      </c>
      <c r="AY294" s="18">
        <v>2</v>
      </c>
      <c r="AZ294" s="43">
        <f t="shared" ref="AZ294:AZ299" si="118">AT294*U294</f>
        <v>5169.2307692307695</v>
      </c>
      <c r="BA294" s="44">
        <f t="shared" ref="BA294:BA299" si="119">ROUNDUP((AT294*U294)/Z294,0)*Z294</f>
        <v>5200</v>
      </c>
      <c r="BB294" s="80">
        <f t="shared" si="108"/>
        <v>5000</v>
      </c>
      <c r="BC294" s="18">
        <f t="shared" ref="BC294:BC317" si="120">BO294</f>
        <v>5200</v>
      </c>
      <c r="BD294" s="18">
        <f t="shared" ref="BD294:BD299" si="121">BO294*G294</f>
        <v>83200</v>
      </c>
      <c r="BE294" s="18">
        <f t="shared" ref="BE294:BE299" si="122">BD294*AY294</f>
        <v>166400</v>
      </c>
      <c r="BF294" s="18">
        <f t="shared" ref="BF294:BF299" si="123">U294</f>
        <v>16</v>
      </c>
      <c r="BG294" s="19">
        <f t="shared" ref="BG294:BG299" si="124">ROUNDUP(AR294/BO294,0)</f>
        <v>2</v>
      </c>
      <c r="BH294" s="19">
        <f t="shared" ref="BH294:BH299" si="125">AY294-BG294</f>
        <v>0</v>
      </c>
      <c r="BI294" s="19"/>
      <c r="BJ294" s="19"/>
      <c r="BK294" s="19"/>
      <c r="BL294" s="19"/>
      <c r="BM294" s="19">
        <f t="shared" ref="BM294:BM331" si="126">BF294*AT294</f>
        <v>5169.2307692307695</v>
      </c>
      <c r="BN294" s="18">
        <f t="shared" ref="BN294:BN331" si="127">Y294+ROUNDUP((BM294-Y294)/Z294,0)*Z294</f>
        <v>5200</v>
      </c>
      <c r="BO294" s="18">
        <f t="shared" ref="BO294:BO331" si="128">IF(BN294&gt;=Y294,BN294,Y294)</f>
        <v>5200</v>
      </c>
      <c r="BP294" s="18">
        <f t="shared" ref="BP294:BP299" si="129">BO294/AT294</f>
        <v>16.095238095238095</v>
      </c>
    </row>
    <row r="295" spans="1:68" x14ac:dyDescent="0.25">
      <c r="A295" s="18">
        <v>146</v>
      </c>
      <c r="B295" s="26" t="s">
        <v>354</v>
      </c>
      <c r="C295" s="28" t="s">
        <v>1534</v>
      </c>
      <c r="D295" s="28"/>
      <c r="E295" s="23"/>
      <c r="F295" s="24">
        <v>200</v>
      </c>
      <c r="G295" s="25">
        <v>1591.55</v>
      </c>
      <c r="H295" s="52" t="s">
        <v>1702</v>
      </c>
      <c r="I295" s="86" t="s">
        <v>1700</v>
      </c>
      <c r="J295" s="83" t="s">
        <v>1661</v>
      </c>
      <c r="K295" s="71" t="s">
        <v>1183</v>
      </c>
      <c r="L295" s="25" t="s">
        <v>355</v>
      </c>
      <c r="M295" s="52">
        <v>1591.55</v>
      </c>
      <c r="N295" s="71" t="s">
        <v>1207</v>
      </c>
      <c r="O295" s="25">
        <v>1</v>
      </c>
      <c r="P295" s="25">
        <v>20</v>
      </c>
      <c r="Q295" s="52">
        <v>5</v>
      </c>
      <c r="R295" s="25">
        <v>5</v>
      </c>
      <c r="S295" s="52">
        <f>O295+P295+Q295+R295</f>
        <v>31</v>
      </c>
      <c r="T295" s="25">
        <v>20</v>
      </c>
      <c r="U295" s="25">
        <f t="shared" si="117"/>
        <v>31</v>
      </c>
      <c r="V295" s="71" t="s">
        <v>1890</v>
      </c>
      <c r="W295" s="71" t="s">
        <v>19</v>
      </c>
      <c r="X295" s="25" t="s">
        <v>1529</v>
      </c>
      <c r="Y295" s="25">
        <v>100</v>
      </c>
      <c r="Z295" s="25">
        <v>25</v>
      </c>
      <c r="AA295" s="42">
        <v>10</v>
      </c>
      <c r="AB295" s="42">
        <v>10</v>
      </c>
      <c r="AC295" s="42">
        <v>15</v>
      </c>
      <c r="AD295" s="42">
        <v>75</v>
      </c>
      <c r="AE295" s="42">
        <v>25</v>
      </c>
      <c r="AF295" s="42">
        <v>75</v>
      </c>
      <c r="AG295" s="42">
        <v>0</v>
      </c>
      <c r="AH295" s="42">
        <v>75</v>
      </c>
      <c r="AI295" s="42">
        <v>25</v>
      </c>
      <c r="AJ295" s="18">
        <v>310</v>
      </c>
      <c r="AK295" s="47">
        <v>34.444444444444443</v>
      </c>
      <c r="AL295" s="75">
        <v>75</v>
      </c>
      <c r="AM295" s="47">
        <f t="shared" si="107"/>
        <v>54820.055555555555</v>
      </c>
      <c r="AN295" s="47">
        <v>0.54820055555555558</v>
      </c>
      <c r="AO295" s="48">
        <v>5.0153470544617683E-4</v>
      </c>
      <c r="AP295" s="49">
        <v>0.94295219028276067</v>
      </c>
      <c r="AQ295" s="18" t="s">
        <v>1168</v>
      </c>
      <c r="AR295" s="24">
        <v>200</v>
      </c>
      <c r="AS295" s="24" t="s">
        <v>1509</v>
      </c>
      <c r="AT295" s="79">
        <f t="shared" si="105"/>
        <v>2.8846153846153846</v>
      </c>
      <c r="AU295" s="51" t="b">
        <f t="shared" si="106"/>
        <v>0</v>
      </c>
      <c r="AV295" s="53">
        <v>80</v>
      </c>
      <c r="AW295" s="47">
        <v>318310</v>
      </c>
      <c r="AX295" s="18" t="s">
        <v>1841</v>
      </c>
      <c r="AY295" s="18">
        <v>2</v>
      </c>
      <c r="AZ295" s="43">
        <f t="shared" si="118"/>
        <v>89.42307692307692</v>
      </c>
      <c r="BA295" s="44">
        <f t="shared" si="119"/>
        <v>100</v>
      </c>
      <c r="BB295" s="80">
        <f t="shared" si="108"/>
        <v>100</v>
      </c>
      <c r="BC295" s="18">
        <f t="shared" si="120"/>
        <v>100</v>
      </c>
      <c r="BD295" s="18">
        <f t="shared" si="121"/>
        <v>159155</v>
      </c>
      <c r="BE295" s="18">
        <f t="shared" si="122"/>
        <v>318310</v>
      </c>
      <c r="BF295" s="18">
        <f t="shared" si="123"/>
        <v>31</v>
      </c>
      <c r="BG295" s="19">
        <f t="shared" si="124"/>
        <v>2</v>
      </c>
      <c r="BH295" s="19">
        <f t="shared" si="125"/>
        <v>0</v>
      </c>
      <c r="BI295" s="19">
        <f>(AR295-AY295*BO295)*G295</f>
        <v>0</v>
      </c>
      <c r="BJ295" s="19"/>
      <c r="BK295" s="19"/>
      <c r="BL295" s="19"/>
      <c r="BM295" s="19">
        <f t="shared" si="126"/>
        <v>89.42307692307692</v>
      </c>
      <c r="BN295" s="18">
        <f t="shared" si="127"/>
        <v>75</v>
      </c>
      <c r="BO295" s="18">
        <f t="shared" si="128"/>
        <v>100</v>
      </c>
      <c r="BP295" s="18">
        <f t="shared" si="129"/>
        <v>34.666666666666664</v>
      </c>
    </row>
    <row r="296" spans="1:68" x14ac:dyDescent="0.25">
      <c r="A296" s="18">
        <v>17</v>
      </c>
      <c r="B296" s="23" t="s">
        <v>356</v>
      </c>
      <c r="C296" s="28" t="s">
        <v>1870</v>
      </c>
      <c r="D296" s="28"/>
      <c r="E296" s="23"/>
      <c r="F296" s="24">
        <v>0</v>
      </c>
      <c r="G296" s="25">
        <v>70</v>
      </c>
      <c r="H296" s="52" t="s">
        <v>1702</v>
      </c>
      <c r="I296" s="86" t="s">
        <v>1700</v>
      </c>
      <c r="J296" s="83" t="s">
        <v>1505</v>
      </c>
      <c r="K296" s="71" t="s">
        <v>1171</v>
      </c>
      <c r="L296" s="25" t="s">
        <v>357</v>
      </c>
      <c r="M296" s="52">
        <v>70</v>
      </c>
      <c r="N296" s="71" t="s">
        <v>1207</v>
      </c>
      <c r="O296" s="25">
        <v>1</v>
      </c>
      <c r="P296" s="25">
        <v>7</v>
      </c>
      <c r="Q296" s="52">
        <v>3</v>
      </c>
      <c r="R296" s="25">
        <v>2</v>
      </c>
      <c r="S296" s="25">
        <v>1</v>
      </c>
      <c r="T296" s="25">
        <v>7</v>
      </c>
      <c r="U296" s="25">
        <f t="shared" si="117"/>
        <v>13</v>
      </c>
      <c r="V296" s="71"/>
      <c r="W296" s="71" t="s">
        <v>31</v>
      </c>
      <c r="X296" s="25" t="s">
        <v>1529</v>
      </c>
      <c r="Y296" s="25">
        <v>500</v>
      </c>
      <c r="Z296" s="25">
        <v>15</v>
      </c>
      <c r="AA296" s="42">
        <v>1110</v>
      </c>
      <c r="AB296" s="42">
        <v>1560</v>
      </c>
      <c r="AC296" s="42">
        <v>0</v>
      </c>
      <c r="AD296" s="42">
        <v>0</v>
      </c>
      <c r="AE296" s="42">
        <v>0</v>
      </c>
      <c r="AF296" s="42">
        <v>1740</v>
      </c>
      <c r="AG296" s="42">
        <v>840</v>
      </c>
      <c r="AH296" s="42">
        <v>1425</v>
      </c>
      <c r="AI296" s="42">
        <v>315</v>
      </c>
      <c r="AJ296" s="18">
        <v>6990</v>
      </c>
      <c r="AK296" s="47">
        <v>776.66666666666663</v>
      </c>
      <c r="AL296" s="75">
        <v>1740</v>
      </c>
      <c r="AM296" s="47">
        <f t="shared" si="107"/>
        <v>54366.666666666664</v>
      </c>
      <c r="AN296" s="47">
        <v>0.54366666666666663</v>
      </c>
      <c r="AO296" s="48">
        <v>4.9738676614664401E-4</v>
      </c>
      <c r="AP296" s="49">
        <v>0.94344957704890731</v>
      </c>
      <c r="AQ296" s="18" t="s">
        <v>1168</v>
      </c>
      <c r="AR296" s="57">
        <v>0</v>
      </c>
      <c r="AS296" s="24" t="s">
        <v>1509</v>
      </c>
      <c r="AT296" s="79">
        <f t="shared" si="105"/>
        <v>66.92307692307692</v>
      </c>
      <c r="AU296" s="51" t="b">
        <f t="shared" si="106"/>
        <v>0</v>
      </c>
      <c r="AV296" s="19">
        <v>0</v>
      </c>
      <c r="AW296" s="47">
        <v>0</v>
      </c>
      <c r="AX296" s="18" t="s">
        <v>1841</v>
      </c>
      <c r="AY296" s="18">
        <v>2</v>
      </c>
      <c r="AZ296" s="43">
        <f t="shared" si="118"/>
        <v>870</v>
      </c>
      <c r="BA296" s="44">
        <f t="shared" si="119"/>
        <v>870</v>
      </c>
      <c r="BB296" s="80">
        <f t="shared" si="108"/>
        <v>500</v>
      </c>
      <c r="BC296" s="18">
        <f t="shared" si="120"/>
        <v>875</v>
      </c>
      <c r="BD296" s="18">
        <f t="shared" si="121"/>
        <v>61250</v>
      </c>
      <c r="BE296" s="18">
        <f t="shared" si="122"/>
        <v>122500</v>
      </c>
      <c r="BF296" s="18">
        <f t="shared" si="123"/>
        <v>13</v>
      </c>
      <c r="BG296" s="19">
        <f t="shared" si="124"/>
        <v>0</v>
      </c>
      <c r="BH296" s="19">
        <f t="shared" si="125"/>
        <v>2</v>
      </c>
      <c r="BI296" s="19"/>
      <c r="BJ296" s="19"/>
      <c r="BK296" s="19">
        <f>BH296*BO296</f>
        <v>1750</v>
      </c>
      <c r="BL296" s="58">
        <f>BK296*G296</f>
        <v>122500</v>
      </c>
      <c r="BM296" s="19">
        <f t="shared" si="126"/>
        <v>870</v>
      </c>
      <c r="BN296" s="18">
        <f t="shared" si="127"/>
        <v>875</v>
      </c>
      <c r="BO296" s="18">
        <f t="shared" si="128"/>
        <v>875</v>
      </c>
      <c r="BP296" s="18">
        <f t="shared" si="129"/>
        <v>13.074712643678161</v>
      </c>
    </row>
    <row r="297" spans="1:68" ht="30" x14ac:dyDescent="0.25">
      <c r="A297" s="18">
        <v>239</v>
      </c>
      <c r="B297" s="28" t="s">
        <v>2091</v>
      </c>
      <c r="C297" s="28" t="s">
        <v>1534</v>
      </c>
      <c r="D297" s="28"/>
      <c r="E297" s="23"/>
      <c r="F297" s="24">
        <v>895</v>
      </c>
      <c r="G297" s="25">
        <v>240</v>
      </c>
      <c r="H297" s="52" t="s">
        <v>1734</v>
      </c>
      <c r="I297" s="86" t="s">
        <v>1700</v>
      </c>
      <c r="J297" s="83" t="s">
        <v>1501</v>
      </c>
      <c r="K297" s="71" t="s">
        <v>1175</v>
      </c>
      <c r="L297" s="25" t="s">
        <v>358</v>
      </c>
      <c r="M297" s="52">
        <v>240</v>
      </c>
      <c r="N297" s="71" t="s">
        <v>1208</v>
      </c>
      <c r="O297" s="25">
        <v>1</v>
      </c>
      <c r="P297" s="25">
        <v>15</v>
      </c>
      <c r="Q297" s="52">
        <v>1</v>
      </c>
      <c r="R297" s="25">
        <v>5</v>
      </c>
      <c r="S297" s="25">
        <v>22</v>
      </c>
      <c r="T297" s="25">
        <v>25</v>
      </c>
      <c r="U297" s="25">
        <f t="shared" si="117"/>
        <v>22</v>
      </c>
      <c r="V297" s="71" t="s">
        <v>1917</v>
      </c>
      <c r="W297" s="71" t="s">
        <v>46</v>
      </c>
      <c r="X297" s="25" t="s">
        <v>1529</v>
      </c>
      <c r="Y297" s="25">
        <v>500</v>
      </c>
      <c r="Z297" s="25">
        <v>20</v>
      </c>
      <c r="AA297" s="42">
        <v>181</v>
      </c>
      <c r="AB297" s="42">
        <v>0</v>
      </c>
      <c r="AC297" s="42">
        <v>0</v>
      </c>
      <c r="AD297" s="42">
        <v>625</v>
      </c>
      <c r="AE297" s="42">
        <v>85</v>
      </c>
      <c r="AF297" s="42">
        <v>0</v>
      </c>
      <c r="AG297" s="42">
        <v>636.01</v>
      </c>
      <c r="AH297" s="42">
        <v>508</v>
      </c>
      <c r="AI297" s="42">
        <v>0</v>
      </c>
      <c r="AJ297" s="18">
        <v>2035.01</v>
      </c>
      <c r="AK297" s="47">
        <v>226.11222222222221</v>
      </c>
      <c r="AL297" s="75">
        <v>636.01</v>
      </c>
      <c r="AM297" s="47">
        <f t="shared" si="107"/>
        <v>54266.933333333334</v>
      </c>
      <c r="AN297" s="47">
        <v>0.54266933333333334</v>
      </c>
      <c r="AO297" s="48">
        <v>4.9647433131874046E-4</v>
      </c>
      <c r="AP297" s="49">
        <v>0.94394605138022603</v>
      </c>
      <c r="AQ297" s="18" t="s">
        <v>1168</v>
      </c>
      <c r="AR297" s="24">
        <v>895</v>
      </c>
      <c r="AS297" s="24" t="s">
        <v>1509</v>
      </c>
      <c r="AT297" s="79">
        <f t="shared" si="105"/>
        <v>24.461923076923078</v>
      </c>
      <c r="AU297" s="51" t="b">
        <f t="shared" si="106"/>
        <v>0</v>
      </c>
      <c r="AV297" s="19">
        <v>42.216317353500735</v>
      </c>
      <c r="AW297" s="47">
        <v>214800</v>
      </c>
      <c r="AX297" s="18" t="s">
        <v>1841</v>
      </c>
      <c r="AY297" s="18">
        <v>2</v>
      </c>
      <c r="AZ297" s="43">
        <f t="shared" si="118"/>
        <v>538.16230769230776</v>
      </c>
      <c r="BA297" s="44">
        <f t="shared" si="119"/>
        <v>540</v>
      </c>
      <c r="BB297" s="80">
        <f t="shared" si="108"/>
        <v>500</v>
      </c>
      <c r="BC297" s="18">
        <f t="shared" si="120"/>
        <v>540</v>
      </c>
      <c r="BD297" s="18">
        <f t="shared" si="121"/>
        <v>129600</v>
      </c>
      <c r="BE297" s="18">
        <f t="shared" si="122"/>
        <v>259200</v>
      </c>
      <c r="BF297" s="18">
        <f t="shared" si="123"/>
        <v>22</v>
      </c>
      <c r="BG297" s="19">
        <f t="shared" si="124"/>
        <v>2</v>
      </c>
      <c r="BH297" s="19">
        <f t="shared" si="125"/>
        <v>0</v>
      </c>
      <c r="BI297" s="19"/>
      <c r="BJ297" s="19"/>
      <c r="BK297" s="19"/>
      <c r="BL297" s="19"/>
      <c r="BM297" s="19">
        <f t="shared" si="126"/>
        <v>538.16230769230776</v>
      </c>
      <c r="BN297" s="18">
        <f t="shared" si="127"/>
        <v>540</v>
      </c>
      <c r="BO297" s="18">
        <f t="shared" si="128"/>
        <v>540</v>
      </c>
      <c r="BP297" s="18">
        <f t="shared" si="129"/>
        <v>22.07512460495904</v>
      </c>
    </row>
    <row r="298" spans="1:68" x14ac:dyDescent="0.25">
      <c r="A298" s="18">
        <v>397</v>
      </c>
      <c r="B298" s="26" t="s">
        <v>359</v>
      </c>
      <c r="C298" s="28" t="s">
        <v>1534</v>
      </c>
      <c r="D298" s="28"/>
      <c r="E298" s="23"/>
      <c r="F298" s="24">
        <v>0</v>
      </c>
      <c r="G298" s="25">
        <v>11</v>
      </c>
      <c r="H298" s="52" t="e">
        <v>#N/A</v>
      </c>
      <c r="I298" s="86" t="s">
        <v>1700</v>
      </c>
      <c r="J298" s="83" t="s">
        <v>1505</v>
      </c>
      <c r="K298" s="71" t="s">
        <v>1591</v>
      </c>
      <c r="L298" s="25" t="s">
        <v>360</v>
      </c>
      <c r="M298" s="52">
        <v>11</v>
      </c>
      <c r="N298" s="71" t="s">
        <v>1208</v>
      </c>
      <c r="O298" s="25">
        <v>1</v>
      </c>
      <c r="P298" s="25">
        <v>10</v>
      </c>
      <c r="Q298" s="52">
        <v>1</v>
      </c>
      <c r="R298" s="25">
        <v>4</v>
      </c>
      <c r="S298" s="25">
        <v>16</v>
      </c>
      <c r="T298" s="25">
        <v>5</v>
      </c>
      <c r="U298" s="25">
        <f t="shared" si="117"/>
        <v>16</v>
      </c>
      <c r="V298" s="71" t="s">
        <v>1905</v>
      </c>
      <c r="W298" s="71" t="s">
        <v>46</v>
      </c>
      <c r="X298" s="25" t="s">
        <v>1510</v>
      </c>
      <c r="Y298" s="25">
        <v>10000</v>
      </c>
      <c r="Z298" s="25">
        <v>56</v>
      </c>
      <c r="AA298" s="42">
        <v>40808</v>
      </c>
      <c r="AB298" s="42">
        <v>0</v>
      </c>
      <c r="AC298" s="42">
        <v>0</v>
      </c>
      <c r="AD298" s="42">
        <v>0</v>
      </c>
      <c r="AE298" s="42">
        <v>0</v>
      </c>
      <c r="AF298" s="42">
        <v>0</v>
      </c>
      <c r="AG298" s="42">
        <v>3542</v>
      </c>
      <c r="AH298" s="42">
        <v>0</v>
      </c>
      <c r="AI298" s="42">
        <v>0</v>
      </c>
      <c r="AJ298" s="18">
        <v>44350</v>
      </c>
      <c r="AK298" s="47">
        <v>4927.7777777777774</v>
      </c>
      <c r="AL298" s="75">
        <v>40808</v>
      </c>
      <c r="AM298" s="47">
        <f t="shared" si="107"/>
        <v>54205.555555555547</v>
      </c>
      <c r="AN298" s="47">
        <v>0.54205555555555551</v>
      </c>
      <c r="AO298" s="48">
        <v>4.9591280168534695E-4</v>
      </c>
      <c r="AP298" s="49">
        <v>0.9444419641819114</v>
      </c>
      <c r="AQ298" s="18" t="s">
        <v>1168</v>
      </c>
      <c r="AR298" s="57">
        <v>0</v>
      </c>
      <c r="AS298" s="24" t="s">
        <v>1510</v>
      </c>
      <c r="AT298" s="79">
        <f t="shared" si="105"/>
        <v>1569.5384615384614</v>
      </c>
      <c r="AU298" s="51" t="b">
        <f t="shared" si="106"/>
        <v>0</v>
      </c>
      <c r="AV298" s="19">
        <v>0</v>
      </c>
      <c r="AW298" s="47">
        <v>0</v>
      </c>
      <c r="AX298" s="18" t="s">
        <v>1841</v>
      </c>
      <c r="AY298" s="18">
        <v>2</v>
      </c>
      <c r="AZ298" s="43">
        <f t="shared" si="118"/>
        <v>25112.615384615383</v>
      </c>
      <c r="BA298" s="44">
        <f t="shared" si="119"/>
        <v>25144</v>
      </c>
      <c r="BB298" s="80">
        <f t="shared" si="108"/>
        <v>10000</v>
      </c>
      <c r="BC298" s="18">
        <f t="shared" si="120"/>
        <v>25120</v>
      </c>
      <c r="BD298" s="18">
        <f t="shared" si="121"/>
        <v>276320</v>
      </c>
      <c r="BE298" s="18">
        <f t="shared" si="122"/>
        <v>552640</v>
      </c>
      <c r="BF298" s="18">
        <f t="shared" si="123"/>
        <v>16</v>
      </c>
      <c r="BG298" s="19">
        <f t="shared" si="124"/>
        <v>0</v>
      </c>
      <c r="BH298" s="19">
        <f t="shared" si="125"/>
        <v>2</v>
      </c>
      <c r="BI298" s="19"/>
      <c r="BJ298" s="19"/>
      <c r="BK298" s="19">
        <f>BH298*BO298</f>
        <v>50240</v>
      </c>
      <c r="BL298" s="58">
        <f>BK298*G298</f>
        <v>552640</v>
      </c>
      <c r="BM298" s="19">
        <f t="shared" si="126"/>
        <v>25112.615384615383</v>
      </c>
      <c r="BN298" s="18">
        <f t="shared" si="127"/>
        <v>25120</v>
      </c>
      <c r="BO298" s="18">
        <f t="shared" si="128"/>
        <v>25120</v>
      </c>
      <c r="BP298" s="18">
        <f t="shared" si="129"/>
        <v>16.004704959811804</v>
      </c>
    </row>
    <row r="299" spans="1:68" ht="30" x14ac:dyDescent="0.25">
      <c r="A299" s="18">
        <v>536</v>
      </c>
      <c r="B299" s="29" t="s">
        <v>2092</v>
      </c>
      <c r="C299" s="28" t="s">
        <v>1534</v>
      </c>
      <c r="D299" s="28"/>
      <c r="E299" s="23"/>
      <c r="F299" s="24">
        <v>820.45</v>
      </c>
      <c r="G299" s="25">
        <v>225</v>
      </c>
      <c r="H299" s="52" t="s">
        <v>1741</v>
      </c>
      <c r="I299" s="86" t="s">
        <v>1700</v>
      </c>
      <c r="J299" s="83" t="s">
        <v>1639</v>
      </c>
      <c r="K299" s="71" t="s">
        <v>1175</v>
      </c>
      <c r="L299" s="25" t="s">
        <v>654</v>
      </c>
      <c r="M299" s="52">
        <v>225</v>
      </c>
      <c r="N299" s="71" t="s">
        <v>1208</v>
      </c>
      <c r="O299" s="25">
        <v>1</v>
      </c>
      <c r="P299" s="25">
        <v>15</v>
      </c>
      <c r="Q299" s="52">
        <v>1</v>
      </c>
      <c r="R299" s="25">
        <v>5</v>
      </c>
      <c r="S299" s="25">
        <v>22</v>
      </c>
      <c r="T299" s="25">
        <v>25</v>
      </c>
      <c r="U299" s="25">
        <f t="shared" si="117"/>
        <v>22</v>
      </c>
      <c r="V299" s="71"/>
      <c r="W299" s="71" t="s">
        <v>46</v>
      </c>
      <c r="X299" s="25" t="s">
        <v>1529</v>
      </c>
      <c r="Y299" s="25">
        <v>500</v>
      </c>
      <c r="Z299" s="25">
        <v>20</v>
      </c>
      <c r="AA299" s="42"/>
      <c r="AB299" s="42"/>
      <c r="AC299" s="42"/>
      <c r="AD299" s="42"/>
      <c r="AE299" s="42"/>
      <c r="AF299" s="42"/>
      <c r="AG299" s="42"/>
      <c r="AH299" s="42">
        <v>74</v>
      </c>
      <c r="AI299" s="42">
        <v>398.16999999999996</v>
      </c>
      <c r="AJ299" s="18">
        <v>472.16999999999996</v>
      </c>
      <c r="AK299" s="47">
        <v>236.08499999999998</v>
      </c>
      <c r="AL299" s="75">
        <v>398.16999999999996</v>
      </c>
      <c r="AM299" s="47">
        <f t="shared" si="107"/>
        <v>11804.25</v>
      </c>
      <c r="AN299" s="47">
        <v>0.53119124999999989</v>
      </c>
      <c r="AO299" s="48">
        <v>4.8597332564603347E-4</v>
      </c>
      <c r="AP299" s="49">
        <v>0.94492793750755744</v>
      </c>
      <c r="AQ299" s="18" t="s">
        <v>1168</v>
      </c>
      <c r="AR299" s="24">
        <v>820.45</v>
      </c>
      <c r="AS299" s="24" t="s">
        <v>1509</v>
      </c>
      <c r="AT299" s="79">
        <f t="shared" si="105"/>
        <v>15.314230769230768</v>
      </c>
      <c r="AU299" s="51" t="b">
        <f t="shared" si="106"/>
        <v>0</v>
      </c>
      <c r="AV299" s="53">
        <v>61.816560765502182</v>
      </c>
      <c r="AW299" s="47">
        <v>184601.25</v>
      </c>
      <c r="AX299" s="18" t="s">
        <v>1841</v>
      </c>
      <c r="AY299" s="18">
        <v>2</v>
      </c>
      <c r="AZ299" s="43">
        <f t="shared" si="118"/>
        <v>336.91307692307691</v>
      </c>
      <c r="BA299" s="44">
        <f t="shared" si="119"/>
        <v>340</v>
      </c>
      <c r="BB299" s="80">
        <f t="shared" si="108"/>
        <v>500</v>
      </c>
      <c r="BC299" s="18">
        <f t="shared" si="120"/>
        <v>500</v>
      </c>
      <c r="BD299" s="18">
        <f t="shared" si="121"/>
        <v>112500</v>
      </c>
      <c r="BE299" s="18">
        <f t="shared" si="122"/>
        <v>225000</v>
      </c>
      <c r="BF299" s="18">
        <f t="shared" si="123"/>
        <v>22</v>
      </c>
      <c r="BG299" s="19">
        <f t="shared" si="124"/>
        <v>2</v>
      </c>
      <c r="BH299" s="19">
        <f t="shared" si="125"/>
        <v>0</v>
      </c>
      <c r="BI299" s="19"/>
      <c r="BJ299" s="19"/>
      <c r="BK299" s="19"/>
      <c r="BL299" s="19"/>
      <c r="BM299" s="19">
        <f t="shared" si="126"/>
        <v>336.91307692307691</v>
      </c>
      <c r="BN299" s="18">
        <f t="shared" si="127"/>
        <v>320</v>
      </c>
      <c r="BO299" s="18">
        <f t="shared" si="128"/>
        <v>500</v>
      </c>
      <c r="BP299" s="18">
        <f t="shared" si="129"/>
        <v>32.649370871738206</v>
      </c>
    </row>
    <row r="300" spans="1:68" ht="30" x14ac:dyDescent="0.25">
      <c r="A300" s="18">
        <v>919</v>
      </c>
      <c r="B300" s="29" t="s">
        <v>2093</v>
      </c>
      <c r="C300" s="23" t="s">
        <v>1595</v>
      </c>
      <c r="D300" s="23"/>
      <c r="E300" s="23" t="s">
        <v>1602</v>
      </c>
      <c r="F300" s="24">
        <v>1695</v>
      </c>
      <c r="G300" s="25">
        <v>36.75</v>
      </c>
      <c r="H300" s="52" t="s">
        <v>1722</v>
      </c>
      <c r="I300" s="86" t="s">
        <v>1700</v>
      </c>
      <c r="J300" s="83" t="s">
        <v>1505</v>
      </c>
      <c r="K300" s="69" t="s">
        <v>1178</v>
      </c>
      <c r="L300" s="25" t="s">
        <v>1241</v>
      </c>
      <c r="M300" s="52">
        <v>36.75</v>
      </c>
      <c r="N300" s="71" t="s">
        <v>1208</v>
      </c>
      <c r="O300" s="25">
        <v>1</v>
      </c>
      <c r="P300" s="25">
        <v>4</v>
      </c>
      <c r="Q300" s="52">
        <v>1</v>
      </c>
      <c r="R300" s="25">
        <v>2</v>
      </c>
      <c r="S300" s="25">
        <v>8</v>
      </c>
      <c r="U300" s="25">
        <f t="shared" si="117"/>
        <v>8</v>
      </c>
      <c r="V300" s="71"/>
      <c r="W300" s="71" t="s">
        <v>46</v>
      </c>
      <c r="X300" s="25" t="s">
        <v>1510</v>
      </c>
      <c r="Y300" s="25">
        <v>500</v>
      </c>
      <c r="Z300" s="25">
        <v>10</v>
      </c>
      <c r="AA300" s="42"/>
      <c r="AB300" s="42"/>
      <c r="AC300" s="42"/>
      <c r="AD300" s="42"/>
      <c r="AE300" s="42"/>
      <c r="AF300" s="42">
        <v>1450</v>
      </c>
      <c r="AG300" s="42">
        <v>1400</v>
      </c>
      <c r="AH300" s="42">
        <v>1440</v>
      </c>
      <c r="AI300" s="42"/>
      <c r="AK300" s="47">
        <v>1430</v>
      </c>
      <c r="AM300" s="47">
        <f t="shared" si="107"/>
        <v>0</v>
      </c>
      <c r="AO300" s="48">
        <v>0</v>
      </c>
      <c r="AP300" s="49">
        <v>1</v>
      </c>
      <c r="AQ300" s="18" t="s">
        <v>1168</v>
      </c>
      <c r="AR300" s="24">
        <v>1695</v>
      </c>
      <c r="AS300" s="24" t="s">
        <v>1510</v>
      </c>
      <c r="AT300" s="79">
        <f t="shared" si="105"/>
        <v>0</v>
      </c>
      <c r="AU300" s="51" t="b">
        <f t="shared" si="106"/>
        <v>0</v>
      </c>
      <c r="AV300" s="19"/>
      <c r="AW300" s="47">
        <v>62291.25</v>
      </c>
      <c r="AX300" s="18" t="s">
        <v>1867</v>
      </c>
      <c r="AY300" s="18">
        <v>2</v>
      </c>
      <c r="AZ300" s="43"/>
      <c r="BB300" s="80">
        <f t="shared" si="108"/>
        <v>500</v>
      </c>
      <c r="BC300" s="18">
        <f t="shared" si="120"/>
        <v>500</v>
      </c>
      <c r="BD300" s="18">
        <v>0</v>
      </c>
      <c r="BE300" s="18">
        <v>0</v>
      </c>
      <c r="BF300" s="18"/>
      <c r="BG300" s="18"/>
      <c r="BH300" s="18"/>
      <c r="BI300" s="18"/>
      <c r="BJ300" s="18"/>
      <c r="BK300" s="18"/>
      <c r="BL300" s="18"/>
      <c r="BM300" s="19">
        <f t="shared" si="126"/>
        <v>0</v>
      </c>
      <c r="BN300" s="18">
        <f t="shared" si="127"/>
        <v>0</v>
      </c>
      <c r="BO300" s="18">
        <f t="shared" si="128"/>
        <v>500</v>
      </c>
    </row>
    <row r="301" spans="1:68" ht="30" x14ac:dyDescent="0.25">
      <c r="A301" s="18">
        <v>362</v>
      </c>
      <c r="B301" s="28" t="s">
        <v>2094</v>
      </c>
      <c r="C301" s="28" t="s">
        <v>1534</v>
      </c>
      <c r="D301" s="28"/>
      <c r="E301" s="23"/>
      <c r="F301" s="24">
        <v>402.6</v>
      </c>
      <c r="G301" s="25">
        <v>230</v>
      </c>
      <c r="H301" s="52" t="s">
        <v>1739</v>
      </c>
      <c r="I301" s="86" t="s">
        <v>1700</v>
      </c>
      <c r="J301" s="83" t="s">
        <v>1502</v>
      </c>
      <c r="K301" s="71" t="s">
        <v>1175</v>
      </c>
      <c r="L301" s="25" t="s">
        <v>480</v>
      </c>
      <c r="M301" s="52">
        <v>230</v>
      </c>
      <c r="N301" s="71" t="s">
        <v>1208</v>
      </c>
      <c r="O301" s="25">
        <v>1</v>
      </c>
      <c r="P301" s="25">
        <v>15</v>
      </c>
      <c r="Q301" s="52">
        <v>1</v>
      </c>
      <c r="R301" s="25">
        <v>5</v>
      </c>
      <c r="S301" s="25">
        <v>22</v>
      </c>
      <c r="T301" s="25">
        <v>25</v>
      </c>
      <c r="U301" s="25">
        <f t="shared" si="117"/>
        <v>22</v>
      </c>
      <c r="V301" s="71" t="s">
        <v>1978</v>
      </c>
      <c r="W301" s="71" t="s">
        <v>46</v>
      </c>
      <c r="X301" s="25" t="s">
        <v>1529</v>
      </c>
      <c r="Y301" s="25">
        <v>500</v>
      </c>
      <c r="Z301" s="25">
        <v>20</v>
      </c>
      <c r="AA301" s="42"/>
      <c r="AB301" s="42"/>
      <c r="AC301" s="42"/>
      <c r="AD301" s="42"/>
      <c r="AE301" s="42">
        <v>0</v>
      </c>
      <c r="AF301" s="42">
        <v>243.5</v>
      </c>
      <c r="AG301" s="42">
        <v>98.6</v>
      </c>
      <c r="AH301" s="42">
        <v>422</v>
      </c>
      <c r="AI301" s="42">
        <v>370</v>
      </c>
      <c r="AJ301" s="18">
        <v>1134.0999999999999</v>
      </c>
      <c r="AK301" s="47">
        <v>226.82</v>
      </c>
      <c r="AL301" s="75">
        <v>422</v>
      </c>
      <c r="AM301" s="47">
        <f t="shared" si="107"/>
        <v>28982.555555555555</v>
      </c>
      <c r="AN301" s="47">
        <v>0.52168599999999998</v>
      </c>
      <c r="AO301" s="48">
        <v>4.772772148693651E-4</v>
      </c>
      <c r="AP301" s="49">
        <v>0.94540521472242678</v>
      </c>
      <c r="AQ301" s="18" t="s">
        <v>1168</v>
      </c>
      <c r="AR301" s="24">
        <v>402.6</v>
      </c>
      <c r="AS301" s="24" t="s">
        <v>1509</v>
      </c>
      <c r="AT301" s="79">
        <f t="shared" si="105"/>
        <v>16.23076923076923</v>
      </c>
      <c r="AU301" s="51" t="b">
        <f t="shared" si="106"/>
        <v>0</v>
      </c>
      <c r="AV301" s="19">
        <v>28.620853080568722</v>
      </c>
      <c r="AW301" s="47">
        <v>92598</v>
      </c>
      <c r="AX301" s="18" t="s">
        <v>1841</v>
      </c>
      <c r="AY301" s="18">
        <v>2</v>
      </c>
      <c r="AZ301" s="43">
        <f>AT301*U301</f>
        <v>357.07692307692304</v>
      </c>
      <c r="BA301" s="44">
        <f>ROUNDUP((AT301*U301)/Z301,0)*Z301</f>
        <v>360</v>
      </c>
      <c r="BB301" s="80">
        <f t="shared" si="108"/>
        <v>500</v>
      </c>
      <c r="BC301" s="18">
        <f t="shared" si="120"/>
        <v>500</v>
      </c>
      <c r="BD301" s="18">
        <f>BO301*G301</f>
        <v>115000</v>
      </c>
      <c r="BE301" s="18">
        <f>BD301*AY301</f>
        <v>230000</v>
      </c>
      <c r="BF301" s="18">
        <f>U301</f>
        <v>22</v>
      </c>
      <c r="BG301" s="19">
        <f>ROUNDUP(AR301/BO301,0)</f>
        <v>1</v>
      </c>
      <c r="BH301" s="19">
        <f>AY301-BG301</f>
        <v>1</v>
      </c>
      <c r="BI301" s="19"/>
      <c r="BJ301" s="19"/>
      <c r="BK301" s="19">
        <f>BH301*BO301</f>
        <v>500</v>
      </c>
      <c r="BL301" s="19">
        <f>BK301*G301</f>
        <v>115000</v>
      </c>
      <c r="BM301" s="19">
        <f t="shared" si="126"/>
        <v>357.07692307692304</v>
      </c>
      <c r="BN301" s="18">
        <f t="shared" si="127"/>
        <v>340</v>
      </c>
      <c r="BO301" s="18">
        <f t="shared" si="128"/>
        <v>500</v>
      </c>
      <c r="BP301" s="18">
        <f>BO301/AT301</f>
        <v>30.805687203791472</v>
      </c>
    </row>
    <row r="302" spans="1:68" ht="30" x14ac:dyDescent="0.25">
      <c r="A302" s="18">
        <v>163</v>
      </c>
      <c r="B302" s="28" t="s">
        <v>2095</v>
      </c>
      <c r="C302" s="28" t="s">
        <v>1534</v>
      </c>
      <c r="D302" s="28"/>
      <c r="E302" s="23"/>
      <c r="F302" s="24">
        <v>100</v>
      </c>
      <c r="G302" s="25">
        <v>500</v>
      </c>
      <c r="H302" s="52" t="s">
        <v>1702</v>
      </c>
      <c r="I302" s="86" t="s">
        <v>1700</v>
      </c>
      <c r="J302" s="83" t="s">
        <v>1630</v>
      </c>
      <c r="K302" s="71" t="s">
        <v>1183</v>
      </c>
      <c r="L302" s="25" t="s">
        <v>366</v>
      </c>
      <c r="M302" s="52">
        <v>500</v>
      </c>
      <c r="N302" s="71" t="s">
        <v>1207</v>
      </c>
      <c r="O302" s="25">
        <v>1</v>
      </c>
      <c r="P302" s="25">
        <v>20</v>
      </c>
      <c r="Q302" s="52">
        <v>5</v>
      </c>
      <c r="R302" s="25">
        <v>5</v>
      </c>
      <c r="S302" s="52">
        <f>O302+P302+Q302+R302</f>
        <v>31</v>
      </c>
      <c r="T302" s="54">
        <v>30</v>
      </c>
      <c r="U302" s="25">
        <f t="shared" si="117"/>
        <v>31</v>
      </c>
      <c r="V302" s="71" t="s">
        <v>1890</v>
      </c>
      <c r="W302" s="71" t="s">
        <v>19</v>
      </c>
      <c r="X302" s="25" t="s">
        <v>1529</v>
      </c>
      <c r="Y302" s="25">
        <v>25</v>
      </c>
      <c r="Z302" s="25">
        <v>25</v>
      </c>
      <c r="AA302" s="42">
        <v>0</v>
      </c>
      <c r="AB302" s="42">
        <v>125</v>
      </c>
      <c r="AC302" s="42">
        <v>125</v>
      </c>
      <c r="AD302" s="42">
        <v>125</v>
      </c>
      <c r="AE302" s="42">
        <v>125</v>
      </c>
      <c r="AF302" s="42">
        <v>125</v>
      </c>
      <c r="AG302" s="42">
        <v>75</v>
      </c>
      <c r="AH302" s="42">
        <v>100</v>
      </c>
      <c r="AI302" s="42">
        <v>125</v>
      </c>
      <c r="AJ302" s="18">
        <v>925</v>
      </c>
      <c r="AK302" s="47">
        <v>102.77777777777777</v>
      </c>
      <c r="AL302" s="75">
        <v>125</v>
      </c>
      <c r="AM302" s="47">
        <f t="shared" si="107"/>
        <v>51388.888888888883</v>
      </c>
      <c r="AN302" s="47">
        <v>0.51388888888888884</v>
      </c>
      <c r="AO302" s="48">
        <v>4.701438367930163E-4</v>
      </c>
      <c r="AP302" s="49">
        <v>0.94587535855921978</v>
      </c>
      <c r="AQ302" s="18" t="s">
        <v>1168</v>
      </c>
      <c r="AR302" s="24">
        <v>100</v>
      </c>
      <c r="AS302" s="24" t="s">
        <v>1509</v>
      </c>
      <c r="AT302" s="79">
        <f t="shared" si="105"/>
        <v>4.8076923076923075</v>
      </c>
      <c r="AU302" s="51" t="b">
        <f t="shared" si="106"/>
        <v>0</v>
      </c>
      <c r="AV302" s="19">
        <v>24</v>
      </c>
      <c r="AW302" s="47">
        <v>50000</v>
      </c>
      <c r="AX302" s="18" t="s">
        <v>1841</v>
      </c>
      <c r="AY302" s="18">
        <v>2</v>
      </c>
      <c r="AZ302" s="43">
        <f>AT302*U302</f>
        <v>149.03846153846152</v>
      </c>
      <c r="BA302" s="44">
        <f>ROUNDUP((AT302*U302)/Z302,0)*Z302</f>
        <v>150</v>
      </c>
      <c r="BB302" s="80">
        <f t="shared" si="108"/>
        <v>25</v>
      </c>
      <c r="BC302" s="18">
        <f t="shared" si="120"/>
        <v>150</v>
      </c>
      <c r="BD302" s="18">
        <f>BO302*G302</f>
        <v>75000</v>
      </c>
      <c r="BE302" s="18">
        <f>BD302*AY302</f>
        <v>150000</v>
      </c>
      <c r="BF302" s="18">
        <f>U302</f>
        <v>31</v>
      </c>
      <c r="BG302" s="19">
        <f>ROUNDUP(AR302/BO302,0)</f>
        <v>1</v>
      </c>
      <c r="BH302" s="19">
        <f>AY302-BG302</f>
        <v>1</v>
      </c>
      <c r="BI302" s="19"/>
      <c r="BJ302" s="19"/>
      <c r="BK302" s="19">
        <f>BH302*BO302</f>
        <v>150</v>
      </c>
      <c r="BL302" s="19">
        <f>BK302*G302</f>
        <v>75000</v>
      </c>
      <c r="BM302" s="19">
        <f t="shared" si="126"/>
        <v>149.03846153846152</v>
      </c>
      <c r="BN302" s="18">
        <f t="shared" si="127"/>
        <v>150</v>
      </c>
      <c r="BO302" s="18">
        <f t="shared" si="128"/>
        <v>150</v>
      </c>
      <c r="BP302" s="18">
        <f>BO302/AT302</f>
        <v>31.200000000000003</v>
      </c>
    </row>
    <row r="303" spans="1:68" ht="45" x14ac:dyDescent="0.25">
      <c r="A303" s="18">
        <v>511</v>
      </c>
      <c r="B303" s="28" t="s">
        <v>2096</v>
      </c>
      <c r="C303" s="28" t="s">
        <v>1534</v>
      </c>
      <c r="D303" s="28"/>
      <c r="E303" s="23"/>
      <c r="F303" s="24">
        <v>25</v>
      </c>
      <c r="G303" s="25">
        <v>195</v>
      </c>
      <c r="H303" s="52" t="s">
        <v>1742</v>
      </c>
      <c r="I303" s="86" t="s">
        <v>1700</v>
      </c>
      <c r="J303" s="83" t="s">
        <v>1630</v>
      </c>
      <c r="K303" s="71" t="s">
        <v>1175</v>
      </c>
      <c r="L303" s="25" t="s">
        <v>367</v>
      </c>
      <c r="M303" s="52">
        <v>195</v>
      </c>
      <c r="N303" s="71" t="s">
        <v>1208</v>
      </c>
      <c r="O303" s="25">
        <v>1</v>
      </c>
      <c r="P303" s="25">
        <v>15</v>
      </c>
      <c r="Q303" s="52">
        <v>1</v>
      </c>
      <c r="R303" s="25">
        <v>5</v>
      </c>
      <c r="S303" s="25">
        <v>22</v>
      </c>
      <c r="T303" s="25">
        <v>25</v>
      </c>
      <c r="U303" s="25">
        <f t="shared" si="117"/>
        <v>22</v>
      </c>
      <c r="V303" s="71" t="s">
        <v>1902</v>
      </c>
      <c r="W303" s="71" t="s">
        <v>46</v>
      </c>
      <c r="X303" s="25" t="s">
        <v>1529</v>
      </c>
      <c r="Y303" s="25">
        <v>500</v>
      </c>
      <c r="Z303" s="25">
        <v>20</v>
      </c>
      <c r="AA303" s="42">
        <v>31</v>
      </c>
      <c r="AB303" s="42">
        <v>287.14999999999998</v>
      </c>
      <c r="AC303" s="42">
        <v>400</v>
      </c>
      <c r="AD303" s="42">
        <v>125</v>
      </c>
      <c r="AE303" s="42">
        <v>375</v>
      </c>
      <c r="AF303" s="42">
        <v>375</v>
      </c>
      <c r="AG303" s="42">
        <v>425</v>
      </c>
      <c r="AH303" s="42">
        <v>75</v>
      </c>
      <c r="AI303" s="42">
        <v>275</v>
      </c>
      <c r="AJ303" s="18">
        <v>2368.15</v>
      </c>
      <c r="AK303" s="47">
        <v>263.12777777777779</v>
      </c>
      <c r="AL303" s="75">
        <v>425</v>
      </c>
      <c r="AM303" s="47">
        <f t="shared" si="107"/>
        <v>51309.916666666672</v>
      </c>
      <c r="AN303" s="47">
        <v>0.51309916666666666</v>
      </c>
      <c r="AO303" s="48">
        <v>4.6942134007517714E-4</v>
      </c>
      <c r="AP303" s="49">
        <v>0.946344779899295</v>
      </c>
      <c r="AQ303" s="18" t="s">
        <v>1168</v>
      </c>
      <c r="AR303" s="24">
        <v>25</v>
      </c>
      <c r="AS303" s="24" t="s">
        <v>1509</v>
      </c>
      <c r="AT303" s="79">
        <f t="shared" si="105"/>
        <v>16.346153846153847</v>
      </c>
      <c r="AU303" s="51" t="b">
        <f t="shared" si="106"/>
        <v>0</v>
      </c>
      <c r="AV303" s="19">
        <v>1.7647058823529413</v>
      </c>
      <c r="AW303" s="47">
        <v>4875</v>
      </c>
      <c r="AX303" s="18" t="s">
        <v>1841</v>
      </c>
      <c r="AY303" s="18">
        <v>2</v>
      </c>
      <c r="AZ303" s="43">
        <f>AT303*U303</f>
        <v>359.61538461538464</v>
      </c>
      <c r="BA303" s="44">
        <f>ROUNDUP((AT303*U303)/Z303,0)*Z303</f>
        <v>360</v>
      </c>
      <c r="BB303" s="80">
        <f t="shared" si="108"/>
        <v>500</v>
      </c>
      <c r="BC303" s="18">
        <f t="shared" si="120"/>
        <v>500</v>
      </c>
      <c r="BD303" s="18">
        <f>BO303*G303</f>
        <v>97500</v>
      </c>
      <c r="BE303" s="18">
        <f>BD303*AY303</f>
        <v>195000</v>
      </c>
      <c r="BF303" s="18">
        <f>U303</f>
        <v>22</v>
      </c>
      <c r="BG303" s="19">
        <f>ROUNDUP(AR303/BO303,0)</f>
        <v>1</v>
      </c>
      <c r="BH303" s="19">
        <f>AY303-BG303</f>
        <v>1</v>
      </c>
      <c r="BI303" s="19"/>
      <c r="BJ303" s="19"/>
      <c r="BK303" s="19">
        <f>BH303*BO303</f>
        <v>500</v>
      </c>
      <c r="BL303" s="19">
        <f>BK303*G303</f>
        <v>97500</v>
      </c>
      <c r="BM303" s="19">
        <f t="shared" si="126"/>
        <v>359.61538461538464</v>
      </c>
      <c r="BN303" s="18">
        <f t="shared" si="127"/>
        <v>340</v>
      </c>
      <c r="BO303" s="18">
        <f t="shared" si="128"/>
        <v>500</v>
      </c>
      <c r="BP303" s="18">
        <f>BO303/AT303</f>
        <v>30.588235294117645</v>
      </c>
    </row>
    <row r="304" spans="1:68" x14ac:dyDescent="0.25">
      <c r="A304" s="18">
        <v>184</v>
      </c>
      <c r="B304" s="26" t="s">
        <v>1242</v>
      </c>
      <c r="C304" s="23" t="s">
        <v>1595</v>
      </c>
      <c r="D304" s="23"/>
      <c r="E304" s="23"/>
      <c r="F304" s="24">
        <v>1980</v>
      </c>
      <c r="G304" s="25">
        <v>54</v>
      </c>
      <c r="H304" s="52" t="s">
        <v>1702</v>
      </c>
      <c r="I304" s="86" t="s">
        <v>1700</v>
      </c>
      <c r="J304" s="83" t="s">
        <v>1501</v>
      </c>
      <c r="K304" s="69" t="s">
        <v>1178</v>
      </c>
      <c r="L304" s="25" t="s">
        <v>1243</v>
      </c>
      <c r="M304" s="52">
        <v>54</v>
      </c>
      <c r="N304" s="71" t="s">
        <v>1208</v>
      </c>
      <c r="O304" s="25">
        <v>1</v>
      </c>
      <c r="P304" s="25">
        <v>4</v>
      </c>
      <c r="Q304" s="52">
        <v>1</v>
      </c>
      <c r="R304" s="25">
        <v>2</v>
      </c>
      <c r="S304" s="25">
        <v>8</v>
      </c>
      <c r="U304" s="25">
        <f t="shared" si="117"/>
        <v>8</v>
      </c>
      <c r="V304" s="71"/>
      <c r="W304" s="71" t="s">
        <v>46</v>
      </c>
      <c r="X304" s="25" t="s">
        <v>1510</v>
      </c>
      <c r="Y304" s="25">
        <v>500</v>
      </c>
      <c r="Z304" s="25">
        <v>10</v>
      </c>
      <c r="AA304" s="42"/>
      <c r="AB304" s="42"/>
      <c r="AC304" s="42"/>
      <c r="AD304" s="42"/>
      <c r="AE304" s="42"/>
      <c r="AF304" s="42"/>
      <c r="AG304" s="42">
        <v>550</v>
      </c>
      <c r="AH304" s="42">
        <v>1610</v>
      </c>
      <c r="AI304" s="42">
        <v>690</v>
      </c>
      <c r="AK304" s="47">
        <v>950</v>
      </c>
      <c r="AM304" s="47">
        <f t="shared" si="107"/>
        <v>0</v>
      </c>
      <c r="AO304" s="48">
        <v>0</v>
      </c>
      <c r="AP304" s="49">
        <v>1</v>
      </c>
      <c r="AQ304" s="18" t="s">
        <v>1168</v>
      </c>
      <c r="AR304" s="24">
        <v>1980</v>
      </c>
      <c r="AS304" s="24" t="s">
        <v>1510</v>
      </c>
      <c r="AT304" s="79">
        <f t="shared" si="105"/>
        <v>0</v>
      </c>
      <c r="AU304" s="51" t="b">
        <f t="shared" si="106"/>
        <v>0</v>
      </c>
      <c r="AV304" s="19"/>
      <c r="AW304" s="47">
        <v>106920</v>
      </c>
      <c r="AX304" s="18" t="s">
        <v>1867</v>
      </c>
      <c r="AY304" s="18">
        <v>2</v>
      </c>
      <c r="AZ304" s="43"/>
      <c r="BB304" s="80">
        <f t="shared" si="108"/>
        <v>500</v>
      </c>
      <c r="BC304" s="18">
        <f t="shared" si="120"/>
        <v>500</v>
      </c>
      <c r="BD304" s="18">
        <v>0</v>
      </c>
      <c r="BE304" s="18">
        <v>0</v>
      </c>
      <c r="BF304" s="18"/>
      <c r="BG304" s="18"/>
      <c r="BH304" s="18"/>
      <c r="BI304" s="18"/>
      <c r="BJ304" s="18"/>
      <c r="BK304" s="18"/>
      <c r="BL304" s="18"/>
      <c r="BM304" s="19">
        <f t="shared" si="126"/>
        <v>0</v>
      </c>
      <c r="BN304" s="18">
        <f t="shared" si="127"/>
        <v>0</v>
      </c>
      <c r="BO304" s="18">
        <f t="shared" si="128"/>
        <v>500</v>
      </c>
    </row>
    <row r="305" spans="1:68" ht="30" x14ac:dyDescent="0.25">
      <c r="A305" s="18">
        <v>1011</v>
      </c>
      <c r="B305" s="28" t="s">
        <v>2097</v>
      </c>
      <c r="C305" s="28" t="s">
        <v>1534</v>
      </c>
      <c r="D305" s="28"/>
      <c r="E305" s="23"/>
      <c r="F305" s="24">
        <v>32880</v>
      </c>
      <c r="G305" s="25">
        <v>2.0499999999999998</v>
      </c>
      <c r="H305" s="52" t="s">
        <v>1711</v>
      </c>
      <c r="I305" s="86" t="s">
        <v>1700</v>
      </c>
      <c r="J305" s="83" t="s">
        <v>1501</v>
      </c>
      <c r="K305" s="71" t="s">
        <v>1180</v>
      </c>
      <c r="L305" s="25" t="s">
        <v>657</v>
      </c>
      <c r="M305" s="52">
        <v>2.0499999999999998</v>
      </c>
      <c r="N305" s="71" t="s">
        <v>1208</v>
      </c>
      <c r="O305" s="25">
        <v>1</v>
      </c>
      <c r="P305" s="25">
        <v>7</v>
      </c>
      <c r="Q305" s="52">
        <v>1</v>
      </c>
      <c r="R305" s="25">
        <v>2</v>
      </c>
      <c r="S305" s="25">
        <v>11</v>
      </c>
      <c r="T305" s="25">
        <v>2</v>
      </c>
      <c r="U305" s="25">
        <f t="shared" si="117"/>
        <v>11</v>
      </c>
      <c r="V305" s="71" t="s">
        <v>1899</v>
      </c>
      <c r="W305" s="71" t="s">
        <v>46</v>
      </c>
      <c r="X305" s="25" t="s">
        <v>1510</v>
      </c>
      <c r="Y305" s="25">
        <v>5000</v>
      </c>
      <c r="Z305" s="25">
        <v>500</v>
      </c>
      <c r="AA305" s="42"/>
      <c r="AB305" s="42"/>
      <c r="AC305" s="42"/>
      <c r="AD305" s="42"/>
      <c r="AE305" s="42"/>
      <c r="AF305" s="42"/>
      <c r="AG305" s="42"/>
      <c r="AH305" s="42">
        <v>11000</v>
      </c>
      <c r="AI305" s="42">
        <v>39000</v>
      </c>
      <c r="AJ305" s="18">
        <v>50000</v>
      </c>
      <c r="AK305" s="47">
        <v>25000</v>
      </c>
      <c r="AL305" s="75">
        <v>39000</v>
      </c>
      <c r="AM305" s="47">
        <f t="shared" si="107"/>
        <v>11388.888888888889</v>
      </c>
      <c r="AN305" s="47">
        <v>0.51249999999999996</v>
      </c>
      <c r="AO305" s="48">
        <v>4.6887317777465678E-4</v>
      </c>
      <c r="AP305" s="49">
        <v>0.94681365307706966</v>
      </c>
      <c r="AQ305" s="18" t="s">
        <v>1168</v>
      </c>
      <c r="AR305" s="24">
        <v>32880</v>
      </c>
      <c r="AS305" s="24" t="s">
        <v>1510</v>
      </c>
      <c r="AT305" s="79">
        <f t="shared" si="105"/>
        <v>1500</v>
      </c>
      <c r="AU305" s="51" t="b">
        <f t="shared" si="106"/>
        <v>0</v>
      </c>
      <c r="AV305" s="19">
        <v>25.292307692307691</v>
      </c>
      <c r="AW305" s="47">
        <v>67404</v>
      </c>
      <c r="AX305" s="18" t="s">
        <v>1841</v>
      </c>
      <c r="AY305" s="18">
        <v>2</v>
      </c>
      <c r="AZ305" s="43">
        <f t="shared" ref="AZ305:AZ323" si="130">AT305*U305</f>
        <v>16500</v>
      </c>
      <c r="BA305" s="44">
        <f t="shared" ref="BA305:BA317" si="131">ROUNDUP((AT305*U305)/Z305,0)*Z305</f>
        <v>16500</v>
      </c>
      <c r="BB305" s="80">
        <f t="shared" si="108"/>
        <v>5000</v>
      </c>
      <c r="BC305" s="18">
        <f t="shared" si="120"/>
        <v>15000</v>
      </c>
      <c r="BD305" s="18">
        <f t="shared" ref="BD305:BD317" si="132">BO305*G305</f>
        <v>30749.999999999996</v>
      </c>
      <c r="BE305" s="18">
        <f t="shared" ref="BE305:BE331" si="133">BD305*AY305</f>
        <v>61499.999999999993</v>
      </c>
      <c r="BF305" s="18">
        <v>10</v>
      </c>
      <c r="BG305" s="19">
        <f t="shared" ref="BG305:BG317" si="134">ROUNDUP(AR305/BO305,0)</f>
        <v>3</v>
      </c>
      <c r="BH305" s="19">
        <f t="shared" ref="BH305:BH331" si="135">AY305-BG305</f>
        <v>-1</v>
      </c>
      <c r="BI305" s="19">
        <f>(AR305-AY305*BO305)*G305</f>
        <v>5903.9999999999991</v>
      </c>
      <c r="BJ305" s="19"/>
      <c r="BK305" s="19"/>
      <c r="BL305" s="19"/>
      <c r="BM305" s="19">
        <f t="shared" si="126"/>
        <v>15000</v>
      </c>
      <c r="BN305" s="18">
        <f t="shared" si="127"/>
        <v>15000</v>
      </c>
      <c r="BO305" s="18">
        <f t="shared" si="128"/>
        <v>15000</v>
      </c>
      <c r="BP305" s="18">
        <f t="shared" ref="BP305:BP317" si="136">BO305/AT305</f>
        <v>10</v>
      </c>
    </row>
    <row r="306" spans="1:68" x14ac:dyDescent="0.25">
      <c r="A306" s="18">
        <v>1039</v>
      </c>
      <c r="B306" s="23" t="s">
        <v>661</v>
      </c>
      <c r="C306" s="28" t="s">
        <v>1534</v>
      </c>
      <c r="D306" s="28"/>
      <c r="E306" s="23"/>
      <c r="F306" s="24">
        <v>11785</v>
      </c>
      <c r="G306" s="25">
        <v>11.2</v>
      </c>
      <c r="H306" s="52" t="e">
        <v>#N/A</v>
      </c>
      <c r="I306" s="86" t="s">
        <v>1700</v>
      </c>
      <c r="J306" s="83" t="s">
        <v>1506</v>
      </c>
      <c r="K306" s="71" t="s">
        <v>1173</v>
      </c>
      <c r="L306" s="25" t="s">
        <v>662</v>
      </c>
      <c r="M306" s="52">
        <v>11.2</v>
      </c>
      <c r="N306" s="71" t="s">
        <v>1208</v>
      </c>
      <c r="O306" s="25">
        <v>1</v>
      </c>
      <c r="P306" s="25">
        <v>2</v>
      </c>
      <c r="Q306" s="52">
        <v>1</v>
      </c>
      <c r="R306" s="25">
        <v>2</v>
      </c>
      <c r="S306" s="25">
        <v>1</v>
      </c>
      <c r="T306" s="25">
        <v>2</v>
      </c>
      <c r="U306" s="25">
        <f t="shared" si="117"/>
        <v>6</v>
      </c>
      <c r="V306" s="71" t="s">
        <v>1944</v>
      </c>
      <c r="W306" s="71" t="s">
        <v>46</v>
      </c>
      <c r="X306" s="25" t="s">
        <v>1510</v>
      </c>
      <c r="Y306" s="25">
        <v>5000</v>
      </c>
      <c r="Z306" s="25">
        <v>21</v>
      </c>
      <c r="AA306" s="42"/>
      <c r="AB306" s="42"/>
      <c r="AC306" s="42"/>
      <c r="AD306" s="42"/>
      <c r="AE306" s="42"/>
      <c r="AF306" s="42"/>
      <c r="AG306" s="42"/>
      <c r="AH306" s="42">
        <v>500</v>
      </c>
      <c r="AI306" s="42">
        <v>8553</v>
      </c>
      <c r="AJ306" s="18">
        <v>9053</v>
      </c>
      <c r="AK306" s="47">
        <v>4526.5</v>
      </c>
      <c r="AL306" s="75">
        <v>8553</v>
      </c>
      <c r="AM306" s="47">
        <f t="shared" si="107"/>
        <v>11265.955555555554</v>
      </c>
      <c r="AN306" s="47">
        <v>0.50696799999999997</v>
      </c>
      <c r="AO306" s="48">
        <v>4.6381209207817015E-4</v>
      </c>
      <c r="AP306" s="49">
        <v>0.94727746516914779</v>
      </c>
      <c r="AQ306" s="18" t="s">
        <v>1168</v>
      </c>
      <c r="AR306" s="24">
        <v>11785</v>
      </c>
      <c r="AS306" s="24" t="s">
        <v>1510</v>
      </c>
      <c r="AT306" s="79">
        <f t="shared" si="105"/>
        <v>328.96153846153845</v>
      </c>
      <c r="AU306" s="51" t="b">
        <f t="shared" si="106"/>
        <v>0</v>
      </c>
      <c r="AV306" s="19">
        <v>41.336373202385126</v>
      </c>
      <c r="AW306" s="47">
        <v>131992</v>
      </c>
      <c r="AX306" s="18" t="s">
        <v>1841</v>
      </c>
      <c r="AY306" s="18">
        <v>2</v>
      </c>
      <c r="AZ306" s="43">
        <f t="shared" si="130"/>
        <v>1973.7692307692307</v>
      </c>
      <c r="BA306" s="44">
        <f t="shared" si="131"/>
        <v>1974</v>
      </c>
      <c r="BB306" s="80">
        <f t="shared" si="108"/>
        <v>5000</v>
      </c>
      <c r="BC306" s="18">
        <f t="shared" si="120"/>
        <v>5000</v>
      </c>
      <c r="BD306" s="18">
        <f t="shared" si="132"/>
        <v>56000</v>
      </c>
      <c r="BE306" s="18">
        <f t="shared" si="133"/>
        <v>112000</v>
      </c>
      <c r="BF306" s="18">
        <f t="shared" ref="BF306:BF320" si="137">U306</f>
        <v>6</v>
      </c>
      <c r="BG306" s="19">
        <f t="shared" si="134"/>
        <v>3</v>
      </c>
      <c r="BH306" s="19">
        <f t="shared" si="135"/>
        <v>-1</v>
      </c>
      <c r="BI306" s="19">
        <f>(AR306-AY306*BO306)*G306</f>
        <v>19992</v>
      </c>
      <c r="BJ306" s="19"/>
      <c r="BK306" s="19"/>
      <c r="BL306" s="19"/>
      <c r="BM306" s="19">
        <f t="shared" si="126"/>
        <v>1973.7692307692307</v>
      </c>
      <c r="BN306" s="18">
        <f t="shared" si="127"/>
        <v>1955</v>
      </c>
      <c r="BO306" s="18">
        <f t="shared" si="128"/>
        <v>5000</v>
      </c>
      <c r="BP306" s="18">
        <f t="shared" si="136"/>
        <v>15.199345258973461</v>
      </c>
    </row>
    <row r="307" spans="1:68" x14ac:dyDescent="0.25">
      <c r="A307" s="18">
        <v>499</v>
      </c>
      <c r="B307" s="23" t="s">
        <v>368</v>
      </c>
      <c r="C307" s="28" t="s">
        <v>1534</v>
      </c>
      <c r="D307" s="28"/>
      <c r="E307" s="23"/>
      <c r="F307" s="24">
        <v>915</v>
      </c>
      <c r="G307" s="25">
        <v>50</v>
      </c>
      <c r="H307" s="52" t="s">
        <v>1706</v>
      </c>
      <c r="I307" s="86" t="s">
        <v>1700</v>
      </c>
      <c r="J307" s="83" t="s">
        <v>1503</v>
      </c>
      <c r="K307" s="71" t="s">
        <v>1178</v>
      </c>
      <c r="L307" s="25" t="s">
        <v>369</v>
      </c>
      <c r="M307" s="52">
        <v>50</v>
      </c>
      <c r="N307" s="71" t="s">
        <v>1208</v>
      </c>
      <c r="O307" s="25">
        <v>1</v>
      </c>
      <c r="P307" s="25">
        <v>4</v>
      </c>
      <c r="Q307" s="52">
        <v>1</v>
      </c>
      <c r="R307" s="25">
        <v>2</v>
      </c>
      <c r="S307" s="25">
        <v>8</v>
      </c>
      <c r="T307" s="25">
        <v>7</v>
      </c>
      <c r="U307" s="25">
        <f t="shared" si="117"/>
        <v>8</v>
      </c>
      <c r="V307" s="71" t="s">
        <v>1907</v>
      </c>
      <c r="W307" s="71" t="s">
        <v>46</v>
      </c>
      <c r="X307" s="25" t="s">
        <v>1510</v>
      </c>
      <c r="Y307" s="25">
        <v>500</v>
      </c>
      <c r="Z307" s="25">
        <v>10</v>
      </c>
      <c r="AA307" s="42">
        <v>1062</v>
      </c>
      <c r="AB307" s="42">
        <v>1340</v>
      </c>
      <c r="AC307" s="42">
        <v>880</v>
      </c>
      <c r="AD307" s="42">
        <v>760</v>
      </c>
      <c r="AE307" s="42">
        <v>720</v>
      </c>
      <c r="AF307" s="42">
        <v>1014</v>
      </c>
      <c r="AG307" s="42">
        <v>1260</v>
      </c>
      <c r="AH307" s="42">
        <v>1120</v>
      </c>
      <c r="AI307" s="42">
        <v>880</v>
      </c>
      <c r="AJ307" s="18">
        <v>9036</v>
      </c>
      <c r="AK307" s="47">
        <v>1004</v>
      </c>
      <c r="AL307" s="75">
        <v>1340</v>
      </c>
      <c r="AM307" s="47">
        <f t="shared" si="107"/>
        <v>50200</v>
      </c>
      <c r="AN307" s="47">
        <v>0.502</v>
      </c>
      <c r="AO307" s="48">
        <v>4.5926699559585896E-4</v>
      </c>
      <c r="AP307" s="49">
        <v>0.94773673216474363</v>
      </c>
      <c r="AQ307" s="18" t="s">
        <v>1168</v>
      </c>
      <c r="AR307" s="24">
        <v>915</v>
      </c>
      <c r="AS307" s="24" t="s">
        <v>1510</v>
      </c>
      <c r="AT307" s="79">
        <f t="shared" si="105"/>
        <v>51.53846153846154</v>
      </c>
      <c r="AU307" s="51" t="b">
        <f t="shared" si="106"/>
        <v>0</v>
      </c>
      <c r="AV307" s="19">
        <v>20.485074626865671</v>
      </c>
      <c r="AW307" s="47">
        <v>45750</v>
      </c>
      <c r="AX307" s="18" t="s">
        <v>1841</v>
      </c>
      <c r="AY307" s="18">
        <v>2</v>
      </c>
      <c r="AZ307" s="43">
        <f t="shared" si="130"/>
        <v>412.30769230769232</v>
      </c>
      <c r="BA307" s="44">
        <f t="shared" si="131"/>
        <v>420</v>
      </c>
      <c r="BB307" s="80">
        <f t="shared" si="108"/>
        <v>500</v>
      </c>
      <c r="BC307" s="18">
        <f t="shared" si="120"/>
        <v>500</v>
      </c>
      <c r="BD307" s="18">
        <f t="shared" si="132"/>
        <v>25000</v>
      </c>
      <c r="BE307" s="18">
        <f t="shared" si="133"/>
        <v>50000</v>
      </c>
      <c r="BF307" s="18">
        <f t="shared" si="137"/>
        <v>8</v>
      </c>
      <c r="BG307" s="19">
        <f t="shared" si="134"/>
        <v>2</v>
      </c>
      <c r="BH307" s="19">
        <f t="shared" si="135"/>
        <v>0</v>
      </c>
      <c r="BI307" s="19"/>
      <c r="BJ307" s="19"/>
      <c r="BK307" s="19"/>
      <c r="BL307" s="19"/>
      <c r="BM307" s="19">
        <f t="shared" si="126"/>
        <v>412.30769230769232</v>
      </c>
      <c r="BN307" s="18">
        <f t="shared" si="127"/>
        <v>410</v>
      </c>
      <c r="BO307" s="18">
        <f t="shared" si="128"/>
        <v>500</v>
      </c>
      <c r="BP307" s="18">
        <f t="shared" si="136"/>
        <v>9.7014925373134329</v>
      </c>
    </row>
    <row r="308" spans="1:68" x14ac:dyDescent="0.25">
      <c r="A308" s="18">
        <v>434</v>
      </c>
      <c r="B308" s="23" t="s">
        <v>370</v>
      </c>
      <c r="C308" s="28" t="s">
        <v>1534</v>
      </c>
      <c r="D308" s="28"/>
      <c r="E308" s="23"/>
      <c r="F308" s="24">
        <v>630</v>
      </c>
      <c r="G308" s="25">
        <v>57</v>
      </c>
      <c r="H308" s="52" t="s">
        <v>1714</v>
      </c>
      <c r="I308" s="86" t="s">
        <v>1700</v>
      </c>
      <c r="J308" s="83" t="s">
        <v>1504</v>
      </c>
      <c r="K308" s="71" t="s">
        <v>1178</v>
      </c>
      <c r="L308" s="25" t="s">
        <v>371</v>
      </c>
      <c r="M308" s="52">
        <v>57</v>
      </c>
      <c r="N308" s="71" t="s">
        <v>1208</v>
      </c>
      <c r="O308" s="25">
        <v>1</v>
      </c>
      <c r="P308" s="25">
        <v>4</v>
      </c>
      <c r="Q308" s="52">
        <v>1</v>
      </c>
      <c r="R308" s="25">
        <v>2</v>
      </c>
      <c r="S308" s="25">
        <v>8</v>
      </c>
      <c r="T308" s="25">
        <v>5</v>
      </c>
      <c r="U308" s="25">
        <f t="shared" si="117"/>
        <v>8</v>
      </c>
      <c r="V308" s="71" t="s">
        <v>1968</v>
      </c>
      <c r="W308" s="71" t="s">
        <v>46</v>
      </c>
      <c r="X308" s="25" t="s">
        <v>1510</v>
      </c>
      <c r="Y308" s="25">
        <v>500</v>
      </c>
      <c r="Z308" s="25">
        <v>10</v>
      </c>
      <c r="AA308" s="42">
        <v>1780</v>
      </c>
      <c r="AB308" s="42">
        <v>1840</v>
      </c>
      <c r="AC308" s="42">
        <v>790</v>
      </c>
      <c r="AD308" s="42">
        <v>150</v>
      </c>
      <c r="AE308" s="42">
        <v>200</v>
      </c>
      <c r="AF308" s="42">
        <v>60</v>
      </c>
      <c r="AG308" s="42">
        <v>680</v>
      </c>
      <c r="AH308" s="42">
        <v>900</v>
      </c>
      <c r="AI308" s="42">
        <v>1365</v>
      </c>
      <c r="AJ308" s="18">
        <v>7765</v>
      </c>
      <c r="AK308" s="47">
        <v>862.77777777777783</v>
      </c>
      <c r="AL308" s="75">
        <v>1840</v>
      </c>
      <c r="AM308" s="47">
        <f t="shared" si="107"/>
        <v>49178.333333333336</v>
      </c>
      <c r="AN308" s="47">
        <v>0.49178333333333335</v>
      </c>
      <c r="AO308" s="48">
        <v>4.4992002785680646E-4</v>
      </c>
      <c r="AP308" s="49">
        <v>0.94818665219260045</v>
      </c>
      <c r="AQ308" s="18" t="s">
        <v>1168</v>
      </c>
      <c r="AR308" s="24">
        <v>630</v>
      </c>
      <c r="AS308" s="24" t="s">
        <v>1510</v>
      </c>
      <c r="AT308" s="79">
        <f t="shared" si="105"/>
        <v>70.769230769230774</v>
      </c>
      <c r="AU308" s="51" t="b">
        <f t="shared" si="106"/>
        <v>0</v>
      </c>
      <c r="AV308" s="19">
        <v>10.271739130434781</v>
      </c>
      <c r="AW308" s="47">
        <v>35910</v>
      </c>
      <c r="AX308" s="18" t="s">
        <v>1841</v>
      </c>
      <c r="AY308" s="18">
        <v>2</v>
      </c>
      <c r="AZ308" s="43">
        <f t="shared" si="130"/>
        <v>566.15384615384619</v>
      </c>
      <c r="BA308" s="44">
        <f t="shared" si="131"/>
        <v>570</v>
      </c>
      <c r="BB308" s="80">
        <f t="shared" si="108"/>
        <v>500</v>
      </c>
      <c r="BC308" s="18">
        <f t="shared" si="120"/>
        <v>570</v>
      </c>
      <c r="BD308" s="18">
        <f t="shared" si="132"/>
        <v>32490</v>
      </c>
      <c r="BE308" s="18">
        <f t="shared" si="133"/>
        <v>64980</v>
      </c>
      <c r="BF308" s="18">
        <f t="shared" si="137"/>
        <v>8</v>
      </c>
      <c r="BG308" s="19">
        <f t="shared" si="134"/>
        <v>2</v>
      </c>
      <c r="BH308" s="19">
        <f t="shared" si="135"/>
        <v>0</v>
      </c>
      <c r="BI308" s="19"/>
      <c r="BJ308" s="19"/>
      <c r="BK308" s="19"/>
      <c r="BL308" s="19"/>
      <c r="BM308" s="19">
        <f t="shared" si="126"/>
        <v>566.15384615384619</v>
      </c>
      <c r="BN308" s="18">
        <f t="shared" si="127"/>
        <v>570</v>
      </c>
      <c r="BO308" s="18">
        <f t="shared" si="128"/>
        <v>570</v>
      </c>
      <c r="BP308" s="18">
        <f t="shared" si="136"/>
        <v>8.0543478260869552</v>
      </c>
    </row>
    <row r="309" spans="1:68" x14ac:dyDescent="0.25">
      <c r="A309" s="18">
        <v>455</v>
      </c>
      <c r="B309" s="23" t="s">
        <v>372</v>
      </c>
      <c r="C309" s="28" t="s">
        <v>1534</v>
      </c>
      <c r="D309" s="28"/>
      <c r="E309" s="23"/>
      <c r="F309" s="24">
        <v>647.57000000000005</v>
      </c>
      <c r="G309" s="25">
        <v>200</v>
      </c>
      <c r="H309" s="52" t="s">
        <v>1718</v>
      </c>
      <c r="I309" s="86" t="s">
        <v>1699</v>
      </c>
      <c r="J309" s="83" t="s">
        <v>1500</v>
      </c>
      <c r="K309" s="71" t="s">
        <v>1175</v>
      </c>
      <c r="L309" s="25" t="s">
        <v>373</v>
      </c>
      <c r="M309" s="52">
        <v>200</v>
      </c>
      <c r="N309" s="71" t="s">
        <v>1208</v>
      </c>
      <c r="O309" s="25">
        <v>1</v>
      </c>
      <c r="P309" s="25">
        <v>15</v>
      </c>
      <c r="Q309" s="52">
        <v>1</v>
      </c>
      <c r="R309" s="25">
        <v>5</v>
      </c>
      <c r="S309" s="25">
        <v>22</v>
      </c>
      <c r="T309" s="25">
        <v>25</v>
      </c>
      <c r="U309" s="25">
        <f t="shared" si="117"/>
        <v>22</v>
      </c>
      <c r="V309" s="71" t="s">
        <v>1896</v>
      </c>
      <c r="W309" s="71" t="s">
        <v>46</v>
      </c>
      <c r="X309" s="25" t="s">
        <v>1529</v>
      </c>
      <c r="Y309" s="25">
        <v>500</v>
      </c>
      <c r="Z309" s="25">
        <v>30</v>
      </c>
      <c r="AA309" s="42">
        <v>625</v>
      </c>
      <c r="AB309" s="42">
        <v>113</v>
      </c>
      <c r="AC309" s="42">
        <v>160.55000000000001</v>
      </c>
      <c r="AD309" s="42">
        <v>30</v>
      </c>
      <c r="AE309" s="42">
        <v>189</v>
      </c>
      <c r="AF309" s="42">
        <v>179</v>
      </c>
      <c r="AG309" s="42">
        <v>209.28</v>
      </c>
      <c r="AH309" s="42">
        <v>509.58</v>
      </c>
      <c r="AI309" s="42">
        <v>183.17000000000002</v>
      </c>
      <c r="AJ309" s="18">
        <v>2198.58</v>
      </c>
      <c r="AK309" s="47">
        <v>244.28666666666666</v>
      </c>
      <c r="AL309" s="75">
        <v>625</v>
      </c>
      <c r="AM309" s="47">
        <f t="shared" si="107"/>
        <v>48857.333333333336</v>
      </c>
      <c r="AN309" s="47">
        <v>0.48857333333333336</v>
      </c>
      <c r="AO309" s="48">
        <v>4.46983280733574E-4</v>
      </c>
      <c r="AP309" s="49">
        <v>0.94863363547333401</v>
      </c>
      <c r="AQ309" s="18" t="s">
        <v>1168</v>
      </c>
      <c r="AR309" s="24">
        <v>647.57000000000005</v>
      </c>
      <c r="AS309" s="24" t="s">
        <v>1509</v>
      </c>
      <c r="AT309" s="79">
        <f t="shared" si="105"/>
        <v>24.03846153846154</v>
      </c>
      <c r="AU309" s="51" t="b">
        <f t="shared" si="106"/>
        <v>0</v>
      </c>
      <c r="AV309" s="19">
        <v>31.083360000000003</v>
      </c>
      <c r="AW309" s="47">
        <v>129514.00000000001</v>
      </c>
      <c r="AX309" s="18" t="s">
        <v>1841</v>
      </c>
      <c r="AY309" s="18">
        <v>2</v>
      </c>
      <c r="AZ309" s="43">
        <f t="shared" si="130"/>
        <v>528.84615384615392</v>
      </c>
      <c r="BA309" s="44">
        <f t="shared" si="131"/>
        <v>540</v>
      </c>
      <c r="BB309" s="80">
        <f t="shared" si="108"/>
        <v>500</v>
      </c>
      <c r="BC309" s="18">
        <f t="shared" si="120"/>
        <v>530</v>
      </c>
      <c r="BD309" s="18">
        <f t="shared" si="132"/>
        <v>106000</v>
      </c>
      <c r="BE309" s="18">
        <f t="shared" si="133"/>
        <v>212000</v>
      </c>
      <c r="BF309" s="18">
        <f t="shared" si="137"/>
        <v>22</v>
      </c>
      <c r="BG309" s="19">
        <f t="shared" si="134"/>
        <v>2</v>
      </c>
      <c r="BH309" s="19">
        <f t="shared" si="135"/>
        <v>0</v>
      </c>
      <c r="BI309" s="19"/>
      <c r="BJ309" s="19"/>
      <c r="BK309" s="19"/>
      <c r="BL309" s="19"/>
      <c r="BM309" s="19">
        <f t="shared" si="126"/>
        <v>528.84615384615392</v>
      </c>
      <c r="BN309" s="18">
        <f t="shared" si="127"/>
        <v>530</v>
      </c>
      <c r="BO309" s="18">
        <f t="shared" si="128"/>
        <v>530</v>
      </c>
      <c r="BP309" s="18">
        <f t="shared" si="136"/>
        <v>22.047999999999998</v>
      </c>
    </row>
    <row r="310" spans="1:68" ht="45" x14ac:dyDescent="0.25">
      <c r="A310" s="18">
        <v>320</v>
      </c>
      <c r="B310" s="28" t="s">
        <v>2098</v>
      </c>
      <c r="C310" s="28" t="s">
        <v>1534</v>
      </c>
      <c r="D310" s="28"/>
      <c r="E310" s="23"/>
      <c r="F310" s="24">
        <v>977</v>
      </c>
      <c r="G310" s="25">
        <v>235</v>
      </c>
      <c r="H310" s="52" t="s">
        <v>1743</v>
      </c>
      <c r="I310" s="86" t="s">
        <v>1700</v>
      </c>
      <c r="J310" s="83" t="s">
        <v>1502</v>
      </c>
      <c r="K310" s="71" t="s">
        <v>1175</v>
      </c>
      <c r="L310" s="25" t="s">
        <v>374</v>
      </c>
      <c r="M310" s="52">
        <v>235</v>
      </c>
      <c r="N310" s="71" t="s">
        <v>1208</v>
      </c>
      <c r="O310" s="25">
        <v>1</v>
      </c>
      <c r="P310" s="25">
        <v>15</v>
      </c>
      <c r="Q310" s="52">
        <v>1</v>
      </c>
      <c r="R310" s="25">
        <v>5</v>
      </c>
      <c r="S310" s="25">
        <v>22</v>
      </c>
      <c r="T310" s="25">
        <v>25</v>
      </c>
      <c r="U310" s="25">
        <f t="shared" si="117"/>
        <v>22</v>
      </c>
      <c r="V310" s="71" t="s">
        <v>1891</v>
      </c>
      <c r="W310" s="71" t="s">
        <v>46</v>
      </c>
      <c r="X310" s="25" t="s">
        <v>1529</v>
      </c>
      <c r="Y310" s="25">
        <v>500</v>
      </c>
      <c r="Z310" s="25">
        <v>20</v>
      </c>
      <c r="AA310" s="42">
        <v>0</v>
      </c>
      <c r="AB310" s="42">
        <v>101</v>
      </c>
      <c r="AC310" s="42">
        <v>390</v>
      </c>
      <c r="AD310" s="42">
        <v>30</v>
      </c>
      <c r="AE310" s="42">
        <v>0</v>
      </c>
      <c r="AF310" s="42">
        <v>474</v>
      </c>
      <c r="AG310" s="42">
        <v>0</v>
      </c>
      <c r="AH310" s="42">
        <v>322</v>
      </c>
      <c r="AI310" s="42">
        <v>534.75</v>
      </c>
      <c r="AJ310" s="18">
        <v>1851.75</v>
      </c>
      <c r="AK310" s="47">
        <v>205.75</v>
      </c>
      <c r="AL310" s="75">
        <v>534.75</v>
      </c>
      <c r="AM310" s="47">
        <f t="shared" si="107"/>
        <v>48351.25</v>
      </c>
      <c r="AN310" s="47">
        <v>0.48351250000000001</v>
      </c>
      <c r="AO310" s="48">
        <v>4.4235325340247564E-4</v>
      </c>
      <c r="AP310" s="49">
        <v>0.94907598872673649</v>
      </c>
      <c r="AQ310" s="18" t="s">
        <v>1168</v>
      </c>
      <c r="AR310" s="24">
        <v>977</v>
      </c>
      <c r="AS310" s="24" t="s">
        <v>1509</v>
      </c>
      <c r="AT310" s="79">
        <f t="shared" si="105"/>
        <v>20.567307692307693</v>
      </c>
      <c r="AU310" s="51" t="b">
        <f t="shared" si="106"/>
        <v>0</v>
      </c>
      <c r="AV310" s="19">
        <v>54.810659186535766</v>
      </c>
      <c r="AW310" s="47">
        <v>229595</v>
      </c>
      <c r="AX310" s="18" t="s">
        <v>1841</v>
      </c>
      <c r="AY310" s="18">
        <v>2</v>
      </c>
      <c r="AZ310" s="43">
        <f t="shared" si="130"/>
        <v>452.48076923076928</v>
      </c>
      <c r="BA310" s="44">
        <f t="shared" si="131"/>
        <v>460</v>
      </c>
      <c r="BB310" s="80">
        <f t="shared" si="108"/>
        <v>500</v>
      </c>
      <c r="BC310" s="18">
        <f t="shared" si="120"/>
        <v>500</v>
      </c>
      <c r="BD310" s="18">
        <f t="shared" si="132"/>
        <v>117500</v>
      </c>
      <c r="BE310" s="18">
        <f t="shared" si="133"/>
        <v>235000</v>
      </c>
      <c r="BF310" s="18">
        <f t="shared" si="137"/>
        <v>22</v>
      </c>
      <c r="BG310" s="19">
        <f t="shared" si="134"/>
        <v>2</v>
      </c>
      <c r="BH310" s="19">
        <f t="shared" si="135"/>
        <v>0</v>
      </c>
      <c r="BI310" s="19"/>
      <c r="BJ310" s="19"/>
      <c r="BK310" s="19"/>
      <c r="BL310" s="19"/>
      <c r="BM310" s="19">
        <f t="shared" si="126"/>
        <v>452.48076923076928</v>
      </c>
      <c r="BN310" s="18">
        <f t="shared" si="127"/>
        <v>440</v>
      </c>
      <c r="BO310" s="18">
        <f t="shared" si="128"/>
        <v>500</v>
      </c>
      <c r="BP310" s="18">
        <f t="shared" si="136"/>
        <v>24.310425432445065</v>
      </c>
    </row>
    <row r="311" spans="1:68" x14ac:dyDescent="0.25">
      <c r="A311" s="18">
        <v>1052</v>
      </c>
      <c r="B311" s="23" t="s">
        <v>431</v>
      </c>
      <c r="C311" s="28" t="s">
        <v>1534</v>
      </c>
      <c r="D311" s="28"/>
      <c r="E311" s="23"/>
      <c r="F311" s="24">
        <v>160</v>
      </c>
      <c r="G311" s="25">
        <v>26</v>
      </c>
      <c r="H311" s="52" t="s">
        <v>1702</v>
      </c>
      <c r="I311" s="86" t="s">
        <v>1700</v>
      </c>
      <c r="J311" s="83" t="s">
        <v>1499</v>
      </c>
      <c r="K311" s="71" t="s">
        <v>1178</v>
      </c>
      <c r="L311" s="25" t="s">
        <v>432</v>
      </c>
      <c r="M311" s="52">
        <v>26</v>
      </c>
      <c r="N311" s="71" t="s">
        <v>1208</v>
      </c>
      <c r="O311" s="25">
        <v>1</v>
      </c>
      <c r="P311" s="25">
        <v>4</v>
      </c>
      <c r="Q311" s="52">
        <v>1</v>
      </c>
      <c r="R311" s="25">
        <v>2</v>
      </c>
      <c r="S311" s="25">
        <v>8</v>
      </c>
      <c r="T311" s="25">
        <v>7</v>
      </c>
      <c r="U311" s="25">
        <f t="shared" si="117"/>
        <v>8</v>
      </c>
      <c r="V311" s="71" t="s">
        <v>1968</v>
      </c>
      <c r="W311" s="71" t="s">
        <v>46</v>
      </c>
      <c r="X311" s="25" t="s">
        <v>1510</v>
      </c>
      <c r="Y311" s="25">
        <v>1000</v>
      </c>
      <c r="Z311" s="25">
        <v>10</v>
      </c>
      <c r="AA311" s="42"/>
      <c r="AB311" s="42"/>
      <c r="AC311" s="42">
        <v>300</v>
      </c>
      <c r="AD311" s="42">
        <v>4930</v>
      </c>
      <c r="AE311" s="42">
        <v>2900</v>
      </c>
      <c r="AF311" s="42">
        <v>1620</v>
      </c>
      <c r="AG311" s="42">
        <v>1310</v>
      </c>
      <c r="AH311" s="42">
        <v>300</v>
      </c>
      <c r="AI311" s="42">
        <v>1500</v>
      </c>
      <c r="AJ311" s="18">
        <v>12860</v>
      </c>
      <c r="AK311" s="47">
        <v>1837.1428571428571</v>
      </c>
      <c r="AL311" s="75">
        <v>4930</v>
      </c>
      <c r="AM311" s="47">
        <f t="shared" si="107"/>
        <v>37151.111111111109</v>
      </c>
      <c r="AN311" s="47">
        <v>0.47765714285714284</v>
      </c>
      <c r="AO311" s="48">
        <v>4.3699633650378885E-4</v>
      </c>
      <c r="AP311" s="49">
        <v>0.94951298506324022</v>
      </c>
      <c r="AQ311" s="18" t="s">
        <v>1168</v>
      </c>
      <c r="AR311" s="24">
        <v>160</v>
      </c>
      <c r="AS311" s="24" t="s">
        <v>1510</v>
      </c>
      <c r="AT311" s="79">
        <f t="shared" si="105"/>
        <v>189.61538461538461</v>
      </c>
      <c r="AU311" s="51" t="b">
        <f t="shared" si="106"/>
        <v>0</v>
      </c>
      <c r="AV311" s="19">
        <v>0.97363083164300201</v>
      </c>
      <c r="AW311" s="47">
        <v>4160</v>
      </c>
      <c r="AX311" s="18" t="s">
        <v>1841</v>
      </c>
      <c r="AY311" s="18">
        <v>2</v>
      </c>
      <c r="AZ311" s="43">
        <f t="shared" si="130"/>
        <v>1516.9230769230769</v>
      </c>
      <c r="BA311" s="44">
        <f t="shared" si="131"/>
        <v>1520</v>
      </c>
      <c r="BB311" s="80">
        <f t="shared" si="108"/>
        <v>1000</v>
      </c>
      <c r="BC311" s="18">
        <f t="shared" si="120"/>
        <v>1520</v>
      </c>
      <c r="BD311" s="18">
        <f t="shared" si="132"/>
        <v>39520</v>
      </c>
      <c r="BE311" s="18">
        <f t="shared" si="133"/>
        <v>79040</v>
      </c>
      <c r="BF311" s="18">
        <f t="shared" si="137"/>
        <v>8</v>
      </c>
      <c r="BG311" s="19">
        <f t="shared" si="134"/>
        <v>1</v>
      </c>
      <c r="BH311" s="19">
        <f t="shared" si="135"/>
        <v>1</v>
      </c>
      <c r="BI311" s="19"/>
      <c r="BJ311" s="19"/>
      <c r="BK311" s="19">
        <f>BH311*BO311</f>
        <v>1520</v>
      </c>
      <c r="BL311" s="19">
        <f>BK311*G311</f>
        <v>39520</v>
      </c>
      <c r="BM311" s="19">
        <f t="shared" si="126"/>
        <v>1516.9230769230769</v>
      </c>
      <c r="BN311" s="18">
        <f t="shared" si="127"/>
        <v>1520</v>
      </c>
      <c r="BO311" s="18">
        <f t="shared" si="128"/>
        <v>1520</v>
      </c>
      <c r="BP311" s="18">
        <f t="shared" si="136"/>
        <v>8.0162271805273839</v>
      </c>
    </row>
    <row r="312" spans="1:68" x14ac:dyDescent="0.25">
      <c r="A312" s="18">
        <v>518</v>
      </c>
      <c r="B312" s="23" t="s">
        <v>615</v>
      </c>
      <c r="C312" s="28" t="s">
        <v>1534</v>
      </c>
      <c r="D312" s="28"/>
      <c r="E312" s="23"/>
      <c r="F312" s="24">
        <v>470</v>
      </c>
      <c r="G312" s="25">
        <v>42.75</v>
      </c>
      <c r="H312" s="52" t="s">
        <v>1702</v>
      </c>
      <c r="I312" s="86" t="s">
        <v>1700</v>
      </c>
      <c r="J312" s="83" t="s">
        <v>1505</v>
      </c>
      <c r="K312" s="71" t="s">
        <v>1178</v>
      </c>
      <c r="L312" s="25" t="s">
        <v>616</v>
      </c>
      <c r="M312" s="52">
        <v>42.75</v>
      </c>
      <c r="N312" s="71" t="s">
        <v>1208</v>
      </c>
      <c r="O312" s="25">
        <v>1</v>
      </c>
      <c r="P312" s="25">
        <v>4</v>
      </c>
      <c r="Q312" s="52">
        <v>1</v>
      </c>
      <c r="R312" s="25">
        <v>2</v>
      </c>
      <c r="S312" s="25">
        <v>8</v>
      </c>
      <c r="T312" s="25">
        <v>7</v>
      </c>
      <c r="U312" s="25">
        <f t="shared" si="117"/>
        <v>8</v>
      </c>
      <c r="V312" s="71" t="s">
        <v>1968</v>
      </c>
      <c r="W312" s="71" t="s">
        <v>46</v>
      </c>
      <c r="X312" s="25" t="s">
        <v>1510</v>
      </c>
      <c r="Y312" s="25">
        <v>500</v>
      </c>
      <c r="Z312" s="25">
        <v>10</v>
      </c>
      <c r="AA312" s="42"/>
      <c r="AB312" s="42"/>
      <c r="AC312" s="42"/>
      <c r="AD312" s="42"/>
      <c r="AE312" s="42"/>
      <c r="AF312" s="42"/>
      <c r="AG312" s="42">
        <v>1380</v>
      </c>
      <c r="AH312" s="42">
        <v>895</v>
      </c>
      <c r="AI312" s="42">
        <v>1060</v>
      </c>
      <c r="AJ312" s="18">
        <v>3335</v>
      </c>
      <c r="AK312" s="47">
        <v>1111.6666666666667</v>
      </c>
      <c r="AL312" s="75">
        <v>1380</v>
      </c>
      <c r="AM312" s="47">
        <f t="shared" si="107"/>
        <v>15841.25</v>
      </c>
      <c r="AN312" s="47">
        <v>0.47523749999999998</v>
      </c>
      <c r="AO312" s="48">
        <v>4.3478266697108973E-4</v>
      </c>
      <c r="AP312" s="49">
        <v>0.94994776773021128</v>
      </c>
      <c r="AQ312" s="18" t="s">
        <v>1168</v>
      </c>
      <c r="AR312" s="24">
        <v>470</v>
      </c>
      <c r="AS312" s="24" t="s">
        <v>1510</v>
      </c>
      <c r="AT312" s="79">
        <f t="shared" si="105"/>
        <v>53.07692307692308</v>
      </c>
      <c r="AU312" s="51" t="b">
        <f t="shared" si="106"/>
        <v>0</v>
      </c>
      <c r="AV312" s="19">
        <v>10.217391304347826</v>
      </c>
      <c r="AW312" s="47">
        <v>20092.5</v>
      </c>
      <c r="AX312" s="18" t="s">
        <v>1841</v>
      </c>
      <c r="AY312" s="18">
        <v>2</v>
      </c>
      <c r="AZ312" s="43">
        <f t="shared" si="130"/>
        <v>424.61538461538464</v>
      </c>
      <c r="BA312" s="44">
        <f t="shared" si="131"/>
        <v>430</v>
      </c>
      <c r="BB312" s="80">
        <f t="shared" si="108"/>
        <v>500</v>
      </c>
      <c r="BC312" s="18">
        <f t="shared" si="120"/>
        <v>500</v>
      </c>
      <c r="BD312" s="18">
        <f t="shared" si="132"/>
        <v>21375</v>
      </c>
      <c r="BE312" s="18">
        <f t="shared" si="133"/>
        <v>42750</v>
      </c>
      <c r="BF312" s="18">
        <f t="shared" si="137"/>
        <v>8</v>
      </c>
      <c r="BG312" s="19">
        <f t="shared" si="134"/>
        <v>1</v>
      </c>
      <c r="BH312" s="19">
        <f t="shared" si="135"/>
        <v>1</v>
      </c>
      <c r="BI312" s="19"/>
      <c r="BJ312" s="19"/>
      <c r="BK312" s="19">
        <f>BH312*BO312</f>
        <v>500</v>
      </c>
      <c r="BL312" s="19">
        <f>BK312*G312</f>
        <v>21375</v>
      </c>
      <c r="BM312" s="19">
        <f t="shared" si="126"/>
        <v>424.61538461538464</v>
      </c>
      <c r="BN312" s="18">
        <f t="shared" si="127"/>
        <v>420</v>
      </c>
      <c r="BO312" s="18">
        <f t="shared" si="128"/>
        <v>500</v>
      </c>
      <c r="BP312" s="18">
        <f t="shared" si="136"/>
        <v>9.420289855072463</v>
      </c>
    </row>
    <row r="313" spans="1:68" x14ac:dyDescent="0.25">
      <c r="A313" s="18">
        <v>86</v>
      </c>
      <c r="B313" s="23" t="s">
        <v>375</v>
      </c>
      <c r="C313" s="28" t="s">
        <v>1534</v>
      </c>
      <c r="D313" s="28"/>
      <c r="E313" s="23"/>
      <c r="F313" s="24">
        <v>75</v>
      </c>
      <c r="G313" s="25">
        <v>570.21</v>
      </c>
      <c r="H313" s="52" t="s">
        <v>1702</v>
      </c>
      <c r="I313" s="86" t="s">
        <v>1699</v>
      </c>
      <c r="J313" s="83" t="s">
        <v>1632</v>
      </c>
      <c r="K313" s="71" t="s">
        <v>1171</v>
      </c>
      <c r="L313" s="25" t="s">
        <v>376</v>
      </c>
      <c r="M313" s="52">
        <v>570.21</v>
      </c>
      <c r="N313" s="71" t="s">
        <v>1207</v>
      </c>
      <c r="O313" s="25">
        <v>1</v>
      </c>
      <c r="P313" s="25">
        <v>7</v>
      </c>
      <c r="Q313" s="52">
        <v>5</v>
      </c>
      <c r="R313" s="25">
        <v>5</v>
      </c>
      <c r="S313" s="52">
        <f>O313+P313+Q313+R313</f>
        <v>18</v>
      </c>
      <c r="T313" s="25">
        <v>10</v>
      </c>
      <c r="U313" s="25">
        <f t="shared" si="117"/>
        <v>18</v>
      </c>
      <c r="V313" s="71" t="s">
        <v>1936</v>
      </c>
      <c r="W313" s="71" t="s">
        <v>66</v>
      </c>
      <c r="X313" s="25" t="s">
        <v>1529</v>
      </c>
      <c r="Y313" s="25">
        <v>50</v>
      </c>
      <c r="Z313" s="25">
        <v>25</v>
      </c>
      <c r="AA313" s="42">
        <v>275</v>
      </c>
      <c r="AB313" s="42">
        <v>75</v>
      </c>
      <c r="AC313" s="42">
        <v>75</v>
      </c>
      <c r="AD313" s="42">
        <v>75</v>
      </c>
      <c r="AE313" s="42">
        <v>25</v>
      </c>
      <c r="AF313" s="42">
        <v>50</v>
      </c>
      <c r="AG313" s="42">
        <v>50</v>
      </c>
      <c r="AH313" s="42">
        <v>25</v>
      </c>
      <c r="AI313" s="42">
        <v>100</v>
      </c>
      <c r="AJ313" s="18">
        <v>750</v>
      </c>
      <c r="AK313" s="47">
        <v>83.333333333333329</v>
      </c>
      <c r="AL313" s="75">
        <v>275</v>
      </c>
      <c r="AM313" s="47">
        <f t="shared" si="107"/>
        <v>47517.5</v>
      </c>
      <c r="AN313" s="47">
        <v>0.47517500000000001</v>
      </c>
      <c r="AO313" s="48">
        <v>4.3472548731526351E-4</v>
      </c>
      <c r="AP313" s="49">
        <v>0.95038249321752655</v>
      </c>
      <c r="AQ313" s="18" t="s">
        <v>1168</v>
      </c>
      <c r="AR313" s="24">
        <v>75</v>
      </c>
      <c r="AS313" s="24" t="s">
        <v>1509</v>
      </c>
      <c r="AT313" s="79">
        <f t="shared" si="105"/>
        <v>10.576923076923077</v>
      </c>
      <c r="AU313" s="51" t="b">
        <f t="shared" si="106"/>
        <v>0</v>
      </c>
      <c r="AV313" s="19">
        <v>8.1818181818181817</v>
      </c>
      <c r="AW313" s="47">
        <v>42765.75</v>
      </c>
      <c r="AX313" s="18" t="s">
        <v>1841</v>
      </c>
      <c r="AY313" s="18">
        <v>2</v>
      </c>
      <c r="AZ313" s="43">
        <f t="shared" si="130"/>
        <v>190.38461538461539</v>
      </c>
      <c r="BA313" s="44">
        <f t="shared" si="131"/>
        <v>200</v>
      </c>
      <c r="BB313" s="80">
        <f t="shared" si="108"/>
        <v>50</v>
      </c>
      <c r="BC313" s="18">
        <f t="shared" si="120"/>
        <v>200</v>
      </c>
      <c r="BD313" s="18">
        <f t="shared" si="132"/>
        <v>114042</v>
      </c>
      <c r="BE313" s="18">
        <f t="shared" si="133"/>
        <v>228084</v>
      </c>
      <c r="BF313" s="18">
        <f t="shared" si="137"/>
        <v>18</v>
      </c>
      <c r="BG313" s="19">
        <f t="shared" si="134"/>
        <v>1</v>
      </c>
      <c r="BH313" s="19">
        <f t="shared" si="135"/>
        <v>1</v>
      </c>
      <c r="BI313" s="19"/>
      <c r="BJ313" s="19"/>
      <c r="BK313" s="19">
        <f>BH313*BO313</f>
        <v>200</v>
      </c>
      <c r="BL313" s="19">
        <f>BK313*G313</f>
        <v>114042</v>
      </c>
      <c r="BM313" s="19">
        <f t="shared" si="126"/>
        <v>190.38461538461539</v>
      </c>
      <c r="BN313" s="18">
        <f t="shared" si="127"/>
        <v>200</v>
      </c>
      <c r="BO313" s="18">
        <f t="shared" si="128"/>
        <v>200</v>
      </c>
      <c r="BP313" s="18">
        <f t="shared" si="136"/>
        <v>18.90909090909091</v>
      </c>
    </row>
    <row r="314" spans="1:68" x14ac:dyDescent="0.25">
      <c r="A314" s="18">
        <v>561</v>
      </c>
      <c r="B314" s="23" t="s">
        <v>377</v>
      </c>
      <c r="C314" s="28" t="s">
        <v>1534</v>
      </c>
      <c r="D314" s="28"/>
      <c r="E314" s="23"/>
      <c r="F314" s="24">
        <v>10160</v>
      </c>
      <c r="G314" s="25">
        <v>5.2380000000000004</v>
      </c>
      <c r="H314" s="52" t="s">
        <v>1744</v>
      </c>
      <c r="I314" s="86" t="s">
        <v>1700</v>
      </c>
      <c r="J314" s="83" t="s">
        <v>1692</v>
      </c>
      <c r="K314" s="71" t="s">
        <v>1173</v>
      </c>
      <c r="L314" s="25" t="s">
        <v>378</v>
      </c>
      <c r="M314" s="52">
        <v>5.2380000000000004</v>
      </c>
      <c r="N314" s="71" t="s">
        <v>1208</v>
      </c>
      <c r="O314" s="25">
        <v>1</v>
      </c>
      <c r="P314" s="25">
        <v>2</v>
      </c>
      <c r="Q314" s="52">
        <v>1</v>
      </c>
      <c r="R314" s="25">
        <v>2</v>
      </c>
      <c r="S314" s="25">
        <v>6</v>
      </c>
      <c r="T314" s="25">
        <v>2</v>
      </c>
      <c r="U314" s="25">
        <f t="shared" si="117"/>
        <v>6</v>
      </c>
      <c r="V314" s="71" t="s">
        <v>1923</v>
      </c>
      <c r="W314" s="71" t="s">
        <v>46</v>
      </c>
      <c r="X314" s="25" t="s">
        <v>1510</v>
      </c>
      <c r="Y314" s="25">
        <v>5000</v>
      </c>
      <c r="Z314" s="25">
        <v>40</v>
      </c>
      <c r="AA314" s="42">
        <v>5760</v>
      </c>
      <c r="AB314" s="42">
        <v>280</v>
      </c>
      <c r="AC314" s="42">
        <v>5120</v>
      </c>
      <c r="AD314" s="42">
        <v>11480</v>
      </c>
      <c r="AE314" s="42">
        <v>9460</v>
      </c>
      <c r="AF314" s="42">
        <v>6400</v>
      </c>
      <c r="AG314" s="42">
        <v>8980</v>
      </c>
      <c r="AH314" s="42">
        <v>12760</v>
      </c>
      <c r="AI314" s="42">
        <v>20840</v>
      </c>
      <c r="AJ314" s="18">
        <v>81080</v>
      </c>
      <c r="AK314" s="47">
        <v>9008.8888888888887</v>
      </c>
      <c r="AL314" s="75">
        <v>20840</v>
      </c>
      <c r="AM314" s="47">
        <f t="shared" si="107"/>
        <v>47188.560000000005</v>
      </c>
      <c r="AN314" s="47">
        <v>0.47188560000000007</v>
      </c>
      <c r="AO314" s="48">
        <v>4.3171609915726948E-4</v>
      </c>
      <c r="AP314" s="49">
        <v>0.95081420931668381</v>
      </c>
      <c r="AQ314" s="18" t="s">
        <v>1168</v>
      </c>
      <c r="AR314" s="24">
        <v>10160</v>
      </c>
      <c r="AS314" s="24" t="s">
        <v>1510</v>
      </c>
      <c r="AT314" s="79">
        <f t="shared" si="105"/>
        <v>801.53846153846155</v>
      </c>
      <c r="AU314" s="51" t="b">
        <f t="shared" si="106"/>
        <v>0</v>
      </c>
      <c r="AV314" s="19">
        <v>14.625719769673704</v>
      </c>
      <c r="AW314" s="47">
        <v>53218.080000000002</v>
      </c>
      <c r="AX314" s="18" t="s">
        <v>1841</v>
      </c>
      <c r="AY314" s="18">
        <v>2</v>
      </c>
      <c r="AZ314" s="43">
        <f t="shared" si="130"/>
        <v>4809.2307692307695</v>
      </c>
      <c r="BA314" s="44">
        <f t="shared" si="131"/>
        <v>4840</v>
      </c>
      <c r="BB314" s="80">
        <f t="shared" si="108"/>
        <v>5000</v>
      </c>
      <c r="BC314" s="18">
        <f t="shared" si="120"/>
        <v>5000</v>
      </c>
      <c r="BD314" s="18">
        <f t="shared" si="132"/>
        <v>26190.000000000004</v>
      </c>
      <c r="BE314" s="18">
        <f t="shared" si="133"/>
        <v>52380.000000000007</v>
      </c>
      <c r="BF314" s="18">
        <f t="shared" si="137"/>
        <v>6</v>
      </c>
      <c r="BG314" s="19">
        <f t="shared" si="134"/>
        <v>3</v>
      </c>
      <c r="BH314" s="19">
        <f t="shared" si="135"/>
        <v>-1</v>
      </c>
      <c r="BI314" s="19">
        <f>(AR314-AY314*BO314)*G314</f>
        <v>838.08</v>
      </c>
      <c r="BJ314" s="19"/>
      <c r="BK314" s="19"/>
      <c r="BL314" s="19"/>
      <c r="BM314" s="19">
        <f t="shared" si="126"/>
        <v>4809.2307692307695</v>
      </c>
      <c r="BN314" s="18">
        <f t="shared" si="127"/>
        <v>4800</v>
      </c>
      <c r="BO314" s="18">
        <f t="shared" si="128"/>
        <v>5000</v>
      </c>
      <c r="BP314" s="18">
        <f t="shared" si="136"/>
        <v>6.2380038387715926</v>
      </c>
    </row>
    <row r="315" spans="1:68" ht="30" x14ac:dyDescent="0.25">
      <c r="B315" s="28" t="s">
        <v>2099</v>
      </c>
      <c r="C315" s="28" t="s">
        <v>1534</v>
      </c>
      <c r="D315" s="28"/>
      <c r="E315" s="23"/>
      <c r="F315" s="24">
        <v>4110</v>
      </c>
      <c r="G315" s="25">
        <v>18</v>
      </c>
      <c r="H315" s="52" t="s">
        <v>1702</v>
      </c>
      <c r="I315" s="86" t="s">
        <v>1700</v>
      </c>
      <c r="J315" s="83" t="s">
        <v>1499</v>
      </c>
      <c r="K315" s="71" t="s">
        <v>1178</v>
      </c>
      <c r="L315" s="18" t="s">
        <v>464</v>
      </c>
      <c r="M315" s="52">
        <v>18</v>
      </c>
      <c r="N315" s="71" t="s">
        <v>1208</v>
      </c>
      <c r="O315" s="25">
        <v>1</v>
      </c>
      <c r="P315" s="25">
        <v>4</v>
      </c>
      <c r="Q315" s="52">
        <v>1</v>
      </c>
      <c r="R315" s="25">
        <v>2</v>
      </c>
      <c r="S315" s="25">
        <v>8</v>
      </c>
      <c r="T315" s="25">
        <v>7</v>
      </c>
      <c r="U315" s="25">
        <f t="shared" si="117"/>
        <v>8</v>
      </c>
      <c r="V315" s="71" t="s">
        <v>1968</v>
      </c>
      <c r="W315" s="71" t="s">
        <v>46</v>
      </c>
      <c r="X315" s="25" t="s">
        <v>1510</v>
      </c>
      <c r="Y315" s="25">
        <v>1000</v>
      </c>
      <c r="Z315" s="25">
        <v>10</v>
      </c>
      <c r="AC315" s="18">
        <v>800</v>
      </c>
      <c r="AD315" s="18">
        <v>6475</v>
      </c>
      <c r="AE315" s="42">
        <v>1180</v>
      </c>
      <c r="AF315" s="42">
        <v>5206</v>
      </c>
      <c r="AG315" s="42">
        <v>1390</v>
      </c>
      <c r="AH315" s="42"/>
      <c r="AI315" s="42">
        <v>600</v>
      </c>
      <c r="AJ315" s="18">
        <v>15651</v>
      </c>
      <c r="AK315" s="47">
        <v>2608.5</v>
      </c>
      <c r="AL315" s="75">
        <v>6475</v>
      </c>
      <c r="AM315" s="47">
        <f t="shared" si="107"/>
        <v>31302</v>
      </c>
      <c r="AN315" s="47">
        <v>0.46953</v>
      </c>
      <c r="AO315" s="48">
        <v>4.2956102080104314E-4</v>
      </c>
      <c r="AP315" s="49">
        <v>0.95124377033748486</v>
      </c>
      <c r="AQ315" s="18" t="s">
        <v>1168</v>
      </c>
      <c r="AR315" s="24">
        <v>4110</v>
      </c>
      <c r="AS315" s="24" t="s">
        <v>1510</v>
      </c>
      <c r="AT315" s="79">
        <f t="shared" si="105"/>
        <v>249.03846153846155</v>
      </c>
      <c r="AU315" s="51" t="b">
        <f t="shared" si="106"/>
        <v>0</v>
      </c>
      <c r="AV315" s="19">
        <v>19.042471042471043</v>
      </c>
      <c r="AW315" s="47">
        <v>73980</v>
      </c>
      <c r="AX315" s="18" t="s">
        <v>1841</v>
      </c>
      <c r="AY315" s="18">
        <v>2</v>
      </c>
      <c r="AZ315" s="43">
        <f t="shared" si="130"/>
        <v>1992.3076923076924</v>
      </c>
      <c r="BA315" s="44">
        <f t="shared" si="131"/>
        <v>2000</v>
      </c>
      <c r="BB315" s="80">
        <f t="shared" si="108"/>
        <v>1000</v>
      </c>
      <c r="BC315" s="18">
        <f t="shared" si="120"/>
        <v>2000</v>
      </c>
      <c r="BD315" s="18">
        <f t="shared" si="132"/>
        <v>36000</v>
      </c>
      <c r="BE315" s="18">
        <f t="shared" si="133"/>
        <v>72000</v>
      </c>
      <c r="BF315" s="18">
        <f t="shared" si="137"/>
        <v>8</v>
      </c>
      <c r="BG315" s="19">
        <f t="shared" si="134"/>
        <v>3</v>
      </c>
      <c r="BH315" s="19">
        <f t="shared" si="135"/>
        <v>-1</v>
      </c>
      <c r="BI315" s="19">
        <f>(AR315-AY315*BO315)*G315</f>
        <v>1980</v>
      </c>
      <c r="BJ315" s="19"/>
      <c r="BK315" s="19"/>
      <c r="BL315" s="19"/>
      <c r="BM315" s="19">
        <f t="shared" si="126"/>
        <v>1992.3076923076924</v>
      </c>
      <c r="BN315" s="18">
        <f t="shared" si="127"/>
        <v>2000</v>
      </c>
      <c r="BO315" s="18">
        <f t="shared" si="128"/>
        <v>2000</v>
      </c>
      <c r="BP315" s="18">
        <f t="shared" si="136"/>
        <v>8.0308880308880308</v>
      </c>
    </row>
    <row r="316" spans="1:68" x14ac:dyDescent="0.25">
      <c r="A316" s="18">
        <v>894</v>
      </c>
      <c r="B316" s="23" t="s">
        <v>503</v>
      </c>
      <c r="C316" s="28" t="s">
        <v>1534</v>
      </c>
      <c r="D316" s="28"/>
      <c r="E316" s="23"/>
      <c r="F316" s="24">
        <v>182150</v>
      </c>
      <c r="G316" s="25">
        <v>0.41499999999999998</v>
      </c>
      <c r="H316" s="52" t="s">
        <v>1702</v>
      </c>
      <c r="I316" s="86" t="s">
        <v>1700</v>
      </c>
      <c r="J316" s="83" t="s">
        <v>1504</v>
      </c>
      <c r="K316" s="71" t="s">
        <v>1197</v>
      </c>
      <c r="L316" s="25" t="s">
        <v>504</v>
      </c>
      <c r="M316" s="52">
        <v>0.41499999999999998</v>
      </c>
      <c r="N316" s="71" t="s">
        <v>1208</v>
      </c>
      <c r="O316" s="37">
        <v>1</v>
      </c>
      <c r="P316" s="37">
        <v>7</v>
      </c>
      <c r="Q316" s="87">
        <v>4</v>
      </c>
      <c r="R316" s="37">
        <v>3</v>
      </c>
      <c r="S316" s="37">
        <v>15</v>
      </c>
      <c r="T316" s="37">
        <v>5</v>
      </c>
      <c r="U316" s="25">
        <f t="shared" si="117"/>
        <v>15</v>
      </c>
      <c r="V316" s="71" t="s">
        <v>1872</v>
      </c>
      <c r="W316" s="71" t="s">
        <v>21</v>
      </c>
      <c r="X316" s="23" t="s">
        <v>1510</v>
      </c>
      <c r="Y316" s="25">
        <v>50000</v>
      </c>
      <c r="Z316" s="25">
        <v>1000</v>
      </c>
      <c r="AA316" s="42"/>
      <c r="AB316" s="42"/>
      <c r="AC316" s="42"/>
      <c r="AD316" s="42"/>
      <c r="AE316" s="42">
        <v>9000</v>
      </c>
      <c r="AF316" s="42">
        <v>57000</v>
      </c>
      <c r="AG316" s="42">
        <v>147000</v>
      </c>
      <c r="AH316" s="42">
        <v>155000</v>
      </c>
      <c r="AI316" s="42">
        <v>196000</v>
      </c>
      <c r="AJ316" s="18">
        <v>564000</v>
      </c>
      <c r="AK316" s="47">
        <v>112800</v>
      </c>
      <c r="AL316" s="75">
        <v>196000</v>
      </c>
      <c r="AM316" s="47">
        <f t="shared" si="107"/>
        <v>26006.666666666664</v>
      </c>
      <c r="AN316" s="47">
        <v>0.46811999999999998</v>
      </c>
      <c r="AO316" s="48">
        <v>4.282710477656046E-4</v>
      </c>
      <c r="AP316" s="49">
        <v>0.95167204138525041</v>
      </c>
      <c r="AQ316" s="18" t="s">
        <v>1168</v>
      </c>
      <c r="AR316" s="24">
        <v>182150</v>
      </c>
      <c r="AS316" s="24" t="s">
        <v>1510</v>
      </c>
      <c r="AT316" s="79">
        <f t="shared" si="105"/>
        <v>7538.4615384615381</v>
      </c>
      <c r="AU316" s="51" t="b">
        <f t="shared" si="106"/>
        <v>0</v>
      </c>
      <c r="AV316" s="19">
        <v>27.880102040816329</v>
      </c>
      <c r="AW316" s="47">
        <v>75592.25</v>
      </c>
      <c r="AX316" s="18" t="s">
        <v>1841</v>
      </c>
      <c r="AY316" s="18">
        <v>2</v>
      </c>
      <c r="AZ316" s="43">
        <f t="shared" si="130"/>
        <v>113076.92307692308</v>
      </c>
      <c r="BA316" s="44">
        <f t="shared" si="131"/>
        <v>114000</v>
      </c>
      <c r="BB316" s="80">
        <f t="shared" si="108"/>
        <v>50000</v>
      </c>
      <c r="BC316" s="18">
        <f t="shared" si="120"/>
        <v>114000</v>
      </c>
      <c r="BD316" s="18">
        <f t="shared" si="132"/>
        <v>47310</v>
      </c>
      <c r="BE316" s="18">
        <f t="shared" si="133"/>
        <v>94620</v>
      </c>
      <c r="BF316" s="18">
        <f t="shared" si="137"/>
        <v>15</v>
      </c>
      <c r="BG316" s="19">
        <f t="shared" si="134"/>
        <v>2</v>
      </c>
      <c r="BH316" s="19">
        <f t="shared" si="135"/>
        <v>0</v>
      </c>
      <c r="BI316" s="19">
        <f>(AR316-AY316*BO316)*G316</f>
        <v>-19027.75</v>
      </c>
      <c r="BJ316" s="19"/>
      <c r="BK316" s="19"/>
      <c r="BL316" s="19"/>
      <c r="BM316" s="19">
        <f t="shared" si="126"/>
        <v>113076.92307692308</v>
      </c>
      <c r="BN316" s="18">
        <f t="shared" si="127"/>
        <v>114000</v>
      </c>
      <c r="BO316" s="18">
        <f t="shared" si="128"/>
        <v>114000</v>
      </c>
      <c r="BP316" s="18">
        <f t="shared" si="136"/>
        <v>15.122448979591837</v>
      </c>
    </row>
    <row r="317" spans="1:68" ht="30" x14ac:dyDescent="0.25">
      <c r="A317" s="18">
        <v>322</v>
      </c>
      <c r="B317" s="28" t="s">
        <v>2100</v>
      </c>
      <c r="C317" s="28" t="s">
        <v>1534</v>
      </c>
      <c r="D317" s="28"/>
      <c r="E317" s="23"/>
      <c r="F317" s="24">
        <v>830</v>
      </c>
      <c r="G317" s="25">
        <v>36</v>
      </c>
      <c r="H317" s="52" t="s">
        <v>1702</v>
      </c>
      <c r="I317" s="86" t="s">
        <v>1700</v>
      </c>
      <c r="J317" s="83" t="s">
        <v>1502</v>
      </c>
      <c r="K317" s="71" t="s">
        <v>1178</v>
      </c>
      <c r="L317" s="25" t="s">
        <v>406</v>
      </c>
      <c r="M317" s="52">
        <v>36</v>
      </c>
      <c r="N317" s="71" t="s">
        <v>1208</v>
      </c>
      <c r="O317" s="25">
        <v>1</v>
      </c>
      <c r="P317" s="25">
        <v>4</v>
      </c>
      <c r="Q317" s="52">
        <v>1</v>
      </c>
      <c r="R317" s="25">
        <v>2</v>
      </c>
      <c r="S317" s="25">
        <v>8</v>
      </c>
      <c r="T317" s="25">
        <v>7</v>
      </c>
      <c r="U317" s="25">
        <f t="shared" si="117"/>
        <v>8</v>
      </c>
      <c r="V317" s="71" t="s">
        <v>1968</v>
      </c>
      <c r="W317" s="71" t="s">
        <v>46</v>
      </c>
      <c r="X317" s="25" t="s">
        <v>1510</v>
      </c>
      <c r="Y317" s="25">
        <v>500</v>
      </c>
      <c r="Z317" s="25">
        <v>10</v>
      </c>
      <c r="AA317" s="42"/>
      <c r="AB317" s="42">
        <v>1620</v>
      </c>
      <c r="AC317" s="42">
        <v>2830</v>
      </c>
      <c r="AD317" s="42">
        <v>1030</v>
      </c>
      <c r="AE317" s="42">
        <v>1450</v>
      </c>
      <c r="AF317" s="42">
        <v>0</v>
      </c>
      <c r="AG317" s="42">
        <v>0</v>
      </c>
      <c r="AH317" s="42">
        <v>0</v>
      </c>
      <c r="AI317" s="42">
        <v>3390</v>
      </c>
      <c r="AJ317" s="18">
        <v>10320</v>
      </c>
      <c r="AK317" s="47">
        <v>1290</v>
      </c>
      <c r="AL317" s="75">
        <v>3390</v>
      </c>
      <c r="AM317" s="47">
        <f t="shared" si="107"/>
        <v>41280</v>
      </c>
      <c r="AN317" s="47">
        <v>0.46439999999999998</v>
      </c>
      <c r="AO317" s="48">
        <v>4.2486771465083048E-4</v>
      </c>
      <c r="AP317" s="49">
        <v>0.95209690909990119</v>
      </c>
      <c r="AQ317" s="18" t="s">
        <v>1168</v>
      </c>
      <c r="AR317" s="24">
        <v>830</v>
      </c>
      <c r="AS317" s="24" t="s">
        <v>1510</v>
      </c>
      <c r="AT317" s="79">
        <f t="shared" si="105"/>
        <v>130.38461538461539</v>
      </c>
      <c r="AU317" s="51" t="b">
        <f t="shared" si="106"/>
        <v>0</v>
      </c>
      <c r="AV317" s="19">
        <v>7.3451327433628322</v>
      </c>
      <c r="AW317" s="47">
        <v>29880</v>
      </c>
      <c r="AX317" s="18" t="s">
        <v>1841</v>
      </c>
      <c r="AY317" s="18">
        <v>2</v>
      </c>
      <c r="AZ317" s="43">
        <f t="shared" si="130"/>
        <v>1043.0769230769231</v>
      </c>
      <c r="BA317" s="44">
        <f t="shared" si="131"/>
        <v>1050</v>
      </c>
      <c r="BB317" s="80">
        <f t="shared" si="108"/>
        <v>500</v>
      </c>
      <c r="BC317" s="18">
        <f t="shared" si="120"/>
        <v>1050</v>
      </c>
      <c r="BD317" s="18">
        <f t="shared" si="132"/>
        <v>37800</v>
      </c>
      <c r="BE317" s="18">
        <f t="shared" si="133"/>
        <v>75600</v>
      </c>
      <c r="BF317" s="18">
        <f t="shared" si="137"/>
        <v>8</v>
      </c>
      <c r="BG317" s="19">
        <f t="shared" si="134"/>
        <v>1</v>
      </c>
      <c r="BH317" s="19">
        <f t="shared" si="135"/>
        <v>1</v>
      </c>
      <c r="BI317" s="19"/>
      <c r="BJ317" s="19"/>
      <c r="BK317" s="19"/>
      <c r="BL317" s="19"/>
      <c r="BM317" s="19">
        <f t="shared" si="126"/>
        <v>1043.0769230769231</v>
      </c>
      <c r="BN317" s="18">
        <f t="shared" si="127"/>
        <v>1050</v>
      </c>
      <c r="BO317" s="18">
        <f t="shared" si="128"/>
        <v>1050</v>
      </c>
      <c r="BP317" s="18">
        <f t="shared" si="136"/>
        <v>8.053097345132743</v>
      </c>
    </row>
    <row r="318" spans="1:68" ht="30" x14ac:dyDescent="0.25">
      <c r="A318" s="18">
        <v>362</v>
      </c>
      <c r="B318" s="29" t="s">
        <v>2101</v>
      </c>
      <c r="C318" s="28" t="s">
        <v>1534</v>
      </c>
      <c r="D318" s="28"/>
      <c r="E318" s="23"/>
      <c r="F318" s="24">
        <v>480</v>
      </c>
      <c r="G318" s="25">
        <v>200</v>
      </c>
      <c r="H318" s="52" t="s">
        <v>1702</v>
      </c>
      <c r="I318" s="86" t="s">
        <v>1700</v>
      </c>
      <c r="J318" s="83" t="s">
        <v>1505</v>
      </c>
      <c r="K318" s="71" t="s">
        <v>1175</v>
      </c>
      <c r="L318" s="25" t="s">
        <v>379</v>
      </c>
      <c r="M318" s="52">
        <v>200</v>
      </c>
      <c r="N318" s="71" t="s">
        <v>1208</v>
      </c>
      <c r="O318" s="25">
        <v>1</v>
      </c>
      <c r="P318" s="25">
        <v>15</v>
      </c>
      <c r="Q318" s="52">
        <v>1</v>
      </c>
      <c r="R318" s="25">
        <v>5</v>
      </c>
      <c r="S318" s="25">
        <v>22</v>
      </c>
      <c r="T318" s="25">
        <v>25</v>
      </c>
      <c r="U318" s="25">
        <f t="shared" si="117"/>
        <v>22</v>
      </c>
      <c r="V318" s="71"/>
      <c r="W318" s="71" t="s">
        <v>46</v>
      </c>
      <c r="X318" s="25" t="s">
        <v>1529</v>
      </c>
      <c r="Y318" s="25">
        <v>500</v>
      </c>
      <c r="Z318" s="25">
        <v>20</v>
      </c>
      <c r="AA318" s="42">
        <v>243.99</v>
      </c>
      <c r="AB318" s="42">
        <v>0</v>
      </c>
      <c r="AC318" s="42">
        <v>1098.0999999999999</v>
      </c>
      <c r="AD318" s="42">
        <v>0</v>
      </c>
      <c r="AE318" s="42">
        <v>0</v>
      </c>
      <c r="AF318" s="42">
        <v>594</v>
      </c>
      <c r="AG318" s="42">
        <v>150</v>
      </c>
      <c r="AH318" s="42">
        <v>0</v>
      </c>
      <c r="AI318" s="42">
        <v>0</v>
      </c>
      <c r="AJ318" s="18">
        <v>2086.09</v>
      </c>
      <c r="AK318" s="47">
        <v>231.78777777777779</v>
      </c>
      <c r="AL318" s="75">
        <v>1098.0999999999999</v>
      </c>
      <c r="AM318" s="47">
        <f t="shared" si="107"/>
        <v>46357.555555555555</v>
      </c>
      <c r="AN318" s="47">
        <v>0.46357555555555557</v>
      </c>
      <c r="AO318" s="48">
        <v>4.2411345145753227E-4</v>
      </c>
      <c r="AP318" s="49">
        <v>0.95252102255135873</v>
      </c>
      <c r="AQ318" s="18" t="s">
        <v>1168</v>
      </c>
      <c r="AR318" s="24">
        <v>480</v>
      </c>
      <c r="AS318" s="24" t="s">
        <v>1509</v>
      </c>
      <c r="AT318" s="79">
        <f t="shared" si="105"/>
        <v>42.234615384615381</v>
      </c>
      <c r="AU318" s="51" t="b">
        <f t="shared" si="106"/>
        <v>0</v>
      </c>
      <c r="AV318" s="19">
        <v>13.113559785083327</v>
      </c>
      <c r="AW318" s="47">
        <v>96000</v>
      </c>
      <c r="AX318" s="18" t="s">
        <v>1842</v>
      </c>
      <c r="AY318" s="47">
        <f>ROUNDUP((AZ318/BC318)+1,0)</f>
        <v>3</v>
      </c>
      <c r="AZ318" s="43">
        <f t="shared" si="130"/>
        <v>929.16153846153838</v>
      </c>
      <c r="BA318" s="44">
        <f>Y318</f>
        <v>500</v>
      </c>
      <c r="BB318" s="80">
        <f t="shared" si="108"/>
        <v>500</v>
      </c>
      <c r="BC318" s="18">
        <f>ROUNDUP(BA318/Z318,0)*Z318</f>
        <v>500</v>
      </c>
      <c r="BD318" s="18">
        <f>BC318*G318</f>
        <v>100000</v>
      </c>
      <c r="BE318" s="18">
        <f t="shared" si="133"/>
        <v>300000</v>
      </c>
      <c r="BF318" s="56">
        <f t="shared" si="137"/>
        <v>22</v>
      </c>
      <c r="BG318" s="19">
        <f>ROUNDUP(AR318/BC318,0)</f>
        <v>1</v>
      </c>
      <c r="BH318" s="19">
        <f t="shared" si="135"/>
        <v>2</v>
      </c>
      <c r="BI318" s="19"/>
      <c r="BJ318" s="19"/>
      <c r="BK318" s="19">
        <f>BH318*BC318</f>
        <v>1000</v>
      </c>
      <c r="BL318" s="19">
        <f>BK318*G318</f>
        <v>200000</v>
      </c>
      <c r="BM318" s="19">
        <f t="shared" si="126"/>
        <v>929.16153846153838</v>
      </c>
      <c r="BN318" s="18">
        <f t="shared" si="127"/>
        <v>940</v>
      </c>
      <c r="BO318" s="18">
        <f t="shared" si="128"/>
        <v>940</v>
      </c>
      <c r="BP318" s="18">
        <f>BC318/AT318</f>
        <v>11.838630361533559</v>
      </c>
    </row>
    <row r="319" spans="1:68" ht="30" x14ac:dyDescent="0.25">
      <c r="A319" s="18">
        <v>395</v>
      </c>
      <c r="B319" s="28" t="s">
        <v>2102</v>
      </c>
      <c r="C319" s="28" t="s">
        <v>1534</v>
      </c>
      <c r="D319" s="28"/>
      <c r="E319" s="23"/>
      <c r="F319" s="24">
        <v>2440</v>
      </c>
      <c r="G319" s="25">
        <v>28</v>
      </c>
      <c r="H319" s="52" t="e">
        <v>#N/A</v>
      </c>
      <c r="I319" s="86" t="s">
        <v>1700</v>
      </c>
      <c r="J319" s="83" t="s">
        <v>1502</v>
      </c>
      <c r="K319" s="71" t="s">
        <v>1178</v>
      </c>
      <c r="L319" s="25" t="s">
        <v>471</v>
      </c>
      <c r="M319" s="52">
        <v>28</v>
      </c>
      <c r="N319" s="71" t="s">
        <v>1208</v>
      </c>
      <c r="O319" s="25">
        <v>1</v>
      </c>
      <c r="P319" s="25">
        <v>4</v>
      </c>
      <c r="Q319" s="52">
        <v>1</v>
      </c>
      <c r="R319" s="25">
        <v>2</v>
      </c>
      <c r="S319" s="25">
        <v>8</v>
      </c>
      <c r="T319" s="25">
        <v>7</v>
      </c>
      <c r="U319" s="25">
        <f t="shared" si="117"/>
        <v>8</v>
      </c>
      <c r="V319" s="71" t="s">
        <v>1968</v>
      </c>
      <c r="W319" s="71" t="s">
        <v>46</v>
      </c>
      <c r="X319" s="25" t="s">
        <v>1510</v>
      </c>
      <c r="Y319" s="25">
        <v>500</v>
      </c>
      <c r="Z319" s="25">
        <v>20</v>
      </c>
      <c r="AA319" s="42"/>
      <c r="AB319" s="42"/>
      <c r="AC319" s="42"/>
      <c r="AD319" s="42">
        <v>2000</v>
      </c>
      <c r="AE319" s="42">
        <v>4160</v>
      </c>
      <c r="AF319" s="42">
        <v>2000</v>
      </c>
      <c r="AG319" s="42">
        <v>1300</v>
      </c>
      <c r="AH319" s="42">
        <v>420</v>
      </c>
      <c r="AI319" s="42">
        <v>0</v>
      </c>
      <c r="AJ319" s="18">
        <v>9880</v>
      </c>
      <c r="AK319" s="47">
        <v>1646.6666666666667</v>
      </c>
      <c r="AL319" s="75">
        <v>4160</v>
      </c>
      <c r="AM319" s="47">
        <f t="shared" si="107"/>
        <v>30737.777777777781</v>
      </c>
      <c r="AN319" s="47">
        <v>0.46106666666666674</v>
      </c>
      <c r="AO319" s="48">
        <v>4.2181813300676773E-4</v>
      </c>
      <c r="AP319" s="49">
        <v>0.95294284068436552</v>
      </c>
      <c r="AQ319" s="18" t="s">
        <v>1168</v>
      </c>
      <c r="AR319" s="24">
        <v>2440</v>
      </c>
      <c r="AS319" s="24" t="s">
        <v>1510</v>
      </c>
      <c r="AT319" s="79">
        <f t="shared" si="105"/>
        <v>160</v>
      </c>
      <c r="AU319" s="51" t="b">
        <f t="shared" si="106"/>
        <v>0</v>
      </c>
      <c r="AV319" s="19">
        <v>17.596153846153847</v>
      </c>
      <c r="AW319" s="47">
        <v>68320</v>
      </c>
      <c r="AX319" s="18" t="s">
        <v>1841</v>
      </c>
      <c r="AY319" s="18">
        <v>2</v>
      </c>
      <c r="AZ319" s="43">
        <f t="shared" si="130"/>
        <v>1280</v>
      </c>
      <c r="BA319" s="44">
        <f>ROUNDUP((AT319*U319)/Z319,0)*Z319</f>
        <v>1280</v>
      </c>
      <c r="BB319" s="80">
        <f t="shared" si="108"/>
        <v>500</v>
      </c>
      <c r="BC319" s="18">
        <f t="shared" ref="BC319:BC331" si="138">BO319</f>
        <v>1280</v>
      </c>
      <c r="BD319" s="18">
        <f t="shared" ref="BD319:BD331" si="139">BO319*G319</f>
        <v>35840</v>
      </c>
      <c r="BE319" s="18">
        <f t="shared" si="133"/>
        <v>71680</v>
      </c>
      <c r="BF319" s="18">
        <f t="shared" si="137"/>
        <v>8</v>
      </c>
      <c r="BG319" s="19">
        <f t="shared" ref="BG319:BG331" si="140">ROUNDUP(AR319/BO319,0)</f>
        <v>2</v>
      </c>
      <c r="BH319" s="19">
        <f t="shared" si="135"/>
        <v>0</v>
      </c>
      <c r="BI319" s="19">
        <f>(AR319-AY319*BO319)*G319</f>
        <v>-3360</v>
      </c>
      <c r="BJ319" s="19"/>
      <c r="BK319" s="19"/>
      <c r="BL319" s="19"/>
      <c r="BM319" s="19">
        <f t="shared" si="126"/>
        <v>1280</v>
      </c>
      <c r="BN319" s="18">
        <f t="shared" si="127"/>
        <v>1280</v>
      </c>
      <c r="BO319" s="18">
        <f t="shared" si="128"/>
        <v>1280</v>
      </c>
      <c r="BP319" s="18">
        <f t="shared" ref="BP319:BP331" si="141">BO319/AT319</f>
        <v>8</v>
      </c>
    </row>
    <row r="320" spans="1:68" x14ac:dyDescent="0.25">
      <c r="A320" s="18">
        <v>27</v>
      </c>
      <c r="B320" s="23" t="s">
        <v>382</v>
      </c>
      <c r="C320" s="28" t="s">
        <v>1534</v>
      </c>
      <c r="D320" s="28"/>
      <c r="E320" s="23"/>
      <c r="F320" s="24">
        <v>300</v>
      </c>
      <c r="G320" s="25">
        <v>36</v>
      </c>
      <c r="H320" s="52" t="s">
        <v>1702</v>
      </c>
      <c r="I320" s="86" t="s">
        <v>1699</v>
      </c>
      <c r="J320" s="83" t="s">
        <v>1632</v>
      </c>
      <c r="K320" s="71" t="s">
        <v>1171</v>
      </c>
      <c r="L320" s="25" t="s">
        <v>383</v>
      </c>
      <c r="M320" s="52">
        <v>36</v>
      </c>
      <c r="N320" s="71" t="s">
        <v>1207</v>
      </c>
      <c r="O320" s="25">
        <v>1</v>
      </c>
      <c r="P320" s="25">
        <v>10</v>
      </c>
      <c r="Q320" s="52">
        <v>1</v>
      </c>
      <c r="R320" s="25">
        <v>3</v>
      </c>
      <c r="S320" s="52">
        <f>O320+P320+Q320+R320</f>
        <v>15</v>
      </c>
      <c r="T320" s="25">
        <v>5</v>
      </c>
      <c r="U320" s="25">
        <f t="shared" si="117"/>
        <v>15</v>
      </c>
      <c r="V320" s="71" t="s">
        <v>1900</v>
      </c>
      <c r="W320" s="71" t="s">
        <v>31</v>
      </c>
      <c r="X320" s="25" t="s">
        <v>1529</v>
      </c>
      <c r="Y320" s="25">
        <v>600</v>
      </c>
      <c r="Z320" s="25">
        <v>300</v>
      </c>
      <c r="AA320" s="42">
        <v>2400</v>
      </c>
      <c r="AB320" s="42">
        <v>1500</v>
      </c>
      <c r="AC320" s="42">
        <v>300</v>
      </c>
      <c r="AD320" s="42">
        <v>0</v>
      </c>
      <c r="AE320" s="42">
        <v>300</v>
      </c>
      <c r="AF320" s="42">
        <v>600</v>
      </c>
      <c r="AG320" s="42">
        <v>1200</v>
      </c>
      <c r="AH320" s="42">
        <v>3000</v>
      </c>
      <c r="AI320" s="42">
        <v>2100</v>
      </c>
      <c r="AJ320" s="18">
        <v>11400</v>
      </c>
      <c r="AK320" s="47">
        <v>1266.6666666666667</v>
      </c>
      <c r="AL320" s="75">
        <v>3000</v>
      </c>
      <c r="AM320" s="47">
        <f t="shared" si="107"/>
        <v>45600</v>
      </c>
      <c r="AN320" s="47">
        <v>0.45600000000000002</v>
      </c>
      <c r="AO320" s="48">
        <v>4.1718276890779219E-4</v>
      </c>
      <c r="AP320" s="49">
        <v>0.95336002345327331</v>
      </c>
      <c r="AQ320" s="18" t="s">
        <v>1168</v>
      </c>
      <c r="AR320" s="24">
        <v>300</v>
      </c>
      <c r="AS320" s="24" t="s">
        <v>1509</v>
      </c>
      <c r="AT320" s="79">
        <f t="shared" ref="AT320:AT383" si="142">AL320/26</f>
        <v>115.38461538461539</v>
      </c>
      <c r="AU320" s="51" t="b">
        <f t="shared" ref="AU320:AU383" si="143">IF(AT320&gt;=Y320,TRUE,FALSE)</f>
        <v>0</v>
      </c>
      <c r="AV320" s="19">
        <v>3</v>
      </c>
      <c r="AW320" s="47">
        <v>10800</v>
      </c>
      <c r="AX320" s="18" t="s">
        <v>1841</v>
      </c>
      <c r="AY320" s="18">
        <v>2</v>
      </c>
      <c r="AZ320" s="43">
        <f t="shared" si="130"/>
        <v>1730.7692307692307</v>
      </c>
      <c r="BA320" s="44">
        <f>ROUNDUP((AT320*U320)/Z320,0)*Z320</f>
        <v>1800</v>
      </c>
      <c r="BB320" s="80">
        <f t="shared" si="108"/>
        <v>600</v>
      </c>
      <c r="BC320" s="18">
        <f t="shared" si="138"/>
        <v>1800</v>
      </c>
      <c r="BD320" s="18">
        <f t="shared" si="139"/>
        <v>64800</v>
      </c>
      <c r="BE320" s="18">
        <f t="shared" si="133"/>
        <v>129600</v>
      </c>
      <c r="BF320" s="18">
        <f t="shared" si="137"/>
        <v>15</v>
      </c>
      <c r="BG320" s="19">
        <f t="shared" si="140"/>
        <v>1</v>
      </c>
      <c r="BH320" s="19">
        <f t="shared" si="135"/>
        <v>1</v>
      </c>
      <c r="BI320" s="19"/>
      <c r="BJ320" s="19"/>
      <c r="BK320" s="19">
        <f>BH320*BO320</f>
        <v>1800</v>
      </c>
      <c r="BL320" s="19">
        <f>BK320*G320</f>
        <v>64800</v>
      </c>
      <c r="BM320" s="19">
        <f t="shared" si="126"/>
        <v>1730.7692307692307</v>
      </c>
      <c r="BN320" s="18">
        <f t="shared" si="127"/>
        <v>1800</v>
      </c>
      <c r="BO320" s="18">
        <f t="shared" si="128"/>
        <v>1800</v>
      </c>
      <c r="BP320" s="18">
        <f t="shared" si="141"/>
        <v>15.6</v>
      </c>
    </row>
    <row r="321" spans="1:68" x14ac:dyDescent="0.25">
      <c r="A321" s="18">
        <v>635</v>
      </c>
      <c r="B321" s="23" t="s">
        <v>384</v>
      </c>
      <c r="C321" s="28" t="s">
        <v>1534</v>
      </c>
      <c r="D321" s="28"/>
      <c r="E321" s="23"/>
      <c r="F321" s="24">
        <v>121000</v>
      </c>
      <c r="G321" s="25">
        <v>0.247</v>
      </c>
      <c r="H321" s="52" t="s">
        <v>1702</v>
      </c>
      <c r="I321" s="86" t="s">
        <v>1700</v>
      </c>
      <c r="J321" s="83" t="s">
        <v>1693</v>
      </c>
      <c r="K321" s="71" t="s">
        <v>1197</v>
      </c>
      <c r="L321" s="25" t="s">
        <v>385</v>
      </c>
      <c r="M321" s="52">
        <v>0.247</v>
      </c>
      <c r="N321" s="71" t="s">
        <v>1208</v>
      </c>
      <c r="O321" s="37">
        <v>1</v>
      </c>
      <c r="P321" s="37">
        <v>7</v>
      </c>
      <c r="Q321" s="87">
        <v>4</v>
      </c>
      <c r="R321" s="37">
        <v>3</v>
      </c>
      <c r="S321" s="37">
        <v>15</v>
      </c>
      <c r="T321" s="37">
        <v>3</v>
      </c>
      <c r="U321" s="25">
        <f t="shared" si="117"/>
        <v>15</v>
      </c>
      <c r="V321" s="71" t="s">
        <v>1872</v>
      </c>
      <c r="W321" s="71" t="s">
        <v>21</v>
      </c>
      <c r="X321" s="23" t="s">
        <v>1510</v>
      </c>
      <c r="Y321" s="25">
        <v>50000</v>
      </c>
      <c r="Z321" s="25">
        <v>1000</v>
      </c>
      <c r="AA321" s="42">
        <v>117000</v>
      </c>
      <c r="AB321" s="42">
        <v>148000</v>
      </c>
      <c r="AC321" s="42">
        <v>281000</v>
      </c>
      <c r="AD321" s="42">
        <v>314000</v>
      </c>
      <c r="AE321" s="42">
        <v>202000</v>
      </c>
      <c r="AF321" s="42">
        <v>40000</v>
      </c>
      <c r="AG321" s="42">
        <v>135000</v>
      </c>
      <c r="AH321" s="42">
        <v>182700</v>
      </c>
      <c r="AI321" s="42">
        <v>238000</v>
      </c>
      <c r="AJ321" s="18">
        <v>1657700</v>
      </c>
      <c r="AK321" s="47">
        <v>184188.88888888888</v>
      </c>
      <c r="AL321" s="75">
        <v>314000</v>
      </c>
      <c r="AM321" s="47">
        <f t="shared" ref="AM321:AM384" si="144">(AJ321/9)*M321</f>
        <v>45494.655555555553</v>
      </c>
      <c r="AN321" s="47">
        <v>0.45494655555555552</v>
      </c>
      <c r="AO321" s="48">
        <v>4.1621899945554685E-4</v>
      </c>
      <c r="AP321" s="49">
        <v>0.95377624245272885</v>
      </c>
      <c r="AQ321" s="18" t="s">
        <v>1168</v>
      </c>
      <c r="AR321" s="24">
        <v>121000</v>
      </c>
      <c r="AS321" s="24" t="s">
        <v>1510</v>
      </c>
      <c r="AT321" s="79">
        <f t="shared" si="142"/>
        <v>12076.923076923076</v>
      </c>
      <c r="AU321" s="51" t="b">
        <f t="shared" si="143"/>
        <v>0</v>
      </c>
      <c r="AV321" s="19">
        <v>11.560509554140127</v>
      </c>
      <c r="AW321" s="47">
        <v>29887</v>
      </c>
      <c r="AX321" s="18" t="s">
        <v>1841</v>
      </c>
      <c r="AY321" s="18">
        <v>2</v>
      </c>
      <c r="AZ321" s="43">
        <f t="shared" si="130"/>
        <v>181153.84615384616</v>
      </c>
      <c r="BA321" s="44">
        <f>ROUNDUP((AT321*U321)/Z321,0)*Z321</f>
        <v>182000</v>
      </c>
      <c r="BB321" s="80">
        <f t="shared" ref="BB321:BB384" si="145">MAX(Y321,AT321)</f>
        <v>50000</v>
      </c>
      <c r="BC321" s="18">
        <f t="shared" si="138"/>
        <v>61000</v>
      </c>
      <c r="BD321" s="18">
        <f t="shared" si="139"/>
        <v>15067</v>
      </c>
      <c r="BE321" s="18">
        <f t="shared" si="133"/>
        <v>30134</v>
      </c>
      <c r="BF321" s="18">
        <v>5</v>
      </c>
      <c r="BG321" s="19">
        <f t="shared" si="140"/>
        <v>2</v>
      </c>
      <c r="BH321" s="19">
        <f t="shared" si="135"/>
        <v>0</v>
      </c>
      <c r="BI321" s="19">
        <f>(AR321-AY321*BO321)*G321</f>
        <v>-247</v>
      </c>
      <c r="BJ321" s="19"/>
      <c r="BK321" s="19"/>
      <c r="BL321" s="19"/>
      <c r="BM321" s="19">
        <f t="shared" si="126"/>
        <v>60384.615384615383</v>
      </c>
      <c r="BN321" s="18">
        <f t="shared" si="127"/>
        <v>61000</v>
      </c>
      <c r="BO321" s="18">
        <f t="shared" si="128"/>
        <v>61000</v>
      </c>
      <c r="BP321" s="18">
        <f t="shared" si="141"/>
        <v>5.0509554140127388</v>
      </c>
    </row>
    <row r="322" spans="1:68" x14ac:dyDescent="0.25">
      <c r="A322" s="18">
        <v>402</v>
      </c>
      <c r="B322" s="23" t="s">
        <v>386</v>
      </c>
      <c r="C322" s="28" t="s">
        <v>1534</v>
      </c>
      <c r="D322" s="28"/>
      <c r="E322" s="23"/>
      <c r="F322" s="24">
        <v>380</v>
      </c>
      <c r="G322" s="25">
        <v>230</v>
      </c>
      <c r="H322" s="52" t="s">
        <v>1745</v>
      </c>
      <c r="I322" s="86" t="s">
        <v>1700</v>
      </c>
      <c r="J322" s="83" t="s">
        <v>1505</v>
      </c>
      <c r="K322" s="71" t="s">
        <v>1175</v>
      </c>
      <c r="L322" s="25" t="s">
        <v>387</v>
      </c>
      <c r="M322" s="52">
        <v>230</v>
      </c>
      <c r="N322" s="71" t="s">
        <v>1208</v>
      </c>
      <c r="O322" s="25">
        <v>1</v>
      </c>
      <c r="P322" s="25">
        <v>15</v>
      </c>
      <c r="Q322" s="52">
        <v>1</v>
      </c>
      <c r="R322" s="25">
        <v>5</v>
      </c>
      <c r="S322" s="25">
        <v>22</v>
      </c>
      <c r="T322" s="25">
        <v>25</v>
      </c>
      <c r="U322" s="25">
        <f t="shared" si="117"/>
        <v>22</v>
      </c>
      <c r="V322" s="71" t="s">
        <v>1891</v>
      </c>
      <c r="W322" s="71" t="s">
        <v>46</v>
      </c>
      <c r="X322" s="25" t="s">
        <v>1529</v>
      </c>
      <c r="Y322" s="25">
        <v>500</v>
      </c>
      <c r="Z322" s="25">
        <v>20</v>
      </c>
      <c r="AA322" s="42">
        <v>0</v>
      </c>
      <c r="AB322" s="42">
        <v>828</v>
      </c>
      <c r="AC322" s="42">
        <v>0</v>
      </c>
      <c r="AD322" s="42">
        <v>0</v>
      </c>
      <c r="AE322" s="42">
        <v>0</v>
      </c>
      <c r="AF322" s="42">
        <v>746</v>
      </c>
      <c r="AG322" s="42">
        <v>0</v>
      </c>
      <c r="AH322" s="42">
        <v>90</v>
      </c>
      <c r="AI322" s="42">
        <v>116</v>
      </c>
      <c r="AJ322" s="18">
        <v>1780</v>
      </c>
      <c r="AK322" s="47">
        <v>197.77777777777777</v>
      </c>
      <c r="AL322" s="75">
        <v>828</v>
      </c>
      <c r="AM322" s="47">
        <f t="shared" si="144"/>
        <v>45488.888888888891</v>
      </c>
      <c r="AN322" s="47">
        <v>0.4548888888888889</v>
      </c>
      <c r="AO322" s="48">
        <v>4.1616624169310464E-4</v>
      </c>
      <c r="AP322" s="49">
        <v>0.9541924086944219</v>
      </c>
      <c r="AQ322" s="18" t="s">
        <v>1168</v>
      </c>
      <c r="AR322" s="24">
        <v>380</v>
      </c>
      <c r="AS322" s="24" t="s">
        <v>1509</v>
      </c>
      <c r="AT322" s="79">
        <f t="shared" si="142"/>
        <v>31.846153846153847</v>
      </c>
      <c r="AU322" s="51" t="b">
        <f t="shared" si="143"/>
        <v>0</v>
      </c>
      <c r="AV322" s="19">
        <v>13.768115942028984</v>
      </c>
      <c r="AW322" s="47">
        <v>87400</v>
      </c>
      <c r="AX322" s="18" t="s">
        <v>1841</v>
      </c>
      <c r="AY322" s="18">
        <v>2</v>
      </c>
      <c r="AZ322" s="43">
        <f t="shared" si="130"/>
        <v>700.61538461538464</v>
      </c>
      <c r="BA322" s="44">
        <f>ROUNDUP((AT322*U322)/Z322,0)*Z322</f>
        <v>720</v>
      </c>
      <c r="BB322" s="80">
        <f t="shared" si="145"/>
        <v>500</v>
      </c>
      <c r="BC322" s="18">
        <f t="shared" si="138"/>
        <v>720</v>
      </c>
      <c r="BD322" s="18">
        <f t="shared" si="139"/>
        <v>165600</v>
      </c>
      <c r="BE322" s="18">
        <f t="shared" si="133"/>
        <v>331200</v>
      </c>
      <c r="BF322" s="18">
        <f t="shared" ref="BF322:BF331" si="146">U322</f>
        <v>22</v>
      </c>
      <c r="BG322" s="19">
        <f t="shared" si="140"/>
        <v>1</v>
      </c>
      <c r="BH322" s="19">
        <f t="shared" si="135"/>
        <v>1</v>
      </c>
      <c r="BI322" s="19"/>
      <c r="BJ322" s="19"/>
      <c r="BK322" s="19">
        <f>BH322*BO322</f>
        <v>720</v>
      </c>
      <c r="BL322" s="19">
        <f>BK322*G322</f>
        <v>165600</v>
      </c>
      <c r="BM322" s="19">
        <f t="shared" si="126"/>
        <v>700.61538461538464</v>
      </c>
      <c r="BN322" s="18">
        <f t="shared" si="127"/>
        <v>720</v>
      </c>
      <c r="BO322" s="18">
        <f t="shared" si="128"/>
        <v>720</v>
      </c>
      <c r="BP322" s="18">
        <f t="shared" si="141"/>
        <v>22.608695652173914</v>
      </c>
    </row>
    <row r="323" spans="1:68" x14ac:dyDescent="0.25">
      <c r="A323" s="18">
        <v>622</v>
      </c>
      <c r="B323" s="23" t="s">
        <v>388</v>
      </c>
      <c r="C323" s="28" t="s">
        <v>1534</v>
      </c>
      <c r="D323" s="28"/>
      <c r="E323" s="23"/>
      <c r="F323" s="24">
        <v>1620</v>
      </c>
      <c r="G323" s="25">
        <v>40</v>
      </c>
      <c r="H323" s="52" t="s">
        <v>1702</v>
      </c>
      <c r="I323" s="86" t="s">
        <v>1700</v>
      </c>
      <c r="J323" s="83" t="s">
        <v>1502</v>
      </c>
      <c r="K323" s="71" t="s">
        <v>1178</v>
      </c>
      <c r="L323" s="25" t="s">
        <v>389</v>
      </c>
      <c r="M323" s="52">
        <v>40</v>
      </c>
      <c r="N323" s="71" t="s">
        <v>1208</v>
      </c>
      <c r="O323" s="25">
        <v>1</v>
      </c>
      <c r="P323" s="25">
        <v>4</v>
      </c>
      <c r="Q323" s="52">
        <v>1</v>
      </c>
      <c r="R323" s="25">
        <v>2</v>
      </c>
      <c r="S323" s="25">
        <v>8</v>
      </c>
      <c r="T323" s="25">
        <v>5</v>
      </c>
      <c r="U323" s="25">
        <f t="shared" si="117"/>
        <v>8</v>
      </c>
      <c r="V323" s="71" t="s">
        <v>1968</v>
      </c>
      <c r="W323" s="71" t="s">
        <v>46</v>
      </c>
      <c r="X323" s="25" t="s">
        <v>1510</v>
      </c>
      <c r="Y323" s="25">
        <v>500</v>
      </c>
      <c r="Z323" s="25">
        <v>10</v>
      </c>
      <c r="AA323" s="42">
        <v>0</v>
      </c>
      <c r="AB323" s="42">
        <v>40</v>
      </c>
      <c r="AC323" s="42">
        <v>0</v>
      </c>
      <c r="AD323" s="42">
        <v>210</v>
      </c>
      <c r="AE323" s="42">
        <v>934</v>
      </c>
      <c r="AF323" s="42">
        <v>1489</v>
      </c>
      <c r="AG323" s="42">
        <v>2376</v>
      </c>
      <c r="AH323" s="42">
        <v>2434</v>
      </c>
      <c r="AI323" s="42">
        <v>2730</v>
      </c>
      <c r="AJ323" s="18">
        <v>10213</v>
      </c>
      <c r="AK323" s="47">
        <v>1134.7777777777778</v>
      </c>
      <c r="AL323" s="75">
        <v>2730</v>
      </c>
      <c r="AM323" s="47">
        <f t="shared" si="144"/>
        <v>45391.111111111109</v>
      </c>
      <c r="AN323" s="47">
        <v>0.4539111111111111</v>
      </c>
      <c r="AO323" s="48">
        <v>4.1527169774417953E-4</v>
      </c>
      <c r="AP323" s="49">
        <v>0.95460768039216604</v>
      </c>
      <c r="AQ323" s="18" t="s">
        <v>1168</v>
      </c>
      <c r="AR323" s="24">
        <v>1620</v>
      </c>
      <c r="AS323" s="24" t="s">
        <v>1510</v>
      </c>
      <c r="AT323" s="79">
        <f t="shared" si="142"/>
        <v>105</v>
      </c>
      <c r="AU323" s="51" t="b">
        <f t="shared" si="143"/>
        <v>0</v>
      </c>
      <c r="AV323" s="19">
        <v>17.802197802197803</v>
      </c>
      <c r="AW323" s="47">
        <v>64800</v>
      </c>
      <c r="AX323" s="18" t="s">
        <v>1841</v>
      </c>
      <c r="AY323" s="18">
        <v>2</v>
      </c>
      <c r="AZ323" s="43">
        <f t="shared" si="130"/>
        <v>840</v>
      </c>
      <c r="BA323" s="44">
        <f>ROUNDUP((AT323*U323)/Z323,0)*Z323</f>
        <v>840</v>
      </c>
      <c r="BB323" s="80">
        <f t="shared" si="145"/>
        <v>500</v>
      </c>
      <c r="BC323" s="18">
        <f t="shared" si="138"/>
        <v>840</v>
      </c>
      <c r="BD323" s="18">
        <f t="shared" si="139"/>
        <v>33600</v>
      </c>
      <c r="BE323" s="18">
        <f t="shared" si="133"/>
        <v>67200</v>
      </c>
      <c r="BF323" s="18">
        <f t="shared" si="146"/>
        <v>8</v>
      </c>
      <c r="BG323" s="19">
        <f t="shared" si="140"/>
        <v>2</v>
      </c>
      <c r="BH323" s="19">
        <f t="shared" si="135"/>
        <v>0</v>
      </c>
      <c r="BI323" s="19">
        <f>(AR323-AY323*BO323)*G323</f>
        <v>-2400</v>
      </c>
      <c r="BJ323" s="19"/>
      <c r="BK323" s="19"/>
      <c r="BL323" s="19"/>
      <c r="BM323" s="19">
        <f t="shared" si="126"/>
        <v>840</v>
      </c>
      <c r="BN323" s="18">
        <f t="shared" si="127"/>
        <v>840</v>
      </c>
      <c r="BO323" s="18">
        <f t="shared" si="128"/>
        <v>840</v>
      </c>
      <c r="BP323" s="18">
        <f t="shared" si="141"/>
        <v>8</v>
      </c>
    </row>
    <row r="324" spans="1:68" x14ac:dyDescent="0.25">
      <c r="A324" s="18">
        <v>193</v>
      </c>
      <c r="B324" s="23" t="s">
        <v>1287</v>
      </c>
      <c r="C324" s="23" t="s">
        <v>1595</v>
      </c>
      <c r="D324" s="23"/>
      <c r="E324" s="23" t="s">
        <v>1602</v>
      </c>
      <c r="F324" s="24">
        <v>21000</v>
      </c>
      <c r="G324" s="25">
        <v>6</v>
      </c>
      <c r="H324" s="52" t="e">
        <v>#N/A</v>
      </c>
      <c r="I324" s="86" t="s">
        <v>1699</v>
      </c>
      <c r="J324" s="83" t="s">
        <v>1500</v>
      </c>
      <c r="K324" s="69" t="s">
        <v>1177</v>
      </c>
      <c r="L324" s="25" t="s">
        <v>1288</v>
      </c>
      <c r="M324" s="52">
        <v>6</v>
      </c>
      <c r="N324" s="71" t="s">
        <v>1208</v>
      </c>
      <c r="O324" s="25">
        <v>1</v>
      </c>
      <c r="P324" s="25">
        <v>10</v>
      </c>
      <c r="Q324" s="52">
        <v>1</v>
      </c>
      <c r="R324" s="25">
        <v>4</v>
      </c>
      <c r="S324" s="25">
        <v>16</v>
      </c>
      <c r="U324" s="25">
        <f t="shared" si="117"/>
        <v>16</v>
      </c>
      <c r="V324" s="71" t="s">
        <v>1918</v>
      </c>
      <c r="W324" s="71" t="s">
        <v>31</v>
      </c>
      <c r="X324" s="25" t="s">
        <v>1510</v>
      </c>
      <c r="Y324" s="25">
        <v>5000</v>
      </c>
      <c r="Z324" s="25">
        <v>250</v>
      </c>
      <c r="AA324" s="42"/>
      <c r="AB324" s="42"/>
      <c r="AC324" s="42"/>
      <c r="AD324" s="42"/>
      <c r="AE324" s="42"/>
      <c r="AF324" s="42">
        <v>7500</v>
      </c>
      <c r="AG324" s="42"/>
      <c r="AH324" s="42"/>
      <c r="AI324" s="42"/>
      <c r="AK324" s="47">
        <v>7500</v>
      </c>
      <c r="AM324" s="47">
        <f t="shared" si="144"/>
        <v>0</v>
      </c>
      <c r="AO324" s="48">
        <v>0</v>
      </c>
      <c r="AP324" s="49">
        <v>1</v>
      </c>
      <c r="AQ324" s="18" t="s">
        <v>1168</v>
      </c>
      <c r="AR324" s="24">
        <v>21000</v>
      </c>
      <c r="AS324" s="24" t="s">
        <v>1510</v>
      </c>
      <c r="AT324" s="79">
        <f t="shared" si="142"/>
        <v>0</v>
      </c>
      <c r="AU324" s="51" t="b">
        <f t="shared" si="143"/>
        <v>0</v>
      </c>
      <c r="AV324" s="19"/>
      <c r="AW324" s="47">
        <v>126000</v>
      </c>
      <c r="AX324" s="18" t="s">
        <v>1867</v>
      </c>
      <c r="AY324" s="18">
        <v>2</v>
      </c>
      <c r="AZ324" s="43"/>
      <c r="BB324" s="80">
        <f t="shared" si="145"/>
        <v>5000</v>
      </c>
      <c r="BC324" s="18">
        <f t="shared" si="138"/>
        <v>5000</v>
      </c>
      <c r="BD324" s="18">
        <f t="shared" si="139"/>
        <v>30000</v>
      </c>
      <c r="BE324" s="18">
        <f t="shared" si="133"/>
        <v>60000</v>
      </c>
      <c r="BF324" s="18">
        <f t="shared" si="146"/>
        <v>16</v>
      </c>
      <c r="BG324" s="19">
        <f t="shared" si="140"/>
        <v>5</v>
      </c>
      <c r="BH324" s="19">
        <f t="shared" si="135"/>
        <v>-3</v>
      </c>
      <c r="BI324" s="19">
        <f>(AR324-AY324*BO324)*G324</f>
        <v>66000</v>
      </c>
      <c r="BJ324" s="19"/>
      <c r="BK324" s="19"/>
      <c r="BL324" s="19"/>
      <c r="BM324" s="19">
        <f t="shared" si="126"/>
        <v>0</v>
      </c>
      <c r="BN324" s="18">
        <f t="shared" si="127"/>
        <v>0</v>
      </c>
      <c r="BO324" s="18">
        <f t="shared" si="128"/>
        <v>5000</v>
      </c>
      <c r="BP324" s="18" t="e">
        <f t="shared" si="141"/>
        <v>#DIV/0!</v>
      </c>
    </row>
    <row r="325" spans="1:68" x14ac:dyDescent="0.25">
      <c r="A325" s="18">
        <v>295</v>
      </c>
      <c r="B325" s="23" t="s">
        <v>390</v>
      </c>
      <c r="C325" s="28" t="s">
        <v>1534</v>
      </c>
      <c r="D325" s="28"/>
      <c r="E325" s="23"/>
      <c r="F325" s="24">
        <v>0</v>
      </c>
      <c r="G325" s="25">
        <v>280</v>
      </c>
      <c r="H325" s="52" t="s">
        <v>1746</v>
      </c>
      <c r="I325" s="86" t="s">
        <v>1699</v>
      </c>
      <c r="J325" s="83" t="s">
        <v>1500</v>
      </c>
      <c r="K325" s="71" t="s">
        <v>1175</v>
      </c>
      <c r="L325" s="25" t="s">
        <v>391</v>
      </c>
      <c r="M325" s="52">
        <v>280</v>
      </c>
      <c r="N325" s="71" t="s">
        <v>1208</v>
      </c>
      <c r="O325" s="25">
        <v>1</v>
      </c>
      <c r="P325" s="25">
        <v>15</v>
      </c>
      <c r="Q325" s="52">
        <v>1</v>
      </c>
      <c r="R325" s="25">
        <v>5</v>
      </c>
      <c r="S325" s="25">
        <v>22</v>
      </c>
      <c r="T325" s="25">
        <v>25</v>
      </c>
      <c r="U325" s="25">
        <f t="shared" si="117"/>
        <v>22</v>
      </c>
      <c r="V325" s="71" t="s">
        <v>1945</v>
      </c>
      <c r="W325" s="71" t="s">
        <v>46</v>
      </c>
      <c r="X325" s="25" t="s">
        <v>1529</v>
      </c>
      <c r="Y325" s="25">
        <v>500</v>
      </c>
      <c r="Z325" s="25">
        <v>20</v>
      </c>
      <c r="AA325" s="42">
        <v>358</v>
      </c>
      <c r="AB325" s="42">
        <v>35</v>
      </c>
      <c r="AC325" s="42">
        <v>20</v>
      </c>
      <c r="AD325" s="42">
        <v>30</v>
      </c>
      <c r="AE325" s="42">
        <v>235</v>
      </c>
      <c r="AF325" s="42">
        <v>156</v>
      </c>
      <c r="AG325" s="42">
        <v>441.92</v>
      </c>
      <c r="AH325" s="42">
        <v>70</v>
      </c>
      <c r="AI325" s="42">
        <v>100.08000000000001</v>
      </c>
      <c r="AJ325" s="18">
        <v>1446</v>
      </c>
      <c r="AK325" s="47">
        <v>160.66666666666666</v>
      </c>
      <c r="AL325" s="75">
        <v>441.92</v>
      </c>
      <c r="AM325" s="47">
        <f t="shared" si="144"/>
        <v>44986.666666666664</v>
      </c>
      <c r="AN325" s="47">
        <v>0.44986666666666664</v>
      </c>
      <c r="AO325" s="48">
        <v>4.115715386827166E-4</v>
      </c>
      <c r="AP325" s="49">
        <v>0.9550192519308488</v>
      </c>
      <c r="AQ325" s="18" t="s">
        <v>1168</v>
      </c>
      <c r="AR325" s="57">
        <v>0</v>
      </c>
      <c r="AS325" s="24" t="s">
        <v>1509</v>
      </c>
      <c r="AT325" s="79">
        <f t="shared" si="142"/>
        <v>16.996923076923078</v>
      </c>
      <c r="AU325" s="51" t="b">
        <f t="shared" si="143"/>
        <v>0</v>
      </c>
      <c r="AV325" s="19">
        <v>0</v>
      </c>
      <c r="AW325" s="47">
        <v>0</v>
      </c>
      <c r="AX325" s="18" t="s">
        <v>1841</v>
      </c>
      <c r="AY325" s="18">
        <v>2</v>
      </c>
      <c r="AZ325" s="43">
        <f t="shared" ref="AZ325:AZ331" si="147">AT325*U325</f>
        <v>373.93230769230775</v>
      </c>
      <c r="BA325" s="44">
        <f t="shared" ref="BA325:BA331" si="148">ROUNDUP((AT325*U325)/Z325,0)*Z325</f>
        <v>380</v>
      </c>
      <c r="BB325" s="80">
        <f t="shared" si="145"/>
        <v>500</v>
      </c>
      <c r="BC325" s="18">
        <f t="shared" si="138"/>
        <v>500</v>
      </c>
      <c r="BD325" s="18">
        <f t="shared" si="139"/>
        <v>140000</v>
      </c>
      <c r="BE325" s="18">
        <f t="shared" si="133"/>
        <v>280000</v>
      </c>
      <c r="BF325" s="18">
        <f t="shared" si="146"/>
        <v>22</v>
      </c>
      <c r="BG325" s="19">
        <f t="shared" si="140"/>
        <v>0</v>
      </c>
      <c r="BH325" s="19">
        <f t="shared" si="135"/>
        <v>2</v>
      </c>
      <c r="BI325" s="19"/>
      <c r="BJ325" s="19"/>
      <c r="BK325" s="19">
        <f>BH325*BO325</f>
        <v>1000</v>
      </c>
      <c r="BL325" s="58">
        <f>BK325*G325</f>
        <v>280000</v>
      </c>
      <c r="BM325" s="19">
        <f t="shared" si="126"/>
        <v>373.93230769230775</v>
      </c>
      <c r="BN325" s="18">
        <f t="shared" si="127"/>
        <v>360</v>
      </c>
      <c r="BO325" s="18">
        <f t="shared" si="128"/>
        <v>500</v>
      </c>
      <c r="BP325" s="18">
        <f t="shared" si="141"/>
        <v>29.417089065894277</v>
      </c>
    </row>
    <row r="326" spans="1:68" x14ac:dyDescent="0.25">
      <c r="A326" s="18">
        <v>531</v>
      </c>
      <c r="B326" s="23" t="s">
        <v>392</v>
      </c>
      <c r="C326" s="28" t="s">
        <v>1534</v>
      </c>
      <c r="D326" s="28"/>
      <c r="E326" s="23"/>
      <c r="F326" s="24">
        <v>1280</v>
      </c>
      <c r="G326" s="25">
        <v>46.6</v>
      </c>
      <c r="H326" s="52" t="s">
        <v>1702</v>
      </c>
      <c r="I326" s="86" t="s">
        <v>1700</v>
      </c>
      <c r="J326" s="83" t="s">
        <v>1630</v>
      </c>
      <c r="K326" s="71" t="s">
        <v>1178</v>
      </c>
      <c r="L326" s="25" t="s">
        <v>393</v>
      </c>
      <c r="M326" s="52">
        <v>46.6</v>
      </c>
      <c r="N326" s="71" t="s">
        <v>1208</v>
      </c>
      <c r="O326" s="25">
        <v>1</v>
      </c>
      <c r="P326" s="25">
        <v>4</v>
      </c>
      <c r="Q326" s="52">
        <v>1</v>
      </c>
      <c r="R326" s="25">
        <v>2</v>
      </c>
      <c r="S326" s="25">
        <v>8</v>
      </c>
      <c r="T326" s="25">
        <v>0</v>
      </c>
      <c r="U326" s="25">
        <f t="shared" si="117"/>
        <v>8</v>
      </c>
      <c r="V326" s="71" t="s">
        <v>1968</v>
      </c>
      <c r="W326" s="71" t="s">
        <v>46</v>
      </c>
      <c r="X326" s="25" t="s">
        <v>1510</v>
      </c>
      <c r="Y326" s="25">
        <v>500</v>
      </c>
      <c r="Z326" s="25">
        <v>10</v>
      </c>
      <c r="AA326" s="42">
        <v>1420</v>
      </c>
      <c r="AB326" s="42">
        <v>1250</v>
      </c>
      <c r="AC326" s="42">
        <v>1580</v>
      </c>
      <c r="AD326" s="42">
        <v>850</v>
      </c>
      <c r="AE326" s="42">
        <v>140</v>
      </c>
      <c r="AF326" s="42">
        <v>1050</v>
      </c>
      <c r="AG326" s="42">
        <v>675</v>
      </c>
      <c r="AH326" s="42">
        <v>830</v>
      </c>
      <c r="AI326" s="42">
        <v>870</v>
      </c>
      <c r="AJ326" s="18">
        <v>8665</v>
      </c>
      <c r="AK326" s="47">
        <v>962.77777777777783</v>
      </c>
      <c r="AL326" s="75">
        <v>1580</v>
      </c>
      <c r="AM326" s="47">
        <f t="shared" si="144"/>
        <v>44865.444444444445</v>
      </c>
      <c r="AN326" s="47">
        <v>0.44865444444444447</v>
      </c>
      <c r="AO326" s="48">
        <v>4.1046250749149246E-4</v>
      </c>
      <c r="AP326" s="49">
        <v>0.95542971443834024</v>
      </c>
      <c r="AQ326" s="18" t="s">
        <v>1168</v>
      </c>
      <c r="AR326" s="24">
        <v>1280</v>
      </c>
      <c r="AS326" s="24" t="s">
        <v>1510</v>
      </c>
      <c r="AT326" s="79">
        <f t="shared" si="142"/>
        <v>60.769230769230766</v>
      </c>
      <c r="AU326" s="51" t="b">
        <f t="shared" si="143"/>
        <v>0</v>
      </c>
      <c r="AV326" s="19">
        <v>24.303797468354432</v>
      </c>
      <c r="AW326" s="47">
        <v>59648</v>
      </c>
      <c r="AX326" s="18" t="s">
        <v>1841</v>
      </c>
      <c r="AY326" s="18">
        <v>2</v>
      </c>
      <c r="AZ326" s="43">
        <f t="shared" si="147"/>
        <v>486.15384615384613</v>
      </c>
      <c r="BA326" s="44">
        <f t="shared" si="148"/>
        <v>490</v>
      </c>
      <c r="BB326" s="80">
        <f t="shared" si="145"/>
        <v>500</v>
      </c>
      <c r="BC326" s="18">
        <f t="shared" si="138"/>
        <v>500</v>
      </c>
      <c r="BD326" s="18">
        <f t="shared" si="139"/>
        <v>23300</v>
      </c>
      <c r="BE326" s="18">
        <f t="shared" si="133"/>
        <v>46600</v>
      </c>
      <c r="BF326" s="18">
        <f t="shared" si="146"/>
        <v>8</v>
      </c>
      <c r="BG326" s="19">
        <f t="shared" si="140"/>
        <v>3</v>
      </c>
      <c r="BH326" s="19">
        <f t="shared" si="135"/>
        <v>-1</v>
      </c>
      <c r="BI326" s="19">
        <f>(AR326-AY326*BO326)*G326</f>
        <v>13048</v>
      </c>
      <c r="BJ326" s="19"/>
      <c r="BK326" s="19"/>
      <c r="BL326" s="19"/>
      <c r="BM326" s="19">
        <f t="shared" si="126"/>
        <v>486.15384615384613</v>
      </c>
      <c r="BN326" s="18">
        <f t="shared" si="127"/>
        <v>480</v>
      </c>
      <c r="BO326" s="18">
        <f t="shared" si="128"/>
        <v>500</v>
      </c>
      <c r="BP326" s="18">
        <f t="shared" si="141"/>
        <v>8.227848101265824</v>
      </c>
    </row>
    <row r="327" spans="1:68" x14ac:dyDescent="0.25">
      <c r="A327" s="18">
        <v>250</v>
      </c>
      <c r="B327" s="23" t="s">
        <v>394</v>
      </c>
      <c r="C327" s="28" t="s">
        <v>1534</v>
      </c>
      <c r="D327" s="28"/>
      <c r="E327" s="23"/>
      <c r="F327" s="24">
        <v>32670</v>
      </c>
      <c r="G327" s="25">
        <v>0.45</v>
      </c>
      <c r="H327" s="52" t="s">
        <v>1713</v>
      </c>
      <c r="I327" s="86" t="s">
        <v>1700</v>
      </c>
      <c r="J327" s="83" t="s">
        <v>1501</v>
      </c>
      <c r="K327" s="71" t="s">
        <v>1187</v>
      </c>
      <c r="L327" s="25" t="s">
        <v>395</v>
      </c>
      <c r="M327" s="52">
        <v>0.45</v>
      </c>
      <c r="N327" s="71" t="s">
        <v>1208</v>
      </c>
      <c r="O327" s="25">
        <v>1</v>
      </c>
      <c r="P327" s="25">
        <v>10</v>
      </c>
      <c r="Q327" s="52">
        <v>1</v>
      </c>
      <c r="R327" s="25">
        <v>3</v>
      </c>
      <c r="S327" s="25">
        <v>15</v>
      </c>
      <c r="T327" s="25">
        <v>7</v>
      </c>
      <c r="U327" s="25">
        <f t="shared" si="117"/>
        <v>15</v>
      </c>
      <c r="V327" s="71" t="s">
        <v>1933</v>
      </c>
      <c r="W327" s="71" t="s">
        <v>46</v>
      </c>
      <c r="X327" s="25" t="s">
        <v>1510</v>
      </c>
      <c r="Y327" s="25">
        <v>10000</v>
      </c>
      <c r="Z327" s="25">
        <v>200</v>
      </c>
      <c r="AA327" s="42">
        <v>110855</v>
      </c>
      <c r="AB327" s="42">
        <v>127971</v>
      </c>
      <c r="AC327" s="42">
        <v>80165</v>
      </c>
      <c r="AD327" s="42">
        <v>65000</v>
      </c>
      <c r="AE327" s="42">
        <v>60360</v>
      </c>
      <c r="AF327" s="42">
        <v>82550</v>
      </c>
      <c r="AG327" s="42">
        <v>72250</v>
      </c>
      <c r="AH327" s="42">
        <v>137000</v>
      </c>
      <c r="AI327" s="42">
        <v>150275</v>
      </c>
      <c r="AJ327" s="18">
        <v>886426</v>
      </c>
      <c r="AK327" s="47">
        <v>98491.777777777781</v>
      </c>
      <c r="AL327" s="75">
        <v>150275</v>
      </c>
      <c r="AM327" s="47">
        <f t="shared" si="144"/>
        <v>44321.3</v>
      </c>
      <c r="AN327" s="47">
        <v>0.44321300000000002</v>
      </c>
      <c r="AO327" s="48">
        <v>4.0548426876300291E-4</v>
      </c>
      <c r="AP327" s="49">
        <v>0.95583519870710321</v>
      </c>
      <c r="AQ327" s="18" t="s">
        <v>1168</v>
      </c>
      <c r="AR327" s="24">
        <v>32670</v>
      </c>
      <c r="AS327" s="24" t="s">
        <v>1510</v>
      </c>
      <c r="AT327" s="79">
        <f t="shared" si="142"/>
        <v>5779.8076923076924</v>
      </c>
      <c r="AU327" s="51" t="b">
        <f t="shared" si="143"/>
        <v>0</v>
      </c>
      <c r="AV327" s="19">
        <v>6.5220429213109297</v>
      </c>
      <c r="AW327" s="47">
        <v>14701.5</v>
      </c>
      <c r="AX327" s="18" t="s">
        <v>1841</v>
      </c>
      <c r="AY327" s="18">
        <v>2</v>
      </c>
      <c r="AZ327" s="43">
        <f t="shared" si="147"/>
        <v>86697.11538461539</v>
      </c>
      <c r="BA327" s="44">
        <f t="shared" si="148"/>
        <v>86800</v>
      </c>
      <c r="BB327" s="80">
        <f t="shared" si="145"/>
        <v>10000</v>
      </c>
      <c r="BC327" s="18">
        <f t="shared" si="138"/>
        <v>86800</v>
      </c>
      <c r="BD327" s="18">
        <f t="shared" si="139"/>
        <v>39060</v>
      </c>
      <c r="BE327" s="18">
        <f t="shared" si="133"/>
        <v>78120</v>
      </c>
      <c r="BF327" s="18">
        <f t="shared" si="146"/>
        <v>15</v>
      </c>
      <c r="BG327" s="19">
        <f t="shared" si="140"/>
        <v>1</v>
      </c>
      <c r="BH327" s="19">
        <f t="shared" si="135"/>
        <v>1</v>
      </c>
      <c r="BI327" s="19"/>
      <c r="BJ327" s="19"/>
      <c r="BK327" s="19">
        <f>BH327*BO327</f>
        <v>86800</v>
      </c>
      <c r="BL327" s="19">
        <f>BK327*G327</f>
        <v>39060</v>
      </c>
      <c r="BM327" s="19">
        <f t="shared" si="126"/>
        <v>86697.11538461539</v>
      </c>
      <c r="BN327" s="18">
        <f t="shared" si="127"/>
        <v>86800</v>
      </c>
      <c r="BO327" s="18">
        <f t="shared" si="128"/>
        <v>86800</v>
      </c>
      <c r="BP327" s="18">
        <f t="shared" si="141"/>
        <v>15.017800698719014</v>
      </c>
    </row>
    <row r="328" spans="1:68" x14ac:dyDescent="0.25">
      <c r="A328" s="18">
        <v>388</v>
      </c>
      <c r="B328" s="26" t="s">
        <v>519</v>
      </c>
      <c r="C328" s="28" t="s">
        <v>1534</v>
      </c>
      <c r="D328" s="28"/>
      <c r="E328" s="23"/>
      <c r="F328" s="24">
        <v>980</v>
      </c>
      <c r="G328" s="25">
        <v>36</v>
      </c>
      <c r="H328" s="52" t="s">
        <v>1729</v>
      </c>
      <c r="I328" s="86" t="s">
        <v>1700</v>
      </c>
      <c r="J328" s="83" t="s">
        <v>1502</v>
      </c>
      <c r="K328" s="71" t="s">
        <v>1178</v>
      </c>
      <c r="L328" s="25" t="s">
        <v>520</v>
      </c>
      <c r="M328" s="52">
        <v>36</v>
      </c>
      <c r="N328" s="71" t="s">
        <v>1208</v>
      </c>
      <c r="O328" s="25">
        <v>1</v>
      </c>
      <c r="P328" s="25">
        <v>4</v>
      </c>
      <c r="Q328" s="52">
        <v>1</v>
      </c>
      <c r="R328" s="25">
        <v>2</v>
      </c>
      <c r="S328" s="25">
        <v>8</v>
      </c>
      <c r="T328" s="25">
        <v>10</v>
      </c>
      <c r="U328" s="25">
        <f t="shared" si="117"/>
        <v>8</v>
      </c>
      <c r="V328" s="71"/>
      <c r="W328" s="71" t="s">
        <v>46</v>
      </c>
      <c r="X328" s="25" t="s">
        <v>1510</v>
      </c>
      <c r="Y328" s="25">
        <v>500</v>
      </c>
      <c r="Z328" s="25">
        <v>10</v>
      </c>
      <c r="AA328" s="42"/>
      <c r="AB328" s="42"/>
      <c r="AC328" s="42"/>
      <c r="AD328" s="42"/>
      <c r="AE328" s="42">
        <v>600</v>
      </c>
      <c r="AF328" s="42">
        <v>1870</v>
      </c>
      <c r="AG328" s="42">
        <v>1260</v>
      </c>
      <c r="AH328" s="42">
        <v>1520</v>
      </c>
      <c r="AI328" s="42">
        <v>830</v>
      </c>
      <c r="AJ328" s="18">
        <v>6080</v>
      </c>
      <c r="AK328" s="47">
        <v>1216</v>
      </c>
      <c r="AL328" s="75">
        <v>1870</v>
      </c>
      <c r="AM328" s="47">
        <f t="shared" si="144"/>
        <v>24320</v>
      </c>
      <c r="AN328" s="47">
        <v>0.43775999999999998</v>
      </c>
      <c r="AO328" s="48">
        <v>4.0049545815148052E-4</v>
      </c>
      <c r="AP328" s="49">
        <v>0.95623569416525467</v>
      </c>
      <c r="AQ328" s="18" t="s">
        <v>1168</v>
      </c>
      <c r="AR328" s="24">
        <v>980</v>
      </c>
      <c r="AS328" s="24" t="s">
        <v>1510</v>
      </c>
      <c r="AT328" s="79">
        <f t="shared" si="142"/>
        <v>71.92307692307692</v>
      </c>
      <c r="AU328" s="51" t="b">
        <f t="shared" si="143"/>
        <v>0</v>
      </c>
      <c r="AV328" s="19">
        <v>15.721925133689838</v>
      </c>
      <c r="AW328" s="47">
        <v>35280</v>
      </c>
      <c r="AX328" s="18" t="s">
        <v>1841</v>
      </c>
      <c r="AY328" s="18">
        <v>2</v>
      </c>
      <c r="AZ328" s="43">
        <f t="shared" si="147"/>
        <v>575.38461538461536</v>
      </c>
      <c r="BA328" s="44">
        <f t="shared" si="148"/>
        <v>580</v>
      </c>
      <c r="BB328" s="80">
        <f t="shared" si="145"/>
        <v>500</v>
      </c>
      <c r="BC328" s="18">
        <f t="shared" si="138"/>
        <v>580</v>
      </c>
      <c r="BD328" s="18">
        <f t="shared" si="139"/>
        <v>20880</v>
      </c>
      <c r="BE328" s="18">
        <f t="shared" si="133"/>
        <v>41760</v>
      </c>
      <c r="BF328" s="18">
        <f t="shared" si="146"/>
        <v>8</v>
      </c>
      <c r="BG328" s="19">
        <f t="shared" si="140"/>
        <v>2</v>
      </c>
      <c r="BH328" s="19">
        <f t="shared" si="135"/>
        <v>0</v>
      </c>
      <c r="BI328" s="19"/>
      <c r="BJ328" s="19"/>
      <c r="BK328" s="19"/>
      <c r="BL328" s="19"/>
      <c r="BM328" s="19">
        <f t="shared" si="126"/>
        <v>575.38461538461536</v>
      </c>
      <c r="BN328" s="18">
        <f t="shared" si="127"/>
        <v>580</v>
      </c>
      <c r="BO328" s="18">
        <f t="shared" si="128"/>
        <v>580</v>
      </c>
      <c r="BP328" s="18">
        <f t="shared" si="141"/>
        <v>8.0641711229946527</v>
      </c>
    </row>
    <row r="329" spans="1:68" x14ac:dyDescent="0.25">
      <c r="A329" s="18">
        <v>331</v>
      </c>
      <c r="B329" s="23" t="s">
        <v>396</v>
      </c>
      <c r="C329" s="28" t="s">
        <v>1534</v>
      </c>
      <c r="D329" s="28"/>
      <c r="E329" s="23"/>
      <c r="F329" s="24">
        <v>0</v>
      </c>
      <c r="G329" s="25">
        <v>47</v>
      </c>
      <c r="H329" s="52" t="e">
        <v>#N/A</v>
      </c>
      <c r="I329" s="86" t="s">
        <v>1700</v>
      </c>
      <c r="J329" s="83" t="s">
        <v>1506</v>
      </c>
      <c r="K329" s="71" t="s">
        <v>1178</v>
      </c>
      <c r="L329" s="25" t="s">
        <v>397</v>
      </c>
      <c r="M329" s="52">
        <v>47</v>
      </c>
      <c r="N329" s="71" t="s">
        <v>1208</v>
      </c>
      <c r="O329" s="25">
        <v>1</v>
      </c>
      <c r="P329" s="25">
        <v>4</v>
      </c>
      <c r="Q329" s="52">
        <v>1</v>
      </c>
      <c r="R329" s="25">
        <v>2</v>
      </c>
      <c r="S329" s="25">
        <v>8</v>
      </c>
      <c r="T329" s="25">
        <v>5</v>
      </c>
      <c r="U329" s="25">
        <f t="shared" si="117"/>
        <v>8</v>
      </c>
      <c r="V329" s="71" t="s">
        <v>1968</v>
      </c>
      <c r="W329" s="71" t="s">
        <v>46</v>
      </c>
      <c r="X329" s="25" t="s">
        <v>1510</v>
      </c>
      <c r="Y329" s="25">
        <v>500</v>
      </c>
      <c r="Z329" s="25">
        <v>10</v>
      </c>
      <c r="AA329" s="42">
        <v>1420</v>
      </c>
      <c r="AB329" s="42">
        <v>1110</v>
      </c>
      <c r="AC329" s="42">
        <v>640</v>
      </c>
      <c r="AD329" s="42">
        <v>440</v>
      </c>
      <c r="AE329" s="42">
        <v>470</v>
      </c>
      <c r="AF329" s="42">
        <v>630</v>
      </c>
      <c r="AG329" s="42">
        <v>1000</v>
      </c>
      <c r="AH329" s="42">
        <v>1360</v>
      </c>
      <c r="AI329" s="42">
        <v>1299</v>
      </c>
      <c r="AJ329" s="18">
        <v>8369</v>
      </c>
      <c r="AK329" s="47">
        <v>929.88888888888891</v>
      </c>
      <c r="AL329" s="75">
        <v>1420</v>
      </c>
      <c r="AM329" s="47">
        <f t="shared" si="144"/>
        <v>43704.777777777781</v>
      </c>
      <c r="AN329" s="47">
        <v>0.43704777777777781</v>
      </c>
      <c r="AO329" s="48">
        <v>3.9984386420686578E-4</v>
      </c>
      <c r="AP329" s="49">
        <v>0.95663553802946155</v>
      </c>
      <c r="AQ329" s="18" t="s">
        <v>1168</v>
      </c>
      <c r="AR329" s="57">
        <v>0</v>
      </c>
      <c r="AS329" s="24" t="s">
        <v>1510</v>
      </c>
      <c r="AT329" s="79">
        <f t="shared" si="142"/>
        <v>54.615384615384613</v>
      </c>
      <c r="AU329" s="51" t="b">
        <f t="shared" si="143"/>
        <v>0</v>
      </c>
      <c r="AV329" s="19">
        <v>0</v>
      </c>
      <c r="AW329" s="47">
        <v>0</v>
      </c>
      <c r="AX329" s="18" t="s">
        <v>1841</v>
      </c>
      <c r="AY329" s="18">
        <v>2</v>
      </c>
      <c r="AZ329" s="43">
        <f t="shared" si="147"/>
        <v>436.92307692307691</v>
      </c>
      <c r="BA329" s="44">
        <f t="shared" si="148"/>
        <v>440</v>
      </c>
      <c r="BB329" s="80">
        <f t="shared" si="145"/>
        <v>500</v>
      </c>
      <c r="BC329" s="18">
        <f t="shared" si="138"/>
        <v>500</v>
      </c>
      <c r="BD329" s="18">
        <f t="shared" si="139"/>
        <v>23500</v>
      </c>
      <c r="BE329" s="18">
        <f t="shared" si="133"/>
        <v>47000</v>
      </c>
      <c r="BF329" s="18">
        <f t="shared" si="146"/>
        <v>8</v>
      </c>
      <c r="BG329" s="19">
        <f t="shared" si="140"/>
        <v>0</v>
      </c>
      <c r="BH329" s="19">
        <f t="shared" si="135"/>
        <v>2</v>
      </c>
      <c r="BI329" s="19"/>
      <c r="BJ329" s="19"/>
      <c r="BK329" s="19">
        <f>BH329*BO329</f>
        <v>1000</v>
      </c>
      <c r="BL329" s="58">
        <f>BK329*G329</f>
        <v>47000</v>
      </c>
      <c r="BM329" s="19">
        <f t="shared" si="126"/>
        <v>436.92307692307691</v>
      </c>
      <c r="BN329" s="18">
        <f t="shared" si="127"/>
        <v>430</v>
      </c>
      <c r="BO329" s="18">
        <f t="shared" si="128"/>
        <v>500</v>
      </c>
      <c r="BP329" s="18">
        <f t="shared" si="141"/>
        <v>9.1549295774647899</v>
      </c>
    </row>
    <row r="330" spans="1:68" x14ac:dyDescent="0.25">
      <c r="A330" s="18">
        <v>365</v>
      </c>
      <c r="B330" s="23" t="s">
        <v>398</v>
      </c>
      <c r="C330" s="28" t="s">
        <v>1534</v>
      </c>
      <c r="D330" s="28"/>
      <c r="E330" s="23"/>
      <c r="F330" s="24">
        <v>760</v>
      </c>
      <c r="G330" s="25">
        <v>36</v>
      </c>
      <c r="H330" s="52" t="s">
        <v>1702</v>
      </c>
      <c r="I330" s="86" t="s">
        <v>1700</v>
      </c>
      <c r="J330" s="83" t="s">
        <v>1505</v>
      </c>
      <c r="K330" s="71" t="s">
        <v>1178</v>
      </c>
      <c r="L330" s="25" t="s">
        <v>399</v>
      </c>
      <c r="M330" s="52">
        <v>36</v>
      </c>
      <c r="N330" s="71" t="s">
        <v>1208</v>
      </c>
      <c r="O330" s="25">
        <v>1</v>
      </c>
      <c r="P330" s="25">
        <v>4</v>
      </c>
      <c r="Q330" s="52">
        <v>1</v>
      </c>
      <c r="R330" s="25">
        <v>2</v>
      </c>
      <c r="S330" s="25">
        <v>8</v>
      </c>
      <c r="T330" s="25">
        <v>5</v>
      </c>
      <c r="U330" s="25">
        <f t="shared" si="117"/>
        <v>8</v>
      </c>
      <c r="V330" s="71" t="s">
        <v>1968</v>
      </c>
      <c r="W330" s="71" t="s">
        <v>46</v>
      </c>
      <c r="X330" s="25" t="s">
        <v>1510</v>
      </c>
      <c r="Y330" s="25">
        <v>500</v>
      </c>
      <c r="Z330" s="25">
        <v>10</v>
      </c>
      <c r="AA330" s="42">
        <v>2910</v>
      </c>
      <c r="AB330" s="42">
        <v>1850</v>
      </c>
      <c r="AC330" s="42">
        <v>1880</v>
      </c>
      <c r="AD330" s="42">
        <v>600</v>
      </c>
      <c r="AE330" s="42">
        <v>1730</v>
      </c>
      <c r="AF330" s="42">
        <v>1070</v>
      </c>
      <c r="AG330" s="42">
        <v>690</v>
      </c>
      <c r="AH330" s="42">
        <v>55</v>
      </c>
      <c r="AI330" s="42">
        <v>0</v>
      </c>
      <c r="AJ330" s="18">
        <v>10785</v>
      </c>
      <c r="AK330" s="47">
        <v>1198.3333333333333</v>
      </c>
      <c r="AL330" s="75">
        <v>2910</v>
      </c>
      <c r="AM330" s="47">
        <f t="shared" si="144"/>
        <v>43140</v>
      </c>
      <c r="AN330" s="47">
        <v>0.43140000000000001</v>
      </c>
      <c r="AO330" s="48">
        <v>3.9467685637460871E-4</v>
      </c>
      <c r="AP330" s="49">
        <v>0.95703021488583617</v>
      </c>
      <c r="AQ330" s="18" t="s">
        <v>1168</v>
      </c>
      <c r="AR330" s="24">
        <v>760</v>
      </c>
      <c r="AS330" s="24" t="s">
        <v>1510</v>
      </c>
      <c r="AT330" s="79">
        <f t="shared" si="142"/>
        <v>111.92307692307692</v>
      </c>
      <c r="AU330" s="51" t="b">
        <f t="shared" si="143"/>
        <v>0</v>
      </c>
      <c r="AV330" s="19">
        <v>7.8350515463917523</v>
      </c>
      <c r="AW330" s="47">
        <v>27360</v>
      </c>
      <c r="AX330" s="18" t="s">
        <v>1841</v>
      </c>
      <c r="AY330" s="18">
        <v>2</v>
      </c>
      <c r="AZ330" s="43">
        <f t="shared" si="147"/>
        <v>895.38461538461536</v>
      </c>
      <c r="BA330" s="44">
        <f t="shared" si="148"/>
        <v>900</v>
      </c>
      <c r="BB330" s="80">
        <f t="shared" si="145"/>
        <v>500</v>
      </c>
      <c r="BC330" s="18">
        <f t="shared" si="138"/>
        <v>900</v>
      </c>
      <c r="BD330" s="18">
        <f t="shared" si="139"/>
        <v>32400</v>
      </c>
      <c r="BE330" s="18">
        <f t="shared" si="133"/>
        <v>64800</v>
      </c>
      <c r="BF330" s="18">
        <f t="shared" si="146"/>
        <v>8</v>
      </c>
      <c r="BG330" s="19">
        <f t="shared" si="140"/>
        <v>1</v>
      </c>
      <c r="BH330" s="19">
        <f t="shared" si="135"/>
        <v>1</v>
      </c>
      <c r="BI330" s="19"/>
      <c r="BJ330" s="19"/>
      <c r="BK330" s="19"/>
      <c r="BL330" s="19"/>
      <c r="BM330" s="19">
        <f t="shared" si="126"/>
        <v>895.38461538461536</v>
      </c>
      <c r="BN330" s="18">
        <f t="shared" si="127"/>
        <v>900</v>
      </c>
      <c r="BO330" s="18">
        <f t="shared" si="128"/>
        <v>900</v>
      </c>
      <c r="BP330" s="18">
        <f t="shared" si="141"/>
        <v>8.0412371134020617</v>
      </c>
    </row>
    <row r="331" spans="1:68" x14ac:dyDescent="0.25">
      <c r="A331" s="18">
        <v>370</v>
      </c>
      <c r="B331" s="23" t="s">
        <v>400</v>
      </c>
      <c r="C331" s="28" t="s">
        <v>1534</v>
      </c>
      <c r="D331" s="28"/>
      <c r="E331" s="23"/>
      <c r="F331" s="24">
        <v>720</v>
      </c>
      <c r="G331" s="25">
        <v>33.5</v>
      </c>
      <c r="H331" s="52" t="s">
        <v>1702</v>
      </c>
      <c r="I331" s="86" t="s">
        <v>1700</v>
      </c>
      <c r="J331" s="83" t="s">
        <v>1505</v>
      </c>
      <c r="K331" s="71" t="s">
        <v>1178</v>
      </c>
      <c r="L331" s="25" t="s">
        <v>401</v>
      </c>
      <c r="M331" s="52">
        <v>33.5</v>
      </c>
      <c r="N331" s="71" t="s">
        <v>1208</v>
      </c>
      <c r="O331" s="25">
        <v>1</v>
      </c>
      <c r="P331" s="25">
        <v>4</v>
      </c>
      <c r="Q331" s="52">
        <v>1</v>
      </c>
      <c r="R331" s="25">
        <v>2</v>
      </c>
      <c r="S331" s="25">
        <v>8</v>
      </c>
      <c r="T331" s="25">
        <v>5</v>
      </c>
      <c r="U331" s="25">
        <f t="shared" si="117"/>
        <v>8</v>
      </c>
      <c r="V331" s="71" t="s">
        <v>1946</v>
      </c>
      <c r="W331" s="71" t="s">
        <v>46</v>
      </c>
      <c r="X331" s="25" t="s">
        <v>1510</v>
      </c>
      <c r="Y331" s="25">
        <v>500</v>
      </c>
      <c r="Z331" s="25">
        <v>10</v>
      </c>
      <c r="AA331" s="42">
        <v>2280</v>
      </c>
      <c r="AB331" s="42">
        <v>3780</v>
      </c>
      <c r="AC331" s="42">
        <v>820</v>
      </c>
      <c r="AD331" s="42">
        <v>800</v>
      </c>
      <c r="AE331" s="42">
        <v>300</v>
      </c>
      <c r="AF331" s="42">
        <v>600</v>
      </c>
      <c r="AG331" s="42">
        <v>995</v>
      </c>
      <c r="AH331" s="42">
        <v>965</v>
      </c>
      <c r="AI331" s="42">
        <v>965</v>
      </c>
      <c r="AJ331" s="18">
        <v>11505</v>
      </c>
      <c r="AK331" s="47">
        <v>1278.3333333333333</v>
      </c>
      <c r="AL331" s="75">
        <v>3780</v>
      </c>
      <c r="AM331" s="47">
        <f t="shared" si="144"/>
        <v>42824.166666666664</v>
      </c>
      <c r="AN331" s="47">
        <v>0.42824166666666663</v>
      </c>
      <c r="AO331" s="48">
        <v>3.9178737776685913E-4</v>
      </c>
      <c r="AP331" s="49">
        <v>0.95742200226360308</v>
      </c>
      <c r="AQ331" s="18" t="s">
        <v>1168</v>
      </c>
      <c r="AR331" s="24">
        <v>720</v>
      </c>
      <c r="AS331" s="24" t="s">
        <v>1510</v>
      </c>
      <c r="AT331" s="79">
        <f t="shared" si="142"/>
        <v>145.38461538461539</v>
      </c>
      <c r="AU331" s="51" t="b">
        <f t="shared" si="143"/>
        <v>0</v>
      </c>
      <c r="AV331" s="19">
        <v>5.7142857142857144</v>
      </c>
      <c r="AW331" s="47">
        <v>24120</v>
      </c>
      <c r="AX331" s="18" t="s">
        <v>1841</v>
      </c>
      <c r="AY331" s="18">
        <v>2</v>
      </c>
      <c r="AZ331" s="43">
        <f t="shared" si="147"/>
        <v>1163.0769230769231</v>
      </c>
      <c r="BA331" s="44">
        <f t="shared" si="148"/>
        <v>1170</v>
      </c>
      <c r="BB331" s="80">
        <f t="shared" si="145"/>
        <v>500</v>
      </c>
      <c r="BC331" s="18">
        <f t="shared" si="138"/>
        <v>1170</v>
      </c>
      <c r="BD331" s="18">
        <f t="shared" si="139"/>
        <v>39195</v>
      </c>
      <c r="BE331" s="18">
        <f t="shared" si="133"/>
        <v>78390</v>
      </c>
      <c r="BF331" s="18">
        <f t="shared" si="146"/>
        <v>8</v>
      </c>
      <c r="BG331" s="19">
        <f t="shared" si="140"/>
        <v>1</v>
      </c>
      <c r="BH331" s="19">
        <f t="shared" si="135"/>
        <v>1</v>
      </c>
      <c r="BI331" s="19"/>
      <c r="BJ331" s="19"/>
      <c r="BK331" s="19"/>
      <c r="BL331" s="19"/>
      <c r="BM331" s="19">
        <f t="shared" si="126"/>
        <v>1163.0769230769231</v>
      </c>
      <c r="BN331" s="18">
        <f t="shared" si="127"/>
        <v>1170</v>
      </c>
      <c r="BO331" s="18">
        <f t="shared" si="128"/>
        <v>1170</v>
      </c>
      <c r="BP331" s="18">
        <f t="shared" si="141"/>
        <v>8.0476190476190474</v>
      </c>
    </row>
    <row r="332" spans="1:68" ht="30" x14ac:dyDescent="0.25">
      <c r="A332" s="18">
        <v>974</v>
      </c>
      <c r="B332" s="28" t="s">
        <v>2103</v>
      </c>
      <c r="C332" s="28" t="s">
        <v>1870</v>
      </c>
      <c r="D332" s="28"/>
      <c r="E332" s="23" t="s">
        <v>1602</v>
      </c>
      <c r="F332" s="24">
        <v>384.2</v>
      </c>
      <c r="G332" s="25">
        <v>190</v>
      </c>
      <c r="H332" s="52" t="s">
        <v>1813</v>
      </c>
      <c r="I332" s="86" t="s">
        <v>1700</v>
      </c>
      <c r="J332" s="83" t="s">
        <v>1501</v>
      </c>
      <c r="K332" s="69" t="s">
        <v>1175</v>
      </c>
      <c r="L332" s="25" t="s">
        <v>1293</v>
      </c>
      <c r="M332" s="52">
        <v>190</v>
      </c>
      <c r="N332" s="71" t="s">
        <v>1208</v>
      </c>
      <c r="O332" s="25">
        <v>1</v>
      </c>
      <c r="P332" s="25">
        <v>15</v>
      </c>
      <c r="Q332" s="52">
        <v>1</v>
      </c>
      <c r="R332" s="25">
        <v>5</v>
      </c>
      <c r="S332" s="25">
        <v>22</v>
      </c>
      <c r="U332" s="25">
        <f>MIN(S332,T332)</f>
        <v>22</v>
      </c>
      <c r="V332" s="71"/>
      <c r="W332" s="71" t="s">
        <v>31</v>
      </c>
      <c r="X332" s="25" t="s">
        <v>1529</v>
      </c>
      <c r="Y332" s="25">
        <v>500</v>
      </c>
      <c r="Z332" s="25">
        <v>20</v>
      </c>
      <c r="AA332" s="42"/>
      <c r="AB332" s="42"/>
      <c r="AC332" s="42"/>
      <c r="AD332" s="42"/>
      <c r="AE332" s="42"/>
      <c r="AF332" s="42"/>
      <c r="AG332" s="42"/>
      <c r="AH332" s="42">
        <v>222</v>
      </c>
      <c r="AI332" s="42"/>
      <c r="AK332" s="47">
        <v>222</v>
      </c>
      <c r="AM332" s="47">
        <f t="shared" si="144"/>
        <v>0</v>
      </c>
      <c r="AO332" s="48">
        <v>0</v>
      </c>
      <c r="AP332" s="49">
        <v>1</v>
      </c>
      <c r="AQ332" s="18" t="s">
        <v>1552</v>
      </c>
      <c r="AR332" s="24">
        <v>384.2</v>
      </c>
      <c r="AS332" s="24" t="s">
        <v>1509</v>
      </c>
      <c r="AT332" s="79">
        <f t="shared" si="142"/>
        <v>0</v>
      </c>
      <c r="AU332" s="51" t="b">
        <f t="shared" si="143"/>
        <v>0</v>
      </c>
      <c r="AV332" s="19"/>
      <c r="AW332" s="47">
        <v>72998</v>
      </c>
      <c r="BB332" s="80">
        <f t="shared" si="145"/>
        <v>500</v>
      </c>
      <c r="BD332" s="18">
        <v>0</v>
      </c>
      <c r="BE332" s="18">
        <v>0</v>
      </c>
      <c r="BF332" s="18"/>
      <c r="BG332" s="18"/>
      <c r="BH332" s="18"/>
      <c r="BI332" s="18"/>
      <c r="BJ332" s="18"/>
      <c r="BK332" s="18"/>
      <c r="BL332" s="18"/>
    </row>
    <row r="333" spans="1:68" x14ac:dyDescent="0.25">
      <c r="A333" s="18">
        <v>103</v>
      </c>
      <c r="B333" s="23" t="s">
        <v>402</v>
      </c>
      <c r="C333" s="28" t="s">
        <v>1534</v>
      </c>
      <c r="D333" s="28"/>
      <c r="E333" s="23"/>
      <c r="F333" s="24">
        <v>1235</v>
      </c>
      <c r="G333" s="25">
        <v>40</v>
      </c>
      <c r="H333" s="52" t="s">
        <v>1702</v>
      </c>
      <c r="I333" s="86" t="s">
        <v>1699</v>
      </c>
      <c r="J333" s="83" t="s">
        <v>1640</v>
      </c>
      <c r="K333" s="71" t="s">
        <v>1183</v>
      </c>
      <c r="L333" s="25" t="s">
        <v>403</v>
      </c>
      <c r="M333" s="52">
        <v>40</v>
      </c>
      <c r="N333" s="71" t="s">
        <v>1207</v>
      </c>
      <c r="O333" s="25">
        <v>1</v>
      </c>
      <c r="P333" s="25">
        <v>20</v>
      </c>
      <c r="Q333" s="52">
        <v>5</v>
      </c>
      <c r="R333" s="25">
        <v>5</v>
      </c>
      <c r="S333" s="52">
        <f>O333+P333+Q333+R333</f>
        <v>31</v>
      </c>
      <c r="T333" s="25">
        <v>10</v>
      </c>
      <c r="U333" s="25">
        <f>SUM(O333:R333)</f>
        <v>31</v>
      </c>
      <c r="V333" s="71" t="s">
        <v>1947</v>
      </c>
      <c r="W333" s="71" t="s">
        <v>19</v>
      </c>
      <c r="X333" s="25" t="s">
        <v>1529</v>
      </c>
      <c r="Y333" s="25">
        <v>500</v>
      </c>
      <c r="Z333" s="25">
        <v>65</v>
      </c>
      <c r="AA333" s="42">
        <v>1365</v>
      </c>
      <c r="AB333" s="42">
        <v>1430</v>
      </c>
      <c r="AC333" s="42">
        <v>1170</v>
      </c>
      <c r="AD333" s="42">
        <v>520</v>
      </c>
      <c r="AE333" s="42">
        <v>910</v>
      </c>
      <c r="AF333" s="42">
        <v>585</v>
      </c>
      <c r="AG333" s="42">
        <v>1105</v>
      </c>
      <c r="AH333" s="42">
        <v>1365</v>
      </c>
      <c r="AI333" s="42">
        <v>1040</v>
      </c>
      <c r="AJ333" s="18">
        <v>9490</v>
      </c>
      <c r="AK333" s="47">
        <v>1054.4444444444443</v>
      </c>
      <c r="AL333" s="75">
        <v>1430</v>
      </c>
      <c r="AM333" s="47">
        <f t="shared" si="144"/>
        <v>42177.777777777774</v>
      </c>
      <c r="AN333" s="47">
        <v>0.42177777777777775</v>
      </c>
      <c r="AO333" s="48">
        <v>3.8587373069541402E-4</v>
      </c>
      <c r="AP333" s="49">
        <v>0.95780787599429851</v>
      </c>
      <c r="AQ333" s="18" t="s">
        <v>1168</v>
      </c>
      <c r="AR333" s="24">
        <v>1235</v>
      </c>
      <c r="AS333" s="24" t="s">
        <v>1509</v>
      </c>
      <c r="AT333" s="79">
        <f t="shared" si="142"/>
        <v>55</v>
      </c>
      <c r="AU333" s="51" t="b">
        <f t="shared" si="143"/>
        <v>0</v>
      </c>
      <c r="AV333" s="19">
        <v>25.90909090909091</v>
      </c>
      <c r="AW333" s="47">
        <v>49400</v>
      </c>
      <c r="AX333" s="18" t="s">
        <v>1841</v>
      </c>
      <c r="AY333" s="18">
        <v>2</v>
      </c>
      <c r="AZ333" s="43">
        <f>AT333*U333</f>
        <v>1705</v>
      </c>
      <c r="BA333" s="44">
        <f>ROUNDUP((AT333*U333)/Z333,0)*Z333</f>
        <v>1755</v>
      </c>
      <c r="BB333" s="80">
        <f t="shared" si="145"/>
        <v>500</v>
      </c>
      <c r="BC333" s="18">
        <f>BO333</f>
        <v>1735</v>
      </c>
      <c r="BD333" s="18">
        <f>BO333*G333</f>
        <v>69400</v>
      </c>
      <c r="BE333" s="18">
        <f>BD333*AY333</f>
        <v>138800</v>
      </c>
      <c r="BF333" s="18">
        <f>U333</f>
        <v>31</v>
      </c>
      <c r="BG333" s="19">
        <f>ROUNDUP(AR333/BO333,0)</f>
        <v>1</v>
      </c>
      <c r="BH333" s="19">
        <f>AY333-BG333</f>
        <v>1</v>
      </c>
      <c r="BI333" s="19">
        <f>(AR333-AY333*BO333)*G333</f>
        <v>-89400</v>
      </c>
      <c r="BJ333" s="19"/>
      <c r="BK333" s="19"/>
      <c r="BL333" s="19"/>
      <c r="BM333" s="19">
        <f>BF333*AT333</f>
        <v>1705</v>
      </c>
      <c r="BN333" s="18">
        <f>Y333+ROUNDUP((BM333-Y333)/Z333,0)*Z333</f>
        <v>1735</v>
      </c>
      <c r="BO333" s="18">
        <f>IF(BN333&gt;=Y333,BN333,Y333)</f>
        <v>1735</v>
      </c>
      <c r="BP333" s="18">
        <f>BO333/AT333</f>
        <v>31.545454545454547</v>
      </c>
    </row>
    <row r="334" spans="1:68" x14ac:dyDescent="0.25">
      <c r="A334" s="18">
        <v>280</v>
      </c>
      <c r="B334" s="23" t="s">
        <v>1260</v>
      </c>
      <c r="C334" s="28" t="s">
        <v>1870</v>
      </c>
      <c r="D334" s="28"/>
      <c r="E334" s="23"/>
      <c r="F334" s="24">
        <v>30097</v>
      </c>
      <c r="G334" s="25">
        <v>10</v>
      </c>
      <c r="H334" s="52" t="s">
        <v>1799</v>
      </c>
      <c r="I334" s="86" t="s">
        <v>1700</v>
      </c>
      <c r="J334" s="83" t="s">
        <v>1639</v>
      </c>
      <c r="K334" s="69" t="s">
        <v>1177</v>
      </c>
      <c r="L334" s="25" t="s">
        <v>1261</v>
      </c>
      <c r="M334" s="52">
        <v>10</v>
      </c>
      <c r="N334" s="71" t="s">
        <v>1208</v>
      </c>
      <c r="O334" s="25">
        <v>1</v>
      </c>
      <c r="P334" s="25">
        <v>10</v>
      </c>
      <c r="Q334" s="52">
        <v>1</v>
      </c>
      <c r="R334" s="25">
        <v>4</v>
      </c>
      <c r="S334" s="25">
        <v>16</v>
      </c>
      <c r="U334" s="25">
        <f>MIN(S334,T334)</f>
        <v>16</v>
      </c>
      <c r="V334" s="71"/>
      <c r="W334" s="71" t="s">
        <v>31</v>
      </c>
      <c r="X334" s="25" t="s">
        <v>1510</v>
      </c>
      <c r="Y334" s="25">
        <v>5000</v>
      </c>
      <c r="Z334" s="25">
        <v>100</v>
      </c>
      <c r="AA334" s="42">
        <v>5200</v>
      </c>
      <c r="AB334" s="42"/>
      <c r="AC334" s="42"/>
      <c r="AD334" s="42"/>
      <c r="AE334" s="42"/>
      <c r="AF334" s="42"/>
      <c r="AG334" s="42"/>
      <c r="AH334" s="42">
        <v>3110</v>
      </c>
      <c r="AI334" s="42"/>
      <c r="AK334" s="47">
        <v>4155</v>
      </c>
      <c r="AM334" s="47">
        <f t="shared" si="144"/>
        <v>0</v>
      </c>
      <c r="AO334" s="48">
        <v>0</v>
      </c>
      <c r="AP334" s="49">
        <v>1</v>
      </c>
      <c r="AQ334" s="18" t="s">
        <v>1552</v>
      </c>
      <c r="AR334" s="24">
        <v>30097</v>
      </c>
      <c r="AS334" s="24" t="s">
        <v>1510</v>
      </c>
      <c r="AT334" s="79">
        <f t="shared" si="142"/>
        <v>0</v>
      </c>
      <c r="AU334" s="51" t="b">
        <f t="shared" si="143"/>
        <v>0</v>
      </c>
      <c r="AV334" s="19"/>
      <c r="AW334" s="47">
        <v>300970</v>
      </c>
      <c r="BB334" s="80">
        <f t="shared" si="145"/>
        <v>5000</v>
      </c>
      <c r="BD334" s="18">
        <v>0</v>
      </c>
      <c r="BE334" s="18">
        <v>0</v>
      </c>
      <c r="BF334" s="18"/>
      <c r="BG334" s="18"/>
      <c r="BH334" s="18"/>
      <c r="BI334" s="18"/>
      <c r="BJ334" s="18"/>
      <c r="BK334" s="18"/>
      <c r="BL334" s="18"/>
    </row>
    <row r="335" spans="1:68" ht="30" x14ac:dyDescent="0.25">
      <c r="A335" s="18">
        <v>817</v>
      </c>
      <c r="B335" s="29" t="s">
        <v>2104</v>
      </c>
      <c r="C335" s="28" t="s">
        <v>1534</v>
      </c>
      <c r="D335" s="28"/>
      <c r="E335" s="23"/>
      <c r="F335" s="24">
        <v>114.58000000000001</v>
      </c>
      <c r="G335" s="25">
        <v>200</v>
      </c>
      <c r="H335" s="52" t="e">
        <v>#N/A</v>
      </c>
      <c r="I335" s="86" t="s">
        <v>1700</v>
      </c>
      <c r="J335" s="83" t="s">
        <v>1506</v>
      </c>
      <c r="K335" s="71" t="s">
        <v>1198</v>
      </c>
      <c r="L335" s="25" t="s">
        <v>495</v>
      </c>
      <c r="M335" s="52">
        <v>200</v>
      </c>
      <c r="N335" s="71" t="s">
        <v>1208</v>
      </c>
      <c r="O335" s="25">
        <v>1</v>
      </c>
      <c r="P335" s="25">
        <v>10</v>
      </c>
      <c r="Q335" s="52">
        <v>1</v>
      </c>
      <c r="R335" s="25">
        <v>3</v>
      </c>
      <c r="S335" s="25">
        <v>15</v>
      </c>
      <c r="T335" s="25">
        <v>10</v>
      </c>
      <c r="U335" s="25">
        <f t="shared" ref="U335:U360" si="149">SUM(O335:R335)</f>
        <v>15</v>
      </c>
      <c r="V335" s="71"/>
      <c r="W335" s="71" t="s">
        <v>46</v>
      </c>
      <c r="X335" s="25" t="s">
        <v>1510</v>
      </c>
      <c r="Y335" s="25">
        <v>100</v>
      </c>
      <c r="Z335" s="25">
        <v>15</v>
      </c>
      <c r="AA335" s="42"/>
      <c r="AB335" s="42"/>
      <c r="AC335" s="42"/>
      <c r="AD335" s="42">
        <v>120</v>
      </c>
      <c r="AE335" s="42">
        <v>110</v>
      </c>
      <c r="AF335" s="42">
        <v>222</v>
      </c>
      <c r="AG335" s="42">
        <v>364</v>
      </c>
      <c r="AH335" s="42">
        <v>336</v>
      </c>
      <c r="AI335" s="42">
        <v>88.99</v>
      </c>
      <c r="AJ335" s="18">
        <v>1240.99</v>
      </c>
      <c r="AK335" s="47">
        <v>206.83166666666668</v>
      </c>
      <c r="AL335" s="75">
        <v>364</v>
      </c>
      <c r="AM335" s="47">
        <f t="shared" si="144"/>
        <v>27577.555555555558</v>
      </c>
      <c r="AN335" s="47">
        <v>0.41366333333333338</v>
      </c>
      <c r="AO335" s="48">
        <v>3.784500324465505E-4</v>
      </c>
      <c r="AP335" s="49">
        <v>0.95818632602674503</v>
      </c>
      <c r="AQ335" s="18" t="s">
        <v>1168</v>
      </c>
      <c r="AR335" s="24">
        <v>114.58000000000001</v>
      </c>
      <c r="AS335" s="24" t="s">
        <v>1509</v>
      </c>
      <c r="AT335" s="79">
        <f t="shared" si="142"/>
        <v>14</v>
      </c>
      <c r="AU335" s="51" t="b">
        <f t="shared" si="143"/>
        <v>0</v>
      </c>
      <c r="AV335" s="19">
        <v>9.4434065934065945</v>
      </c>
      <c r="AW335" s="47">
        <v>22916.000000000004</v>
      </c>
      <c r="AX335" s="18" t="s">
        <v>1841</v>
      </c>
      <c r="AY335" s="18">
        <v>2</v>
      </c>
      <c r="AZ335" s="43">
        <f t="shared" ref="AZ335:AZ360" si="150">AT335*U335</f>
        <v>210</v>
      </c>
      <c r="BA335" s="44">
        <f>ROUNDUP((AT335*U335)/Z335,0)*Z335</f>
        <v>210</v>
      </c>
      <c r="BB335" s="80">
        <f t="shared" si="145"/>
        <v>100</v>
      </c>
      <c r="BC335" s="18">
        <f t="shared" ref="BC335:BC357" si="151">BO335</f>
        <v>220</v>
      </c>
      <c r="BD335" s="18">
        <f t="shared" ref="BD335:BD357" si="152">BO335*G335</f>
        <v>44000</v>
      </c>
      <c r="BE335" s="18">
        <f t="shared" ref="BE335:BE357" si="153">BD335*AY335</f>
        <v>88000</v>
      </c>
      <c r="BF335" s="18">
        <f t="shared" ref="BF335:BF357" si="154">U335</f>
        <v>15</v>
      </c>
      <c r="BG335" s="19">
        <f t="shared" ref="BG335:BG357" si="155">ROUNDUP(AR335/BO335,0)</f>
        <v>1</v>
      </c>
      <c r="BH335" s="19">
        <f t="shared" ref="BH335:BH357" si="156">AY335-BG335</f>
        <v>1</v>
      </c>
      <c r="BI335" s="19"/>
      <c r="BJ335" s="19"/>
      <c r="BK335" s="19">
        <f>BH335*BO335</f>
        <v>220</v>
      </c>
      <c r="BL335" s="19">
        <f>BK335*G335</f>
        <v>44000</v>
      </c>
      <c r="BM335" s="19">
        <f t="shared" ref="BM335:BM360" si="157">BF335*AT335</f>
        <v>210</v>
      </c>
      <c r="BN335" s="18">
        <f t="shared" ref="BN335:BN360" si="158">Y335+ROUNDUP((BM335-Y335)/Z335,0)*Z335</f>
        <v>220</v>
      </c>
      <c r="BO335" s="18">
        <f t="shared" ref="BO335:BO360" si="159">IF(BN335&gt;=Y335,BN335,Y335)</f>
        <v>220</v>
      </c>
      <c r="BP335" s="18">
        <f t="shared" ref="BP335:BP357" si="160">BO335/AT335</f>
        <v>15.714285714285714</v>
      </c>
    </row>
    <row r="336" spans="1:68" x14ac:dyDescent="0.25">
      <c r="A336" s="18">
        <v>399</v>
      </c>
      <c r="B336" s="23" t="s">
        <v>407</v>
      </c>
      <c r="C336" s="28" t="s">
        <v>1534</v>
      </c>
      <c r="D336" s="28"/>
      <c r="E336" s="23"/>
      <c r="F336" s="24">
        <v>707.48</v>
      </c>
      <c r="G336" s="25">
        <v>230</v>
      </c>
      <c r="H336" s="52" t="s">
        <v>1747</v>
      </c>
      <c r="I336" s="86" t="s">
        <v>1700</v>
      </c>
      <c r="J336" s="83" t="s">
        <v>1505</v>
      </c>
      <c r="K336" s="71" t="s">
        <v>1175</v>
      </c>
      <c r="L336" s="25" t="s">
        <v>408</v>
      </c>
      <c r="M336" s="52">
        <v>230</v>
      </c>
      <c r="N336" s="71" t="s">
        <v>1208</v>
      </c>
      <c r="O336" s="25">
        <v>1</v>
      </c>
      <c r="P336" s="25">
        <v>15</v>
      </c>
      <c r="Q336" s="52">
        <v>1</v>
      </c>
      <c r="R336" s="25">
        <v>5</v>
      </c>
      <c r="S336" s="25">
        <v>22</v>
      </c>
      <c r="T336" s="25">
        <v>25</v>
      </c>
      <c r="U336" s="25">
        <f t="shared" si="149"/>
        <v>22</v>
      </c>
      <c r="V336" s="71" t="s">
        <v>1948</v>
      </c>
      <c r="W336" s="71" t="s">
        <v>46</v>
      </c>
      <c r="X336" s="25" t="s">
        <v>1529</v>
      </c>
      <c r="Y336" s="25">
        <v>500</v>
      </c>
      <c r="Z336" s="25">
        <v>20</v>
      </c>
      <c r="AA336" s="42">
        <v>245</v>
      </c>
      <c r="AB336" s="42">
        <v>615</v>
      </c>
      <c r="AC336" s="42">
        <v>0</v>
      </c>
      <c r="AD336" s="42">
        <v>0</v>
      </c>
      <c r="AE336" s="42">
        <v>0</v>
      </c>
      <c r="AF336" s="42">
        <v>438</v>
      </c>
      <c r="AG336" s="42">
        <v>100</v>
      </c>
      <c r="AH336" s="42">
        <v>217</v>
      </c>
      <c r="AI336" s="42">
        <v>0</v>
      </c>
      <c r="AJ336" s="18">
        <v>1615</v>
      </c>
      <c r="AK336" s="47">
        <v>179.44444444444446</v>
      </c>
      <c r="AL336" s="75">
        <v>615</v>
      </c>
      <c r="AM336" s="47">
        <f t="shared" si="144"/>
        <v>41272.222222222226</v>
      </c>
      <c r="AN336" s="47">
        <v>0.41272222222222227</v>
      </c>
      <c r="AO336" s="48">
        <v>3.7758903389571014E-4</v>
      </c>
      <c r="AP336" s="49">
        <v>0.95856391506064076</v>
      </c>
      <c r="AQ336" s="18" t="s">
        <v>1168</v>
      </c>
      <c r="AR336" s="24">
        <v>707.48</v>
      </c>
      <c r="AS336" s="24" t="s">
        <v>1509</v>
      </c>
      <c r="AT336" s="79">
        <f t="shared" si="142"/>
        <v>23.653846153846153</v>
      </c>
      <c r="AU336" s="51" t="b">
        <f t="shared" si="143"/>
        <v>0</v>
      </c>
      <c r="AV336" s="19">
        <v>34.511219512195126</v>
      </c>
      <c r="AW336" s="47">
        <v>162720.4</v>
      </c>
      <c r="AX336" s="18" t="s">
        <v>1841</v>
      </c>
      <c r="AY336" s="18">
        <v>2</v>
      </c>
      <c r="AZ336" s="43">
        <f t="shared" si="150"/>
        <v>520.38461538461536</v>
      </c>
      <c r="BA336" s="44">
        <f>ROUNDUP((AT336*U336)/Z336,0)*Z336</f>
        <v>540</v>
      </c>
      <c r="BB336" s="80">
        <f t="shared" si="145"/>
        <v>500</v>
      </c>
      <c r="BC336" s="18">
        <f t="shared" si="151"/>
        <v>540</v>
      </c>
      <c r="BD336" s="18">
        <f t="shared" si="152"/>
        <v>124200</v>
      </c>
      <c r="BE336" s="18">
        <f t="shared" si="153"/>
        <v>248400</v>
      </c>
      <c r="BF336" s="18">
        <f t="shared" si="154"/>
        <v>22</v>
      </c>
      <c r="BG336" s="19">
        <f t="shared" si="155"/>
        <v>2</v>
      </c>
      <c r="BH336" s="19">
        <f t="shared" si="156"/>
        <v>0</v>
      </c>
      <c r="BI336" s="19"/>
      <c r="BJ336" s="19"/>
      <c r="BK336" s="19"/>
      <c r="BL336" s="19"/>
      <c r="BM336" s="19">
        <f t="shared" si="157"/>
        <v>520.38461538461536</v>
      </c>
      <c r="BN336" s="18">
        <f t="shared" si="158"/>
        <v>540</v>
      </c>
      <c r="BO336" s="18">
        <f t="shared" si="159"/>
        <v>540</v>
      </c>
      <c r="BP336" s="18">
        <f t="shared" si="160"/>
        <v>22.829268292682926</v>
      </c>
    </row>
    <row r="337" spans="1:68" ht="30" x14ac:dyDescent="0.25">
      <c r="A337" s="18">
        <v>154</v>
      </c>
      <c r="B337" s="28" t="s">
        <v>2105</v>
      </c>
      <c r="C337" s="28" t="s">
        <v>1534</v>
      </c>
      <c r="D337" s="28"/>
      <c r="E337" s="23"/>
      <c r="F337" s="24">
        <v>100</v>
      </c>
      <c r="G337" s="25">
        <v>1233.7375</v>
      </c>
      <c r="H337" s="52" t="s">
        <v>1702</v>
      </c>
      <c r="I337" s="86" t="s">
        <v>1700</v>
      </c>
      <c r="J337" s="83" t="s">
        <v>1661</v>
      </c>
      <c r="K337" s="71" t="s">
        <v>1183</v>
      </c>
      <c r="L337" s="25" t="s">
        <v>409</v>
      </c>
      <c r="M337" s="52">
        <v>1233.7375</v>
      </c>
      <c r="N337" s="71" t="s">
        <v>1207</v>
      </c>
      <c r="O337" s="25">
        <v>1</v>
      </c>
      <c r="P337" s="25">
        <v>20</v>
      </c>
      <c r="Q337" s="52">
        <v>5</v>
      </c>
      <c r="R337" s="25">
        <v>5</v>
      </c>
      <c r="S337" s="52">
        <f>O337+P337+Q337+R337</f>
        <v>31</v>
      </c>
      <c r="T337" s="54">
        <v>30</v>
      </c>
      <c r="U337" s="25">
        <f t="shared" si="149"/>
        <v>31</v>
      </c>
      <c r="V337" s="71" t="s">
        <v>1949</v>
      </c>
      <c r="W337" s="71" t="s">
        <v>19</v>
      </c>
      <c r="X337" s="25" t="s">
        <v>1529</v>
      </c>
      <c r="Y337" s="25">
        <v>25</v>
      </c>
      <c r="Z337" s="25">
        <v>25</v>
      </c>
      <c r="AA337" s="42">
        <v>0</v>
      </c>
      <c r="AB337" s="42">
        <v>75</v>
      </c>
      <c r="AC337" s="42">
        <v>50</v>
      </c>
      <c r="AD337" s="42">
        <v>0</v>
      </c>
      <c r="AE337" s="42">
        <v>50</v>
      </c>
      <c r="AF337" s="42">
        <v>25</v>
      </c>
      <c r="AG337" s="42">
        <v>25</v>
      </c>
      <c r="AH337" s="42">
        <v>0</v>
      </c>
      <c r="AI337" s="42">
        <v>75</v>
      </c>
      <c r="AJ337" s="18">
        <v>300</v>
      </c>
      <c r="AK337" s="47">
        <v>33.333333333333336</v>
      </c>
      <c r="AL337" s="75">
        <v>75</v>
      </c>
      <c r="AM337" s="47">
        <f t="shared" si="144"/>
        <v>41124.583333333336</v>
      </c>
      <c r="AN337" s="47">
        <v>0.41124583333333337</v>
      </c>
      <c r="AO337" s="48">
        <v>3.7623832335919395E-4</v>
      </c>
      <c r="AP337" s="49">
        <v>0.95894015338399996</v>
      </c>
      <c r="AQ337" s="18" t="s">
        <v>1168</v>
      </c>
      <c r="AR337" s="24">
        <v>100</v>
      </c>
      <c r="AS337" s="24" t="s">
        <v>1509</v>
      </c>
      <c r="AT337" s="79">
        <f t="shared" si="142"/>
        <v>2.8846153846153846</v>
      </c>
      <c r="AU337" s="51" t="b">
        <f t="shared" si="143"/>
        <v>0</v>
      </c>
      <c r="AV337" s="19">
        <v>40</v>
      </c>
      <c r="AW337" s="47">
        <v>123373.75</v>
      </c>
      <c r="AX337" s="18" t="s">
        <v>1841</v>
      </c>
      <c r="AY337" s="18">
        <v>2</v>
      </c>
      <c r="AZ337" s="43">
        <f t="shared" si="150"/>
        <v>89.42307692307692</v>
      </c>
      <c r="BA337" s="44">
        <f>ROUNDUP((AT337*U337)/Z337,0)*Z337</f>
        <v>100</v>
      </c>
      <c r="BB337" s="80">
        <f t="shared" si="145"/>
        <v>25</v>
      </c>
      <c r="BC337" s="18">
        <f t="shared" si="151"/>
        <v>100</v>
      </c>
      <c r="BD337" s="18">
        <f t="shared" si="152"/>
        <v>123373.75</v>
      </c>
      <c r="BE337" s="18">
        <f t="shared" si="153"/>
        <v>246747.5</v>
      </c>
      <c r="BF337" s="18">
        <f t="shared" si="154"/>
        <v>31</v>
      </c>
      <c r="BG337" s="19">
        <f t="shared" si="155"/>
        <v>1</v>
      </c>
      <c r="BH337" s="19">
        <f t="shared" si="156"/>
        <v>1</v>
      </c>
      <c r="BI337" s="19"/>
      <c r="BJ337" s="19"/>
      <c r="BK337" s="19"/>
      <c r="BL337" s="19"/>
      <c r="BM337" s="19">
        <f t="shared" si="157"/>
        <v>89.42307692307692</v>
      </c>
      <c r="BN337" s="18">
        <f t="shared" si="158"/>
        <v>100</v>
      </c>
      <c r="BO337" s="18">
        <f t="shared" si="159"/>
        <v>100</v>
      </c>
      <c r="BP337" s="18">
        <f t="shared" si="160"/>
        <v>34.666666666666664</v>
      </c>
    </row>
    <row r="338" spans="1:68" ht="30" x14ac:dyDescent="0.25">
      <c r="A338" s="18">
        <v>391</v>
      </c>
      <c r="B338" s="28" t="s">
        <v>2106</v>
      </c>
      <c r="C338" s="23" t="s">
        <v>1595</v>
      </c>
      <c r="D338" s="23"/>
      <c r="E338" s="23"/>
      <c r="F338" s="24">
        <v>0</v>
      </c>
      <c r="G338" s="25">
        <v>11</v>
      </c>
      <c r="H338" s="52" t="e">
        <v>#N/A</v>
      </c>
      <c r="I338" s="86" t="s">
        <v>1700</v>
      </c>
      <c r="J338" s="83" t="s">
        <v>1505</v>
      </c>
      <c r="K338" s="71" t="s">
        <v>1185</v>
      </c>
      <c r="L338" s="25" t="s">
        <v>410</v>
      </c>
      <c r="M338" s="52">
        <v>11</v>
      </c>
      <c r="N338" s="71" t="s">
        <v>1208</v>
      </c>
      <c r="O338" s="25">
        <v>1</v>
      </c>
      <c r="P338" s="25">
        <v>10</v>
      </c>
      <c r="Q338" s="52">
        <v>1</v>
      </c>
      <c r="R338" s="25">
        <v>4</v>
      </c>
      <c r="S338" s="25">
        <v>16</v>
      </c>
      <c r="T338" s="25">
        <v>5</v>
      </c>
      <c r="U338" s="25">
        <f t="shared" si="149"/>
        <v>16</v>
      </c>
      <c r="V338" s="71" t="s">
        <v>1905</v>
      </c>
      <c r="W338" s="71" t="s">
        <v>46</v>
      </c>
      <c r="X338" s="25" t="s">
        <v>1510</v>
      </c>
      <c r="Y338" s="25">
        <v>10000</v>
      </c>
      <c r="Z338" s="25">
        <v>56</v>
      </c>
      <c r="AA338" s="42">
        <v>0</v>
      </c>
      <c r="AB338" s="42">
        <v>31360</v>
      </c>
      <c r="AC338" s="42">
        <v>0</v>
      </c>
      <c r="AD338" s="42">
        <v>0</v>
      </c>
      <c r="AE338" s="42">
        <v>0</v>
      </c>
      <c r="AF338" s="42">
        <v>2240</v>
      </c>
      <c r="AG338" s="42">
        <v>0</v>
      </c>
      <c r="AH338" s="42">
        <v>0</v>
      </c>
      <c r="AI338" s="42">
        <v>0</v>
      </c>
      <c r="AJ338" s="18">
        <v>33600</v>
      </c>
      <c r="AK338" s="47">
        <v>3733.3333333333335</v>
      </c>
      <c r="AL338" s="75">
        <v>31360</v>
      </c>
      <c r="AM338" s="47">
        <f t="shared" si="144"/>
        <v>41066.666666666672</v>
      </c>
      <c r="AN338" s="47">
        <v>0.41066666666666674</v>
      </c>
      <c r="AO338" s="48">
        <v>3.7570845854853805E-4</v>
      </c>
      <c r="AP338" s="49">
        <v>0.95931586184254847</v>
      </c>
      <c r="AQ338" s="18" t="s">
        <v>1168</v>
      </c>
      <c r="AR338" s="24">
        <v>0</v>
      </c>
      <c r="AS338" s="24" t="s">
        <v>1510</v>
      </c>
      <c r="AT338" s="79">
        <f t="shared" si="142"/>
        <v>1206.1538461538462</v>
      </c>
      <c r="AU338" s="51" t="b">
        <f t="shared" si="143"/>
        <v>0</v>
      </c>
      <c r="AV338" s="19">
        <v>0</v>
      </c>
      <c r="AW338" s="47">
        <v>0</v>
      </c>
      <c r="AX338" s="18" t="s">
        <v>1867</v>
      </c>
      <c r="AY338" s="18">
        <v>2</v>
      </c>
      <c r="AZ338" s="18">
        <f t="shared" si="150"/>
        <v>19298.461538461539</v>
      </c>
      <c r="BB338" s="80">
        <f t="shared" si="145"/>
        <v>10000</v>
      </c>
      <c r="BC338" s="18">
        <f t="shared" si="151"/>
        <v>19352</v>
      </c>
      <c r="BD338" s="18">
        <f t="shared" si="152"/>
        <v>212872</v>
      </c>
      <c r="BE338" s="18">
        <f t="shared" si="153"/>
        <v>425744</v>
      </c>
      <c r="BF338" s="18">
        <f t="shared" si="154"/>
        <v>16</v>
      </c>
      <c r="BG338" s="19">
        <f t="shared" si="155"/>
        <v>0</v>
      </c>
      <c r="BH338" s="19">
        <f t="shared" si="156"/>
        <v>2</v>
      </c>
      <c r="BI338" s="19"/>
      <c r="BJ338" s="19"/>
      <c r="BK338" s="19">
        <f>BH338*BO338</f>
        <v>38704</v>
      </c>
      <c r="BL338" s="19">
        <f>BK338*G338</f>
        <v>425744</v>
      </c>
      <c r="BM338" s="19">
        <f t="shared" si="157"/>
        <v>19298.461538461539</v>
      </c>
      <c r="BN338" s="18">
        <f t="shared" si="158"/>
        <v>19352</v>
      </c>
      <c r="BO338" s="18">
        <f t="shared" si="159"/>
        <v>19352</v>
      </c>
      <c r="BP338" s="18">
        <f t="shared" si="160"/>
        <v>16.04438775510204</v>
      </c>
    </row>
    <row r="339" spans="1:68" ht="30" x14ac:dyDescent="0.25">
      <c r="A339" s="18">
        <v>244</v>
      </c>
      <c r="B339" s="29" t="s">
        <v>2107</v>
      </c>
      <c r="C339" s="28" t="s">
        <v>1534</v>
      </c>
      <c r="D339" s="28"/>
      <c r="E339" s="23"/>
      <c r="F339" s="24">
        <v>900</v>
      </c>
      <c r="G339" s="25">
        <v>44.5</v>
      </c>
      <c r="H339" s="52" t="s">
        <v>1721</v>
      </c>
      <c r="I339" s="86" t="s">
        <v>1700</v>
      </c>
      <c r="J339" s="83" t="s">
        <v>1501</v>
      </c>
      <c r="K339" s="71" t="s">
        <v>1178</v>
      </c>
      <c r="L339" s="25" t="s">
        <v>411</v>
      </c>
      <c r="M339" s="52">
        <v>44.5</v>
      </c>
      <c r="N339" s="71" t="s">
        <v>1208</v>
      </c>
      <c r="O339" s="25">
        <v>1</v>
      </c>
      <c r="P339" s="25">
        <v>4</v>
      </c>
      <c r="Q339" s="52">
        <v>1</v>
      </c>
      <c r="R339" s="25">
        <v>2</v>
      </c>
      <c r="S339" s="25">
        <v>8</v>
      </c>
      <c r="T339" s="25">
        <v>5</v>
      </c>
      <c r="U339" s="25">
        <f t="shared" si="149"/>
        <v>8</v>
      </c>
      <c r="V339" s="71"/>
      <c r="W339" s="71" t="s">
        <v>46</v>
      </c>
      <c r="X339" s="25" t="s">
        <v>1510</v>
      </c>
      <c r="Y339" s="25">
        <v>500</v>
      </c>
      <c r="Z339" s="25">
        <v>10</v>
      </c>
      <c r="AA339" s="42">
        <v>1780</v>
      </c>
      <c r="AB339" s="42">
        <v>1270</v>
      </c>
      <c r="AC339" s="42">
        <v>990</v>
      </c>
      <c r="AD339" s="42">
        <v>0</v>
      </c>
      <c r="AE339" s="42">
        <v>1260</v>
      </c>
      <c r="AF339" s="42">
        <v>300</v>
      </c>
      <c r="AG339" s="42">
        <v>1150</v>
      </c>
      <c r="AH339" s="42">
        <v>136</v>
      </c>
      <c r="AI339" s="42">
        <v>1403</v>
      </c>
      <c r="AJ339" s="18">
        <v>8289</v>
      </c>
      <c r="AK339" s="47">
        <v>921</v>
      </c>
      <c r="AL339" s="75">
        <v>1780</v>
      </c>
      <c r="AM339" s="47">
        <f t="shared" si="144"/>
        <v>40984.5</v>
      </c>
      <c r="AN339" s="47">
        <v>0.40984500000000001</v>
      </c>
      <c r="AO339" s="48">
        <v>3.7495673667327654E-4</v>
      </c>
      <c r="AP339" s="49">
        <v>0.95969081857922178</v>
      </c>
      <c r="AQ339" s="18" t="s">
        <v>1168</v>
      </c>
      <c r="AR339" s="24">
        <v>900</v>
      </c>
      <c r="AS339" s="24" t="s">
        <v>1510</v>
      </c>
      <c r="AT339" s="79">
        <f t="shared" si="142"/>
        <v>68.461538461538467</v>
      </c>
      <c r="AU339" s="51" t="b">
        <f t="shared" si="143"/>
        <v>0</v>
      </c>
      <c r="AV339" s="19">
        <v>15.168539325842696</v>
      </c>
      <c r="AW339" s="47">
        <v>40050</v>
      </c>
      <c r="AX339" s="18" t="s">
        <v>1841</v>
      </c>
      <c r="AY339" s="18">
        <v>2</v>
      </c>
      <c r="AZ339" s="18">
        <f t="shared" si="150"/>
        <v>547.69230769230774</v>
      </c>
      <c r="BA339" s="44">
        <f t="shared" ref="BA339:BA357" si="161">ROUNDUP((AT339*U339)/Z339,0)*Z339</f>
        <v>550</v>
      </c>
      <c r="BB339" s="80">
        <f t="shared" si="145"/>
        <v>500</v>
      </c>
      <c r="BC339" s="18">
        <f t="shared" si="151"/>
        <v>550</v>
      </c>
      <c r="BD339" s="18">
        <f t="shared" si="152"/>
        <v>24475</v>
      </c>
      <c r="BE339" s="18">
        <f t="shared" si="153"/>
        <v>48950</v>
      </c>
      <c r="BF339" s="18">
        <f t="shared" si="154"/>
        <v>8</v>
      </c>
      <c r="BG339" s="19">
        <f t="shared" si="155"/>
        <v>2</v>
      </c>
      <c r="BH339" s="19">
        <f t="shared" si="156"/>
        <v>0</v>
      </c>
      <c r="BI339" s="19"/>
      <c r="BJ339" s="19"/>
      <c r="BK339" s="19"/>
      <c r="BL339" s="19"/>
      <c r="BM339" s="19">
        <f t="shared" si="157"/>
        <v>547.69230769230774</v>
      </c>
      <c r="BN339" s="18">
        <f t="shared" si="158"/>
        <v>550</v>
      </c>
      <c r="BO339" s="18">
        <f t="shared" si="159"/>
        <v>550</v>
      </c>
      <c r="BP339" s="18">
        <f t="shared" si="160"/>
        <v>8.0337078651685392</v>
      </c>
    </row>
    <row r="340" spans="1:68" ht="30" x14ac:dyDescent="0.25">
      <c r="A340" s="18">
        <v>85</v>
      </c>
      <c r="B340" s="28" t="s">
        <v>2108</v>
      </c>
      <c r="C340" s="28" t="s">
        <v>1534</v>
      </c>
      <c r="D340" s="28"/>
      <c r="E340" s="23"/>
      <c r="F340" s="24">
        <v>225</v>
      </c>
      <c r="G340" s="25">
        <v>638.02499999999998</v>
      </c>
      <c r="H340" s="52" t="s">
        <v>1748</v>
      </c>
      <c r="I340" s="86" t="s">
        <v>1700</v>
      </c>
      <c r="J340" s="83" t="s">
        <v>1504</v>
      </c>
      <c r="K340" s="71" t="s">
        <v>1171</v>
      </c>
      <c r="L340" s="25" t="s">
        <v>412</v>
      </c>
      <c r="M340" s="52">
        <v>638.02499999999998</v>
      </c>
      <c r="N340" s="71" t="s">
        <v>1207</v>
      </c>
      <c r="O340" s="25">
        <v>1</v>
      </c>
      <c r="P340" s="25">
        <v>15</v>
      </c>
      <c r="Q340" s="52">
        <v>1</v>
      </c>
      <c r="R340" s="25">
        <v>2</v>
      </c>
      <c r="S340" s="52">
        <f>O340+P340+Q340+R340</f>
        <v>19</v>
      </c>
      <c r="T340" s="25">
        <v>2</v>
      </c>
      <c r="U340" s="25">
        <f t="shared" si="149"/>
        <v>19</v>
      </c>
      <c r="V340" s="71" t="s">
        <v>1950</v>
      </c>
      <c r="W340" s="71" t="s">
        <v>46</v>
      </c>
      <c r="X340" s="25" t="s">
        <v>1529</v>
      </c>
      <c r="Y340" s="25">
        <v>50</v>
      </c>
      <c r="Z340" s="25">
        <v>25</v>
      </c>
      <c r="AA340" s="42">
        <v>25</v>
      </c>
      <c r="AB340" s="42">
        <v>50</v>
      </c>
      <c r="AC340" s="42">
        <v>25</v>
      </c>
      <c r="AD340" s="42">
        <v>0</v>
      </c>
      <c r="AE340" s="42">
        <v>25</v>
      </c>
      <c r="AF340" s="42">
        <v>75</v>
      </c>
      <c r="AG340" s="42">
        <v>125</v>
      </c>
      <c r="AH340" s="42">
        <v>150</v>
      </c>
      <c r="AI340" s="42">
        <v>100</v>
      </c>
      <c r="AJ340" s="18">
        <v>575</v>
      </c>
      <c r="AK340" s="47">
        <v>63.888888888888886</v>
      </c>
      <c r="AL340" s="75">
        <v>150</v>
      </c>
      <c r="AM340" s="47">
        <f t="shared" si="144"/>
        <v>40762.708333333328</v>
      </c>
      <c r="AN340" s="47">
        <v>0.40762708333333331</v>
      </c>
      <c r="AO340" s="48">
        <v>3.7292762128685823E-4</v>
      </c>
      <c r="AP340" s="49">
        <v>0.96006374620050861</v>
      </c>
      <c r="AQ340" s="18" t="s">
        <v>1168</v>
      </c>
      <c r="AR340" s="24">
        <v>225</v>
      </c>
      <c r="AS340" s="24" t="s">
        <v>1509</v>
      </c>
      <c r="AT340" s="79">
        <f t="shared" si="142"/>
        <v>5.7692307692307692</v>
      </c>
      <c r="AU340" s="51" t="b">
        <f t="shared" si="143"/>
        <v>0</v>
      </c>
      <c r="AV340" s="19">
        <v>45</v>
      </c>
      <c r="AW340" s="47">
        <v>143555.625</v>
      </c>
      <c r="AX340" s="18" t="s">
        <v>1841</v>
      </c>
      <c r="AY340" s="18">
        <v>2</v>
      </c>
      <c r="AZ340" s="18">
        <f t="shared" si="150"/>
        <v>109.61538461538461</v>
      </c>
      <c r="BA340" s="44">
        <f t="shared" si="161"/>
        <v>125</v>
      </c>
      <c r="BB340" s="80">
        <f t="shared" si="145"/>
        <v>50</v>
      </c>
      <c r="BC340" s="18">
        <f t="shared" si="151"/>
        <v>125</v>
      </c>
      <c r="BD340" s="18">
        <f t="shared" si="152"/>
        <v>79753.125</v>
      </c>
      <c r="BE340" s="18">
        <f t="shared" si="153"/>
        <v>159506.25</v>
      </c>
      <c r="BF340" s="18">
        <f t="shared" si="154"/>
        <v>19</v>
      </c>
      <c r="BG340" s="19">
        <f t="shared" si="155"/>
        <v>2</v>
      </c>
      <c r="BH340" s="19">
        <f t="shared" si="156"/>
        <v>0</v>
      </c>
      <c r="BI340" s="19"/>
      <c r="BJ340" s="19"/>
      <c r="BK340" s="19">
        <f>BH340*BO340</f>
        <v>0</v>
      </c>
      <c r="BL340" s="19">
        <f>BK340*G340</f>
        <v>0</v>
      </c>
      <c r="BM340" s="19">
        <f t="shared" si="157"/>
        <v>109.61538461538461</v>
      </c>
      <c r="BN340" s="18">
        <f t="shared" si="158"/>
        <v>125</v>
      </c>
      <c r="BO340" s="18">
        <f t="shared" si="159"/>
        <v>125</v>
      </c>
      <c r="BP340" s="18">
        <f t="shared" si="160"/>
        <v>21.666666666666668</v>
      </c>
    </row>
    <row r="341" spans="1:68" ht="30" x14ac:dyDescent="0.25">
      <c r="A341" s="18">
        <v>364</v>
      </c>
      <c r="B341" s="28" t="s">
        <v>2109</v>
      </c>
      <c r="C341" s="28" t="s">
        <v>1534</v>
      </c>
      <c r="D341" s="28"/>
      <c r="E341" s="23"/>
      <c r="F341" s="24">
        <v>500</v>
      </c>
      <c r="G341" s="25">
        <v>35</v>
      </c>
      <c r="H341" s="52" t="s">
        <v>1739</v>
      </c>
      <c r="I341" s="86" t="s">
        <v>1700</v>
      </c>
      <c r="J341" s="83" t="s">
        <v>1502</v>
      </c>
      <c r="K341" s="71" t="s">
        <v>1178</v>
      </c>
      <c r="L341" s="25" t="s">
        <v>535</v>
      </c>
      <c r="M341" s="52">
        <v>35</v>
      </c>
      <c r="N341" s="71" t="s">
        <v>1208</v>
      </c>
      <c r="O341" s="25">
        <v>1</v>
      </c>
      <c r="P341" s="25">
        <v>4</v>
      </c>
      <c r="Q341" s="52">
        <v>1</v>
      </c>
      <c r="R341" s="25">
        <v>2</v>
      </c>
      <c r="S341" s="25">
        <v>8</v>
      </c>
      <c r="T341" s="25">
        <v>7</v>
      </c>
      <c r="U341" s="25">
        <f t="shared" si="149"/>
        <v>8</v>
      </c>
      <c r="V341" s="71" t="s">
        <v>1968</v>
      </c>
      <c r="W341" s="71" t="s">
        <v>46</v>
      </c>
      <c r="X341" s="25" t="s">
        <v>1510</v>
      </c>
      <c r="Y341" s="25">
        <v>500</v>
      </c>
      <c r="Z341" s="25">
        <v>10</v>
      </c>
      <c r="AA341" s="42"/>
      <c r="AB341" s="42"/>
      <c r="AC341" s="42"/>
      <c r="AD341" s="42"/>
      <c r="AE341" s="42">
        <v>0</v>
      </c>
      <c r="AF341" s="42">
        <v>530</v>
      </c>
      <c r="AG341" s="42">
        <v>1830</v>
      </c>
      <c r="AH341" s="42">
        <v>1650</v>
      </c>
      <c r="AI341" s="42">
        <v>1710</v>
      </c>
      <c r="AJ341" s="18">
        <v>5720</v>
      </c>
      <c r="AK341" s="47">
        <v>1144</v>
      </c>
      <c r="AL341" s="75">
        <v>1830</v>
      </c>
      <c r="AM341" s="47">
        <f t="shared" si="144"/>
        <v>22244.444444444445</v>
      </c>
      <c r="AN341" s="47">
        <v>0.40039999999999998</v>
      </c>
      <c r="AO341" s="48">
        <v>3.6631574708482459E-4</v>
      </c>
      <c r="AP341" s="49">
        <v>0.96043006194759339</v>
      </c>
      <c r="AQ341" s="18" t="s">
        <v>1168</v>
      </c>
      <c r="AR341" s="24">
        <v>500</v>
      </c>
      <c r="AS341" s="24" t="s">
        <v>1510</v>
      </c>
      <c r="AT341" s="79">
        <f t="shared" si="142"/>
        <v>70.384615384615387</v>
      </c>
      <c r="AU341" s="51" t="b">
        <f t="shared" si="143"/>
        <v>0</v>
      </c>
      <c r="AV341" s="19">
        <v>8.1967213114754092</v>
      </c>
      <c r="AW341" s="47">
        <v>17500</v>
      </c>
      <c r="AX341" s="18" t="s">
        <v>1841</v>
      </c>
      <c r="AY341" s="18">
        <v>2</v>
      </c>
      <c r="AZ341" s="18">
        <f t="shared" si="150"/>
        <v>563.07692307692309</v>
      </c>
      <c r="BA341" s="44">
        <f t="shared" si="161"/>
        <v>570</v>
      </c>
      <c r="BB341" s="80">
        <f t="shared" si="145"/>
        <v>500</v>
      </c>
      <c r="BC341" s="18">
        <f t="shared" si="151"/>
        <v>570</v>
      </c>
      <c r="BD341" s="18">
        <f t="shared" si="152"/>
        <v>19950</v>
      </c>
      <c r="BE341" s="18">
        <f t="shared" si="153"/>
        <v>39900</v>
      </c>
      <c r="BF341" s="18">
        <f t="shared" si="154"/>
        <v>8</v>
      </c>
      <c r="BG341" s="19">
        <f t="shared" si="155"/>
        <v>1</v>
      </c>
      <c r="BH341" s="19">
        <f t="shared" si="156"/>
        <v>1</v>
      </c>
      <c r="BI341" s="19"/>
      <c r="BJ341" s="19"/>
      <c r="BK341" s="19">
        <f>BH341*BO341</f>
        <v>570</v>
      </c>
      <c r="BL341" s="19">
        <f>BK341*G341</f>
        <v>19950</v>
      </c>
      <c r="BM341" s="19">
        <f t="shared" si="157"/>
        <v>563.07692307692309</v>
      </c>
      <c r="BN341" s="18">
        <f t="shared" si="158"/>
        <v>570</v>
      </c>
      <c r="BO341" s="18">
        <f t="shared" si="159"/>
        <v>570</v>
      </c>
      <c r="BP341" s="18">
        <f t="shared" si="160"/>
        <v>8.0983606557377055</v>
      </c>
    </row>
    <row r="342" spans="1:68" ht="30" x14ac:dyDescent="0.25">
      <c r="A342" s="18">
        <v>1047</v>
      </c>
      <c r="B342" s="28" t="s">
        <v>2110</v>
      </c>
      <c r="C342" s="28" t="s">
        <v>1534</v>
      </c>
      <c r="D342" s="28"/>
      <c r="E342" s="23"/>
      <c r="F342" s="24">
        <v>23152</v>
      </c>
      <c r="G342" s="25">
        <v>1.9</v>
      </c>
      <c r="H342" s="52" t="e">
        <v>#N/A</v>
      </c>
      <c r="I342" s="86" t="s">
        <v>1700</v>
      </c>
      <c r="J342" s="83" t="s">
        <v>1641</v>
      </c>
      <c r="K342" s="71" t="s">
        <v>1209</v>
      </c>
      <c r="L342" s="25" t="s">
        <v>774</v>
      </c>
      <c r="M342" s="52">
        <v>1.9</v>
      </c>
      <c r="N342" s="71" t="s">
        <v>1208</v>
      </c>
      <c r="O342" s="25">
        <v>1</v>
      </c>
      <c r="P342" s="25">
        <v>10</v>
      </c>
      <c r="Q342" s="52">
        <v>1</v>
      </c>
      <c r="R342" s="25">
        <v>4</v>
      </c>
      <c r="S342" s="25">
        <v>16</v>
      </c>
      <c r="T342" s="25" t="e">
        <v>#N/A</v>
      </c>
      <c r="U342" s="25">
        <f t="shared" si="149"/>
        <v>16</v>
      </c>
      <c r="V342" s="71" t="s">
        <v>1904</v>
      </c>
      <c r="W342" s="71" t="s">
        <v>46</v>
      </c>
      <c r="X342" s="25" t="s">
        <v>1510</v>
      </c>
      <c r="Y342" s="25">
        <v>5000</v>
      </c>
      <c r="Z342" s="25">
        <v>500</v>
      </c>
      <c r="AA342" s="42"/>
      <c r="AB342" s="42"/>
      <c r="AC342" s="42"/>
      <c r="AD342" s="42"/>
      <c r="AE342" s="42"/>
      <c r="AF342" s="42"/>
      <c r="AG342" s="42"/>
      <c r="AH342" s="42"/>
      <c r="AI342" s="42">
        <v>21000</v>
      </c>
      <c r="AJ342" s="18">
        <v>21000</v>
      </c>
      <c r="AK342" s="47">
        <v>21000</v>
      </c>
      <c r="AL342" s="75">
        <v>21000</v>
      </c>
      <c r="AM342" s="47">
        <f t="shared" si="144"/>
        <v>4433.333333333333</v>
      </c>
      <c r="AN342" s="47">
        <v>0.39900000000000002</v>
      </c>
      <c r="AO342" s="48">
        <v>3.650349227943182E-4</v>
      </c>
      <c r="AP342" s="49">
        <v>0.96079509687038767</v>
      </c>
      <c r="AQ342" s="18" t="s">
        <v>1168</v>
      </c>
      <c r="AR342" s="24">
        <v>23152</v>
      </c>
      <c r="AS342" s="24" t="s">
        <v>1510</v>
      </c>
      <c r="AT342" s="79">
        <f t="shared" si="142"/>
        <v>807.69230769230774</v>
      </c>
      <c r="AU342" s="51" t="b">
        <f t="shared" si="143"/>
        <v>0</v>
      </c>
      <c r="AV342" s="19">
        <v>33.074285714285715</v>
      </c>
      <c r="AW342" s="47">
        <v>43988.799999999996</v>
      </c>
      <c r="AX342" s="18" t="s">
        <v>1841</v>
      </c>
      <c r="AY342" s="18">
        <v>2</v>
      </c>
      <c r="AZ342" s="18">
        <f t="shared" si="150"/>
        <v>12923.076923076924</v>
      </c>
      <c r="BA342" s="44">
        <f t="shared" si="161"/>
        <v>13000</v>
      </c>
      <c r="BB342" s="80">
        <f t="shared" si="145"/>
        <v>5000</v>
      </c>
      <c r="BC342" s="18">
        <f t="shared" si="151"/>
        <v>13000</v>
      </c>
      <c r="BD342" s="18">
        <f t="shared" si="152"/>
        <v>24700</v>
      </c>
      <c r="BE342" s="18">
        <f t="shared" si="153"/>
        <v>49400</v>
      </c>
      <c r="BF342" s="18">
        <f t="shared" si="154"/>
        <v>16</v>
      </c>
      <c r="BG342" s="19">
        <f t="shared" si="155"/>
        <v>2</v>
      </c>
      <c r="BH342" s="19">
        <f t="shared" si="156"/>
        <v>0</v>
      </c>
      <c r="BI342" s="19"/>
      <c r="BJ342" s="19"/>
      <c r="BK342" s="19">
        <f>BH342*BO342</f>
        <v>0</v>
      </c>
      <c r="BL342" s="19">
        <f>BK342*G342</f>
        <v>0</v>
      </c>
      <c r="BM342" s="19">
        <f t="shared" si="157"/>
        <v>12923.076923076924</v>
      </c>
      <c r="BN342" s="18">
        <f t="shared" si="158"/>
        <v>13000</v>
      </c>
      <c r="BO342" s="18">
        <f t="shared" si="159"/>
        <v>13000</v>
      </c>
      <c r="BP342" s="18">
        <f t="shared" si="160"/>
        <v>16.095238095238095</v>
      </c>
    </row>
    <row r="343" spans="1:68" ht="45" x14ac:dyDescent="0.25">
      <c r="A343" s="18">
        <v>505</v>
      </c>
      <c r="B343" s="28" t="s">
        <v>2111</v>
      </c>
      <c r="C343" s="28" t="s">
        <v>1534</v>
      </c>
      <c r="D343" s="28"/>
      <c r="E343" s="23"/>
      <c r="F343" s="24">
        <v>38000</v>
      </c>
      <c r="G343" s="25">
        <v>0.82</v>
      </c>
      <c r="H343" s="52" t="s">
        <v>1707</v>
      </c>
      <c r="I343" s="86" t="s">
        <v>1700</v>
      </c>
      <c r="J343" s="83" t="s">
        <v>1630</v>
      </c>
      <c r="K343" s="71" t="s">
        <v>1187</v>
      </c>
      <c r="L343" s="25" t="s">
        <v>414</v>
      </c>
      <c r="M343" s="52">
        <v>0.82</v>
      </c>
      <c r="N343" s="71" t="s">
        <v>1208</v>
      </c>
      <c r="O343" s="25">
        <v>1</v>
      </c>
      <c r="P343" s="25">
        <v>10</v>
      </c>
      <c r="Q343" s="52">
        <v>1</v>
      </c>
      <c r="R343" s="25">
        <v>3</v>
      </c>
      <c r="S343" s="25">
        <v>15</v>
      </c>
      <c r="T343" s="25">
        <v>5</v>
      </c>
      <c r="U343" s="25">
        <f t="shared" si="149"/>
        <v>15</v>
      </c>
      <c r="V343" s="71" t="s">
        <v>1928</v>
      </c>
      <c r="W343" s="71" t="s">
        <v>46</v>
      </c>
      <c r="X343" s="25" t="s">
        <v>1510</v>
      </c>
      <c r="Y343" s="25">
        <v>10000</v>
      </c>
      <c r="Z343" s="25">
        <v>200</v>
      </c>
      <c r="AA343" s="42">
        <v>9000</v>
      </c>
      <c r="AB343" s="42">
        <v>64060</v>
      </c>
      <c r="AC343" s="42">
        <v>51800</v>
      </c>
      <c r="AD343" s="42">
        <v>27000</v>
      </c>
      <c r="AE343" s="42">
        <v>47200</v>
      </c>
      <c r="AF343" s="42">
        <v>86200</v>
      </c>
      <c r="AG343" s="42">
        <v>74300</v>
      </c>
      <c r="AH343" s="42">
        <v>32000</v>
      </c>
      <c r="AI343" s="42">
        <v>43800</v>
      </c>
      <c r="AJ343" s="18">
        <v>435360</v>
      </c>
      <c r="AK343" s="47">
        <v>48373.333333333336</v>
      </c>
      <c r="AL343" s="75">
        <v>86200</v>
      </c>
      <c r="AM343" s="47">
        <f t="shared" si="144"/>
        <v>39666.133333333331</v>
      </c>
      <c r="AN343" s="47">
        <v>0.39666133333333331</v>
      </c>
      <c r="AO343" s="48">
        <v>3.6289533631284369E-4</v>
      </c>
      <c r="AP343" s="49">
        <v>0.96115799220670051</v>
      </c>
      <c r="AQ343" s="18" t="s">
        <v>1168</v>
      </c>
      <c r="AR343" s="24">
        <v>38000</v>
      </c>
      <c r="AS343" s="24" t="s">
        <v>1510</v>
      </c>
      <c r="AT343" s="79">
        <f t="shared" si="142"/>
        <v>3315.3846153846152</v>
      </c>
      <c r="AU343" s="51" t="b">
        <f t="shared" si="143"/>
        <v>0</v>
      </c>
      <c r="AV343" s="19">
        <v>13.225058004640371</v>
      </c>
      <c r="AW343" s="47">
        <v>31159.999999999996</v>
      </c>
      <c r="AX343" s="18" t="s">
        <v>1841</v>
      </c>
      <c r="AY343" s="18">
        <v>2</v>
      </c>
      <c r="AZ343" s="18">
        <f t="shared" si="150"/>
        <v>49730.769230769227</v>
      </c>
      <c r="BA343" s="44">
        <f t="shared" si="161"/>
        <v>49800</v>
      </c>
      <c r="BB343" s="80">
        <f t="shared" si="145"/>
        <v>10000</v>
      </c>
      <c r="BC343" s="18">
        <f t="shared" si="151"/>
        <v>49800</v>
      </c>
      <c r="BD343" s="18">
        <f t="shared" si="152"/>
        <v>40836</v>
      </c>
      <c r="BE343" s="18">
        <f t="shared" si="153"/>
        <v>81672</v>
      </c>
      <c r="BF343" s="18">
        <f t="shared" si="154"/>
        <v>15</v>
      </c>
      <c r="BG343" s="19">
        <f t="shared" si="155"/>
        <v>1</v>
      </c>
      <c r="BH343" s="19">
        <f t="shared" si="156"/>
        <v>1</v>
      </c>
      <c r="BI343" s="19">
        <f>(AR343-AY343*BO343)*G343</f>
        <v>-50512</v>
      </c>
      <c r="BJ343" s="19"/>
      <c r="BK343" s="19"/>
      <c r="BL343" s="19"/>
      <c r="BM343" s="19">
        <f t="shared" si="157"/>
        <v>49730.769230769227</v>
      </c>
      <c r="BN343" s="18">
        <f t="shared" si="158"/>
        <v>49800</v>
      </c>
      <c r="BO343" s="18">
        <f t="shared" si="159"/>
        <v>49800</v>
      </c>
      <c r="BP343" s="18">
        <f t="shared" si="160"/>
        <v>15.020881670533644</v>
      </c>
    </row>
    <row r="344" spans="1:68" x14ac:dyDescent="0.25">
      <c r="A344" s="18">
        <v>312</v>
      </c>
      <c r="B344" s="23" t="s">
        <v>415</v>
      </c>
      <c r="C344" s="28" t="s">
        <v>1534</v>
      </c>
      <c r="D344" s="28"/>
      <c r="E344" s="23"/>
      <c r="F344" s="24">
        <v>1360</v>
      </c>
      <c r="G344" s="25">
        <v>36.75</v>
      </c>
      <c r="H344" s="52" t="s">
        <v>1723</v>
      </c>
      <c r="I344" s="86" t="s">
        <v>1700</v>
      </c>
      <c r="J344" s="83" t="s">
        <v>1502</v>
      </c>
      <c r="K344" s="71" t="s">
        <v>1178</v>
      </c>
      <c r="L344" s="25" t="s">
        <v>416</v>
      </c>
      <c r="M344" s="52">
        <v>36.75</v>
      </c>
      <c r="N344" s="71" t="s">
        <v>1208</v>
      </c>
      <c r="O344" s="25">
        <v>1</v>
      </c>
      <c r="P344" s="25">
        <v>4</v>
      </c>
      <c r="Q344" s="52">
        <v>1</v>
      </c>
      <c r="R344" s="25">
        <v>2</v>
      </c>
      <c r="S344" s="25">
        <v>8</v>
      </c>
      <c r="T344" s="25">
        <v>5</v>
      </c>
      <c r="U344" s="25">
        <f t="shared" si="149"/>
        <v>8</v>
      </c>
      <c r="V344" s="71" t="s">
        <v>1968</v>
      </c>
      <c r="W344" s="71" t="s">
        <v>46</v>
      </c>
      <c r="X344" s="25" t="s">
        <v>1510</v>
      </c>
      <c r="Y344" s="25">
        <v>500</v>
      </c>
      <c r="Z344" s="25">
        <v>10</v>
      </c>
      <c r="AA344" s="42">
        <v>1740</v>
      </c>
      <c r="AB344" s="42">
        <v>1440</v>
      </c>
      <c r="AC344" s="42">
        <v>1310</v>
      </c>
      <c r="AD344" s="42">
        <v>330</v>
      </c>
      <c r="AE344" s="42">
        <v>100</v>
      </c>
      <c r="AF344" s="42">
        <v>1080</v>
      </c>
      <c r="AG344" s="42">
        <v>1320</v>
      </c>
      <c r="AH344" s="42">
        <v>1470</v>
      </c>
      <c r="AI344" s="42">
        <v>880</v>
      </c>
      <c r="AJ344" s="18">
        <v>9670</v>
      </c>
      <c r="AK344" s="47">
        <v>1074.4444444444443</v>
      </c>
      <c r="AL344" s="75">
        <v>1740</v>
      </c>
      <c r="AM344" s="47">
        <f t="shared" si="144"/>
        <v>39485.833333333328</v>
      </c>
      <c r="AN344" s="47">
        <v>0.39485833333333331</v>
      </c>
      <c r="AO344" s="48">
        <v>3.6124581760157011E-4</v>
      </c>
      <c r="AP344" s="49">
        <v>0.96151923802430206</v>
      </c>
      <c r="AQ344" s="18" t="s">
        <v>1168</v>
      </c>
      <c r="AR344" s="24">
        <v>1360</v>
      </c>
      <c r="AS344" s="24" t="s">
        <v>1510</v>
      </c>
      <c r="AT344" s="79">
        <f t="shared" si="142"/>
        <v>66.92307692307692</v>
      </c>
      <c r="AU344" s="51" t="b">
        <f t="shared" si="143"/>
        <v>0</v>
      </c>
      <c r="AV344" s="19">
        <v>23.448275862068964</v>
      </c>
      <c r="AW344" s="47">
        <v>49980</v>
      </c>
      <c r="AX344" s="18" t="s">
        <v>1841</v>
      </c>
      <c r="AY344" s="18">
        <v>2</v>
      </c>
      <c r="AZ344" s="18">
        <f t="shared" si="150"/>
        <v>535.38461538461536</v>
      </c>
      <c r="BA344" s="44">
        <f t="shared" si="161"/>
        <v>540</v>
      </c>
      <c r="BB344" s="80">
        <f t="shared" si="145"/>
        <v>500</v>
      </c>
      <c r="BC344" s="18">
        <f t="shared" si="151"/>
        <v>540</v>
      </c>
      <c r="BD344" s="18">
        <f t="shared" si="152"/>
        <v>19845</v>
      </c>
      <c r="BE344" s="18">
        <f t="shared" si="153"/>
        <v>39690</v>
      </c>
      <c r="BF344" s="18">
        <f t="shared" si="154"/>
        <v>8</v>
      </c>
      <c r="BG344" s="19">
        <f t="shared" si="155"/>
        <v>3</v>
      </c>
      <c r="BH344" s="19">
        <f t="shared" si="156"/>
        <v>-1</v>
      </c>
      <c r="BI344" s="19">
        <f>(AR344-AY344*BO344)*G344</f>
        <v>10290</v>
      </c>
      <c r="BJ344" s="19"/>
      <c r="BK344" s="19"/>
      <c r="BL344" s="19"/>
      <c r="BM344" s="19">
        <f t="shared" si="157"/>
        <v>535.38461538461536</v>
      </c>
      <c r="BN344" s="18">
        <f t="shared" si="158"/>
        <v>540</v>
      </c>
      <c r="BO344" s="18">
        <f t="shared" si="159"/>
        <v>540</v>
      </c>
      <c r="BP344" s="18">
        <f t="shared" si="160"/>
        <v>8.068965517241379</v>
      </c>
    </row>
    <row r="345" spans="1:68" x14ac:dyDescent="0.25">
      <c r="A345" s="18">
        <v>422</v>
      </c>
      <c r="B345" s="26" t="s">
        <v>417</v>
      </c>
      <c r="C345" s="28" t="s">
        <v>1534</v>
      </c>
      <c r="D345" s="28"/>
      <c r="E345" s="23"/>
      <c r="F345" s="24">
        <v>4000</v>
      </c>
      <c r="G345" s="25">
        <v>4.3499999999999996</v>
      </c>
      <c r="H345" s="52" t="s">
        <v>1749</v>
      </c>
      <c r="I345" s="86" t="s">
        <v>1700</v>
      </c>
      <c r="J345" s="83" t="s">
        <v>1505</v>
      </c>
      <c r="K345" s="71" t="s">
        <v>1592</v>
      </c>
      <c r="L345" s="25" t="s">
        <v>418</v>
      </c>
      <c r="M345" s="52">
        <v>4.3499999999999996</v>
      </c>
      <c r="N345" s="71" t="s">
        <v>1208</v>
      </c>
      <c r="O345" s="25">
        <v>1</v>
      </c>
      <c r="P345" s="25">
        <v>10</v>
      </c>
      <c r="Q345" s="52">
        <v>1</v>
      </c>
      <c r="R345" s="25">
        <v>4</v>
      </c>
      <c r="S345" s="25">
        <v>16</v>
      </c>
      <c r="T345" s="25">
        <v>5</v>
      </c>
      <c r="U345" s="25">
        <f t="shared" si="149"/>
        <v>16</v>
      </c>
      <c r="V345" s="71"/>
      <c r="W345" s="71" t="s">
        <v>46</v>
      </c>
      <c r="X345" s="25" t="s">
        <v>1510</v>
      </c>
      <c r="Y345" s="25">
        <v>10000</v>
      </c>
      <c r="Z345" s="25">
        <v>1000</v>
      </c>
      <c r="AA345" s="42">
        <v>12000</v>
      </c>
      <c r="AB345" s="42">
        <v>40700</v>
      </c>
      <c r="AC345" s="42">
        <v>0</v>
      </c>
      <c r="AD345" s="42">
        <v>0</v>
      </c>
      <c r="AE345" s="42">
        <v>0</v>
      </c>
      <c r="AF345" s="42">
        <v>0</v>
      </c>
      <c r="AG345" s="42">
        <v>5000</v>
      </c>
      <c r="AH345" s="42">
        <v>13350</v>
      </c>
      <c r="AI345" s="42">
        <v>10000</v>
      </c>
      <c r="AJ345" s="18">
        <v>81050</v>
      </c>
      <c r="AK345" s="47">
        <v>9005.5555555555547</v>
      </c>
      <c r="AL345" s="75">
        <v>40700</v>
      </c>
      <c r="AM345" s="47">
        <f t="shared" si="144"/>
        <v>39174.166666666657</v>
      </c>
      <c r="AN345" s="47">
        <v>0.39174166666666654</v>
      </c>
      <c r="AO345" s="48">
        <v>3.5839445876437132E-4</v>
      </c>
      <c r="AP345" s="49">
        <v>0.96187763248306646</v>
      </c>
      <c r="AQ345" s="18" t="s">
        <v>1168</v>
      </c>
      <c r="AR345" s="24">
        <v>4000</v>
      </c>
      <c r="AS345" s="24" t="s">
        <v>1510</v>
      </c>
      <c r="AT345" s="79">
        <f t="shared" si="142"/>
        <v>1565.3846153846155</v>
      </c>
      <c r="AU345" s="51" t="b">
        <f t="shared" si="143"/>
        <v>0</v>
      </c>
      <c r="AV345" s="19">
        <v>2.9484029484029484</v>
      </c>
      <c r="AW345" s="47">
        <v>17400</v>
      </c>
      <c r="AX345" s="18" t="s">
        <v>1841</v>
      </c>
      <c r="AY345" s="18">
        <v>2</v>
      </c>
      <c r="AZ345" s="18">
        <f t="shared" si="150"/>
        <v>25046.153846153848</v>
      </c>
      <c r="BA345" s="44">
        <f t="shared" si="161"/>
        <v>26000</v>
      </c>
      <c r="BB345" s="80">
        <f t="shared" si="145"/>
        <v>10000</v>
      </c>
      <c r="BC345" s="18">
        <f t="shared" si="151"/>
        <v>26000</v>
      </c>
      <c r="BD345" s="18">
        <f t="shared" si="152"/>
        <v>113099.99999999999</v>
      </c>
      <c r="BE345" s="18">
        <f t="shared" si="153"/>
        <v>226199.99999999997</v>
      </c>
      <c r="BF345" s="18">
        <f t="shared" si="154"/>
        <v>16</v>
      </c>
      <c r="BG345" s="19">
        <f t="shared" si="155"/>
        <v>1</v>
      </c>
      <c r="BH345" s="19">
        <f t="shared" si="156"/>
        <v>1</v>
      </c>
      <c r="BI345" s="19"/>
      <c r="BJ345" s="19"/>
      <c r="BK345" s="19">
        <f>BH345*BO345</f>
        <v>26000</v>
      </c>
      <c r="BL345" s="19">
        <f>BK345*G345</f>
        <v>113099.99999999999</v>
      </c>
      <c r="BM345" s="19">
        <f t="shared" si="157"/>
        <v>25046.153846153848</v>
      </c>
      <c r="BN345" s="18">
        <f t="shared" si="158"/>
        <v>26000</v>
      </c>
      <c r="BO345" s="18">
        <f t="shared" si="159"/>
        <v>26000</v>
      </c>
      <c r="BP345" s="18">
        <f t="shared" si="160"/>
        <v>16.609336609336609</v>
      </c>
    </row>
    <row r="346" spans="1:68" x14ac:dyDescent="0.25">
      <c r="A346" s="18">
        <v>299</v>
      </c>
      <c r="B346" s="23" t="s">
        <v>419</v>
      </c>
      <c r="C346" s="28" t="s">
        <v>1534</v>
      </c>
      <c r="D346" s="28"/>
      <c r="E346" s="23"/>
      <c r="F346" s="24">
        <v>483.79999999999995</v>
      </c>
      <c r="G346" s="25">
        <v>182.02</v>
      </c>
      <c r="H346" s="52" t="s">
        <v>1750</v>
      </c>
      <c r="I346" s="86" t="s">
        <v>1700</v>
      </c>
      <c r="J346" s="83" t="s">
        <v>1639</v>
      </c>
      <c r="K346" s="71" t="s">
        <v>1175</v>
      </c>
      <c r="L346" s="25" t="s">
        <v>420</v>
      </c>
      <c r="M346" s="52">
        <v>182.02</v>
      </c>
      <c r="N346" s="71" t="s">
        <v>1208</v>
      </c>
      <c r="O346" s="25">
        <v>1</v>
      </c>
      <c r="P346" s="25">
        <v>15</v>
      </c>
      <c r="Q346" s="52">
        <v>1</v>
      </c>
      <c r="R346" s="25">
        <v>5</v>
      </c>
      <c r="S346" s="25">
        <v>22</v>
      </c>
      <c r="T346" s="25">
        <v>25</v>
      </c>
      <c r="U346" s="25">
        <f t="shared" si="149"/>
        <v>22</v>
      </c>
      <c r="V346" s="71" t="s">
        <v>1951</v>
      </c>
      <c r="W346" s="71" t="s">
        <v>46</v>
      </c>
      <c r="X346" s="25" t="s">
        <v>1529</v>
      </c>
      <c r="Y346" s="25">
        <v>500</v>
      </c>
      <c r="Z346" s="25">
        <v>20</v>
      </c>
      <c r="AA346" s="42">
        <v>298</v>
      </c>
      <c r="AB346" s="42">
        <v>394</v>
      </c>
      <c r="AC346" s="42">
        <v>125</v>
      </c>
      <c r="AD346" s="42">
        <v>80</v>
      </c>
      <c r="AE346" s="42">
        <v>180</v>
      </c>
      <c r="AF346" s="42">
        <v>284</v>
      </c>
      <c r="AG346" s="42">
        <v>0</v>
      </c>
      <c r="AH346" s="42">
        <v>50</v>
      </c>
      <c r="AI346" s="42">
        <v>525.70000000000005</v>
      </c>
      <c r="AJ346" s="18">
        <v>1936.7</v>
      </c>
      <c r="AK346" s="47">
        <v>215.1888888888889</v>
      </c>
      <c r="AL346" s="75">
        <v>525.70000000000005</v>
      </c>
      <c r="AM346" s="47">
        <f t="shared" si="144"/>
        <v>39168.681555555559</v>
      </c>
      <c r="AN346" s="47">
        <v>0.39168681555555557</v>
      </c>
      <c r="AO346" s="48">
        <v>3.5834427688189119E-4</v>
      </c>
      <c r="AP346" s="49">
        <v>0.96223597675994832</v>
      </c>
      <c r="AQ346" s="18" t="s">
        <v>1168</v>
      </c>
      <c r="AR346" s="24">
        <v>483.79999999999995</v>
      </c>
      <c r="AS346" s="24" t="s">
        <v>1509</v>
      </c>
      <c r="AT346" s="79">
        <f t="shared" si="142"/>
        <v>20.219230769230769</v>
      </c>
      <c r="AU346" s="51" t="b">
        <f t="shared" si="143"/>
        <v>0</v>
      </c>
      <c r="AV346" s="19">
        <v>27.608902415826513</v>
      </c>
      <c r="AW346" s="47">
        <v>88061.275999999998</v>
      </c>
      <c r="AX346" s="18" t="s">
        <v>1841</v>
      </c>
      <c r="AY346" s="18">
        <v>2</v>
      </c>
      <c r="AZ346" s="43">
        <f t="shared" si="150"/>
        <v>444.82307692307694</v>
      </c>
      <c r="BA346" s="44">
        <f t="shared" si="161"/>
        <v>460</v>
      </c>
      <c r="BB346" s="80">
        <f t="shared" si="145"/>
        <v>500</v>
      </c>
      <c r="BC346" s="18">
        <f t="shared" si="151"/>
        <v>500</v>
      </c>
      <c r="BD346" s="18">
        <f t="shared" si="152"/>
        <v>91010</v>
      </c>
      <c r="BE346" s="18">
        <f t="shared" si="153"/>
        <v>182020</v>
      </c>
      <c r="BF346" s="18">
        <f t="shared" si="154"/>
        <v>22</v>
      </c>
      <c r="BG346" s="19">
        <f t="shared" si="155"/>
        <v>1</v>
      </c>
      <c r="BH346" s="19">
        <f t="shared" si="156"/>
        <v>1</v>
      </c>
      <c r="BI346" s="19"/>
      <c r="BJ346" s="19"/>
      <c r="BK346" s="19">
        <f>BH346*BO346</f>
        <v>500</v>
      </c>
      <c r="BL346" s="19">
        <f>BK346*G346</f>
        <v>91010</v>
      </c>
      <c r="BM346" s="19">
        <f t="shared" si="157"/>
        <v>444.82307692307694</v>
      </c>
      <c r="BN346" s="18">
        <f t="shared" si="158"/>
        <v>440</v>
      </c>
      <c r="BO346" s="18">
        <f t="shared" si="159"/>
        <v>500</v>
      </c>
      <c r="BP346" s="18">
        <f t="shared" si="160"/>
        <v>24.728932851436181</v>
      </c>
    </row>
    <row r="347" spans="1:68" ht="30" x14ac:dyDescent="0.25">
      <c r="A347" s="18">
        <v>152</v>
      </c>
      <c r="B347" s="28" t="s">
        <v>2112</v>
      </c>
      <c r="C347" s="28" t="s">
        <v>1534</v>
      </c>
      <c r="D347" s="28"/>
      <c r="E347" s="23"/>
      <c r="F347" s="24">
        <v>75</v>
      </c>
      <c r="G347" s="25">
        <v>910.27499999999998</v>
      </c>
      <c r="H347" s="52" t="s">
        <v>1702</v>
      </c>
      <c r="I347" s="86" t="s">
        <v>1700</v>
      </c>
      <c r="J347" s="83" t="s">
        <v>1661</v>
      </c>
      <c r="K347" s="71" t="s">
        <v>1183</v>
      </c>
      <c r="L347" s="25" t="s">
        <v>421</v>
      </c>
      <c r="M347" s="52">
        <v>910.27499999999998</v>
      </c>
      <c r="N347" s="71" t="s">
        <v>1207</v>
      </c>
      <c r="O347" s="25">
        <v>1</v>
      </c>
      <c r="P347" s="25">
        <v>20</v>
      </c>
      <c r="Q347" s="52">
        <v>5</v>
      </c>
      <c r="R347" s="25">
        <v>5</v>
      </c>
      <c r="S347" s="52">
        <f>O347+P347+Q347+R347</f>
        <v>31</v>
      </c>
      <c r="T347" s="25">
        <v>30</v>
      </c>
      <c r="U347" s="25">
        <f t="shared" si="149"/>
        <v>31</v>
      </c>
      <c r="V347" s="71" t="s">
        <v>1935</v>
      </c>
      <c r="W347" s="71" t="s">
        <v>19</v>
      </c>
      <c r="X347" s="25" t="s">
        <v>1529</v>
      </c>
      <c r="Y347" s="25">
        <v>50</v>
      </c>
      <c r="Z347" s="25">
        <v>25</v>
      </c>
      <c r="AA347" s="42">
        <v>35</v>
      </c>
      <c r="AB347" s="42">
        <v>25</v>
      </c>
      <c r="AC347" s="42">
        <v>0</v>
      </c>
      <c r="AD347" s="42">
        <v>50</v>
      </c>
      <c r="AE347" s="42">
        <v>100</v>
      </c>
      <c r="AF347" s="42">
        <v>50</v>
      </c>
      <c r="AG347" s="42">
        <v>25</v>
      </c>
      <c r="AH347" s="42">
        <v>50</v>
      </c>
      <c r="AI347" s="42">
        <v>50</v>
      </c>
      <c r="AJ347" s="18">
        <v>385</v>
      </c>
      <c r="AK347" s="47">
        <v>42.777777777777779</v>
      </c>
      <c r="AL347" s="75">
        <v>100</v>
      </c>
      <c r="AM347" s="47">
        <f t="shared" si="144"/>
        <v>38939.541666666664</v>
      </c>
      <c r="AN347" s="47">
        <v>0.38939541666666666</v>
      </c>
      <c r="AO347" s="48">
        <v>3.5624793448465667E-4</v>
      </c>
      <c r="AP347" s="49">
        <v>0.96259222469443295</v>
      </c>
      <c r="AQ347" s="18" t="s">
        <v>1168</v>
      </c>
      <c r="AR347" s="24">
        <v>75</v>
      </c>
      <c r="AS347" s="24" t="s">
        <v>1509</v>
      </c>
      <c r="AT347" s="79">
        <f t="shared" si="142"/>
        <v>3.8461538461538463</v>
      </c>
      <c r="AU347" s="51" t="b">
        <f t="shared" si="143"/>
        <v>0</v>
      </c>
      <c r="AV347" s="19">
        <v>22.5</v>
      </c>
      <c r="AW347" s="47">
        <v>68270.625</v>
      </c>
      <c r="AX347" s="18" t="s">
        <v>1841</v>
      </c>
      <c r="AY347" s="18">
        <v>2</v>
      </c>
      <c r="AZ347" s="43">
        <f t="shared" si="150"/>
        <v>119.23076923076924</v>
      </c>
      <c r="BA347" s="44">
        <f t="shared" si="161"/>
        <v>125</v>
      </c>
      <c r="BB347" s="80">
        <f t="shared" si="145"/>
        <v>50</v>
      </c>
      <c r="BC347" s="18">
        <f t="shared" si="151"/>
        <v>125</v>
      </c>
      <c r="BD347" s="18">
        <f t="shared" si="152"/>
        <v>113784.375</v>
      </c>
      <c r="BE347" s="18">
        <f t="shared" si="153"/>
        <v>227568.75</v>
      </c>
      <c r="BF347" s="18">
        <f t="shared" si="154"/>
        <v>31</v>
      </c>
      <c r="BG347" s="19">
        <f t="shared" si="155"/>
        <v>1</v>
      </c>
      <c r="BH347" s="19">
        <f t="shared" si="156"/>
        <v>1</v>
      </c>
      <c r="BI347" s="19"/>
      <c r="BJ347" s="19"/>
      <c r="BK347" s="19">
        <f>BH347*BO347</f>
        <v>125</v>
      </c>
      <c r="BL347" s="19">
        <f>BK347*G347</f>
        <v>113784.375</v>
      </c>
      <c r="BM347" s="19">
        <f t="shared" si="157"/>
        <v>119.23076923076924</v>
      </c>
      <c r="BN347" s="18">
        <f t="shared" si="158"/>
        <v>125</v>
      </c>
      <c r="BO347" s="18">
        <f t="shared" si="159"/>
        <v>125</v>
      </c>
      <c r="BP347" s="18">
        <f t="shared" si="160"/>
        <v>32.5</v>
      </c>
    </row>
    <row r="348" spans="1:68" x14ac:dyDescent="0.25">
      <c r="A348" s="18">
        <v>296</v>
      </c>
      <c r="B348" s="23" t="s">
        <v>422</v>
      </c>
      <c r="C348" s="28" t="s">
        <v>1534</v>
      </c>
      <c r="D348" s="28"/>
      <c r="E348" s="23"/>
      <c r="F348" s="24">
        <v>11200</v>
      </c>
      <c r="G348" s="25">
        <v>8</v>
      </c>
      <c r="H348" s="52" t="s">
        <v>1746</v>
      </c>
      <c r="I348" s="86" t="s">
        <v>1699</v>
      </c>
      <c r="J348" s="83" t="s">
        <v>1500</v>
      </c>
      <c r="K348" s="71" t="s">
        <v>1177</v>
      </c>
      <c r="L348" s="25" t="s">
        <v>423</v>
      </c>
      <c r="M348" s="52">
        <v>8</v>
      </c>
      <c r="N348" s="71" t="s">
        <v>1208</v>
      </c>
      <c r="O348" s="25">
        <v>1</v>
      </c>
      <c r="P348" s="25">
        <v>10</v>
      </c>
      <c r="Q348" s="52">
        <v>1</v>
      </c>
      <c r="R348" s="25">
        <v>4</v>
      </c>
      <c r="S348" s="25">
        <v>16</v>
      </c>
      <c r="T348" s="25">
        <v>15</v>
      </c>
      <c r="U348" s="25">
        <f t="shared" si="149"/>
        <v>16</v>
      </c>
      <c r="V348" s="71" t="s">
        <v>1918</v>
      </c>
      <c r="W348" s="71" t="s">
        <v>46</v>
      </c>
      <c r="X348" s="25" t="s">
        <v>1510</v>
      </c>
      <c r="Y348" s="25">
        <v>5000</v>
      </c>
      <c r="Z348" s="25">
        <v>250</v>
      </c>
      <c r="AA348" s="42">
        <v>9430</v>
      </c>
      <c r="AB348" s="42">
        <v>560</v>
      </c>
      <c r="AC348" s="42">
        <v>160</v>
      </c>
      <c r="AD348" s="42">
        <v>3370</v>
      </c>
      <c r="AE348" s="42">
        <v>5920</v>
      </c>
      <c r="AF348" s="42">
        <v>4765</v>
      </c>
      <c r="AG348" s="42">
        <v>12600</v>
      </c>
      <c r="AH348" s="42">
        <v>3225</v>
      </c>
      <c r="AI348" s="42">
        <v>2975</v>
      </c>
      <c r="AJ348" s="18">
        <v>43005</v>
      </c>
      <c r="AK348" s="47">
        <v>4778.333333333333</v>
      </c>
      <c r="AL348" s="75">
        <v>12600</v>
      </c>
      <c r="AM348" s="47">
        <f t="shared" si="144"/>
        <v>38226.666666666664</v>
      </c>
      <c r="AN348" s="47">
        <v>0.38226666666666664</v>
      </c>
      <c r="AO348" s="48">
        <v>3.4972602294112287E-4</v>
      </c>
      <c r="AP348" s="49">
        <v>0.9629419507173741</v>
      </c>
      <c r="AQ348" s="18" t="s">
        <v>1168</v>
      </c>
      <c r="AR348" s="24">
        <v>11200</v>
      </c>
      <c r="AS348" s="24" t="s">
        <v>1510</v>
      </c>
      <c r="AT348" s="79">
        <f t="shared" si="142"/>
        <v>484.61538461538464</v>
      </c>
      <c r="AU348" s="51" t="b">
        <f t="shared" si="143"/>
        <v>0</v>
      </c>
      <c r="AV348" s="19">
        <v>26.666666666666668</v>
      </c>
      <c r="AW348" s="47">
        <v>89600</v>
      </c>
      <c r="AX348" s="18" t="s">
        <v>1841</v>
      </c>
      <c r="AY348" s="18">
        <v>2</v>
      </c>
      <c r="AZ348" s="18">
        <f t="shared" si="150"/>
        <v>7753.8461538461543</v>
      </c>
      <c r="BA348" s="44">
        <f t="shared" si="161"/>
        <v>8000</v>
      </c>
      <c r="BB348" s="80">
        <f t="shared" si="145"/>
        <v>5000</v>
      </c>
      <c r="BC348" s="18">
        <f t="shared" si="151"/>
        <v>8000</v>
      </c>
      <c r="BD348" s="18">
        <f t="shared" si="152"/>
        <v>64000</v>
      </c>
      <c r="BE348" s="18">
        <f t="shared" si="153"/>
        <v>128000</v>
      </c>
      <c r="BF348" s="18">
        <f t="shared" si="154"/>
        <v>16</v>
      </c>
      <c r="BG348" s="19">
        <f t="shared" si="155"/>
        <v>2</v>
      </c>
      <c r="BH348" s="19">
        <f t="shared" si="156"/>
        <v>0</v>
      </c>
      <c r="BI348" s="19"/>
      <c r="BJ348" s="19"/>
      <c r="BK348" s="19"/>
      <c r="BL348" s="19"/>
      <c r="BM348" s="19">
        <f t="shared" si="157"/>
        <v>7753.8461538461543</v>
      </c>
      <c r="BN348" s="18">
        <f t="shared" si="158"/>
        <v>8000</v>
      </c>
      <c r="BO348" s="18">
        <f t="shared" si="159"/>
        <v>8000</v>
      </c>
      <c r="BP348" s="18">
        <f t="shared" si="160"/>
        <v>16.507936507936506</v>
      </c>
    </row>
    <row r="349" spans="1:68" ht="30" x14ac:dyDescent="0.25">
      <c r="A349" s="18">
        <v>354</v>
      </c>
      <c r="B349" s="28" t="s">
        <v>2113</v>
      </c>
      <c r="C349" s="28" t="s">
        <v>1534</v>
      </c>
      <c r="D349" s="28"/>
      <c r="E349" s="23"/>
      <c r="F349" s="24">
        <v>693</v>
      </c>
      <c r="G349" s="25">
        <v>200</v>
      </c>
      <c r="H349" s="52" t="s">
        <v>1702</v>
      </c>
      <c r="I349" s="86" t="s">
        <v>1700</v>
      </c>
      <c r="J349" s="83" t="s">
        <v>1505</v>
      </c>
      <c r="K349" s="71" t="s">
        <v>1178</v>
      </c>
      <c r="L349" s="25" t="s">
        <v>424</v>
      </c>
      <c r="M349" s="52">
        <v>200</v>
      </c>
      <c r="N349" s="71" t="s">
        <v>1208</v>
      </c>
      <c r="O349" s="25">
        <v>1</v>
      </c>
      <c r="P349" s="25">
        <v>4</v>
      </c>
      <c r="Q349" s="52">
        <v>1</v>
      </c>
      <c r="R349" s="25">
        <v>2</v>
      </c>
      <c r="S349" s="25">
        <v>8</v>
      </c>
      <c r="T349" s="25">
        <v>25</v>
      </c>
      <c r="U349" s="25">
        <f t="shared" si="149"/>
        <v>8</v>
      </c>
      <c r="V349" s="71" t="s">
        <v>1979</v>
      </c>
      <c r="W349" s="71" t="s">
        <v>46</v>
      </c>
      <c r="X349" s="25" t="s">
        <v>1529</v>
      </c>
      <c r="Y349" s="25">
        <v>500</v>
      </c>
      <c r="Z349" s="25">
        <v>20</v>
      </c>
      <c r="AA349" s="42">
        <v>86</v>
      </c>
      <c r="AB349" s="42">
        <v>0</v>
      </c>
      <c r="AC349" s="42">
        <v>324</v>
      </c>
      <c r="AD349" s="42">
        <v>902</v>
      </c>
      <c r="AE349" s="42">
        <v>0</v>
      </c>
      <c r="AF349" s="42">
        <v>0</v>
      </c>
      <c r="AG349" s="42">
        <v>400</v>
      </c>
      <c r="AH349" s="42">
        <v>0</v>
      </c>
      <c r="AI349" s="42">
        <v>0</v>
      </c>
      <c r="AJ349" s="18">
        <v>1712</v>
      </c>
      <c r="AK349" s="47">
        <v>190.22222222222223</v>
      </c>
      <c r="AL349" s="75">
        <v>902</v>
      </c>
      <c r="AM349" s="47">
        <f t="shared" si="144"/>
        <v>38044.444444444445</v>
      </c>
      <c r="AN349" s="47">
        <v>0.38044444444444447</v>
      </c>
      <c r="AO349" s="48">
        <v>3.4805891830903525E-4</v>
      </c>
      <c r="AP349" s="49">
        <v>0.96329000963568312</v>
      </c>
      <c r="AQ349" s="18" t="s">
        <v>1168</v>
      </c>
      <c r="AR349" s="24">
        <v>693</v>
      </c>
      <c r="AS349" s="24" t="s">
        <v>1509</v>
      </c>
      <c r="AT349" s="79">
        <f t="shared" si="142"/>
        <v>34.692307692307693</v>
      </c>
      <c r="AU349" s="51" t="b">
        <f t="shared" si="143"/>
        <v>0</v>
      </c>
      <c r="AV349" s="19">
        <v>23.04878048780488</v>
      </c>
      <c r="AW349" s="47">
        <v>138600</v>
      </c>
      <c r="AX349" s="18" t="s">
        <v>1841</v>
      </c>
      <c r="AY349" s="18">
        <v>2</v>
      </c>
      <c r="AZ349" s="43">
        <f t="shared" si="150"/>
        <v>277.53846153846155</v>
      </c>
      <c r="BA349" s="44">
        <f t="shared" si="161"/>
        <v>280</v>
      </c>
      <c r="BB349" s="80">
        <f t="shared" si="145"/>
        <v>500</v>
      </c>
      <c r="BC349" s="18">
        <f t="shared" si="151"/>
        <v>500</v>
      </c>
      <c r="BD349" s="18">
        <f t="shared" si="152"/>
        <v>100000</v>
      </c>
      <c r="BE349" s="18">
        <f t="shared" si="153"/>
        <v>200000</v>
      </c>
      <c r="BF349" s="18">
        <f t="shared" si="154"/>
        <v>8</v>
      </c>
      <c r="BG349" s="19">
        <f t="shared" si="155"/>
        <v>2</v>
      </c>
      <c r="BH349" s="19">
        <f t="shared" si="156"/>
        <v>0</v>
      </c>
      <c r="BI349" s="19"/>
      <c r="BJ349" s="19"/>
      <c r="BK349" s="19"/>
      <c r="BL349" s="19"/>
      <c r="BM349" s="19">
        <f t="shared" si="157"/>
        <v>277.53846153846155</v>
      </c>
      <c r="BN349" s="18">
        <f t="shared" si="158"/>
        <v>260</v>
      </c>
      <c r="BO349" s="18">
        <f t="shared" si="159"/>
        <v>500</v>
      </c>
      <c r="BP349" s="18">
        <f t="shared" si="160"/>
        <v>14.412416851441241</v>
      </c>
    </row>
    <row r="350" spans="1:68" x14ac:dyDescent="0.25">
      <c r="A350" s="18">
        <v>370</v>
      </c>
      <c r="B350" s="23" t="s">
        <v>425</v>
      </c>
      <c r="C350" s="28" t="s">
        <v>1534</v>
      </c>
      <c r="D350" s="28"/>
      <c r="E350" s="23"/>
      <c r="F350" s="24">
        <v>1340</v>
      </c>
      <c r="G350" s="25">
        <v>35.5</v>
      </c>
      <c r="H350" s="52" t="s">
        <v>1702</v>
      </c>
      <c r="I350" s="86" t="s">
        <v>1700</v>
      </c>
      <c r="J350" s="83" t="s">
        <v>1505</v>
      </c>
      <c r="K350" s="71" t="s">
        <v>1178</v>
      </c>
      <c r="L350" s="25" t="s">
        <v>426</v>
      </c>
      <c r="M350" s="52">
        <v>35.5</v>
      </c>
      <c r="N350" s="71" t="s">
        <v>1208</v>
      </c>
      <c r="O350" s="25">
        <v>1</v>
      </c>
      <c r="P350" s="25">
        <v>4</v>
      </c>
      <c r="Q350" s="52">
        <v>1</v>
      </c>
      <c r="R350" s="25">
        <v>2</v>
      </c>
      <c r="S350" s="25">
        <v>8</v>
      </c>
      <c r="T350" s="25">
        <v>7</v>
      </c>
      <c r="U350" s="25">
        <f t="shared" si="149"/>
        <v>8</v>
      </c>
      <c r="V350" s="71" t="s">
        <v>1946</v>
      </c>
      <c r="W350" s="71" t="s">
        <v>46</v>
      </c>
      <c r="X350" s="25" t="s">
        <v>1510</v>
      </c>
      <c r="Y350" s="25">
        <v>500</v>
      </c>
      <c r="Z350" s="25">
        <v>10</v>
      </c>
      <c r="AA350" s="42">
        <v>0</v>
      </c>
      <c r="AB350" s="42">
        <v>130</v>
      </c>
      <c r="AC350" s="42">
        <v>810</v>
      </c>
      <c r="AD350" s="42">
        <v>0</v>
      </c>
      <c r="AE350" s="42">
        <v>950</v>
      </c>
      <c r="AF350" s="42">
        <v>1375</v>
      </c>
      <c r="AG350" s="42">
        <v>1790</v>
      </c>
      <c r="AH350" s="42">
        <v>1600</v>
      </c>
      <c r="AI350" s="42">
        <v>2985</v>
      </c>
      <c r="AJ350" s="18">
        <v>9640</v>
      </c>
      <c r="AK350" s="47">
        <v>1071.1111111111111</v>
      </c>
      <c r="AL350" s="75">
        <v>2985</v>
      </c>
      <c r="AM350" s="47">
        <f t="shared" si="144"/>
        <v>38024.444444444445</v>
      </c>
      <c r="AN350" s="47">
        <v>0.38024444444444444</v>
      </c>
      <c r="AO350" s="48">
        <v>3.4787594341039146E-4</v>
      </c>
      <c r="AP350" s="49">
        <v>0.96363788557909347</v>
      </c>
      <c r="AQ350" s="18" t="s">
        <v>1168</v>
      </c>
      <c r="AR350" s="24">
        <v>1340</v>
      </c>
      <c r="AS350" s="24" t="s">
        <v>1510</v>
      </c>
      <c r="AT350" s="79">
        <f t="shared" si="142"/>
        <v>114.80769230769231</v>
      </c>
      <c r="AU350" s="51" t="b">
        <f t="shared" si="143"/>
        <v>0</v>
      </c>
      <c r="AV350" s="19">
        <v>13.467336683417086</v>
      </c>
      <c r="AW350" s="47">
        <v>47570</v>
      </c>
      <c r="AX350" s="18" t="s">
        <v>1841</v>
      </c>
      <c r="AY350" s="18">
        <v>2</v>
      </c>
      <c r="AZ350" s="18">
        <f t="shared" si="150"/>
        <v>918.46153846153845</v>
      </c>
      <c r="BA350" s="44">
        <f t="shared" si="161"/>
        <v>920</v>
      </c>
      <c r="BB350" s="80">
        <f t="shared" si="145"/>
        <v>500</v>
      </c>
      <c r="BC350" s="18">
        <f t="shared" si="151"/>
        <v>920</v>
      </c>
      <c r="BD350" s="18">
        <f t="shared" si="152"/>
        <v>32660</v>
      </c>
      <c r="BE350" s="18">
        <f t="shared" si="153"/>
        <v>65320</v>
      </c>
      <c r="BF350" s="18">
        <f t="shared" si="154"/>
        <v>8</v>
      </c>
      <c r="BG350" s="19">
        <f t="shared" si="155"/>
        <v>2</v>
      </c>
      <c r="BH350" s="19">
        <f t="shared" si="156"/>
        <v>0</v>
      </c>
      <c r="BI350" s="19"/>
      <c r="BJ350" s="19"/>
      <c r="BK350" s="19"/>
      <c r="BL350" s="19"/>
      <c r="BM350" s="19">
        <f t="shared" si="157"/>
        <v>918.46153846153845</v>
      </c>
      <c r="BN350" s="18">
        <f t="shared" si="158"/>
        <v>920</v>
      </c>
      <c r="BO350" s="18">
        <f t="shared" si="159"/>
        <v>920</v>
      </c>
      <c r="BP350" s="18">
        <f t="shared" si="160"/>
        <v>8.0134003350083756</v>
      </c>
    </row>
    <row r="351" spans="1:68" x14ac:dyDescent="0.25">
      <c r="A351" s="18">
        <v>890</v>
      </c>
      <c r="B351" s="26" t="s">
        <v>513</v>
      </c>
      <c r="C351" s="28" t="s">
        <v>1534</v>
      </c>
      <c r="D351" s="28"/>
      <c r="E351" s="23"/>
      <c r="F351" s="24">
        <v>800</v>
      </c>
      <c r="G351" s="25">
        <v>30</v>
      </c>
      <c r="H351" s="52" t="s">
        <v>1702</v>
      </c>
      <c r="I351" s="86" t="s">
        <v>1700</v>
      </c>
      <c r="J351" s="83" t="s">
        <v>1499</v>
      </c>
      <c r="K351" s="71" t="s">
        <v>1178</v>
      </c>
      <c r="L351" s="25" t="s">
        <v>514</v>
      </c>
      <c r="M351" s="52">
        <v>30</v>
      </c>
      <c r="N351" s="71" t="s">
        <v>1208</v>
      </c>
      <c r="O351" s="25">
        <v>1</v>
      </c>
      <c r="P351" s="25">
        <v>4</v>
      </c>
      <c r="Q351" s="52">
        <v>1</v>
      </c>
      <c r="R351" s="25">
        <v>2</v>
      </c>
      <c r="S351" s="25">
        <v>8</v>
      </c>
      <c r="T351" s="25">
        <v>5</v>
      </c>
      <c r="U351" s="25">
        <f t="shared" si="149"/>
        <v>8</v>
      </c>
      <c r="V351" s="71"/>
      <c r="W351" s="71" t="s">
        <v>46</v>
      </c>
      <c r="X351" s="25" t="s">
        <v>1510</v>
      </c>
      <c r="Y351" s="25">
        <v>500</v>
      </c>
      <c r="Z351" s="25">
        <v>250</v>
      </c>
      <c r="AA351" s="42"/>
      <c r="AB351" s="42"/>
      <c r="AC351" s="42"/>
      <c r="AD351" s="42">
        <v>200</v>
      </c>
      <c r="AE351" s="42">
        <v>3700</v>
      </c>
      <c r="AF351" s="42">
        <v>920</v>
      </c>
      <c r="AG351" s="42">
        <v>1000</v>
      </c>
      <c r="AH351" s="42">
        <v>0</v>
      </c>
      <c r="AI351" s="42">
        <v>1700</v>
      </c>
      <c r="AJ351" s="18">
        <v>7520</v>
      </c>
      <c r="AK351" s="47">
        <v>1253.3333333333333</v>
      </c>
      <c r="AL351" s="75">
        <v>3700</v>
      </c>
      <c r="AM351" s="47">
        <f t="shared" si="144"/>
        <v>25066.666666666668</v>
      </c>
      <c r="AN351" s="47">
        <v>0.376</v>
      </c>
      <c r="AO351" s="48">
        <v>3.4399280945028479E-4</v>
      </c>
      <c r="AP351" s="49">
        <v>0.96398187838854377</v>
      </c>
      <c r="AQ351" s="18" t="s">
        <v>1168</v>
      </c>
      <c r="AR351" s="24">
        <v>800</v>
      </c>
      <c r="AS351" s="24" t="s">
        <v>1510</v>
      </c>
      <c r="AT351" s="79">
        <f t="shared" si="142"/>
        <v>142.30769230769232</v>
      </c>
      <c r="AU351" s="51" t="b">
        <f t="shared" si="143"/>
        <v>0</v>
      </c>
      <c r="AV351" s="19">
        <v>6.4864864864864868</v>
      </c>
      <c r="AW351" s="47">
        <v>24000</v>
      </c>
      <c r="AX351" s="18" t="s">
        <v>1841</v>
      </c>
      <c r="AY351" s="18">
        <v>2</v>
      </c>
      <c r="AZ351" s="18">
        <f t="shared" si="150"/>
        <v>1138.4615384615386</v>
      </c>
      <c r="BA351" s="44">
        <f t="shared" si="161"/>
        <v>1250</v>
      </c>
      <c r="BB351" s="80">
        <f t="shared" si="145"/>
        <v>500</v>
      </c>
      <c r="BC351" s="18">
        <f t="shared" si="151"/>
        <v>1250</v>
      </c>
      <c r="BD351" s="18">
        <f t="shared" si="152"/>
        <v>37500</v>
      </c>
      <c r="BE351" s="18">
        <f t="shared" si="153"/>
        <v>75000</v>
      </c>
      <c r="BF351" s="18">
        <f t="shared" si="154"/>
        <v>8</v>
      </c>
      <c r="BG351" s="19">
        <f t="shared" si="155"/>
        <v>1</v>
      </c>
      <c r="BH351" s="19">
        <f t="shared" si="156"/>
        <v>1</v>
      </c>
      <c r="BI351" s="19"/>
      <c r="BJ351" s="19"/>
      <c r="BK351" s="19"/>
      <c r="BL351" s="19"/>
      <c r="BM351" s="19">
        <f t="shared" si="157"/>
        <v>1138.4615384615386</v>
      </c>
      <c r="BN351" s="18">
        <f t="shared" si="158"/>
        <v>1250</v>
      </c>
      <c r="BO351" s="18">
        <f t="shared" si="159"/>
        <v>1250</v>
      </c>
      <c r="BP351" s="18">
        <f t="shared" si="160"/>
        <v>8.7837837837837824</v>
      </c>
    </row>
    <row r="352" spans="1:68" x14ac:dyDescent="0.25">
      <c r="A352" s="18">
        <v>300</v>
      </c>
      <c r="B352" s="23" t="s">
        <v>427</v>
      </c>
      <c r="C352" s="28" t="s">
        <v>1534</v>
      </c>
      <c r="D352" s="28"/>
      <c r="E352" s="23"/>
      <c r="F352" s="24">
        <v>8742</v>
      </c>
      <c r="G352" s="25">
        <v>5</v>
      </c>
      <c r="H352" s="52" t="s">
        <v>1750</v>
      </c>
      <c r="I352" s="86" t="s">
        <v>1700</v>
      </c>
      <c r="J352" s="83" t="s">
        <v>1639</v>
      </c>
      <c r="K352" s="71" t="s">
        <v>1183</v>
      </c>
      <c r="L352" s="25" t="s">
        <v>428</v>
      </c>
      <c r="M352" s="52">
        <v>5</v>
      </c>
      <c r="N352" s="71" t="s">
        <v>1207</v>
      </c>
      <c r="O352" s="25">
        <v>1</v>
      </c>
      <c r="P352" s="25">
        <v>20</v>
      </c>
      <c r="Q352" s="52">
        <v>5</v>
      </c>
      <c r="R352" s="25">
        <v>5</v>
      </c>
      <c r="S352" s="52">
        <f>O352+P352+Q352+R352</f>
        <v>31</v>
      </c>
      <c r="T352" s="25">
        <v>15</v>
      </c>
      <c r="U352" s="25">
        <f t="shared" si="149"/>
        <v>31</v>
      </c>
      <c r="V352" s="71" t="s">
        <v>1928</v>
      </c>
      <c r="W352" s="71" t="s">
        <v>46</v>
      </c>
      <c r="X352" s="25" t="s">
        <v>1510</v>
      </c>
      <c r="Y352" s="25">
        <v>5000</v>
      </c>
      <c r="Z352" s="25">
        <v>100</v>
      </c>
      <c r="AA352" s="42">
        <v>9050</v>
      </c>
      <c r="AB352" s="42">
        <v>18052</v>
      </c>
      <c r="AC352" s="42">
        <v>7650</v>
      </c>
      <c r="AD352" s="42">
        <v>3110</v>
      </c>
      <c r="AE352" s="42">
        <v>4350</v>
      </c>
      <c r="AF352" s="42">
        <v>8825</v>
      </c>
      <c r="AG352" s="42">
        <v>0</v>
      </c>
      <c r="AH352" s="42">
        <v>1250</v>
      </c>
      <c r="AI352" s="42">
        <v>14918</v>
      </c>
      <c r="AJ352" s="18">
        <v>67205</v>
      </c>
      <c r="AK352" s="47">
        <v>7467.2222222222226</v>
      </c>
      <c r="AL352" s="75">
        <v>18052</v>
      </c>
      <c r="AM352" s="47">
        <f t="shared" si="144"/>
        <v>37336.111111111109</v>
      </c>
      <c r="AN352" s="47">
        <v>0.37336111111111109</v>
      </c>
      <c r="AO352" s="48">
        <v>3.4157855731540172E-4</v>
      </c>
      <c r="AP352" s="49">
        <v>0.96432345694585919</v>
      </c>
      <c r="AQ352" s="18" t="s">
        <v>1168</v>
      </c>
      <c r="AR352" s="24">
        <v>8742</v>
      </c>
      <c r="AS352" s="24" t="s">
        <v>1510</v>
      </c>
      <c r="AT352" s="79">
        <f t="shared" si="142"/>
        <v>694.30769230769226</v>
      </c>
      <c r="AU352" s="51" t="b">
        <f t="shared" si="143"/>
        <v>0</v>
      </c>
      <c r="AV352" s="19">
        <v>14.528030135165078</v>
      </c>
      <c r="AW352" s="47">
        <v>43710</v>
      </c>
      <c r="AX352" s="18" t="s">
        <v>1841</v>
      </c>
      <c r="AY352" s="18">
        <v>2</v>
      </c>
      <c r="AZ352" s="18">
        <f t="shared" si="150"/>
        <v>21523.538461538461</v>
      </c>
      <c r="BA352" s="44">
        <f t="shared" si="161"/>
        <v>21600</v>
      </c>
      <c r="BB352" s="80">
        <f t="shared" si="145"/>
        <v>5000</v>
      </c>
      <c r="BC352" s="18">
        <f t="shared" si="151"/>
        <v>21600</v>
      </c>
      <c r="BD352" s="18">
        <f t="shared" si="152"/>
        <v>108000</v>
      </c>
      <c r="BE352" s="18">
        <f t="shared" si="153"/>
        <v>216000</v>
      </c>
      <c r="BF352" s="18">
        <f t="shared" si="154"/>
        <v>31</v>
      </c>
      <c r="BG352" s="19">
        <f t="shared" si="155"/>
        <v>1</v>
      </c>
      <c r="BH352" s="19">
        <f t="shared" si="156"/>
        <v>1</v>
      </c>
      <c r="BI352" s="19"/>
      <c r="BJ352" s="19"/>
      <c r="BK352" s="19">
        <f>BH352*BO352</f>
        <v>21600</v>
      </c>
      <c r="BL352" s="19">
        <f>BK352*G352</f>
        <v>108000</v>
      </c>
      <c r="BM352" s="19">
        <f t="shared" si="157"/>
        <v>21523.538461538461</v>
      </c>
      <c r="BN352" s="18">
        <f t="shared" si="158"/>
        <v>21600</v>
      </c>
      <c r="BO352" s="18">
        <f t="shared" si="159"/>
        <v>21600</v>
      </c>
      <c r="BP352" s="18">
        <f t="shared" si="160"/>
        <v>31.110126301794818</v>
      </c>
    </row>
    <row r="353" spans="1:68" x14ac:dyDescent="0.25">
      <c r="A353" s="18">
        <v>217</v>
      </c>
      <c r="B353" s="23" t="s">
        <v>429</v>
      </c>
      <c r="C353" s="28" t="s">
        <v>1534</v>
      </c>
      <c r="D353" s="28"/>
      <c r="E353" s="23"/>
      <c r="F353" s="24">
        <v>358</v>
      </c>
      <c r="G353" s="25">
        <v>32</v>
      </c>
      <c r="H353" s="52" t="s">
        <v>1719</v>
      </c>
      <c r="I353" s="86" t="s">
        <v>1700</v>
      </c>
      <c r="J353" s="83" t="s">
        <v>1639</v>
      </c>
      <c r="K353" s="71" t="s">
        <v>1178</v>
      </c>
      <c r="L353" s="25" t="s">
        <v>430</v>
      </c>
      <c r="M353" s="52">
        <v>32</v>
      </c>
      <c r="N353" s="71" t="s">
        <v>1208</v>
      </c>
      <c r="O353" s="25">
        <v>1</v>
      </c>
      <c r="P353" s="25">
        <v>4</v>
      </c>
      <c r="Q353" s="52">
        <v>1</v>
      </c>
      <c r="R353" s="25">
        <v>2</v>
      </c>
      <c r="S353" s="25">
        <v>8</v>
      </c>
      <c r="T353" s="25">
        <v>5</v>
      </c>
      <c r="U353" s="25">
        <f t="shared" si="149"/>
        <v>8</v>
      </c>
      <c r="V353" s="71" t="s">
        <v>1968</v>
      </c>
      <c r="W353" s="71" t="s">
        <v>46</v>
      </c>
      <c r="X353" s="25" t="s">
        <v>1510</v>
      </c>
      <c r="Y353" s="25">
        <v>500</v>
      </c>
      <c r="Z353" s="25">
        <v>10</v>
      </c>
      <c r="AA353" s="42">
        <v>1420</v>
      </c>
      <c r="AB353" s="42">
        <v>1860</v>
      </c>
      <c r="AC353" s="42">
        <v>1240</v>
      </c>
      <c r="AD353" s="42">
        <v>400</v>
      </c>
      <c r="AE353" s="42">
        <v>460</v>
      </c>
      <c r="AF353" s="42">
        <v>470</v>
      </c>
      <c r="AG353" s="42">
        <v>1220</v>
      </c>
      <c r="AH353" s="42">
        <v>1210</v>
      </c>
      <c r="AI353" s="42">
        <v>2210</v>
      </c>
      <c r="AJ353" s="18">
        <v>10490</v>
      </c>
      <c r="AK353" s="47">
        <v>1165.5555555555557</v>
      </c>
      <c r="AL353" s="75">
        <v>2210</v>
      </c>
      <c r="AM353" s="47">
        <f t="shared" si="144"/>
        <v>37297.777777777781</v>
      </c>
      <c r="AN353" s="47">
        <v>0.3729777777777778</v>
      </c>
      <c r="AO353" s="48">
        <v>3.4122785542633458E-4</v>
      </c>
      <c r="AP353" s="49">
        <v>0.96466468480128553</v>
      </c>
      <c r="AQ353" s="18" t="s">
        <v>1168</v>
      </c>
      <c r="AR353" s="24">
        <v>358</v>
      </c>
      <c r="AS353" s="24" t="s">
        <v>1510</v>
      </c>
      <c r="AT353" s="79">
        <f t="shared" si="142"/>
        <v>85</v>
      </c>
      <c r="AU353" s="51" t="b">
        <f t="shared" si="143"/>
        <v>0</v>
      </c>
      <c r="AV353" s="19">
        <v>4.8597285067873299</v>
      </c>
      <c r="AW353" s="47">
        <v>11456</v>
      </c>
      <c r="AX353" s="18" t="s">
        <v>1841</v>
      </c>
      <c r="AY353" s="18">
        <v>2</v>
      </c>
      <c r="AZ353" s="18">
        <f t="shared" si="150"/>
        <v>680</v>
      </c>
      <c r="BA353" s="44">
        <f t="shared" si="161"/>
        <v>680</v>
      </c>
      <c r="BB353" s="80">
        <f t="shared" si="145"/>
        <v>500</v>
      </c>
      <c r="BC353" s="18">
        <f t="shared" si="151"/>
        <v>680</v>
      </c>
      <c r="BD353" s="18">
        <f t="shared" si="152"/>
        <v>21760</v>
      </c>
      <c r="BE353" s="18">
        <f t="shared" si="153"/>
        <v>43520</v>
      </c>
      <c r="BF353" s="18">
        <f t="shared" si="154"/>
        <v>8</v>
      </c>
      <c r="BG353" s="19">
        <f t="shared" si="155"/>
        <v>1</v>
      </c>
      <c r="BH353" s="19">
        <f t="shared" si="156"/>
        <v>1</v>
      </c>
      <c r="BI353" s="19"/>
      <c r="BJ353" s="19"/>
      <c r="BK353" s="19">
        <f>BH353*BO353</f>
        <v>680</v>
      </c>
      <c r="BL353" s="19">
        <f>BK353*G353</f>
        <v>21760</v>
      </c>
      <c r="BM353" s="19">
        <f t="shared" si="157"/>
        <v>680</v>
      </c>
      <c r="BN353" s="18">
        <f t="shared" si="158"/>
        <v>680</v>
      </c>
      <c r="BO353" s="18">
        <f t="shared" si="159"/>
        <v>680</v>
      </c>
      <c r="BP353" s="18">
        <f t="shared" si="160"/>
        <v>8</v>
      </c>
    </row>
    <row r="354" spans="1:68" x14ac:dyDescent="0.25">
      <c r="A354" s="18">
        <v>177</v>
      </c>
      <c r="B354" s="26" t="s">
        <v>434</v>
      </c>
      <c r="C354" s="28" t="s">
        <v>1534</v>
      </c>
      <c r="D354" s="28"/>
      <c r="E354" s="23"/>
      <c r="F354" s="24">
        <v>7000</v>
      </c>
      <c r="G354" s="25">
        <v>7.75</v>
      </c>
      <c r="H354" s="52" t="s">
        <v>1702</v>
      </c>
      <c r="I354" s="86" t="s">
        <v>1700</v>
      </c>
      <c r="J354" s="83" t="s">
        <v>1501</v>
      </c>
      <c r="K354" s="71" t="s">
        <v>1177</v>
      </c>
      <c r="L354" s="25" t="s">
        <v>435</v>
      </c>
      <c r="M354" s="52">
        <v>7.75</v>
      </c>
      <c r="N354" s="71" t="s">
        <v>1207</v>
      </c>
      <c r="O354" s="25">
        <v>1</v>
      </c>
      <c r="P354" s="25">
        <v>10</v>
      </c>
      <c r="Q354" s="52">
        <v>1</v>
      </c>
      <c r="R354" s="25">
        <v>4</v>
      </c>
      <c r="S354" s="52">
        <f>O354+P354+Q354+R354</f>
        <v>16</v>
      </c>
      <c r="T354" s="25">
        <v>15</v>
      </c>
      <c r="U354" s="25">
        <f t="shared" si="149"/>
        <v>16</v>
      </c>
      <c r="V354" s="71"/>
      <c r="W354" s="71" t="s">
        <v>46</v>
      </c>
      <c r="X354" s="25" t="s">
        <v>1510</v>
      </c>
      <c r="Y354" s="25">
        <v>5000</v>
      </c>
      <c r="Z354" s="25">
        <v>150</v>
      </c>
      <c r="AA354" s="42">
        <v>0</v>
      </c>
      <c r="AB354" s="42">
        <v>0</v>
      </c>
      <c r="AC354" s="42">
        <v>0</v>
      </c>
      <c r="AD354" s="42">
        <v>0</v>
      </c>
      <c r="AE354" s="42">
        <v>0</v>
      </c>
      <c r="AF354" s="42">
        <v>0</v>
      </c>
      <c r="AG354" s="42">
        <v>5250</v>
      </c>
      <c r="AH354" s="42">
        <v>30000</v>
      </c>
      <c r="AI354" s="42">
        <v>7500</v>
      </c>
      <c r="AJ354" s="18">
        <v>42750</v>
      </c>
      <c r="AK354" s="47">
        <v>4750</v>
      </c>
      <c r="AL354" s="75">
        <v>30000</v>
      </c>
      <c r="AM354" s="47">
        <f t="shared" si="144"/>
        <v>36812.5</v>
      </c>
      <c r="AN354" s="47">
        <v>0.36812499999999998</v>
      </c>
      <c r="AO354" s="48">
        <v>3.3678817281618641E-4</v>
      </c>
      <c r="AP354" s="49">
        <v>0.96500147297410177</v>
      </c>
      <c r="AQ354" s="18" t="s">
        <v>1168</v>
      </c>
      <c r="AR354" s="24">
        <v>7000</v>
      </c>
      <c r="AS354" s="24" t="s">
        <v>1510</v>
      </c>
      <c r="AT354" s="79">
        <f t="shared" si="142"/>
        <v>1153.8461538461538</v>
      </c>
      <c r="AU354" s="51" t="b">
        <f t="shared" si="143"/>
        <v>0</v>
      </c>
      <c r="AV354" s="19">
        <v>7</v>
      </c>
      <c r="AW354" s="47">
        <v>54250</v>
      </c>
      <c r="AX354" s="18" t="s">
        <v>1841</v>
      </c>
      <c r="AY354" s="18">
        <v>2</v>
      </c>
      <c r="AZ354" s="43">
        <f t="shared" si="150"/>
        <v>18461.538461538461</v>
      </c>
      <c r="BA354" s="44">
        <f t="shared" si="161"/>
        <v>18600</v>
      </c>
      <c r="BB354" s="80">
        <f t="shared" si="145"/>
        <v>5000</v>
      </c>
      <c r="BC354" s="18">
        <f t="shared" si="151"/>
        <v>18500</v>
      </c>
      <c r="BD354" s="18">
        <f t="shared" si="152"/>
        <v>143375</v>
      </c>
      <c r="BE354" s="18">
        <f t="shared" si="153"/>
        <v>286750</v>
      </c>
      <c r="BF354" s="18">
        <f t="shared" si="154"/>
        <v>16</v>
      </c>
      <c r="BG354" s="19">
        <f t="shared" si="155"/>
        <v>1</v>
      </c>
      <c r="BH354" s="19">
        <f t="shared" si="156"/>
        <v>1</v>
      </c>
      <c r="BI354" s="19"/>
      <c r="BJ354" s="19"/>
      <c r="BK354" s="19">
        <f>BH354*BO354</f>
        <v>18500</v>
      </c>
      <c r="BL354" s="19">
        <f>BK354*G354</f>
        <v>143375</v>
      </c>
      <c r="BM354" s="19">
        <f t="shared" si="157"/>
        <v>18461.538461538461</v>
      </c>
      <c r="BN354" s="18">
        <f t="shared" si="158"/>
        <v>18500</v>
      </c>
      <c r="BO354" s="18">
        <f t="shared" si="159"/>
        <v>18500</v>
      </c>
      <c r="BP354" s="18">
        <f t="shared" si="160"/>
        <v>16.033333333333335</v>
      </c>
    </row>
    <row r="355" spans="1:68" ht="30" x14ac:dyDescent="0.25">
      <c r="A355" s="18">
        <v>106</v>
      </c>
      <c r="B355" s="28" t="s">
        <v>2114</v>
      </c>
      <c r="C355" s="28" t="s">
        <v>1534</v>
      </c>
      <c r="D355" s="28"/>
      <c r="E355" s="23"/>
      <c r="F355" s="24">
        <v>120</v>
      </c>
      <c r="G355" s="25">
        <v>650</v>
      </c>
      <c r="H355" s="52" t="s">
        <v>1742</v>
      </c>
      <c r="I355" s="86" t="s">
        <v>1700</v>
      </c>
      <c r="J355" s="83" t="s">
        <v>1501</v>
      </c>
      <c r="K355" s="71" t="s">
        <v>1183</v>
      </c>
      <c r="L355" s="25" t="s">
        <v>436</v>
      </c>
      <c r="M355" s="52">
        <v>650</v>
      </c>
      <c r="N355" s="71" t="s">
        <v>1207</v>
      </c>
      <c r="O355" s="25">
        <v>1</v>
      </c>
      <c r="P355" s="25">
        <v>20</v>
      </c>
      <c r="Q355" s="52">
        <v>5</v>
      </c>
      <c r="R355" s="25">
        <v>5</v>
      </c>
      <c r="S355" s="52">
        <f>O355+P355+Q355+R355</f>
        <v>31</v>
      </c>
      <c r="T355" s="54">
        <v>30</v>
      </c>
      <c r="U355" s="25">
        <f t="shared" si="149"/>
        <v>31</v>
      </c>
      <c r="V355" s="71" t="s">
        <v>1903</v>
      </c>
      <c r="W355" s="71" t="s">
        <v>19</v>
      </c>
      <c r="X355" s="25" t="s">
        <v>1529</v>
      </c>
      <c r="Y355" s="25">
        <v>25</v>
      </c>
      <c r="Z355" s="25">
        <v>1</v>
      </c>
      <c r="AA355" s="42">
        <v>19</v>
      </c>
      <c r="AB355" s="42">
        <v>25</v>
      </c>
      <c r="AC355" s="42">
        <v>74</v>
      </c>
      <c r="AD355" s="42">
        <v>45</v>
      </c>
      <c r="AE355" s="42">
        <v>80</v>
      </c>
      <c r="AF355" s="42">
        <v>95</v>
      </c>
      <c r="AG355" s="42">
        <v>90</v>
      </c>
      <c r="AH355" s="42">
        <v>25</v>
      </c>
      <c r="AI355" s="42">
        <v>55</v>
      </c>
      <c r="AJ355" s="18">
        <v>508</v>
      </c>
      <c r="AK355" s="47">
        <v>56.444444444444443</v>
      </c>
      <c r="AL355" s="75">
        <v>95</v>
      </c>
      <c r="AM355" s="47">
        <f t="shared" si="144"/>
        <v>36688.888888888891</v>
      </c>
      <c r="AN355" s="47">
        <v>0.36688888888888893</v>
      </c>
      <c r="AO355" s="48">
        <v>3.3565728628984649E-4</v>
      </c>
      <c r="AP355" s="49">
        <v>0.96533713026039158</v>
      </c>
      <c r="AQ355" s="18" t="s">
        <v>1168</v>
      </c>
      <c r="AR355" s="24">
        <v>120</v>
      </c>
      <c r="AS355" s="24" t="s">
        <v>1509</v>
      </c>
      <c r="AT355" s="79">
        <f t="shared" si="142"/>
        <v>3.6538461538461537</v>
      </c>
      <c r="AU355" s="51" t="b">
        <f t="shared" si="143"/>
        <v>0</v>
      </c>
      <c r="AV355" s="19">
        <v>37.894736842105267</v>
      </c>
      <c r="AW355" s="47">
        <v>78000</v>
      </c>
      <c r="AX355" s="18" t="s">
        <v>1841</v>
      </c>
      <c r="AY355" s="18">
        <v>2</v>
      </c>
      <c r="AZ355" s="18">
        <f t="shared" si="150"/>
        <v>113.26923076923076</v>
      </c>
      <c r="BA355" s="44">
        <f t="shared" si="161"/>
        <v>114</v>
      </c>
      <c r="BB355" s="80">
        <f t="shared" si="145"/>
        <v>25</v>
      </c>
      <c r="BC355" s="18">
        <f t="shared" si="151"/>
        <v>114</v>
      </c>
      <c r="BD355" s="18">
        <f t="shared" si="152"/>
        <v>74100</v>
      </c>
      <c r="BE355" s="18">
        <f t="shared" si="153"/>
        <v>148200</v>
      </c>
      <c r="BF355" s="18">
        <f t="shared" si="154"/>
        <v>31</v>
      </c>
      <c r="BG355" s="19">
        <f t="shared" si="155"/>
        <v>2</v>
      </c>
      <c r="BH355" s="19">
        <f t="shared" si="156"/>
        <v>0</v>
      </c>
      <c r="BI355" s="19"/>
      <c r="BJ355" s="19"/>
      <c r="BK355" s="19"/>
      <c r="BL355" s="19"/>
      <c r="BM355" s="19">
        <f t="shared" si="157"/>
        <v>113.26923076923076</v>
      </c>
      <c r="BN355" s="18">
        <f t="shared" si="158"/>
        <v>114</v>
      </c>
      <c r="BO355" s="18">
        <f t="shared" si="159"/>
        <v>114</v>
      </c>
      <c r="BP355" s="18">
        <f t="shared" si="160"/>
        <v>31.2</v>
      </c>
    </row>
    <row r="356" spans="1:68" ht="30" x14ac:dyDescent="0.25">
      <c r="A356" s="18">
        <v>325</v>
      </c>
      <c r="B356" s="29" t="s">
        <v>2115</v>
      </c>
      <c r="C356" s="28" t="s">
        <v>1534</v>
      </c>
      <c r="D356" s="28"/>
      <c r="E356" s="23"/>
      <c r="F356" s="24">
        <v>175</v>
      </c>
      <c r="G356" s="25">
        <v>235</v>
      </c>
      <c r="H356" s="52" t="s">
        <v>1751</v>
      </c>
      <c r="I356" s="86" t="s">
        <v>1700</v>
      </c>
      <c r="J356" s="83" t="s">
        <v>1502</v>
      </c>
      <c r="K356" s="71" t="s">
        <v>1175</v>
      </c>
      <c r="L356" s="25" t="s">
        <v>460</v>
      </c>
      <c r="M356" s="52">
        <v>235</v>
      </c>
      <c r="N356" s="71" t="s">
        <v>1208</v>
      </c>
      <c r="O356" s="25">
        <v>1</v>
      </c>
      <c r="P356" s="25">
        <v>15</v>
      </c>
      <c r="Q356" s="52">
        <v>1</v>
      </c>
      <c r="R356" s="25">
        <v>5</v>
      </c>
      <c r="S356" s="25">
        <v>22</v>
      </c>
      <c r="T356" s="25">
        <v>25</v>
      </c>
      <c r="U356" s="25">
        <f t="shared" si="149"/>
        <v>22</v>
      </c>
      <c r="V356" s="71"/>
      <c r="W356" s="71" t="s">
        <v>46</v>
      </c>
      <c r="X356" s="25" t="s">
        <v>1529</v>
      </c>
      <c r="Y356" s="25">
        <v>500</v>
      </c>
      <c r="Z356" s="25">
        <v>20</v>
      </c>
      <c r="AA356" s="42"/>
      <c r="AB356" s="42">
        <v>447.92</v>
      </c>
      <c r="AC356" s="42">
        <v>0</v>
      </c>
      <c r="AD356" s="42">
        <v>125</v>
      </c>
      <c r="AE356" s="42">
        <v>0</v>
      </c>
      <c r="AF356" s="42">
        <v>90</v>
      </c>
      <c r="AG356" s="42">
        <v>203</v>
      </c>
      <c r="AH356" s="42">
        <v>371</v>
      </c>
      <c r="AI356" s="42">
        <v>0</v>
      </c>
      <c r="AJ356" s="18">
        <v>1236.92</v>
      </c>
      <c r="AK356" s="47">
        <v>154.61500000000001</v>
      </c>
      <c r="AL356" s="75">
        <v>447.92</v>
      </c>
      <c r="AM356" s="47">
        <f t="shared" si="144"/>
        <v>32297.355555555558</v>
      </c>
      <c r="AN356" s="47">
        <v>0.36334525000000001</v>
      </c>
      <c r="AO356" s="48">
        <v>3.3241530145722368E-4</v>
      </c>
      <c r="AP356" s="49">
        <v>0.96566954556184881</v>
      </c>
      <c r="AQ356" s="18" t="s">
        <v>1168</v>
      </c>
      <c r="AR356" s="24">
        <v>175</v>
      </c>
      <c r="AS356" s="24" t="s">
        <v>1509</v>
      </c>
      <c r="AT356" s="79">
        <f t="shared" si="142"/>
        <v>17.227692307692308</v>
      </c>
      <c r="AU356" s="51" t="b">
        <f t="shared" si="143"/>
        <v>0</v>
      </c>
      <c r="AV356" s="19">
        <v>11.720843007679942</v>
      </c>
      <c r="AW356" s="47">
        <v>41125</v>
      </c>
      <c r="AX356" s="18" t="s">
        <v>1841</v>
      </c>
      <c r="AY356" s="18">
        <v>2</v>
      </c>
      <c r="AZ356" s="43">
        <f t="shared" si="150"/>
        <v>379.00923076923078</v>
      </c>
      <c r="BA356" s="44">
        <f t="shared" si="161"/>
        <v>380</v>
      </c>
      <c r="BB356" s="80">
        <f t="shared" si="145"/>
        <v>500</v>
      </c>
      <c r="BC356" s="18">
        <f t="shared" si="151"/>
        <v>500</v>
      </c>
      <c r="BD356" s="18">
        <f t="shared" si="152"/>
        <v>117500</v>
      </c>
      <c r="BE356" s="18">
        <f t="shared" si="153"/>
        <v>235000</v>
      </c>
      <c r="BF356" s="18">
        <f t="shared" si="154"/>
        <v>22</v>
      </c>
      <c r="BG356" s="19">
        <f t="shared" si="155"/>
        <v>1</v>
      </c>
      <c r="BH356" s="19">
        <f t="shared" si="156"/>
        <v>1</v>
      </c>
      <c r="BI356" s="19"/>
      <c r="BJ356" s="19"/>
      <c r="BK356" s="19">
        <f>BH356*BO356</f>
        <v>500</v>
      </c>
      <c r="BL356" s="19">
        <f>BK356*G356</f>
        <v>117500</v>
      </c>
      <c r="BM356" s="19">
        <f t="shared" si="157"/>
        <v>379.00923076923078</v>
      </c>
      <c r="BN356" s="18">
        <f t="shared" si="158"/>
        <v>360</v>
      </c>
      <c r="BO356" s="18">
        <f t="shared" si="159"/>
        <v>500</v>
      </c>
      <c r="BP356" s="18">
        <f t="shared" si="160"/>
        <v>29.02303982854081</v>
      </c>
    </row>
    <row r="357" spans="1:68" ht="30" x14ac:dyDescent="0.25">
      <c r="A357" s="18">
        <v>998</v>
      </c>
      <c r="B357" s="28" t="s">
        <v>2116</v>
      </c>
      <c r="C357" s="28" t="s">
        <v>1534</v>
      </c>
      <c r="D357" s="28"/>
      <c r="E357" s="23"/>
      <c r="F357" s="24">
        <v>37950</v>
      </c>
      <c r="G357" s="25">
        <v>1</v>
      </c>
      <c r="H357" s="52" t="s">
        <v>1702</v>
      </c>
      <c r="I357" s="86" t="s">
        <v>1700</v>
      </c>
      <c r="J357" s="83" t="s">
        <v>1499</v>
      </c>
      <c r="K357" s="71" t="s">
        <v>1176</v>
      </c>
      <c r="L357" s="25" t="s">
        <v>610</v>
      </c>
      <c r="M357" s="52">
        <v>1</v>
      </c>
      <c r="N357" s="71" t="s">
        <v>1208</v>
      </c>
      <c r="O357" s="25">
        <v>1</v>
      </c>
      <c r="P357" s="25">
        <v>15</v>
      </c>
      <c r="Q357" s="52">
        <v>1</v>
      </c>
      <c r="R357" s="25">
        <v>5</v>
      </c>
      <c r="S357" s="25">
        <v>22</v>
      </c>
      <c r="T357" s="25">
        <v>10</v>
      </c>
      <c r="U357" s="25">
        <f t="shared" si="149"/>
        <v>22</v>
      </c>
      <c r="V357" s="71" t="s">
        <v>1891</v>
      </c>
      <c r="W357" s="71" t="s">
        <v>46</v>
      </c>
      <c r="X357" s="25" t="s">
        <v>1529</v>
      </c>
      <c r="Y357" s="25">
        <v>300</v>
      </c>
      <c r="Z357" s="25">
        <v>6000</v>
      </c>
      <c r="AA357" s="42"/>
      <c r="AB357" s="42"/>
      <c r="AC357" s="42">
        <v>22500</v>
      </c>
      <c r="AD357" s="42">
        <v>47000</v>
      </c>
      <c r="AE357" s="42"/>
      <c r="AF357" s="42"/>
      <c r="AG357" s="42"/>
      <c r="AH357" s="42">
        <v>0</v>
      </c>
      <c r="AI357" s="42">
        <v>74600</v>
      </c>
      <c r="AJ357" s="18">
        <v>144100</v>
      </c>
      <c r="AK357" s="47">
        <v>36025</v>
      </c>
      <c r="AL357" s="75">
        <v>74600</v>
      </c>
      <c r="AM357" s="47">
        <f t="shared" si="144"/>
        <v>16011.111111111111</v>
      </c>
      <c r="AN357" s="47">
        <v>0.36025000000000001</v>
      </c>
      <c r="AO357" s="48">
        <v>3.2958353618208803E-4</v>
      </c>
      <c r="AP357" s="49">
        <v>0.96599912909803087</v>
      </c>
      <c r="AQ357" s="18" t="s">
        <v>1168</v>
      </c>
      <c r="AR357" s="24">
        <v>37950</v>
      </c>
      <c r="AS357" s="24" t="s">
        <v>1510</v>
      </c>
      <c r="AT357" s="79">
        <f t="shared" si="142"/>
        <v>2869.2307692307691</v>
      </c>
      <c r="AU357" s="51" t="b">
        <f t="shared" si="143"/>
        <v>1</v>
      </c>
      <c r="AV357" s="19">
        <v>15.261394101876677</v>
      </c>
      <c r="AW357" s="47">
        <v>37950</v>
      </c>
      <c r="AX357" s="18" t="s">
        <v>1841</v>
      </c>
      <c r="AY357" s="18">
        <v>2</v>
      </c>
      <c r="AZ357" s="18">
        <f t="shared" si="150"/>
        <v>63123.076923076922</v>
      </c>
      <c r="BA357" s="44">
        <f t="shared" si="161"/>
        <v>66000</v>
      </c>
      <c r="BB357" s="80">
        <f t="shared" si="145"/>
        <v>2869.2307692307691</v>
      </c>
      <c r="BC357" s="18">
        <f t="shared" si="151"/>
        <v>66300</v>
      </c>
      <c r="BD357" s="18">
        <f t="shared" si="152"/>
        <v>66300</v>
      </c>
      <c r="BE357" s="18">
        <f t="shared" si="153"/>
        <v>132600</v>
      </c>
      <c r="BF357" s="18">
        <f t="shared" si="154"/>
        <v>22</v>
      </c>
      <c r="BG357" s="19">
        <f t="shared" si="155"/>
        <v>1</v>
      </c>
      <c r="BH357" s="19">
        <f t="shared" si="156"/>
        <v>1</v>
      </c>
      <c r="BI357" s="19"/>
      <c r="BJ357" s="19"/>
      <c r="BK357" s="19"/>
      <c r="BL357" s="19"/>
      <c r="BM357" s="19">
        <f t="shared" si="157"/>
        <v>63123.076923076922</v>
      </c>
      <c r="BN357" s="18">
        <f t="shared" si="158"/>
        <v>66300</v>
      </c>
      <c r="BO357" s="18">
        <f t="shared" si="159"/>
        <v>66300</v>
      </c>
      <c r="BP357" s="18">
        <f t="shared" si="160"/>
        <v>23.107238605898125</v>
      </c>
    </row>
    <row r="358" spans="1:68" x14ac:dyDescent="0.25">
      <c r="A358" s="18">
        <v>374</v>
      </c>
      <c r="B358" s="26" t="s">
        <v>437</v>
      </c>
      <c r="C358" s="23" t="s">
        <v>1595</v>
      </c>
      <c r="D358" s="23"/>
      <c r="E358" s="23" t="s">
        <v>1602</v>
      </c>
      <c r="F358" s="24">
        <v>360</v>
      </c>
      <c r="G358" s="25">
        <v>3</v>
      </c>
      <c r="H358" s="52" t="e">
        <v>#N/A</v>
      </c>
      <c r="I358" s="86" t="s">
        <v>1700</v>
      </c>
      <c r="J358" s="83" t="s">
        <v>1505</v>
      </c>
      <c r="K358" s="71" t="s">
        <v>1182</v>
      </c>
      <c r="L358" s="25" t="s">
        <v>438</v>
      </c>
      <c r="M358" s="52">
        <v>3</v>
      </c>
      <c r="N358" s="71" t="s">
        <v>1208</v>
      </c>
      <c r="O358" s="25">
        <v>1</v>
      </c>
      <c r="P358" s="25">
        <v>7</v>
      </c>
      <c r="Q358" s="52">
        <v>7</v>
      </c>
      <c r="R358" s="25">
        <v>6</v>
      </c>
      <c r="S358" s="25">
        <v>21</v>
      </c>
      <c r="T358" s="25">
        <v>15</v>
      </c>
      <c r="U358" s="25">
        <f t="shared" si="149"/>
        <v>21</v>
      </c>
      <c r="V358" s="71"/>
      <c r="W358" s="71" t="s">
        <v>46</v>
      </c>
      <c r="X358" s="25" t="s">
        <v>1510</v>
      </c>
      <c r="Y358" s="25">
        <v>0</v>
      </c>
      <c r="Z358" s="25">
        <v>60</v>
      </c>
      <c r="AA358" s="42">
        <v>41040</v>
      </c>
      <c r="AB358" s="42">
        <v>28680</v>
      </c>
      <c r="AC358" s="42">
        <v>27120</v>
      </c>
      <c r="AD358" s="42">
        <v>10800</v>
      </c>
      <c r="AE358" s="42">
        <v>0</v>
      </c>
      <c r="AF358" s="42">
        <v>0</v>
      </c>
      <c r="AG358" s="42">
        <v>0</v>
      </c>
      <c r="AH358" s="42">
        <v>0</v>
      </c>
      <c r="AI358" s="42">
        <v>0</v>
      </c>
      <c r="AJ358" s="18">
        <v>107640</v>
      </c>
      <c r="AK358" s="47">
        <v>11960</v>
      </c>
      <c r="AL358" s="75">
        <v>41040</v>
      </c>
      <c r="AM358" s="47">
        <f t="shared" si="144"/>
        <v>35880</v>
      </c>
      <c r="AN358" s="47">
        <v>0.35880000000000001</v>
      </c>
      <c r="AO358" s="48">
        <v>3.2825696816692073E-4</v>
      </c>
      <c r="AP358" s="49">
        <v>0.96632738606619784</v>
      </c>
      <c r="AQ358" s="18" t="s">
        <v>1168</v>
      </c>
      <c r="AR358" s="24">
        <v>360</v>
      </c>
      <c r="AS358" s="24" t="s">
        <v>1510</v>
      </c>
      <c r="AT358" s="79">
        <f t="shared" si="142"/>
        <v>1578.4615384615386</v>
      </c>
      <c r="AU358" s="51" t="b">
        <f t="shared" si="143"/>
        <v>1</v>
      </c>
      <c r="AV358" s="19">
        <v>0.26315789473684209</v>
      </c>
      <c r="AW358" s="47">
        <v>1080</v>
      </c>
      <c r="AX358" s="18" t="s">
        <v>1867</v>
      </c>
      <c r="AY358" s="18">
        <v>2</v>
      </c>
      <c r="AZ358" s="18">
        <f t="shared" si="150"/>
        <v>33147.692307692312</v>
      </c>
      <c r="BB358" s="80">
        <f t="shared" si="145"/>
        <v>1578.4615384615386</v>
      </c>
      <c r="BD358" s="18">
        <v>0</v>
      </c>
      <c r="BE358" s="18">
        <v>0</v>
      </c>
      <c r="BF358" s="18"/>
      <c r="BG358" s="18"/>
      <c r="BH358" s="18"/>
      <c r="BI358" s="18"/>
      <c r="BJ358" s="18"/>
      <c r="BK358" s="18"/>
      <c r="BL358" s="18"/>
      <c r="BM358" s="19">
        <f t="shared" si="157"/>
        <v>0</v>
      </c>
      <c r="BN358" s="18">
        <f t="shared" si="158"/>
        <v>0</v>
      </c>
      <c r="BO358" s="18">
        <f t="shared" si="159"/>
        <v>0</v>
      </c>
    </row>
    <row r="359" spans="1:68" x14ac:dyDescent="0.25">
      <c r="A359" s="18">
        <v>152</v>
      </c>
      <c r="B359" s="23" t="s">
        <v>439</v>
      </c>
      <c r="C359" s="28" t="s">
        <v>1534</v>
      </c>
      <c r="D359" s="28"/>
      <c r="E359" s="23"/>
      <c r="F359" s="24">
        <v>150</v>
      </c>
      <c r="G359" s="25">
        <v>847.3</v>
      </c>
      <c r="H359" s="52" t="s">
        <v>1702</v>
      </c>
      <c r="I359" s="86" t="s">
        <v>1700</v>
      </c>
      <c r="J359" s="83" t="s">
        <v>1661</v>
      </c>
      <c r="K359" s="71" t="s">
        <v>1183</v>
      </c>
      <c r="L359" s="25" t="s">
        <v>440</v>
      </c>
      <c r="M359" s="52">
        <v>847.3</v>
      </c>
      <c r="N359" s="71" t="s">
        <v>1207</v>
      </c>
      <c r="O359" s="25">
        <v>1</v>
      </c>
      <c r="P359" s="25">
        <v>20</v>
      </c>
      <c r="Q359" s="52">
        <v>5</v>
      </c>
      <c r="R359" s="25">
        <v>5</v>
      </c>
      <c r="S359" s="52">
        <f>O359+P359+Q359+R359</f>
        <v>31</v>
      </c>
      <c r="T359" s="54">
        <v>30</v>
      </c>
      <c r="U359" s="25">
        <f t="shared" si="149"/>
        <v>31</v>
      </c>
      <c r="V359" s="71" t="s">
        <v>1890</v>
      </c>
      <c r="W359" s="71" t="s">
        <v>19</v>
      </c>
      <c r="X359" s="25" t="s">
        <v>1529</v>
      </c>
      <c r="Y359" s="25">
        <v>50</v>
      </c>
      <c r="Z359" s="25">
        <v>25</v>
      </c>
      <c r="AA359" s="42">
        <v>25</v>
      </c>
      <c r="AB359" s="42">
        <v>50</v>
      </c>
      <c r="AC359" s="42">
        <v>45</v>
      </c>
      <c r="AD359" s="42">
        <v>40</v>
      </c>
      <c r="AE359" s="42">
        <v>20</v>
      </c>
      <c r="AF359" s="42">
        <v>30</v>
      </c>
      <c r="AG359" s="42">
        <v>95</v>
      </c>
      <c r="AH359" s="42">
        <v>25</v>
      </c>
      <c r="AI359" s="42">
        <v>50</v>
      </c>
      <c r="AJ359" s="18">
        <v>380</v>
      </c>
      <c r="AK359" s="47">
        <v>42.222222222222221</v>
      </c>
      <c r="AL359" s="75">
        <v>95</v>
      </c>
      <c r="AM359" s="47">
        <f t="shared" si="144"/>
        <v>35774.888888888883</v>
      </c>
      <c r="AN359" s="47">
        <v>0.35774888888888884</v>
      </c>
      <c r="AO359" s="48">
        <v>3.2729533342182619E-4</v>
      </c>
      <c r="AP359" s="49">
        <v>0.96665468139961963</v>
      </c>
      <c r="AQ359" s="18" t="s">
        <v>1168</v>
      </c>
      <c r="AR359" s="24">
        <v>150</v>
      </c>
      <c r="AS359" s="24" t="s">
        <v>1509</v>
      </c>
      <c r="AT359" s="79">
        <f t="shared" si="142"/>
        <v>3.6538461538461537</v>
      </c>
      <c r="AU359" s="51" t="b">
        <f t="shared" si="143"/>
        <v>0</v>
      </c>
      <c r="AV359" s="19">
        <v>47.368421052631582</v>
      </c>
      <c r="AW359" s="47">
        <v>127095</v>
      </c>
      <c r="AX359" s="18" t="s">
        <v>1841</v>
      </c>
      <c r="AY359" s="18">
        <v>2</v>
      </c>
      <c r="AZ359" s="43">
        <f t="shared" si="150"/>
        <v>113.26923076923076</v>
      </c>
      <c r="BA359" s="44">
        <f>ROUNDUP((AT359*U359)/Z359,0)*Z359</f>
        <v>125</v>
      </c>
      <c r="BB359" s="80">
        <f t="shared" si="145"/>
        <v>50</v>
      </c>
      <c r="BC359" s="18">
        <f>BO359</f>
        <v>125</v>
      </c>
      <c r="BD359" s="18">
        <f>BO359*G359</f>
        <v>105912.5</v>
      </c>
      <c r="BE359" s="18">
        <f>BD359*AY359</f>
        <v>211825</v>
      </c>
      <c r="BF359" s="18">
        <f>U359</f>
        <v>31</v>
      </c>
      <c r="BG359" s="19">
        <f>ROUNDUP(AR359/BO359,0)</f>
        <v>2</v>
      </c>
      <c r="BH359" s="19">
        <f>AY359-BG359</f>
        <v>0</v>
      </c>
      <c r="BI359" s="19"/>
      <c r="BJ359" s="19"/>
      <c r="BK359" s="19"/>
      <c r="BL359" s="19"/>
      <c r="BM359" s="19">
        <f t="shared" si="157"/>
        <v>113.26923076923076</v>
      </c>
      <c r="BN359" s="18">
        <f t="shared" si="158"/>
        <v>125</v>
      </c>
      <c r="BO359" s="18">
        <f t="shared" si="159"/>
        <v>125</v>
      </c>
      <c r="BP359" s="18">
        <f>BO359/AT359</f>
        <v>34.210526315789473</v>
      </c>
    </row>
    <row r="360" spans="1:68" ht="30" x14ac:dyDescent="0.25">
      <c r="A360" s="18">
        <v>840</v>
      </c>
      <c r="B360" s="28" t="s">
        <v>2117</v>
      </c>
      <c r="C360" s="28" t="s">
        <v>1534</v>
      </c>
      <c r="D360" s="28"/>
      <c r="E360" s="23"/>
      <c r="F360" s="24">
        <v>15400</v>
      </c>
      <c r="G360" s="25">
        <v>1.2</v>
      </c>
      <c r="H360" s="52" t="s">
        <v>1729</v>
      </c>
      <c r="I360" s="86" t="s">
        <v>1700</v>
      </c>
      <c r="J360" s="83" t="s">
        <v>1502</v>
      </c>
      <c r="K360" s="71" t="s">
        <v>1180</v>
      </c>
      <c r="L360" s="25" t="s">
        <v>570</v>
      </c>
      <c r="M360" s="52">
        <v>1.2</v>
      </c>
      <c r="N360" s="71" t="s">
        <v>1208</v>
      </c>
      <c r="O360" s="25">
        <v>1</v>
      </c>
      <c r="P360" s="25">
        <v>7</v>
      </c>
      <c r="Q360" s="52">
        <v>1</v>
      </c>
      <c r="R360" s="25">
        <v>2</v>
      </c>
      <c r="S360" s="25">
        <v>11</v>
      </c>
      <c r="T360" s="25">
        <v>2</v>
      </c>
      <c r="U360" s="25">
        <f t="shared" si="149"/>
        <v>11</v>
      </c>
      <c r="V360" s="71" t="s">
        <v>1899</v>
      </c>
      <c r="W360" s="71" t="s">
        <v>46</v>
      </c>
      <c r="X360" s="25" t="s">
        <v>1510</v>
      </c>
      <c r="Y360" s="25">
        <v>5000</v>
      </c>
      <c r="Z360" s="25">
        <v>2000</v>
      </c>
      <c r="AA360" s="42"/>
      <c r="AB360" s="42"/>
      <c r="AC360" s="42"/>
      <c r="AD360" s="42"/>
      <c r="AE360" s="42">
        <v>4000</v>
      </c>
      <c r="AF360" s="42">
        <v>14000</v>
      </c>
      <c r="AG360" s="42">
        <v>33500</v>
      </c>
      <c r="AH360" s="42">
        <v>18000</v>
      </c>
      <c r="AI360" s="42">
        <v>76600</v>
      </c>
      <c r="AJ360" s="18">
        <v>146100</v>
      </c>
      <c r="AK360" s="47">
        <v>29220</v>
      </c>
      <c r="AL360" s="75">
        <v>76600</v>
      </c>
      <c r="AM360" s="47">
        <f t="shared" si="144"/>
        <v>19480</v>
      </c>
      <c r="AN360" s="47">
        <v>0.35064000000000001</v>
      </c>
      <c r="AO360" s="48">
        <v>3.2079159230225494E-4</v>
      </c>
      <c r="AP360" s="49">
        <v>0.96697547299192188</v>
      </c>
      <c r="AQ360" s="18" t="s">
        <v>1168</v>
      </c>
      <c r="AR360" s="24">
        <v>15400</v>
      </c>
      <c r="AS360" s="24" t="s">
        <v>1510</v>
      </c>
      <c r="AT360" s="79">
        <f t="shared" si="142"/>
        <v>2946.1538461538462</v>
      </c>
      <c r="AU360" s="51" t="b">
        <f t="shared" si="143"/>
        <v>0</v>
      </c>
      <c r="AV360" s="19">
        <v>6.0313315926892948</v>
      </c>
      <c r="AW360" s="47">
        <v>18480</v>
      </c>
      <c r="AX360" s="18" t="s">
        <v>1841</v>
      </c>
      <c r="AY360" s="18">
        <v>2</v>
      </c>
      <c r="AZ360" s="18">
        <f t="shared" si="150"/>
        <v>32407.692307692309</v>
      </c>
      <c r="BA360" s="44">
        <f>ROUNDUP((AT360*U360)/Z360,0)*Z360</f>
        <v>34000</v>
      </c>
      <c r="BB360" s="80">
        <f t="shared" si="145"/>
        <v>5000</v>
      </c>
      <c r="BC360" s="18">
        <f>BO360</f>
        <v>31000</v>
      </c>
      <c r="BD360" s="18">
        <f>BO360*G360</f>
        <v>37200</v>
      </c>
      <c r="BE360" s="18">
        <f>BD360*AY360</f>
        <v>74400</v>
      </c>
      <c r="BF360" s="18">
        <v>10</v>
      </c>
      <c r="BG360" s="19">
        <f>ROUNDUP(AR360/BO360,0)</f>
        <v>1</v>
      </c>
      <c r="BH360" s="19">
        <f>AY360-BG360</f>
        <v>1</v>
      </c>
      <c r="BI360" s="19"/>
      <c r="BJ360" s="19"/>
      <c r="BK360" s="19">
        <f>BH360*BO360</f>
        <v>31000</v>
      </c>
      <c r="BL360" s="19">
        <f>BK360*G360</f>
        <v>37200</v>
      </c>
      <c r="BM360" s="19">
        <f t="shared" si="157"/>
        <v>29461.538461538461</v>
      </c>
      <c r="BN360" s="18">
        <f t="shared" si="158"/>
        <v>31000</v>
      </c>
      <c r="BO360" s="18">
        <f t="shared" si="159"/>
        <v>31000</v>
      </c>
      <c r="BP360" s="18">
        <f>BO360/AT360</f>
        <v>10.522193211488251</v>
      </c>
    </row>
    <row r="361" spans="1:68" x14ac:dyDescent="0.25">
      <c r="A361" s="18">
        <v>449</v>
      </c>
      <c r="B361" s="26" t="s">
        <v>1236</v>
      </c>
      <c r="C361" s="28" t="s">
        <v>1870</v>
      </c>
      <c r="D361" s="28"/>
      <c r="E361" s="23" t="s">
        <v>1602</v>
      </c>
      <c r="F361" s="24">
        <v>740</v>
      </c>
      <c r="G361" s="25">
        <v>55</v>
      </c>
      <c r="H361" s="52" t="e">
        <v>#N/A</v>
      </c>
      <c r="I361" s="86" t="s">
        <v>1700</v>
      </c>
      <c r="J361" s="83" t="s">
        <v>1506</v>
      </c>
      <c r="K361" s="69" t="s">
        <v>1178</v>
      </c>
      <c r="L361" s="25" t="s">
        <v>1237</v>
      </c>
      <c r="M361" s="52">
        <v>55</v>
      </c>
      <c r="N361" s="71" t="s">
        <v>1208</v>
      </c>
      <c r="O361" s="25">
        <v>1</v>
      </c>
      <c r="P361" s="25">
        <v>4</v>
      </c>
      <c r="Q361" s="52">
        <v>1</v>
      </c>
      <c r="R361" s="25">
        <v>2</v>
      </c>
      <c r="S361" s="25">
        <v>8</v>
      </c>
      <c r="U361" s="25">
        <f>MIN(S361,T361)</f>
        <v>8</v>
      </c>
      <c r="V361" s="71"/>
      <c r="W361" s="71" t="s">
        <v>46</v>
      </c>
      <c r="X361" s="25" t="s">
        <v>1510</v>
      </c>
      <c r="Y361" s="25">
        <v>500</v>
      </c>
      <c r="Z361" s="25">
        <v>10</v>
      </c>
      <c r="AA361" s="42">
        <v>1260</v>
      </c>
      <c r="AB361" s="42">
        <v>1140</v>
      </c>
      <c r="AC361" s="42">
        <v>360</v>
      </c>
      <c r="AD361" s="42"/>
      <c r="AE361" s="42"/>
      <c r="AF361" s="42"/>
      <c r="AG361" s="42">
        <v>120</v>
      </c>
      <c r="AH361" s="42">
        <v>300</v>
      </c>
      <c r="AI361" s="42"/>
      <c r="AK361" s="47">
        <v>636</v>
      </c>
      <c r="AM361" s="47">
        <f t="shared" si="144"/>
        <v>0</v>
      </c>
      <c r="AO361" s="48">
        <v>0</v>
      </c>
      <c r="AP361" s="49">
        <v>1</v>
      </c>
      <c r="AQ361" s="18" t="s">
        <v>1552</v>
      </c>
      <c r="AR361" s="24">
        <v>740</v>
      </c>
      <c r="AS361" s="24" t="s">
        <v>1510</v>
      </c>
      <c r="AT361" s="79">
        <f t="shared" si="142"/>
        <v>0</v>
      </c>
      <c r="AU361" s="51" t="b">
        <f t="shared" si="143"/>
        <v>0</v>
      </c>
      <c r="AV361" s="19"/>
      <c r="AW361" s="47">
        <v>40700</v>
      </c>
      <c r="BB361" s="80">
        <f t="shared" si="145"/>
        <v>500</v>
      </c>
      <c r="BD361" s="18">
        <v>0</v>
      </c>
      <c r="BE361" s="18">
        <v>0</v>
      </c>
      <c r="BF361" s="18"/>
      <c r="BG361" s="18"/>
      <c r="BH361" s="18"/>
      <c r="BI361" s="18"/>
      <c r="BJ361" s="18"/>
      <c r="BK361" s="18"/>
      <c r="BL361" s="18"/>
    </row>
    <row r="362" spans="1:68" ht="30" x14ac:dyDescent="0.25">
      <c r="A362" s="18">
        <v>673</v>
      </c>
      <c r="B362" s="28" t="s">
        <v>2118</v>
      </c>
      <c r="C362" s="28" t="s">
        <v>1534</v>
      </c>
      <c r="D362" s="28"/>
      <c r="E362" s="23"/>
      <c r="F362" s="24">
        <v>32000</v>
      </c>
      <c r="G362" s="25">
        <v>1.05</v>
      </c>
      <c r="H362" s="52" t="s">
        <v>1702</v>
      </c>
      <c r="I362" s="86" t="s">
        <v>1700</v>
      </c>
      <c r="J362" s="83" t="s">
        <v>1630</v>
      </c>
      <c r="K362" s="71" t="s">
        <v>1180</v>
      </c>
      <c r="L362" s="25" t="s">
        <v>442</v>
      </c>
      <c r="M362" s="52">
        <v>1.05</v>
      </c>
      <c r="N362" s="71" t="s">
        <v>1208</v>
      </c>
      <c r="O362" s="37">
        <v>1</v>
      </c>
      <c r="P362" s="37">
        <v>7</v>
      </c>
      <c r="Q362" s="87">
        <v>1</v>
      </c>
      <c r="R362" s="37">
        <v>2</v>
      </c>
      <c r="S362" s="37">
        <v>11</v>
      </c>
      <c r="T362" s="37">
        <v>3</v>
      </c>
      <c r="U362" s="25">
        <f>SUM(O362:R362)</f>
        <v>11</v>
      </c>
      <c r="V362" s="71" t="s">
        <v>1899</v>
      </c>
      <c r="W362" s="71" t="s">
        <v>46</v>
      </c>
      <c r="X362" s="23" t="s">
        <v>1510</v>
      </c>
      <c r="Y362" s="25">
        <v>5000</v>
      </c>
      <c r="Z362" s="25">
        <v>2000</v>
      </c>
      <c r="AA362" s="42">
        <v>8000</v>
      </c>
      <c r="AB362" s="42">
        <v>40000</v>
      </c>
      <c r="AC362" s="42">
        <v>40000</v>
      </c>
      <c r="AD362" s="42">
        <v>40000</v>
      </c>
      <c r="AE362" s="42">
        <v>49000</v>
      </c>
      <c r="AF362" s="42">
        <v>21000</v>
      </c>
      <c r="AG362" s="42">
        <v>37000</v>
      </c>
      <c r="AH362" s="42">
        <v>34000</v>
      </c>
      <c r="AI362" s="42">
        <v>27000</v>
      </c>
      <c r="AJ362" s="18">
        <v>296000</v>
      </c>
      <c r="AK362" s="47">
        <v>32888.888888888891</v>
      </c>
      <c r="AL362" s="75">
        <v>49000</v>
      </c>
      <c r="AM362" s="47">
        <f t="shared" si="144"/>
        <v>34533.333333333336</v>
      </c>
      <c r="AN362" s="47">
        <v>0.34533333333333338</v>
      </c>
      <c r="AO362" s="48">
        <v>3.1593665832490702E-4</v>
      </c>
      <c r="AP362" s="49">
        <v>0.96729140965024674</v>
      </c>
      <c r="AQ362" s="18" t="s">
        <v>1168</v>
      </c>
      <c r="AR362" s="24">
        <v>32000</v>
      </c>
      <c r="AS362" s="24" t="s">
        <v>1510</v>
      </c>
      <c r="AT362" s="79">
        <f t="shared" si="142"/>
        <v>1884.6153846153845</v>
      </c>
      <c r="AU362" s="51" t="b">
        <f t="shared" si="143"/>
        <v>0</v>
      </c>
      <c r="AV362" s="19">
        <v>19.591836734693878</v>
      </c>
      <c r="AW362" s="47">
        <v>33600</v>
      </c>
      <c r="AX362" s="18" t="s">
        <v>1841</v>
      </c>
      <c r="AY362" s="18">
        <v>2</v>
      </c>
      <c r="AZ362" s="18">
        <f>AT362*U362</f>
        <v>20730.76923076923</v>
      </c>
      <c r="BA362" s="44">
        <f>ROUNDUP((AT362*U362)/Z362,0)*Z362</f>
        <v>22000</v>
      </c>
      <c r="BB362" s="80">
        <f t="shared" si="145"/>
        <v>5000</v>
      </c>
      <c r="BC362" s="18">
        <f>BO362</f>
        <v>19000</v>
      </c>
      <c r="BD362" s="18">
        <f>BO362*G362</f>
        <v>19950</v>
      </c>
      <c r="BE362" s="18">
        <f>BD362*AY362</f>
        <v>39900</v>
      </c>
      <c r="BF362" s="18">
        <v>10</v>
      </c>
      <c r="BG362" s="19">
        <f>ROUNDUP(AR362/BO362,0)</f>
        <v>2</v>
      </c>
      <c r="BH362" s="19">
        <f>AY362-BG362</f>
        <v>0</v>
      </c>
      <c r="BI362" s="19"/>
      <c r="BJ362" s="19"/>
      <c r="BK362" s="19"/>
      <c r="BL362" s="19"/>
      <c r="BM362" s="19">
        <f>BF362*AT362</f>
        <v>18846.153846153844</v>
      </c>
      <c r="BN362" s="18">
        <f>Y362+ROUNDUP((BM362-Y362)/Z362,0)*Z362</f>
        <v>19000</v>
      </c>
      <c r="BO362" s="18">
        <f>IF(BN362&gt;=Y362,BN362,Y362)</f>
        <v>19000</v>
      </c>
      <c r="BP362" s="18">
        <f>BO362/AT362</f>
        <v>10.081632653061225</v>
      </c>
    </row>
    <row r="363" spans="1:68" ht="30" x14ac:dyDescent="0.25">
      <c r="A363" s="18">
        <v>156</v>
      </c>
      <c r="B363" s="23" t="s">
        <v>443</v>
      </c>
      <c r="C363" s="28" t="s">
        <v>1534</v>
      </c>
      <c r="D363" s="28"/>
      <c r="E363" s="23"/>
      <c r="F363" s="24">
        <v>125</v>
      </c>
      <c r="G363" s="25">
        <v>563.34</v>
      </c>
      <c r="H363" s="52" t="s">
        <v>1702</v>
      </c>
      <c r="I363" s="86" t="s">
        <v>1700</v>
      </c>
      <c r="J363" s="83" t="s">
        <v>1504</v>
      </c>
      <c r="K363" s="71" t="s">
        <v>1183</v>
      </c>
      <c r="L363" s="25" t="s">
        <v>444</v>
      </c>
      <c r="M363" s="52">
        <v>563.34</v>
      </c>
      <c r="N363" s="71" t="s">
        <v>1207</v>
      </c>
      <c r="O363" s="25">
        <v>1</v>
      </c>
      <c r="P363" s="25">
        <v>20</v>
      </c>
      <c r="Q363" s="52">
        <v>5</v>
      </c>
      <c r="R363" s="25">
        <v>5</v>
      </c>
      <c r="S363" s="52">
        <f>O363+P363+Q363+R363</f>
        <v>31</v>
      </c>
      <c r="T363" s="25">
        <v>20</v>
      </c>
      <c r="U363" s="25">
        <f>SUM(O363:R363)</f>
        <v>31</v>
      </c>
      <c r="V363" s="74" t="s">
        <v>2395</v>
      </c>
      <c r="W363" s="71" t="s">
        <v>19</v>
      </c>
      <c r="X363" s="25" t="s">
        <v>1529</v>
      </c>
      <c r="Y363" s="25">
        <v>100</v>
      </c>
      <c r="Z363" s="25">
        <v>25</v>
      </c>
      <c r="AA363" s="42">
        <v>0</v>
      </c>
      <c r="AB363" s="42">
        <v>0</v>
      </c>
      <c r="AC363" s="42">
        <v>0</v>
      </c>
      <c r="AD363" s="42">
        <v>10</v>
      </c>
      <c r="AE363" s="42">
        <v>35</v>
      </c>
      <c r="AF363" s="42">
        <v>85</v>
      </c>
      <c r="AG363" s="42">
        <v>240</v>
      </c>
      <c r="AH363" s="42">
        <v>35</v>
      </c>
      <c r="AI363" s="42">
        <v>145</v>
      </c>
      <c r="AJ363" s="18">
        <v>550</v>
      </c>
      <c r="AK363" s="47">
        <v>61.111111111111114</v>
      </c>
      <c r="AL363" s="75">
        <v>240</v>
      </c>
      <c r="AM363" s="47">
        <f t="shared" si="144"/>
        <v>34426.333333333336</v>
      </c>
      <c r="AN363" s="47">
        <v>0.34426333333333337</v>
      </c>
      <c r="AO363" s="48">
        <v>3.1495774261716285E-4</v>
      </c>
      <c r="AP363" s="49">
        <v>0.96760636739286388</v>
      </c>
      <c r="AQ363" s="18" t="s">
        <v>1168</v>
      </c>
      <c r="AR363" s="24">
        <v>125</v>
      </c>
      <c r="AS363" s="24" t="s">
        <v>1509</v>
      </c>
      <c r="AT363" s="79">
        <f t="shared" si="142"/>
        <v>9.2307692307692299</v>
      </c>
      <c r="AU363" s="51" t="b">
        <f t="shared" si="143"/>
        <v>0</v>
      </c>
      <c r="AV363" s="19">
        <v>15.625</v>
      </c>
      <c r="AW363" s="47">
        <v>70417.5</v>
      </c>
      <c r="AX363" s="18" t="s">
        <v>1841</v>
      </c>
      <c r="AY363" s="18">
        <v>2</v>
      </c>
      <c r="AZ363" s="43">
        <f>AT363*U363</f>
        <v>286.15384615384613</v>
      </c>
      <c r="BA363" s="44">
        <f>ROUNDUP((AT363*U363)/Z363,0)*Z363</f>
        <v>300</v>
      </c>
      <c r="BB363" s="80">
        <f t="shared" si="145"/>
        <v>100</v>
      </c>
      <c r="BC363" s="18">
        <f>BO363</f>
        <v>300</v>
      </c>
      <c r="BD363" s="18">
        <f>BO363*G363</f>
        <v>169002</v>
      </c>
      <c r="BE363" s="18">
        <f>BD363*AY363</f>
        <v>338004</v>
      </c>
      <c r="BF363" s="18">
        <f>U363</f>
        <v>31</v>
      </c>
      <c r="BG363" s="19">
        <f>ROUNDUP(AR363/BO363,0)</f>
        <v>1</v>
      </c>
      <c r="BH363" s="19">
        <f>AY363-BG363</f>
        <v>1</v>
      </c>
      <c r="BI363" s="19"/>
      <c r="BJ363" s="19"/>
      <c r="BK363" s="19">
        <f>BH363*BO363</f>
        <v>300</v>
      </c>
      <c r="BL363" s="19">
        <f>BK363*G363</f>
        <v>169002</v>
      </c>
      <c r="BM363" s="19">
        <f>BF363*AT363</f>
        <v>286.15384615384613</v>
      </c>
      <c r="BN363" s="18">
        <f>Y363+ROUNDUP((BM363-Y363)/Z363,0)*Z363</f>
        <v>300</v>
      </c>
      <c r="BO363" s="18">
        <f>IF(BN363&gt;=Y363,BN363,Y363)</f>
        <v>300</v>
      </c>
      <c r="BP363" s="18">
        <f>BO363/AT363</f>
        <v>32.5</v>
      </c>
    </row>
    <row r="364" spans="1:68" x14ac:dyDescent="0.25">
      <c r="A364" s="18">
        <v>419</v>
      </c>
      <c r="B364" s="23" t="s">
        <v>1302</v>
      </c>
      <c r="C364" s="28" t="s">
        <v>1870</v>
      </c>
      <c r="D364" s="28"/>
      <c r="E364" s="23" t="s">
        <v>1602</v>
      </c>
      <c r="F364" s="24">
        <v>560</v>
      </c>
      <c r="G364" s="25">
        <v>39.35</v>
      </c>
      <c r="H364" s="52" t="e">
        <v>#N/A</v>
      </c>
      <c r="I364" s="86" t="s">
        <v>1700</v>
      </c>
      <c r="J364" s="83" t="s">
        <v>1506</v>
      </c>
      <c r="K364" s="69" t="s">
        <v>1178</v>
      </c>
      <c r="L364" s="25" t="s">
        <v>1303</v>
      </c>
      <c r="M364" s="52">
        <v>39.35</v>
      </c>
      <c r="N364" s="71" t="s">
        <v>1208</v>
      </c>
      <c r="O364" s="25">
        <v>1</v>
      </c>
      <c r="P364" s="25">
        <v>4</v>
      </c>
      <c r="Q364" s="52">
        <v>1</v>
      </c>
      <c r="R364" s="25">
        <v>2</v>
      </c>
      <c r="S364" s="25">
        <v>8</v>
      </c>
      <c r="U364" s="25">
        <f>MIN(S364,T364)</f>
        <v>8</v>
      </c>
      <c r="V364" s="71"/>
      <c r="W364" s="71" t="s">
        <v>46</v>
      </c>
      <c r="X364" s="25" t="s">
        <v>1510</v>
      </c>
      <c r="Y364" s="25">
        <v>500</v>
      </c>
      <c r="Z364" s="25">
        <v>10</v>
      </c>
      <c r="AA364" s="42">
        <v>860</v>
      </c>
      <c r="AB364" s="42"/>
      <c r="AC364" s="42"/>
      <c r="AD364" s="42"/>
      <c r="AE364" s="42"/>
      <c r="AF364" s="42"/>
      <c r="AG364" s="42"/>
      <c r="AH364" s="42"/>
      <c r="AI364" s="42"/>
      <c r="AK364" s="47">
        <v>860</v>
      </c>
      <c r="AM364" s="47">
        <f t="shared" si="144"/>
        <v>0</v>
      </c>
      <c r="AO364" s="48">
        <v>0</v>
      </c>
      <c r="AP364" s="49">
        <v>1</v>
      </c>
      <c r="AQ364" s="18" t="s">
        <v>1552</v>
      </c>
      <c r="AR364" s="24">
        <v>560</v>
      </c>
      <c r="AS364" s="24" t="s">
        <v>1510</v>
      </c>
      <c r="AT364" s="79">
        <f t="shared" si="142"/>
        <v>0</v>
      </c>
      <c r="AU364" s="51" t="b">
        <f t="shared" si="143"/>
        <v>0</v>
      </c>
      <c r="AV364" s="19"/>
      <c r="AW364" s="47">
        <v>22036</v>
      </c>
      <c r="BB364" s="80">
        <f t="shared" si="145"/>
        <v>500</v>
      </c>
      <c r="BD364" s="18">
        <v>0</v>
      </c>
      <c r="BE364" s="18">
        <v>0</v>
      </c>
      <c r="BF364" s="18"/>
      <c r="BG364" s="18"/>
      <c r="BH364" s="18"/>
      <c r="BI364" s="18"/>
      <c r="BJ364" s="18"/>
      <c r="BK364" s="18"/>
      <c r="BL364" s="18"/>
    </row>
    <row r="365" spans="1:68" x14ac:dyDescent="0.25">
      <c r="A365" s="18">
        <v>572</v>
      </c>
      <c r="B365" s="23" t="s">
        <v>445</v>
      </c>
      <c r="C365" s="28" t="s">
        <v>1534</v>
      </c>
      <c r="D365" s="28"/>
      <c r="E365" s="23"/>
      <c r="F365" s="24">
        <v>12223</v>
      </c>
      <c r="G365" s="25">
        <v>8.75</v>
      </c>
      <c r="H365" s="52" t="s">
        <v>1752</v>
      </c>
      <c r="I365" s="86" t="s">
        <v>1700</v>
      </c>
      <c r="J365" s="83" t="s">
        <v>1639</v>
      </c>
      <c r="K365" s="71" t="s">
        <v>1173</v>
      </c>
      <c r="L365" s="25" t="s">
        <v>446</v>
      </c>
      <c r="M365" s="52">
        <v>8.75</v>
      </c>
      <c r="N365" s="71" t="s">
        <v>1208</v>
      </c>
      <c r="O365" s="25">
        <v>1</v>
      </c>
      <c r="P365" s="25">
        <v>2</v>
      </c>
      <c r="Q365" s="52">
        <v>1</v>
      </c>
      <c r="R365" s="25">
        <v>2</v>
      </c>
      <c r="S365" s="25">
        <v>6</v>
      </c>
      <c r="T365" s="25">
        <v>2</v>
      </c>
      <c r="U365" s="25">
        <f t="shared" ref="U365:U375" si="162">SUM(O365:R365)</f>
        <v>6</v>
      </c>
      <c r="V365" s="71" t="s">
        <v>1944</v>
      </c>
      <c r="W365" s="71" t="s">
        <v>46</v>
      </c>
      <c r="X365" s="25" t="s">
        <v>1510</v>
      </c>
      <c r="Y365" s="25">
        <v>5000</v>
      </c>
      <c r="Z365" s="25">
        <v>45</v>
      </c>
      <c r="AA365" s="42">
        <v>7540</v>
      </c>
      <c r="AB365" s="42">
        <v>5054</v>
      </c>
      <c r="AC365" s="42">
        <v>3000</v>
      </c>
      <c r="AD365" s="42">
        <v>0</v>
      </c>
      <c r="AE365" s="42">
        <v>0</v>
      </c>
      <c r="AF365" s="42">
        <v>0</v>
      </c>
      <c r="AG365" s="42">
        <v>3520</v>
      </c>
      <c r="AH365" s="42">
        <v>7725</v>
      </c>
      <c r="AI365" s="42">
        <v>7937</v>
      </c>
      <c r="AJ365" s="18">
        <v>34776</v>
      </c>
      <c r="AK365" s="47">
        <v>3864</v>
      </c>
      <c r="AL365" s="75">
        <v>7937</v>
      </c>
      <c r="AM365" s="47">
        <f t="shared" si="144"/>
        <v>33810</v>
      </c>
      <c r="AN365" s="47">
        <v>0.33810000000000001</v>
      </c>
      <c r="AO365" s="48">
        <v>3.093190661572907E-4</v>
      </c>
      <c r="AP365" s="49">
        <v>0.96791568645902115</v>
      </c>
      <c r="AQ365" s="18" t="s">
        <v>1168</v>
      </c>
      <c r="AR365" s="24">
        <v>12223</v>
      </c>
      <c r="AS365" s="24" t="s">
        <v>1510</v>
      </c>
      <c r="AT365" s="79">
        <f t="shared" si="142"/>
        <v>305.26923076923077</v>
      </c>
      <c r="AU365" s="51" t="b">
        <f t="shared" si="143"/>
        <v>0</v>
      </c>
      <c r="AV365" s="19">
        <v>46.200075595313088</v>
      </c>
      <c r="AW365" s="47">
        <v>106951.25</v>
      </c>
      <c r="AX365" s="18" t="s">
        <v>1841</v>
      </c>
      <c r="AY365" s="18">
        <v>2</v>
      </c>
      <c r="AZ365" s="18">
        <f t="shared" ref="AZ365:AZ372" si="163">AT365*U365</f>
        <v>1831.6153846153848</v>
      </c>
      <c r="BA365" s="44">
        <f>ROUNDUP((AT365*U365)/Z365,0)*Z365</f>
        <v>1845</v>
      </c>
      <c r="BB365" s="80">
        <f t="shared" si="145"/>
        <v>5000</v>
      </c>
      <c r="BC365" s="18">
        <f>BO365</f>
        <v>5000</v>
      </c>
      <c r="BD365" s="18">
        <f>BO365*G365</f>
        <v>43750</v>
      </c>
      <c r="BE365" s="18">
        <f t="shared" ref="BE365:BE375" si="164">BD365*AY365</f>
        <v>87500</v>
      </c>
      <c r="BF365" s="18">
        <f t="shared" ref="BF365:BF375" si="165">U365</f>
        <v>6</v>
      </c>
      <c r="BG365" s="19">
        <f>ROUNDUP(AR365/BO365,0)</f>
        <v>3</v>
      </c>
      <c r="BH365" s="19">
        <f t="shared" ref="BH365:BH375" si="166">AY365-BG365</f>
        <v>-1</v>
      </c>
      <c r="BI365" s="19">
        <f>(AR365-AY365*BO365)*G365</f>
        <v>19451.25</v>
      </c>
      <c r="BJ365" s="19"/>
      <c r="BK365" s="19"/>
      <c r="BL365" s="19"/>
      <c r="BM365" s="19">
        <f t="shared" ref="BM365:BM375" si="167">BF365*AT365</f>
        <v>1831.6153846153848</v>
      </c>
      <c r="BN365" s="18">
        <f t="shared" ref="BN365:BN375" si="168">Y365+ROUNDUP((BM365-Y365)/Z365,0)*Z365</f>
        <v>1805</v>
      </c>
      <c r="BO365" s="18">
        <f t="shared" ref="BO365:BO375" si="169">IF(BN365&gt;=Y365,BN365,Y365)</f>
        <v>5000</v>
      </c>
      <c r="BP365" s="18">
        <f>BO365/AT365</f>
        <v>16.378984502960815</v>
      </c>
    </row>
    <row r="366" spans="1:68" x14ac:dyDescent="0.25">
      <c r="A366" s="18">
        <v>31</v>
      </c>
      <c r="B366" s="23" t="s">
        <v>447</v>
      </c>
      <c r="C366" s="28" t="s">
        <v>1534</v>
      </c>
      <c r="D366" s="28"/>
      <c r="E366" s="23"/>
      <c r="F366" s="24">
        <v>650</v>
      </c>
      <c r="G366" s="25">
        <v>543</v>
      </c>
      <c r="H366" s="52" t="e">
        <v>#N/A</v>
      </c>
      <c r="I366" s="86" t="s">
        <v>1700</v>
      </c>
      <c r="J366" s="83" t="s">
        <v>1642</v>
      </c>
      <c r="K366" s="71" t="s">
        <v>1171</v>
      </c>
      <c r="L366" s="25" t="s">
        <v>448</v>
      </c>
      <c r="M366" s="52">
        <v>543</v>
      </c>
      <c r="N366" s="71" t="s">
        <v>1207</v>
      </c>
      <c r="O366" s="25">
        <v>1</v>
      </c>
      <c r="P366" s="25">
        <v>7</v>
      </c>
      <c r="Q366" s="52">
        <v>1</v>
      </c>
      <c r="R366" s="25">
        <v>3</v>
      </c>
      <c r="S366" s="52">
        <f>O366+P366+Q366+R366</f>
        <v>12</v>
      </c>
      <c r="T366" s="25">
        <v>7</v>
      </c>
      <c r="U366" s="25">
        <f t="shared" si="162"/>
        <v>12</v>
      </c>
      <c r="V366" s="71" t="s">
        <v>1882</v>
      </c>
      <c r="W366" s="71" t="s">
        <v>31</v>
      </c>
      <c r="X366" s="25" t="s">
        <v>1529</v>
      </c>
      <c r="Y366" s="25">
        <v>50</v>
      </c>
      <c r="Z366" s="25">
        <v>50</v>
      </c>
      <c r="AA366" s="42">
        <v>110</v>
      </c>
      <c r="AB366" s="42">
        <v>50</v>
      </c>
      <c r="AC366" s="42">
        <v>0</v>
      </c>
      <c r="AD366" s="42">
        <v>50</v>
      </c>
      <c r="AE366" s="42">
        <v>50</v>
      </c>
      <c r="AF366" s="42">
        <v>50</v>
      </c>
      <c r="AG366" s="42">
        <v>50</v>
      </c>
      <c r="AH366" s="42">
        <v>50</v>
      </c>
      <c r="AI366" s="42">
        <v>150</v>
      </c>
      <c r="AJ366" s="18">
        <v>560</v>
      </c>
      <c r="AK366" s="47">
        <v>62.222222222222221</v>
      </c>
      <c r="AL366" s="75">
        <v>150</v>
      </c>
      <c r="AM366" s="47">
        <f t="shared" si="144"/>
        <v>33786.666666666664</v>
      </c>
      <c r="AN366" s="47">
        <v>0.33786666666666665</v>
      </c>
      <c r="AO366" s="48">
        <v>3.0910559544220623E-4</v>
      </c>
      <c r="AP366" s="49">
        <v>0.96822479205446332</v>
      </c>
      <c r="AQ366" s="18" t="s">
        <v>1168</v>
      </c>
      <c r="AR366" s="24">
        <v>650</v>
      </c>
      <c r="AS366" s="24" t="s">
        <v>1509</v>
      </c>
      <c r="AT366" s="79">
        <f t="shared" si="142"/>
        <v>5.7692307692307692</v>
      </c>
      <c r="AU366" s="51" t="b">
        <f t="shared" si="143"/>
        <v>0</v>
      </c>
      <c r="AV366" s="53">
        <v>130</v>
      </c>
      <c r="AW366" s="47">
        <v>352950</v>
      </c>
      <c r="AX366" s="18" t="s">
        <v>1841</v>
      </c>
      <c r="AY366" s="18">
        <v>2</v>
      </c>
      <c r="AZ366" s="18">
        <f t="shared" si="163"/>
        <v>69.230769230769226</v>
      </c>
      <c r="BA366" s="44">
        <f>ROUNDUP((AT366*U366)/Z366,0)*Z366</f>
        <v>100</v>
      </c>
      <c r="BB366" s="80">
        <f t="shared" si="145"/>
        <v>50</v>
      </c>
      <c r="BC366" s="18">
        <f>BO366</f>
        <v>100</v>
      </c>
      <c r="BD366" s="18">
        <f>BO366*G366</f>
        <v>54300</v>
      </c>
      <c r="BE366" s="18">
        <f t="shared" si="164"/>
        <v>108600</v>
      </c>
      <c r="BF366" s="18">
        <f t="shared" si="165"/>
        <v>12</v>
      </c>
      <c r="BG366" s="19">
        <f>ROUNDUP(AR366/BO366,0)</f>
        <v>7</v>
      </c>
      <c r="BH366" s="19">
        <f t="shared" si="166"/>
        <v>-5</v>
      </c>
      <c r="BI366" s="19"/>
      <c r="BJ366" s="19"/>
      <c r="BK366" s="19">
        <f>BH366*BO366</f>
        <v>-500</v>
      </c>
      <c r="BL366" s="19">
        <f>BK366*G366</f>
        <v>-271500</v>
      </c>
      <c r="BM366" s="19">
        <f t="shared" si="167"/>
        <v>69.230769230769226</v>
      </c>
      <c r="BN366" s="18">
        <f t="shared" si="168"/>
        <v>100</v>
      </c>
      <c r="BO366" s="18">
        <f t="shared" si="169"/>
        <v>100</v>
      </c>
      <c r="BP366" s="18">
        <f>BO366/AT366</f>
        <v>17.333333333333332</v>
      </c>
    </row>
    <row r="367" spans="1:68" x14ac:dyDescent="0.25">
      <c r="A367" s="18">
        <v>157</v>
      </c>
      <c r="B367" s="23" t="s">
        <v>449</v>
      </c>
      <c r="C367" s="28" t="s">
        <v>1534</v>
      </c>
      <c r="D367" s="28"/>
      <c r="E367" s="23"/>
      <c r="F367" s="24">
        <v>150</v>
      </c>
      <c r="G367" s="25">
        <v>705</v>
      </c>
      <c r="H367" s="52" t="s">
        <v>1702</v>
      </c>
      <c r="I367" s="86" t="s">
        <v>1700</v>
      </c>
      <c r="J367" s="83" t="s">
        <v>1505</v>
      </c>
      <c r="K367" s="71" t="s">
        <v>1183</v>
      </c>
      <c r="L367" s="25" t="s">
        <v>450</v>
      </c>
      <c r="M367" s="52">
        <v>705</v>
      </c>
      <c r="N367" s="71" t="s">
        <v>1207</v>
      </c>
      <c r="O367" s="25">
        <v>1</v>
      </c>
      <c r="P367" s="25">
        <v>20</v>
      </c>
      <c r="Q367" s="52">
        <v>5</v>
      </c>
      <c r="R367" s="25">
        <v>5</v>
      </c>
      <c r="S367" s="52">
        <f>O367+P367+Q367+R367</f>
        <v>31</v>
      </c>
      <c r="T367" s="54">
        <v>30</v>
      </c>
      <c r="U367" s="25">
        <f t="shared" si="162"/>
        <v>31</v>
      </c>
      <c r="V367" s="71" t="s">
        <v>1950</v>
      </c>
      <c r="W367" s="71" t="s">
        <v>46</v>
      </c>
      <c r="X367" s="25" t="s">
        <v>1529</v>
      </c>
      <c r="Y367" s="25">
        <v>50</v>
      </c>
      <c r="Z367" s="25">
        <v>25</v>
      </c>
      <c r="AA367" s="42">
        <v>0</v>
      </c>
      <c r="AB367" s="42">
        <v>0</v>
      </c>
      <c r="AC367" s="42">
        <v>0</v>
      </c>
      <c r="AD367" s="42">
        <v>0</v>
      </c>
      <c r="AE367" s="42">
        <v>0</v>
      </c>
      <c r="AF367" s="42">
        <v>0</v>
      </c>
      <c r="AG367" s="42">
        <v>0</v>
      </c>
      <c r="AH367" s="42">
        <v>200</v>
      </c>
      <c r="AI367" s="42">
        <v>225</v>
      </c>
      <c r="AJ367" s="18">
        <v>425</v>
      </c>
      <c r="AK367" s="47">
        <v>47.222222222222221</v>
      </c>
      <c r="AL367" s="75">
        <v>225</v>
      </c>
      <c r="AM367" s="47">
        <f t="shared" si="144"/>
        <v>33291.666666666664</v>
      </c>
      <c r="AN367" s="47">
        <v>0.33291666666666664</v>
      </c>
      <c r="AO367" s="48">
        <v>3.0457696670077301E-4</v>
      </c>
      <c r="AP367" s="49">
        <v>0.96852936902116404</v>
      </c>
      <c r="AQ367" s="18" t="s">
        <v>1168</v>
      </c>
      <c r="AR367" s="24">
        <v>150</v>
      </c>
      <c r="AS367" s="24" t="s">
        <v>1509</v>
      </c>
      <c r="AT367" s="79">
        <f t="shared" si="142"/>
        <v>8.6538461538461533</v>
      </c>
      <c r="AU367" s="51" t="b">
        <f t="shared" si="143"/>
        <v>0</v>
      </c>
      <c r="AV367" s="19">
        <v>20</v>
      </c>
      <c r="AW367" s="47">
        <v>105750</v>
      </c>
      <c r="AX367" s="18" t="s">
        <v>1842</v>
      </c>
      <c r="AY367" s="47">
        <f>ROUNDUP((AZ367/BC367)+1,0)</f>
        <v>7</v>
      </c>
      <c r="AZ367" s="43">
        <f t="shared" si="163"/>
        <v>268.26923076923077</v>
      </c>
      <c r="BA367" s="44">
        <f>Y367</f>
        <v>50</v>
      </c>
      <c r="BB367" s="80">
        <f t="shared" si="145"/>
        <v>50</v>
      </c>
      <c r="BC367" s="18">
        <f>ROUNDUP(BA367/Z367,0)*Z367</f>
        <v>50</v>
      </c>
      <c r="BD367" s="18">
        <f>BC367*G367</f>
        <v>35250</v>
      </c>
      <c r="BE367" s="18">
        <f t="shared" si="164"/>
        <v>246750</v>
      </c>
      <c r="BF367" s="56">
        <f t="shared" si="165"/>
        <v>31</v>
      </c>
      <c r="BG367" s="19">
        <f>ROUNDUP(AR367/BC367,0)</f>
        <v>3</v>
      </c>
      <c r="BH367" s="19">
        <f t="shared" si="166"/>
        <v>4</v>
      </c>
      <c r="BI367" s="19"/>
      <c r="BJ367" s="19"/>
      <c r="BK367" s="19">
        <f>BH367*BC367</f>
        <v>200</v>
      </c>
      <c r="BL367" s="19">
        <f>BK367*G367</f>
        <v>141000</v>
      </c>
      <c r="BM367" s="19">
        <f t="shared" si="167"/>
        <v>268.26923076923077</v>
      </c>
      <c r="BN367" s="18">
        <f t="shared" si="168"/>
        <v>275</v>
      </c>
      <c r="BO367" s="18">
        <f t="shared" si="169"/>
        <v>275</v>
      </c>
      <c r="BP367" s="18">
        <f>BC367/AT367</f>
        <v>5.7777777777777786</v>
      </c>
    </row>
    <row r="368" spans="1:68" ht="30" x14ac:dyDescent="0.25">
      <c r="A368" s="18">
        <v>316</v>
      </c>
      <c r="B368" s="28" t="s">
        <v>2119</v>
      </c>
      <c r="C368" s="28" t="s">
        <v>1534</v>
      </c>
      <c r="D368" s="28"/>
      <c r="E368" s="23"/>
      <c r="F368" s="24">
        <v>1918</v>
      </c>
      <c r="G368" s="25">
        <v>36</v>
      </c>
      <c r="H368" s="52" t="s">
        <v>1720</v>
      </c>
      <c r="I368" s="86" t="s">
        <v>1700</v>
      </c>
      <c r="J368" s="83" t="s">
        <v>1502</v>
      </c>
      <c r="K368" s="71" t="s">
        <v>1178</v>
      </c>
      <c r="L368" s="25" t="s">
        <v>451</v>
      </c>
      <c r="M368" s="52">
        <v>36</v>
      </c>
      <c r="N368" s="71" t="s">
        <v>1208</v>
      </c>
      <c r="O368" s="25">
        <v>1</v>
      </c>
      <c r="P368" s="25">
        <v>4</v>
      </c>
      <c r="Q368" s="52">
        <v>1</v>
      </c>
      <c r="R368" s="25">
        <v>2</v>
      </c>
      <c r="S368" s="25">
        <v>8</v>
      </c>
      <c r="T368" s="25">
        <v>5</v>
      </c>
      <c r="U368" s="25">
        <f t="shared" si="162"/>
        <v>8</v>
      </c>
      <c r="V368" s="71" t="s">
        <v>1968</v>
      </c>
      <c r="W368" s="71" t="s">
        <v>46</v>
      </c>
      <c r="X368" s="25" t="s">
        <v>1510</v>
      </c>
      <c r="Y368" s="25">
        <v>500</v>
      </c>
      <c r="Z368" s="25">
        <v>10</v>
      </c>
      <c r="AA368" s="42">
        <v>370</v>
      </c>
      <c r="AB368" s="42">
        <v>1190</v>
      </c>
      <c r="AC368" s="42">
        <v>880</v>
      </c>
      <c r="AD368" s="42">
        <v>450</v>
      </c>
      <c r="AE368" s="42">
        <v>700</v>
      </c>
      <c r="AF368" s="42">
        <v>600</v>
      </c>
      <c r="AG368" s="42">
        <v>800</v>
      </c>
      <c r="AH368" s="42">
        <v>1000</v>
      </c>
      <c r="AI368" s="42">
        <v>2300</v>
      </c>
      <c r="AJ368" s="18">
        <v>8290</v>
      </c>
      <c r="AK368" s="47">
        <v>921.11111111111109</v>
      </c>
      <c r="AL368" s="75">
        <v>2300</v>
      </c>
      <c r="AM368" s="47">
        <f t="shared" si="144"/>
        <v>33160</v>
      </c>
      <c r="AN368" s="47">
        <v>0.33160000000000001</v>
      </c>
      <c r="AO368" s="48">
        <v>3.0337238195136821E-4</v>
      </c>
      <c r="AP368" s="49">
        <v>0.96883274140311537</v>
      </c>
      <c r="AQ368" s="18" t="s">
        <v>1168</v>
      </c>
      <c r="AR368" s="24">
        <v>1918</v>
      </c>
      <c r="AS368" s="24" t="s">
        <v>1510</v>
      </c>
      <c r="AT368" s="79">
        <f t="shared" si="142"/>
        <v>88.461538461538467</v>
      </c>
      <c r="AU368" s="51" t="b">
        <f t="shared" si="143"/>
        <v>0</v>
      </c>
      <c r="AV368" s="19">
        <v>25.017391304347825</v>
      </c>
      <c r="AW368" s="47">
        <v>69048</v>
      </c>
      <c r="AX368" s="18" t="s">
        <v>1841</v>
      </c>
      <c r="AY368" s="18">
        <v>2</v>
      </c>
      <c r="AZ368" s="18">
        <f t="shared" si="163"/>
        <v>707.69230769230774</v>
      </c>
      <c r="BA368" s="44">
        <f>ROUNDUP((AT368*U368)/Z368,0)*Z368</f>
        <v>710</v>
      </c>
      <c r="BB368" s="80">
        <f t="shared" si="145"/>
        <v>500</v>
      </c>
      <c r="BC368" s="18">
        <f t="shared" ref="BC368:BC375" si="170">BO368</f>
        <v>710</v>
      </c>
      <c r="BD368" s="18">
        <f t="shared" ref="BD368:BD375" si="171">BO368*G368</f>
        <v>25560</v>
      </c>
      <c r="BE368" s="18">
        <f t="shared" si="164"/>
        <v>51120</v>
      </c>
      <c r="BF368" s="18">
        <f t="shared" si="165"/>
        <v>8</v>
      </c>
      <c r="BG368" s="19">
        <f t="shared" ref="BG368:BG375" si="172">ROUNDUP(AR368/BO368,0)</f>
        <v>3</v>
      </c>
      <c r="BH368" s="19">
        <f t="shared" si="166"/>
        <v>-1</v>
      </c>
      <c r="BI368" s="19">
        <f>(AR368-AY368*BO368)*G368</f>
        <v>17928</v>
      </c>
      <c r="BJ368" s="19"/>
      <c r="BK368" s="19"/>
      <c r="BL368" s="19"/>
      <c r="BM368" s="19">
        <f t="shared" si="167"/>
        <v>707.69230769230774</v>
      </c>
      <c r="BN368" s="18">
        <f t="shared" si="168"/>
        <v>710</v>
      </c>
      <c r="BO368" s="18">
        <f t="shared" si="169"/>
        <v>710</v>
      </c>
      <c r="BP368" s="18">
        <f t="shared" ref="BP368:BP375" si="173">BO368/AT368</f>
        <v>8.0260869565217394</v>
      </c>
    </row>
    <row r="369" spans="1:68" x14ac:dyDescent="0.25">
      <c r="A369" s="18">
        <v>272</v>
      </c>
      <c r="B369" s="23" t="s">
        <v>453</v>
      </c>
      <c r="C369" s="28" t="s">
        <v>1534</v>
      </c>
      <c r="D369" s="28"/>
      <c r="E369" s="23"/>
      <c r="F369" s="24">
        <v>48860</v>
      </c>
      <c r="G369" s="25">
        <v>1.05</v>
      </c>
      <c r="H369" s="52" t="s">
        <v>1717</v>
      </c>
      <c r="I369" s="86" t="s">
        <v>1700</v>
      </c>
      <c r="J369" s="83" t="s">
        <v>1639</v>
      </c>
      <c r="K369" s="71" t="s">
        <v>1187</v>
      </c>
      <c r="L369" s="25" t="s">
        <v>454</v>
      </c>
      <c r="M369" s="52">
        <v>1.05</v>
      </c>
      <c r="N369" s="71" t="s">
        <v>1208</v>
      </c>
      <c r="O369" s="25">
        <v>1</v>
      </c>
      <c r="P369" s="25">
        <v>10</v>
      </c>
      <c r="Q369" s="52">
        <v>1</v>
      </c>
      <c r="R369" s="25">
        <v>3</v>
      </c>
      <c r="S369" s="25">
        <v>15</v>
      </c>
      <c r="T369" s="25">
        <v>7</v>
      </c>
      <c r="U369" s="25">
        <f t="shared" si="162"/>
        <v>15</v>
      </c>
      <c r="V369" s="71" t="s">
        <v>1929</v>
      </c>
      <c r="W369" s="71" t="s">
        <v>46</v>
      </c>
      <c r="X369" s="25" t="s">
        <v>1510</v>
      </c>
      <c r="Y369" s="25">
        <v>10000</v>
      </c>
      <c r="Z369" s="25">
        <v>2000</v>
      </c>
      <c r="AA369" s="42">
        <v>58000</v>
      </c>
      <c r="AB369" s="42">
        <v>32000</v>
      </c>
      <c r="AC369" s="42">
        <v>0</v>
      </c>
      <c r="AD369" s="42">
        <v>16000</v>
      </c>
      <c r="AE369" s="42">
        <v>12000</v>
      </c>
      <c r="AF369" s="42">
        <v>12400</v>
      </c>
      <c r="AG369" s="42">
        <v>47600</v>
      </c>
      <c r="AH369" s="42">
        <v>56800</v>
      </c>
      <c r="AI369" s="42">
        <v>49180</v>
      </c>
      <c r="AJ369" s="18">
        <v>283980</v>
      </c>
      <c r="AK369" s="47">
        <v>31553.333333333332</v>
      </c>
      <c r="AL369" s="75">
        <v>58000</v>
      </c>
      <c r="AM369" s="47">
        <f t="shared" si="144"/>
        <v>33131</v>
      </c>
      <c r="AN369" s="47">
        <v>0.33130999999999999</v>
      </c>
      <c r="AO369" s="48">
        <v>3.0310706834833475E-4</v>
      </c>
      <c r="AP369" s="49">
        <v>0.96913584847146372</v>
      </c>
      <c r="AQ369" s="18" t="s">
        <v>1168</v>
      </c>
      <c r="AR369" s="24">
        <v>48860</v>
      </c>
      <c r="AS369" s="24" t="s">
        <v>1510</v>
      </c>
      <c r="AT369" s="79">
        <f t="shared" si="142"/>
        <v>2230.7692307692309</v>
      </c>
      <c r="AU369" s="51" t="b">
        <f t="shared" si="143"/>
        <v>0</v>
      </c>
      <c r="AV369" s="19">
        <v>25.27241379310345</v>
      </c>
      <c r="AW369" s="47">
        <v>51303</v>
      </c>
      <c r="AX369" s="18" t="s">
        <v>1841</v>
      </c>
      <c r="AY369" s="18">
        <v>2</v>
      </c>
      <c r="AZ369" s="18">
        <f t="shared" si="163"/>
        <v>33461.538461538461</v>
      </c>
      <c r="BA369" s="44">
        <f>ROUNDUP((AT369*U369)/Z369,0)*Z369</f>
        <v>34000</v>
      </c>
      <c r="BB369" s="80">
        <f t="shared" si="145"/>
        <v>10000</v>
      </c>
      <c r="BC369" s="18">
        <f t="shared" si="170"/>
        <v>34000</v>
      </c>
      <c r="BD369" s="18">
        <f t="shared" si="171"/>
        <v>35700</v>
      </c>
      <c r="BE369" s="18">
        <f t="shared" si="164"/>
        <v>71400</v>
      </c>
      <c r="BF369" s="18">
        <f t="shared" si="165"/>
        <v>15</v>
      </c>
      <c r="BG369" s="19">
        <f t="shared" si="172"/>
        <v>2</v>
      </c>
      <c r="BH369" s="19">
        <f t="shared" si="166"/>
        <v>0</v>
      </c>
      <c r="BI369" s="19">
        <f>(AR369-AY369*BO369)*G369</f>
        <v>-20097</v>
      </c>
      <c r="BJ369" s="19"/>
      <c r="BK369" s="19"/>
      <c r="BL369" s="19"/>
      <c r="BM369" s="19">
        <f t="shared" si="167"/>
        <v>33461.538461538461</v>
      </c>
      <c r="BN369" s="18">
        <f t="shared" si="168"/>
        <v>34000</v>
      </c>
      <c r="BO369" s="18">
        <f t="shared" si="169"/>
        <v>34000</v>
      </c>
      <c r="BP369" s="18">
        <f t="shared" si="173"/>
        <v>15.241379310344826</v>
      </c>
    </row>
    <row r="370" spans="1:68" x14ac:dyDescent="0.25">
      <c r="A370" s="18">
        <v>58</v>
      </c>
      <c r="B370" s="23" t="s">
        <v>455</v>
      </c>
      <c r="C370" s="28" t="s">
        <v>1534</v>
      </c>
      <c r="D370" s="28"/>
      <c r="E370" s="23"/>
      <c r="F370" s="24">
        <v>500</v>
      </c>
      <c r="G370" s="25">
        <v>80</v>
      </c>
      <c r="H370" s="52" t="e">
        <v>#N/A</v>
      </c>
      <c r="I370" s="86" t="s">
        <v>1699</v>
      </c>
      <c r="J370" s="83" t="s">
        <v>1633</v>
      </c>
      <c r="K370" s="71" t="s">
        <v>1171</v>
      </c>
      <c r="L370" s="25" t="s">
        <v>456</v>
      </c>
      <c r="M370" s="52">
        <v>80</v>
      </c>
      <c r="N370" s="71" t="s">
        <v>1207</v>
      </c>
      <c r="O370" s="25">
        <v>1</v>
      </c>
      <c r="P370" s="25">
        <v>3</v>
      </c>
      <c r="Q370" s="52">
        <v>1</v>
      </c>
      <c r="R370" s="25">
        <v>2</v>
      </c>
      <c r="S370" s="52">
        <f>O370+P370+Q370+R370</f>
        <v>7</v>
      </c>
      <c r="T370" s="25">
        <v>5</v>
      </c>
      <c r="U370" s="25">
        <f t="shared" si="162"/>
        <v>7</v>
      </c>
      <c r="V370" s="71" t="s">
        <v>1952</v>
      </c>
      <c r="W370" s="71" t="s">
        <v>31</v>
      </c>
      <c r="X370" s="25" t="s">
        <v>1529</v>
      </c>
      <c r="Y370" s="25">
        <v>250</v>
      </c>
      <c r="Z370" s="25">
        <v>250</v>
      </c>
      <c r="AA370" s="42">
        <v>116</v>
      </c>
      <c r="AB370" s="42">
        <v>289</v>
      </c>
      <c r="AC370" s="42">
        <v>221</v>
      </c>
      <c r="AD370" s="42">
        <v>272</v>
      </c>
      <c r="AE370" s="42">
        <v>340</v>
      </c>
      <c r="AF370" s="42">
        <v>485</v>
      </c>
      <c r="AG370" s="42">
        <v>500</v>
      </c>
      <c r="AH370" s="42">
        <v>250</v>
      </c>
      <c r="AI370" s="42">
        <v>1250</v>
      </c>
      <c r="AJ370" s="18">
        <v>3723</v>
      </c>
      <c r="AK370" s="47">
        <v>413.66666666666669</v>
      </c>
      <c r="AL370" s="75">
        <v>1250</v>
      </c>
      <c r="AM370" s="47">
        <f t="shared" si="144"/>
        <v>33093.333333333336</v>
      </c>
      <c r="AN370" s="47">
        <v>0.33093333333333336</v>
      </c>
      <c r="AO370" s="48">
        <v>3.0276246562255563E-4</v>
      </c>
      <c r="AP370" s="49">
        <v>0.96943861093708628</v>
      </c>
      <c r="AQ370" s="18" t="s">
        <v>1168</v>
      </c>
      <c r="AR370" s="24">
        <v>500</v>
      </c>
      <c r="AS370" s="24" t="s">
        <v>1509</v>
      </c>
      <c r="AT370" s="79">
        <f t="shared" si="142"/>
        <v>48.07692307692308</v>
      </c>
      <c r="AU370" s="51" t="b">
        <f t="shared" si="143"/>
        <v>0</v>
      </c>
      <c r="AV370" s="19">
        <v>12</v>
      </c>
      <c r="AW370" s="47">
        <v>40000</v>
      </c>
      <c r="AX370" s="18" t="s">
        <v>1841</v>
      </c>
      <c r="AY370" s="18">
        <v>2</v>
      </c>
      <c r="AZ370" s="18">
        <f t="shared" si="163"/>
        <v>336.53846153846155</v>
      </c>
      <c r="BA370" s="44">
        <f>ROUNDUP((AT370*U370)/Z370,0)*Z370</f>
        <v>500</v>
      </c>
      <c r="BB370" s="80">
        <f t="shared" si="145"/>
        <v>250</v>
      </c>
      <c r="BC370" s="18">
        <f t="shared" si="170"/>
        <v>500</v>
      </c>
      <c r="BD370" s="18">
        <f t="shared" si="171"/>
        <v>40000</v>
      </c>
      <c r="BE370" s="18">
        <f t="shared" si="164"/>
        <v>80000</v>
      </c>
      <c r="BF370" s="18">
        <f t="shared" si="165"/>
        <v>7</v>
      </c>
      <c r="BG370" s="19">
        <f t="shared" si="172"/>
        <v>1</v>
      </c>
      <c r="BH370" s="19">
        <f t="shared" si="166"/>
        <v>1</v>
      </c>
      <c r="BI370" s="19"/>
      <c r="BJ370" s="19"/>
      <c r="BK370" s="19"/>
      <c r="BL370" s="19"/>
      <c r="BM370" s="19">
        <f t="shared" si="167"/>
        <v>336.53846153846155</v>
      </c>
      <c r="BN370" s="18">
        <f t="shared" si="168"/>
        <v>500</v>
      </c>
      <c r="BO370" s="18">
        <f t="shared" si="169"/>
        <v>500</v>
      </c>
      <c r="BP370" s="18">
        <f t="shared" si="173"/>
        <v>10.399999999999999</v>
      </c>
    </row>
    <row r="371" spans="1:68" ht="30" x14ac:dyDescent="0.25">
      <c r="A371" s="18">
        <v>351</v>
      </c>
      <c r="B371" s="28" t="s">
        <v>2120</v>
      </c>
      <c r="C371" s="28" t="s">
        <v>1534</v>
      </c>
      <c r="D371" s="28"/>
      <c r="E371" s="23"/>
      <c r="F371" s="24">
        <v>12800</v>
      </c>
      <c r="G371" s="25">
        <v>0.78</v>
      </c>
      <c r="H371" s="52" t="s">
        <v>1753</v>
      </c>
      <c r="I371" s="86" t="s">
        <v>1700</v>
      </c>
      <c r="J371" s="83" t="s">
        <v>1505</v>
      </c>
      <c r="K371" s="71" t="s">
        <v>1187</v>
      </c>
      <c r="L371" s="25" t="s">
        <v>459</v>
      </c>
      <c r="M371" s="52">
        <v>0.78</v>
      </c>
      <c r="N371" s="71" t="s">
        <v>1208</v>
      </c>
      <c r="O371" s="25">
        <v>1</v>
      </c>
      <c r="P371" s="25">
        <v>10</v>
      </c>
      <c r="Q371" s="52">
        <v>1</v>
      </c>
      <c r="R371" s="25">
        <v>3</v>
      </c>
      <c r="S371" s="25">
        <v>15</v>
      </c>
      <c r="T371" s="25">
        <v>7</v>
      </c>
      <c r="U371" s="25">
        <f t="shared" si="162"/>
        <v>15</v>
      </c>
      <c r="V371" s="71" t="s">
        <v>1929</v>
      </c>
      <c r="W371" s="71" t="s">
        <v>46</v>
      </c>
      <c r="X371" s="25" t="s">
        <v>1510</v>
      </c>
      <c r="Y371" s="25">
        <v>10000</v>
      </c>
      <c r="Z371" s="25">
        <v>200</v>
      </c>
      <c r="AA371" s="42">
        <v>46200</v>
      </c>
      <c r="AB371" s="42">
        <v>80950</v>
      </c>
      <c r="AC371" s="42">
        <v>17200</v>
      </c>
      <c r="AD371" s="42">
        <v>56350</v>
      </c>
      <c r="AE371" s="42">
        <v>32900</v>
      </c>
      <c r="AF371" s="42">
        <v>27400</v>
      </c>
      <c r="AG371" s="42">
        <v>26000</v>
      </c>
      <c r="AH371" s="42">
        <v>40600</v>
      </c>
      <c r="AI371" s="42">
        <v>50000</v>
      </c>
      <c r="AJ371" s="18">
        <v>377600</v>
      </c>
      <c r="AK371" s="47">
        <v>41955.555555555555</v>
      </c>
      <c r="AL371" s="75">
        <v>80950</v>
      </c>
      <c r="AM371" s="47">
        <f t="shared" si="144"/>
        <v>32725.333333333332</v>
      </c>
      <c r="AN371" s="47">
        <v>0.32725333333333334</v>
      </c>
      <c r="AO371" s="48">
        <v>2.9939572748751027E-4</v>
      </c>
      <c r="AP371" s="49">
        <v>0.96973800666457377</v>
      </c>
      <c r="AQ371" s="18" t="s">
        <v>1168</v>
      </c>
      <c r="AR371" s="24">
        <v>12800</v>
      </c>
      <c r="AS371" s="24" t="s">
        <v>1510</v>
      </c>
      <c r="AT371" s="79">
        <f t="shared" si="142"/>
        <v>3113.4615384615386</v>
      </c>
      <c r="AU371" s="51" t="b">
        <f t="shared" si="143"/>
        <v>0</v>
      </c>
      <c r="AV371" s="19">
        <v>4.74366893143916</v>
      </c>
      <c r="AW371" s="47">
        <v>9984</v>
      </c>
      <c r="AX371" s="18" t="s">
        <v>1841</v>
      </c>
      <c r="AY371" s="18">
        <v>2</v>
      </c>
      <c r="AZ371" s="18">
        <f t="shared" si="163"/>
        <v>46701.923076923078</v>
      </c>
      <c r="BA371" s="44">
        <f>ROUNDUP((AT371*U371)/Z371,0)*Z371</f>
        <v>46800</v>
      </c>
      <c r="BB371" s="80">
        <f t="shared" si="145"/>
        <v>10000</v>
      </c>
      <c r="BC371" s="18">
        <f t="shared" si="170"/>
        <v>46800</v>
      </c>
      <c r="BD371" s="18">
        <f t="shared" si="171"/>
        <v>36504</v>
      </c>
      <c r="BE371" s="18">
        <f t="shared" si="164"/>
        <v>73008</v>
      </c>
      <c r="BF371" s="18">
        <f t="shared" si="165"/>
        <v>15</v>
      </c>
      <c r="BG371" s="19">
        <f t="shared" si="172"/>
        <v>1</v>
      </c>
      <c r="BH371" s="19">
        <f t="shared" si="166"/>
        <v>1</v>
      </c>
      <c r="BI371" s="19"/>
      <c r="BJ371" s="19"/>
      <c r="BK371" s="19">
        <f>BH371*BO371</f>
        <v>46800</v>
      </c>
      <c r="BL371" s="19">
        <f>BK371*G371</f>
        <v>36504</v>
      </c>
      <c r="BM371" s="19">
        <f t="shared" si="167"/>
        <v>46701.923076923078</v>
      </c>
      <c r="BN371" s="18">
        <f t="shared" si="168"/>
        <v>46800</v>
      </c>
      <c r="BO371" s="18">
        <f t="shared" si="169"/>
        <v>46800</v>
      </c>
      <c r="BP371" s="18">
        <f t="shared" si="173"/>
        <v>15.031500926497838</v>
      </c>
    </row>
    <row r="372" spans="1:68" x14ac:dyDescent="0.25">
      <c r="A372" s="18">
        <v>51</v>
      </c>
      <c r="B372" s="23" t="s">
        <v>461</v>
      </c>
      <c r="C372" s="28" t="s">
        <v>1534</v>
      </c>
      <c r="D372" s="28"/>
      <c r="E372" s="23"/>
      <c r="F372" s="24">
        <v>50</v>
      </c>
      <c r="G372" s="25">
        <v>610</v>
      </c>
      <c r="H372" s="52" t="s">
        <v>1714</v>
      </c>
      <c r="I372" s="86" t="s">
        <v>1700</v>
      </c>
      <c r="J372" s="83" t="s">
        <v>1504</v>
      </c>
      <c r="K372" s="71" t="s">
        <v>1171</v>
      </c>
      <c r="L372" s="25" t="s">
        <v>462</v>
      </c>
      <c r="M372" s="52">
        <v>610</v>
      </c>
      <c r="N372" s="71" t="s">
        <v>1207</v>
      </c>
      <c r="O372" s="25">
        <v>1</v>
      </c>
      <c r="P372" s="25">
        <v>6</v>
      </c>
      <c r="Q372" s="52">
        <v>1</v>
      </c>
      <c r="R372" s="25">
        <v>2</v>
      </c>
      <c r="S372" s="52">
        <f>O372+P372+Q372+R372</f>
        <v>10</v>
      </c>
      <c r="T372" s="25">
        <v>5</v>
      </c>
      <c r="U372" s="25">
        <f t="shared" si="162"/>
        <v>10</v>
      </c>
      <c r="V372" s="71" t="s">
        <v>1908</v>
      </c>
      <c r="W372" s="71" t="s">
        <v>31</v>
      </c>
      <c r="X372" s="25" t="s">
        <v>1529</v>
      </c>
      <c r="Y372" s="25">
        <v>50</v>
      </c>
      <c r="Z372" s="25">
        <v>25</v>
      </c>
      <c r="AA372" s="42">
        <v>125</v>
      </c>
      <c r="AB372" s="42">
        <v>100</v>
      </c>
      <c r="AC372" s="42">
        <v>25</v>
      </c>
      <c r="AD372" s="42">
        <v>0</v>
      </c>
      <c r="AE372" s="42">
        <v>50</v>
      </c>
      <c r="AF372" s="42">
        <v>0</v>
      </c>
      <c r="AG372" s="42">
        <v>50</v>
      </c>
      <c r="AH372" s="42">
        <v>75</v>
      </c>
      <c r="AI372" s="42">
        <v>50</v>
      </c>
      <c r="AJ372" s="18">
        <v>475</v>
      </c>
      <c r="AK372" s="47">
        <v>52.777777777777779</v>
      </c>
      <c r="AL372" s="75">
        <v>125</v>
      </c>
      <c r="AM372" s="47">
        <f t="shared" si="144"/>
        <v>32194.444444444445</v>
      </c>
      <c r="AN372" s="47">
        <v>0.32194444444444448</v>
      </c>
      <c r="AO372" s="48">
        <v>2.9453876045573295E-4</v>
      </c>
      <c r="AP372" s="49">
        <v>0.97003254542502948</v>
      </c>
      <c r="AQ372" s="18" t="s">
        <v>1168</v>
      </c>
      <c r="AR372" s="24">
        <v>50</v>
      </c>
      <c r="AS372" s="24" t="s">
        <v>1509</v>
      </c>
      <c r="AT372" s="79">
        <f t="shared" si="142"/>
        <v>4.8076923076923075</v>
      </c>
      <c r="AU372" s="51" t="b">
        <f t="shared" si="143"/>
        <v>0</v>
      </c>
      <c r="AV372" s="19">
        <v>12</v>
      </c>
      <c r="AW372" s="47">
        <v>30500</v>
      </c>
      <c r="AX372" s="18" t="s">
        <v>1841</v>
      </c>
      <c r="AY372" s="18">
        <v>2</v>
      </c>
      <c r="AZ372" s="18">
        <f t="shared" si="163"/>
        <v>48.076923076923073</v>
      </c>
      <c r="BA372" s="44">
        <f>ROUNDUP((AT372*U372)/Z372,0)*Z372</f>
        <v>50</v>
      </c>
      <c r="BB372" s="80">
        <f t="shared" si="145"/>
        <v>50</v>
      </c>
      <c r="BC372" s="18">
        <f t="shared" si="170"/>
        <v>50</v>
      </c>
      <c r="BD372" s="18">
        <f t="shared" si="171"/>
        <v>30500</v>
      </c>
      <c r="BE372" s="18">
        <f t="shared" si="164"/>
        <v>61000</v>
      </c>
      <c r="BF372" s="18">
        <f t="shared" si="165"/>
        <v>10</v>
      </c>
      <c r="BG372" s="19">
        <f t="shared" si="172"/>
        <v>1</v>
      </c>
      <c r="BH372" s="19">
        <f t="shared" si="166"/>
        <v>1</v>
      </c>
      <c r="BI372" s="19"/>
      <c r="BJ372" s="19"/>
      <c r="BK372" s="19">
        <f>BH372*BO372</f>
        <v>50</v>
      </c>
      <c r="BL372" s="19">
        <f>BK372*G372</f>
        <v>30500</v>
      </c>
      <c r="BM372" s="19">
        <f t="shared" si="167"/>
        <v>48.076923076923073</v>
      </c>
      <c r="BN372" s="18">
        <f t="shared" si="168"/>
        <v>25</v>
      </c>
      <c r="BO372" s="18">
        <f t="shared" si="169"/>
        <v>50</v>
      </c>
      <c r="BP372" s="18">
        <f t="shared" si="173"/>
        <v>10.4</v>
      </c>
    </row>
    <row r="373" spans="1:68" ht="30" x14ac:dyDescent="0.25">
      <c r="A373" s="18">
        <v>283</v>
      </c>
      <c r="B373" s="28" t="s">
        <v>2121</v>
      </c>
      <c r="C373" s="23" t="s">
        <v>1595</v>
      </c>
      <c r="D373" s="23"/>
      <c r="E373" s="23" t="s">
        <v>1602</v>
      </c>
      <c r="F373" s="24">
        <v>468</v>
      </c>
      <c r="G373" s="25">
        <v>235</v>
      </c>
      <c r="H373" s="52" t="s">
        <v>1807</v>
      </c>
      <c r="I373" s="86" t="s">
        <v>1700</v>
      </c>
      <c r="J373" s="83" t="s">
        <v>1639</v>
      </c>
      <c r="K373" s="69" t="s">
        <v>1175</v>
      </c>
      <c r="L373" s="25" t="s">
        <v>1268</v>
      </c>
      <c r="M373" s="52">
        <v>235</v>
      </c>
      <c r="N373" s="71" t="s">
        <v>1208</v>
      </c>
      <c r="O373" s="25">
        <v>1</v>
      </c>
      <c r="P373" s="25">
        <v>15</v>
      </c>
      <c r="Q373" s="52">
        <v>1</v>
      </c>
      <c r="R373" s="25">
        <v>5</v>
      </c>
      <c r="S373" s="25">
        <v>22</v>
      </c>
      <c r="U373" s="25">
        <f t="shared" si="162"/>
        <v>22</v>
      </c>
      <c r="V373" s="71" t="s">
        <v>1911</v>
      </c>
      <c r="W373" s="71" t="s">
        <v>31</v>
      </c>
      <c r="X373" s="25" t="s">
        <v>1529</v>
      </c>
      <c r="Y373" s="25">
        <v>500</v>
      </c>
      <c r="Z373" s="25">
        <v>20</v>
      </c>
      <c r="AA373" s="42"/>
      <c r="AB373" s="42">
        <v>46</v>
      </c>
      <c r="AC373" s="42"/>
      <c r="AD373" s="42"/>
      <c r="AE373" s="42"/>
      <c r="AF373" s="42"/>
      <c r="AG373" s="42"/>
      <c r="AH373" s="42">
        <v>227</v>
      </c>
      <c r="AI373" s="42"/>
      <c r="AK373" s="47">
        <v>136.5</v>
      </c>
      <c r="AM373" s="47">
        <f t="shared" si="144"/>
        <v>0</v>
      </c>
      <c r="AO373" s="48">
        <v>0</v>
      </c>
      <c r="AP373" s="49">
        <v>1</v>
      </c>
      <c r="AQ373" s="18" t="s">
        <v>1168</v>
      </c>
      <c r="AR373" s="24">
        <v>468</v>
      </c>
      <c r="AS373" s="24" t="s">
        <v>1509</v>
      </c>
      <c r="AT373" s="79">
        <f t="shared" si="142"/>
        <v>0</v>
      </c>
      <c r="AU373" s="51" t="b">
        <f t="shared" si="143"/>
        <v>0</v>
      </c>
      <c r="AV373" s="19"/>
      <c r="AW373" s="47">
        <v>109980</v>
      </c>
      <c r="AX373" s="18" t="s">
        <v>1867</v>
      </c>
      <c r="AY373" s="18">
        <v>2</v>
      </c>
      <c r="AZ373" s="43"/>
      <c r="BB373" s="80">
        <f t="shared" si="145"/>
        <v>500</v>
      </c>
      <c r="BC373" s="18">
        <f t="shared" si="170"/>
        <v>500</v>
      </c>
      <c r="BD373" s="18">
        <f t="shared" si="171"/>
        <v>117500</v>
      </c>
      <c r="BE373" s="18">
        <f t="shared" si="164"/>
        <v>235000</v>
      </c>
      <c r="BF373" s="18">
        <f t="shared" si="165"/>
        <v>22</v>
      </c>
      <c r="BG373" s="19">
        <f t="shared" si="172"/>
        <v>1</v>
      </c>
      <c r="BH373" s="19">
        <f t="shared" si="166"/>
        <v>1</v>
      </c>
      <c r="BI373" s="19"/>
      <c r="BJ373" s="19"/>
      <c r="BK373" s="19">
        <f>BH373*BO373</f>
        <v>500</v>
      </c>
      <c r="BL373" s="19">
        <f>BK373*G373</f>
        <v>117500</v>
      </c>
      <c r="BM373" s="19">
        <f t="shared" si="167"/>
        <v>0</v>
      </c>
      <c r="BN373" s="18">
        <f t="shared" si="168"/>
        <v>0</v>
      </c>
      <c r="BO373" s="18">
        <f t="shared" si="169"/>
        <v>500</v>
      </c>
      <c r="BP373" s="18" t="e">
        <f t="shared" si="173"/>
        <v>#DIV/0!</v>
      </c>
    </row>
    <row r="374" spans="1:68" x14ac:dyDescent="0.25">
      <c r="A374" s="18">
        <v>164</v>
      </c>
      <c r="B374" s="23" t="s">
        <v>486</v>
      </c>
      <c r="C374" s="28" t="s">
        <v>1534</v>
      </c>
      <c r="D374" s="28"/>
      <c r="E374" s="23"/>
      <c r="F374" s="24">
        <v>100</v>
      </c>
      <c r="G374" s="25">
        <v>638.02499999999998</v>
      </c>
      <c r="H374" s="52" t="s">
        <v>1702</v>
      </c>
      <c r="I374" s="86" t="s">
        <v>1699</v>
      </c>
      <c r="J374" s="83" t="s">
        <v>1635</v>
      </c>
      <c r="K374" s="71" t="s">
        <v>1183</v>
      </c>
      <c r="L374" s="25" t="s">
        <v>487</v>
      </c>
      <c r="M374" s="52">
        <v>638.02499999999998</v>
      </c>
      <c r="N374" s="71" t="s">
        <v>1207</v>
      </c>
      <c r="O374" s="25">
        <v>1</v>
      </c>
      <c r="P374" s="25">
        <v>20</v>
      </c>
      <c r="Q374" s="52">
        <v>5</v>
      </c>
      <c r="R374" s="25">
        <v>5</v>
      </c>
      <c r="S374" s="52">
        <f>O374+P374+Q374+R374</f>
        <v>31</v>
      </c>
      <c r="T374" s="54">
        <v>30</v>
      </c>
      <c r="U374" s="25">
        <f t="shared" si="162"/>
        <v>31</v>
      </c>
      <c r="V374" s="71" t="s">
        <v>1950</v>
      </c>
      <c r="W374" s="71" t="s">
        <v>46</v>
      </c>
      <c r="X374" s="25" t="s">
        <v>1529</v>
      </c>
      <c r="Y374" s="25">
        <v>50</v>
      </c>
      <c r="Z374" s="25">
        <v>25</v>
      </c>
      <c r="AA374" s="42"/>
      <c r="AB374" s="42">
        <v>75</v>
      </c>
      <c r="AC374" s="42">
        <v>75</v>
      </c>
      <c r="AD374" s="42">
        <v>50</v>
      </c>
      <c r="AE374" s="42">
        <v>50</v>
      </c>
      <c r="AF374" s="42">
        <v>75</v>
      </c>
      <c r="AG374" s="42">
        <v>50</v>
      </c>
      <c r="AH374" s="42">
        <v>25</v>
      </c>
      <c r="AI374" s="42">
        <v>0</v>
      </c>
      <c r="AJ374" s="18">
        <v>400</v>
      </c>
      <c r="AK374" s="47">
        <v>50</v>
      </c>
      <c r="AL374" s="75">
        <v>75</v>
      </c>
      <c r="AM374" s="47">
        <f t="shared" si="144"/>
        <v>28356.666666666664</v>
      </c>
      <c r="AN374" s="47">
        <v>0.31901249999999998</v>
      </c>
      <c r="AO374" s="48">
        <v>2.91856399267976E-4</v>
      </c>
      <c r="AP374" s="49">
        <v>0.97032440182429747</v>
      </c>
      <c r="AQ374" s="18" t="s">
        <v>1168</v>
      </c>
      <c r="AR374" s="24">
        <v>100</v>
      </c>
      <c r="AS374" s="24" t="s">
        <v>1509</v>
      </c>
      <c r="AT374" s="79">
        <f t="shared" si="142"/>
        <v>2.8846153846153846</v>
      </c>
      <c r="AU374" s="51" t="b">
        <f t="shared" si="143"/>
        <v>0</v>
      </c>
      <c r="AV374" s="19">
        <v>40</v>
      </c>
      <c r="AW374" s="47">
        <v>63802.5</v>
      </c>
      <c r="AX374" s="18" t="s">
        <v>1841</v>
      </c>
      <c r="AY374" s="18">
        <v>2</v>
      </c>
      <c r="AZ374" s="18">
        <f>AT374*U374</f>
        <v>89.42307692307692</v>
      </c>
      <c r="BA374" s="44">
        <f>ROUNDUP((AT374*U374)/Z374,0)*Z374</f>
        <v>100</v>
      </c>
      <c r="BB374" s="80">
        <f t="shared" si="145"/>
        <v>50</v>
      </c>
      <c r="BC374" s="18">
        <f t="shared" si="170"/>
        <v>100</v>
      </c>
      <c r="BD374" s="18">
        <f t="shared" si="171"/>
        <v>63802.5</v>
      </c>
      <c r="BE374" s="18">
        <f t="shared" si="164"/>
        <v>127605</v>
      </c>
      <c r="BF374" s="18">
        <f t="shared" si="165"/>
        <v>31</v>
      </c>
      <c r="BG374" s="19">
        <f t="shared" si="172"/>
        <v>1</v>
      </c>
      <c r="BH374" s="19">
        <f t="shared" si="166"/>
        <v>1</v>
      </c>
      <c r="BI374" s="19"/>
      <c r="BJ374" s="19"/>
      <c r="BK374" s="19"/>
      <c r="BL374" s="19"/>
      <c r="BM374" s="19">
        <f t="shared" si="167"/>
        <v>89.42307692307692</v>
      </c>
      <c r="BN374" s="18">
        <f t="shared" si="168"/>
        <v>100</v>
      </c>
      <c r="BO374" s="18">
        <f t="shared" si="169"/>
        <v>100</v>
      </c>
      <c r="BP374" s="18">
        <f t="shared" si="173"/>
        <v>34.666666666666664</v>
      </c>
    </row>
    <row r="375" spans="1:68" ht="30" x14ac:dyDescent="0.25">
      <c r="A375" s="18">
        <v>159</v>
      </c>
      <c r="B375" s="28" t="s">
        <v>2122</v>
      </c>
      <c r="C375" s="28" t="s">
        <v>1534</v>
      </c>
      <c r="D375" s="28"/>
      <c r="E375" s="23"/>
      <c r="F375" s="24">
        <v>125</v>
      </c>
      <c r="G375" s="25">
        <v>492</v>
      </c>
      <c r="H375" s="52" t="s">
        <v>1702</v>
      </c>
      <c r="I375" s="86" t="s">
        <v>1700</v>
      </c>
      <c r="J375" s="83" t="s">
        <v>1502</v>
      </c>
      <c r="K375" s="71" t="s">
        <v>1183</v>
      </c>
      <c r="L375" s="25" t="s">
        <v>463</v>
      </c>
      <c r="M375" s="52">
        <v>492</v>
      </c>
      <c r="N375" s="71" t="s">
        <v>1207</v>
      </c>
      <c r="O375" s="25">
        <v>1</v>
      </c>
      <c r="P375" s="25">
        <v>20</v>
      </c>
      <c r="Q375" s="52">
        <v>5</v>
      </c>
      <c r="R375" s="25">
        <v>5</v>
      </c>
      <c r="S375" s="52">
        <f>O375+P375+Q375+R375</f>
        <v>31</v>
      </c>
      <c r="T375" s="54">
        <v>30</v>
      </c>
      <c r="U375" s="25">
        <f t="shared" si="162"/>
        <v>31</v>
      </c>
      <c r="V375" s="74" t="s">
        <v>2395</v>
      </c>
      <c r="W375" s="71" t="s">
        <v>19</v>
      </c>
      <c r="X375" s="25" t="s">
        <v>1529</v>
      </c>
      <c r="Y375" s="25">
        <v>75</v>
      </c>
      <c r="Z375" s="25">
        <v>25</v>
      </c>
      <c r="AA375" s="42">
        <v>50</v>
      </c>
      <c r="AB375" s="42">
        <v>50</v>
      </c>
      <c r="AC375" s="42">
        <v>50</v>
      </c>
      <c r="AD375" s="42">
        <v>25</v>
      </c>
      <c r="AE375" s="42">
        <v>100</v>
      </c>
      <c r="AF375" s="42">
        <v>50</v>
      </c>
      <c r="AG375" s="42">
        <v>75</v>
      </c>
      <c r="AH375" s="42">
        <v>100</v>
      </c>
      <c r="AI375" s="42">
        <v>75</v>
      </c>
      <c r="AJ375" s="18">
        <v>575</v>
      </c>
      <c r="AK375" s="47">
        <v>63.888888888888886</v>
      </c>
      <c r="AL375" s="75">
        <v>100</v>
      </c>
      <c r="AM375" s="47">
        <f t="shared" si="144"/>
        <v>31433.333333333332</v>
      </c>
      <c r="AN375" s="47">
        <v>0.3143333333333333</v>
      </c>
      <c r="AO375" s="48">
        <v>2.8757554903512285E-4</v>
      </c>
      <c r="AP375" s="49">
        <v>0.9706119773733326</v>
      </c>
      <c r="AQ375" s="18" t="s">
        <v>1168</v>
      </c>
      <c r="AR375" s="24">
        <v>125</v>
      </c>
      <c r="AS375" s="24" t="s">
        <v>1509</v>
      </c>
      <c r="AT375" s="79">
        <f t="shared" si="142"/>
        <v>3.8461538461538463</v>
      </c>
      <c r="AU375" s="51" t="b">
        <f t="shared" si="143"/>
        <v>0</v>
      </c>
      <c r="AV375" s="19">
        <v>37.5</v>
      </c>
      <c r="AW375" s="47">
        <v>61500</v>
      </c>
      <c r="AX375" s="18" t="s">
        <v>1841</v>
      </c>
      <c r="AY375" s="18">
        <v>2</v>
      </c>
      <c r="AZ375" s="18">
        <f>AT375*U375</f>
        <v>119.23076923076924</v>
      </c>
      <c r="BA375" s="44">
        <f>ROUNDUP((AT375*U375)/Z375,0)*Z375</f>
        <v>125</v>
      </c>
      <c r="BB375" s="80">
        <f t="shared" si="145"/>
        <v>75</v>
      </c>
      <c r="BC375" s="18">
        <f t="shared" si="170"/>
        <v>125</v>
      </c>
      <c r="BD375" s="18">
        <f t="shared" si="171"/>
        <v>61500</v>
      </c>
      <c r="BE375" s="18">
        <f t="shared" si="164"/>
        <v>123000</v>
      </c>
      <c r="BF375" s="18">
        <f t="shared" si="165"/>
        <v>31</v>
      </c>
      <c r="BG375" s="19">
        <f t="shared" si="172"/>
        <v>1</v>
      </c>
      <c r="BH375" s="19">
        <f t="shared" si="166"/>
        <v>1</v>
      </c>
      <c r="BI375" s="19"/>
      <c r="BJ375" s="19"/>
      <c r="BK375" s="19"/>
      <c r="BL375" s="19"/>
      <c r="BM375" s="19">
        <f t="shared" si="167"/>
        <v>119.23076923076924</v>
      </c>
      <c r="BN375" s="18">
        <f t="shared" si="168"/>
        <v>125</v>
      </c>
      <c r="BO375" s="18">
        <f t="shared" si="169"/>
        <v>125</v>
      </c>
      <c r="BP375" s="18">
        <f t="shared" si="173"/>
        <v>32.5</v>
      </c>
    </row>
    <row r="376" spans="1:68" ht="30" x14ac:dyDescent="0.25">
      <c r="A376" s="18">
        <v>175</v>
      </c>
      <c r="B376" s="28" t="s">
        <v>2123</v>
      </c>
      <c r="C376" s="28" t="s">
        <v>1870</v>
      </c>
      <c r="D376" s="28"/>
      <c r="E376" s="23"/>
      <c r="F376" s="24">
        <v>40</v>
      </c>
      <c r="G376" s="25">
        <v>1253.7750000000001</v>
      </c>
      <c r="H376" s="52" t="e">
        <v>#N/A</v>
      </c>
      <c r="I376" s="86" t="s">
        <v>1700</v>
      </c>
      <c r="J376" s="83" t="s">
        <v>1505</v>
      </c>
      <c r="K376" s="69" t="s">
        <v>1183</v>
      </c>
      <c r="L376" s="25" t="s">
        <v>1255</v>
      </c>
      <c r="M376" s="52">
        <v>1253.7750000000001</v>
      </c>
      <c r="N376" s="71" t="s">
        <v>1207</v>
      </c>
      <c r="O376" s="25">
        <v>1</v>
      </c>
      <c r="P376" s="25">
        <v>20</v>
      </c>
      <c r="Q376" s="52">
        <v>5</v>
      </c>
      <c r="R376" s="25">
        <v>5</v>
      </c>
      <c r="S376" s="25">
        <v>31</v>
      </c>
      <c r="U376" s="25">
        <f>MIN(S376,T376)</f>
        <v>31</v>
      </c>
      <c r="V376" s="71"/>
      <c r="W376" s="71" t="s">
        <v>19</v>
      </c>
      <c r="X376" s="25" t="s">
        <v>1529</v>
      </c>
      <c r="Y376" s="25">
        <v>25</v>
      </c>
      <c r="Z376" s="25">
        <v>25</v>
      </c>
      <c r="AA376" s="42"/>
      <c r="AB376" s="42">
        <v>25</v>
      </c>
      <c r="AC376" s="42"/>
      <c r="AD376" s="42"/>
      <c r="AE376" s="42"/>
      <c r="AF376" s="42">
        <v>25</v>
      </c>
      <c r="AG376" s="42">
        <v>25</v>
      </c>
      <c r="AH376" s="42"/>
      <c r="AI376" s="42"/>
      <c r="AK376" s="47">
        <v>25</v>
      </c>
      <c r="AM376" s="47">
        <f t="shared" si="144"/>
        <v>0</v>
      </c>
      <c r="AO376" s="48">
        <v>0</v>
      </c>
      <c r="AP376" s="49">
        <v>1</v>
      </c>
      <c r="AQ376" s="18" t="s">
        <v>1552</v>
      </c>
      <c r="AR376" s="24">
        <v>40</v>
      </c>
      <c r="AS376" s="24" t="s">
        <v>1509</v>
      </c>
      <c r="AT376" s="79">
        <f t="shared" si="142"/>
        <v>0</v>
      </c>
      <c r="AU376" s="51" t="b">
        <f t="shared" si="143"/>
        <v>0</v>
      </c>
      <c r="AV376" s="19"/>
      <c r="AW376" s="47">
        <v>50151</v>
      </c>
      <c r="BB376" s="80">
        <f t="shared" si="145"/>
        <v>25</v>
      </c>
      <c r="BD376" s="18">
        <v>0</v>
      </c>
      <c r="BE376" s="18">
        <v>0</v>
      </c>
      <c r="BF376" s="18"/>
      <c r="BG376" s="18"/>
      <c r="BH376" s="18"/>
      <c r="BI376" s="18"/>
      <c r="BJ376" s="18"/>
      <c r="BK376" s="18"/>
      <c r="BL376" s="18"/>
    </row>
    <row r="377" spans="1:68" ht="30" x14ac:dyDescent="0.25">
      <c r="A377" s="18">
        <v>344</v>
      </c>
      <c r="B377" s="28" t="s">
        <v>2124</v>
      </c>
      <c r="C377" s="28" t="s">
        <v>1534</v>
      </c>
      <c r="D377" s="28"/>
      <c r="E377" s="23"/>
      <c r="F377" s="24">
        <v>0</v>
      </c>
      <c r="G377" s="25">
        <v>200</v>
      </c>
      <c r="H377" s="52" t="s">
        <v>1702</v>
      </c>
      <c r="I377" s="86" t="s">
        <v>1700</v>
      </c>
      <c r="J377" s="83" t="s">
        <v>1505</v>
      </c>
      <c r="K377" s="71" t="s">
        <v>1175</v>
      </c>
      <c r="L377" s="25" t="s">
        <v>465</v>
      </c>
      <c r="M377" s="52">
        <v>200</v>
      </c>
      <c r="N377" s="71" t="s">
        <v>1208</v>
      </c>
      <c r="O377" s="25">
        <v>1</v>
      </c>
      <c r="P377" s="25">
        <v>15</v>
      </c>
      <c r="Q377" s="52">
        <v>1</v>
      </c>
      <c r="R377" s="25">
        <v>5</v>
      </c>
      <c r="S377" s="25">
        <v>22</v>
      </c>
      <c r="T377" s="25">
        <v>25</v>
      </c>
      <c r="U377" s="25">
        <f t="shared" ref="U377:U399" si="174">SUM(O377:R377)</f>
        <v>22</v>
      </c>
      <c r="V377" s="71" t="s">
        <v>1911</v>
      </c>
      <c r="W377" s="71" t="s">
        <v>46</v>
      </c>
      <c r="X377" s="25" t="s">
        <v>1529</v>
      </c>
      <c r="Y377" s="25">
        <v>500</v>
      </c>
      <c r="Z377" s="25">
        <v>20</v>
      </c>
      <c r="AA377" s="42">
        <v>0</v>
      </c>
      <c r="AB377" s="42">
        <v>0</v>
      </c>
      <c r="AC377" s="42">
        <v>508</v>
      </c>
      <c r="AD377" s="42">
        <v>0</v>
      </c>
      <c r="AE377" s="42">
        <v>0</v>
      </c>
      <c r="AF377" s="42">
        <v>535</v>
      </c>
      <c r="AG377" s="42">
        <v>0</v>
      </c>
      <c r="AH377" s="42">
        <v>0</v>
      </c>
      <c r="AI377" s="42">
        <v>365</v>
      </c>
      <c r="AJ377" s="18">
        <v>1408</v>
      </c>
      <c r="AK377" s="47">
        <v>156.44444444444446</v>
      </c>
      <c r="AL377" s="75">
        <v>535</v>
      </c>
      <c r="AM377" s="47">
        <f t="shared" si="144"/>
        <v>31288.888888888891</v>
      </c>
      <c r="AN377" s="47">
        <v>0.31288888888888888</v>
      </c>
      <c r="AO377" s="48">
        <v>2.8625406365602896E-4</v>
      </c>
      <c r="AP377" s="49">
        <v>0.97089823143698861</v>
      </c>
      <c r="AQ377" s="18" t="s">
        <v>1168</v>
      </c>
      <c r="AR377" s="57">
        <v>0</v>
      </c>
      <c r="AS377" s="24" t="s">
        <v>1509</v>
      </c>
      <c r="AT377" s="79">
        <f t="shared" si="142"/>
        <v>20.576923076923077</v>
      </c>
      <c r="AU377" s="51" t="b">
        <f t="shared" si="143"/>
        <v>0</v>
      </c>
      <c r="AV377" s="19">
        <v>0</v>
      </c>
      <c r="AW377" s="47">
        <v>0</v>
      </c>
      <c r="AX377" s="18" t="s">
        <v>1841</v>
      </c>
      <c r="AY377" s="18">
        <v>2</v>
      </c>
      <c r="AZ377" s="43">
        <f t="shared" ref="AZ377:AZ399" si="175">AT377*U377</f>
        <v>452.69230769230768</v>
      </c>
      <c r="BA377" s="44">
        <f t="shared" ref="BA377:BA399" si="176">ROUNDUP((AT377*U377)/Z377,0)*Z377</f>
        <v>460</v>
      </c>
      <c r="BB377" s="80">
        <f t="shared" si="145"/>
        <v>500</v>
      </c>
      <c r="BC377" s="18">
        <f t="shared" ref="BC377:BC399" si="177">BO377</f>
        <v>500</v>
      </c>
      <c r="BD377" s="18">
        <f t="shared" ref="BD377:BD399" si="178">BO377*G377</f>
        <v>100000</v>
      </c>
      <c r="BE377" s="18">
        <f t="shared" ref="BE377:BE399" si="179">BD377*AY377</f>
        <v>200000</v>
      </c>
      <c r="BF377" s="18">
        <f>U377</f>
        <v>22</v>
      </c>
      <c r="BG377" s="19">
        <f t="shared" ref="BG377:BG399" si="180">ROUNDUP(AR377/BO377,0)</f>
        <v>0</v>
      </c>
      <c r="BH377" s="19">
        <f t="shared" ref="BH377:BH399" si="181">AY377-BG377</f>
        <v>2</v>
      </c>
      <c r="BI377" s="19"/>
      <c r="BJ377" s="19"/>
      <c r="BK377" s="19">
        <f>BH377*BO377</f>
        <v>1000</v>
      </c>
      <c r="BL377" s="58">
        <f>BK377*G377</f>
        <v>200000</v>
      </c>
      <c r="BM377" s="19">
        <f t="shared" ref="BM377:BM399" si="182">BF377*AT377</f>
        <v>452.69230769230768</v>
      </c>
      <c r="BN377" s="18">
        <f t="shared" ref="BN377:BN399" si="183">Y377+ROUNDUP((BM377-Y377)/Z377,0)*Z377</f>
        <v>440</v>
      </c>
      <c r="BO377" s="18">
        <f t="shared" ref="BO377:BO399" si="184">IF(BN377&gt;=Y377,BN377,Y377)</f>
        <v>500</v>
      </c>
      <c r="BP377" s="18">
        <f t="shared" ref="BP377:BP399" si="185">BO377/AT377</f>
        <v>24.299065420560748</v>
      </c>
    </row>
    <row r="378" spans="1:68" ht="30" x14ac:dyDescent="0.25">
      <c r="A378" s="18">
        <v>466</v>
      </c>
      <c r="B378" s="28" t="s">
        <v>2125</v>
      </c>
      <c r="C378" s="28" t="s">
        <v>1534</v>
      </c>
      <c r="D378" s="28"/>
      <c r="E378" s="23"/>
      <c r="F378" s="24">
        <v>38203</v>
      </c>
      <c r="G378" s="25">
        <v>0.55000000000000004</v>
      </c>
      <c r="H378" s="52" t="s">
        <v>1754</v>
      </c>
      <c r="I378" s="86" t="s">
        <v>1700</v>
      </c>
      <c r="J378" s="83" t="s">
        <v>1505</v>
      </c>
      <c r="K378" s="71" t="s">
        <v>1187</v>
      </c>
      <c r="L378" s="25" t="s">
        <v>468</v>
      </c>
      <c r="M378" s="52">
        <v>0.55000000000000004</v>
      </c>
      <c r="N378" s="71" t="s">
        <v>1208</v>
      </c>
      <c r="O378" s="25">
        <v>1</v>
      </c>
      <c r="P378" s="25">
        <v>10</v>
      </c>
      <c r="Q378" s="52">
        <v>1</v>
      </c>
      <c r="R378" s="25">
        <v>3</v>
      </c>
      <c r="S378" s="25">
        <v>15</v>
      </c>
      <c r="T378" s="25">
        <v>5</v>
      </c>
      <c r="U378" s="25">
        <f t="shared" si="174"/>
        <v>15</v>
      </c>
      <c r="V378" s="71" t="s">
        <v>1933</v>
      </c>
      <c r="W378" s="71" t="s">
        <v>46</v>
      </c>
      <c r="X378" s="25" t="s">
        <v>1510</v>
      </c>
      <c r="Y378" s="25">
        <v>10000</v>
      </c>
      <c r="Z378" s="25">
        <v>200</v>
      </c>
      <c r="AA378" s="42">
        <v>52860</v>
      </c>
      <c r="AB378" s="42">
        <v>44200</v>
      </c>
      <c r="AC378" s="42">
        <v>55550</v>
      </c>
      <c r="AD378" s="42">
        <v>60600</v>
      </c>
      <c r="AE378" s="42">
        <v>85620</v>
      </c>
      <c r="AF378" s="42">
        <v>32000</v>
      </c>
      <c r="AG378" s="42">
        <v>43830</v>
      </c>
      <c r="AH378" s="42">
        <v>65200</v>
      </c>
      <c r="AI378" s="42">
        <v>64315</v>
      </c>
      <c r="AJ378" s="18">
        <v>504175</v>
      </c>
      <c r="AK378" s="47">
        <v>56019.444444444445</v>
      </c>
      <c r="AL378" s="75">
        <v>85620</v>
      </c>
      <c r="AM378" s="47">
        <f t="shared" si="144"/>
        <v>30810.694444444449</v>
      </c>
      <c r="AN378" s="47">
        <v>0.30810694444444447</v>
      </c>
      <c r="AO378" s="48">
        <v>2.8187918465581724E-4</v>
      </c>
      <c r="AP378" s="49">
        <v>0.97118011062164444</v>
      </c>
      <c r="AQ378" s="18" t="s">
        <v>1168</v>
      </c>
      <c r="AR378" s="24">
        <v>38203</v>
      </c>
      <c r="AS378" s="24" t="s">
        <v>1510</v>
      </c>
      <c r="AT378" s="79">
        <f t="shared" si="142"/>
        <v>3293.0769230769229</v>
      </c>
      <c r="AU378" s="51" t="b">
        <f t="shared" si="143"/>
        <v>0</v>
      </c>
      <c r="AV378" s="19">
        <v>13.385774351786965</v>
      </c>
      <c r="AW378" s="47">
        <v>21011.65</v>
      </c>
      <c r="AX378" s="18" t="s">
        <v>1841</v>
      </c>
      <c r="AY378" s="18">
        <v>2</v>
      </c>
      <c r="AZ378" s="18">
        <f t="shared" si="175"/>
        <v>49396.153846153844</v>
      </c>
      <c r="BA378" s="44">
        <f t="shared" si="176"/>
        <v>49400</v>
      </c>
      <c r="BB378" s="80">
        <f t="shared" si="145"/>
        <v>10000</v>
      </c>
      <c r="BC378" s="18">
        <f t="shared" si="177"/>
        <v>33000</v>
      </c>
      <c r="BD378" s="18">
        <f t="shared" si="178"/>
        <v>18150</v>
      </c>
      <c r="BE378" s="18">
        <f t="shared" si="179"/>
        <v>36300</v>
      </c>
      <c r="BF378" s="18">
        <v>10</v>
      </c>
      <c r="BG378" s="19">
        <f t="shared" si="180"/>
        <v>2</v>
      </c>
      <c r="BH378" s="19">
        <f t="shared" si="181"/>
        <v>0</v>
      </c>
      <c r="BI378" s="19"/>
      <c r="BJ378" s="19"/>
      <c r="BK378" s="19"/>
      <c r="BL378" s="19"/>
      <c r="BM378" s="19">
        <f t="shared" si="182"/>
        <v>32930.769230769227</v>
      </c>
      <c r="BN378" s="18">
        <f t="shared" si="183"/>
        <v>33000</v>
      </c>
      <c r="BO378" s="18">
        <f t="shared" si="184"/>
        <v>33000</v>
      </c>
      <c r="BP378" s="18">
        <f t="shared" si="185"/>
        <v>10.021023125437983</v>
      </c>
    </row>
    <row r="379" spans="1:68" x14ac:dyDescent="0.25">
      <c r="A379" s="18">
        <v>42</v>
      </c>
      <c r="B379" s="23" t="s">
        <v>469</v>
      </c>
      <c r="C379" s="28" t="s">
        <v>1534</v>
      </c>
      <c r="D379" s="28"/>
      <c r="E379" s="23"/>
      <c r="F379" s="24">
        <v>175</v>
      </c>
      <c r="G379" s="25">
        <v>410</v>
      </c>
      <c r="H379" s="52" t="s">
        <v>1702</v>
      </c>
      <c r="I379" s="86" t="s">
        <v>1700</v>
      </c>
      <c r="J379" s="83" t="s">
        <v>1643</v>
      </c>
      <c r="K379" s="71" t="s">
        <v>1171</v>
      </c>
      <c r="L379" s="25" t="s">
        <v>470</v>
      </c>
      <c r="M379" s="52">
        <v>410</v>
      </c>
      <c r="N379" s="71" t="s">
        <v>1207</v>
      </c>
      <c r="O379" s="25">
        <v>1</v>
      </c>
      <c r="P379" s="25">
        <v>7</v>
      </c>
      <c r="Q379" s="52">
        <v>5</v>
      </c>
      <c r="R379" s="25">
        <v>5</v>
      </c>
      <c r="S379" s="52">
        <f>O379+P379+Q379+R379</f>
        <v>18</v>
      </c>
      <c r="T379" s="25">
        <v>10</v>
      </c>
      <c r="U379" s="25">
        <f t="shared" si="174"/>
        <v>18</v>
      </c>
      <c r="V379" s="71" t="s">
        <v>1953</v>
      </c>
      <c r="W379" s="71" t="s">
        <v>31</v>
      </c>
      <c r="X379" s="25" t="s">
        <v>1529</v>
      </c>
      <c r="Y379" s="25">
        <v>50</v>
      </c>
      <c r="Z379" s="25">
        <v>25</v>
      </c>
      <c r="AA379" s="42">
        <v>100</v>
      </c>
      <c r="AB379" s="42">
        <v>50</v>
      </c>
      <c r="AC379" s="42">
        <v>25</v>
      </c>
      <c r="AD379" s="42">
        <v>0</v>
      </c>
      <c r="AE379" s="42">
        <v>50</v>
      </c>
      <c r="AF379" s="42">
        <v>50</v>
      </c>
      <c r="AG379" s="42">
        <v>150</v>
      </c>
      <c r="AH379" s="42">
        <v>125</v>
      </c>
      <c r="AI379" s="42">
        <v>125</v>
      </c>
      <c r="AJ379" s="18">
        <v>675</v>
      </c>
      <c r="AK379" s="47">
        <v>75</v>
      </c>
      <c r="AL379" s="75">
        <v>150</v>
      </c>
      <c r="AM379" s="47">
        <f t="shared" si="144"/>
        <v>30750</v>
      </c>
      <c r="AN379" s="47">
        <v>0.3075</v>
      </c>
      <c r="AO379" s="48">
        <v>2.8132390666479407E-4</v>
      </c>
      <c r="AP379" s="49">
        <v>0.97146143452830924</v>
      </c>
      <c r="AQ379" s="18" t="s">
        <v>1168</v>
      </c>
      <c r="AR379" s="24">
        <v>175</v>
      </c>
      <c r="AS379" s="24" t="s">
        <v>1509</v>
      </c>
      <c r="AT379" s="79">
        <f t="shared" si="142"/>
        <v>5.7692307692307692</v>
      </c>
      <c r="AU379" s="51" t="b">
        <f t="shared" si="143"/>
        <v>0</v>
      </c>
      <c r="AV379" s="19">
        <v>35</v>
      </c>
      <c r="AW379" s="47">
        <v>71750</v>
      </c>
      <c r="AX379" s="18" t="s">
        <v>1841</v>
      </c>
      <c r="AY379" s="18">
        <v>2</v>
      </c>
      <c r="AZ379" s="18">
        <f t="shared" si="175"/>
        <v>103.84615384615384</v>
      </c>
      <c r="BA379" s="44">
        <f t="shared" si="176"/>
        <v>125</v>
      </c>
      <c r="BB379" s="80">
        <f t="shared" si="145"/>
        <v>50</v>
      </c>
      <c r="BC379" s="18">
        <f t="shared" si="177"/>
        <v>125</v>
      </c>
      <c r="BD379" s="18">
        <f t="shared" si="178"/>
        <v>51250</v>
      </c>
      <c r="BE379" s="18">
        <f t="shared" si="179"/>
        <v>102500</v>
      </c>
      <c r="BF379" s="18">
        <f>U379</f>
        <v>18</v>
      </c>
      <c r="BG379" s="19">
        <f t="shared" si="180"/>
        <v>2</v>
      </c>
      <c r="BH379" s="19">
        <f t="shared" si="181"/>
        <v>0</v>
      </c>
      <c r="BI379" s="19">
        <f>(AR379-AY379*BO379)*G379</f>
        <v>-30750</v>
      </c>
      <c r="BJ379" s="19"/>
      <c r="BK379" s="19"/>
      <c r="BL379" s="19"/>
      <c r="BM379" s="19">
        <f t="shared" si="182"/>
        <v>103.84615384615384</v>
      </c>
      <c r="BN379" s="18">
        <f t="shared" si="183"/>
        <v>125</v>
      </c>
      <c r="BO379" s="18">
        <f t="shared" si="184"/>
        <v>125</v>
      </c>
      <c r="BP379" s="18">
        <f t="shared" si="185"/>
        <v>21.666666666666668</v>
      </c>
    </row>
    <row r="380" spans="1:68" x14ac:dyDescent="0.25">
      <c r="A380" s="18">
        <v>830</v>
      </c>
      <c r="B380" s="26" t="s">
        <v>1466</v>
      </c>
      <c r="C380" s="28" t="s">
        <v>1534</v>
      </c>
      <c r="D380" s="28"/>
      <c r="E380" s="23"/>
      <c r="F380" s="24">
        <v>8</v>
      </c>
      <c r="G380" s="25">
        <v>1380</v>
      </c>
      <c r="H380" s="52" t="e">
        <v>#N/A</v>
      </c>
      <c r="I380" s="86" t="s">
        <v>1700</v>
      </c>
      <c r="J380" s="83" t="s">
        <v>1505</v>
      </c>
      <c r="K380" s="69" t="s">
        <v>1192</v>
      </c>
      <c r="L380" s="25" t="s">
        <v>1467</v>
      </c>
      <c r="M380" s="52">
        <v>1380</v>
      </c>
      <c r="N380" s="71" t="s">
        <v>1207</v>
      </c>
      <c r="O380" s="25">
        <v>1</v>
      </c>
      <c r="P380" s="25">
        <v>10</v>
      </c>
      <c r="Q380" s="52">
        <v>1</v>
      </c>
      <c r="R380" s="25">
        <v>4</v>
      </c>
      <c r="S380" s="52">
        <f>O380+P380+Q380+R380</f>
        <v>16</v>
      </c>
      <c r="U380" s="25">
        <f t="shared" si="174"/>
        <v>16</v>
      </c>
      <c r="V380" s="71"/>
      <c r="W380" s="71" t="s">
        <v>19</v>
      </c>
      <c r="X380" s="25" t="s">
        <v>1509</v>
      </c>
      <c r="Y380" s="25">
        <v>5</v>
      </c>
      <c r="Z380" s="25">
        <v>5</v>
      </c>
      <c r="AA380" s="42"/>
      <c r="AB380" s="42"/>
      <c r="AC380" s="42"/>
      <c r="AD380" s="42">
        <v>16</v>
      </c>
      <c r="AE380" s="42">
        <v>25</v>
      </c>
      <c r="AF380" s="42">
        <v>23</v>
      </c>
      <c r="AG380" s="42">
        <v>25</v>
      </c>
      <c r="AH380" s="42"/>
      <c r="AI380" s="42"/>
      <c r="AK380" s="47">
        <v>22.25</v>
      </c>
      <c r="AM380" s="47">
        <f t="shared" si="144"/>
        <v>0</v>
      </c>
      <c r="AO380" s="48">
        <v>0</v>
      </c>
      <c r="AP380" s="49">
        <v>1</v>
      </c>
      <c r="AQ380" s="18" t="s">
        <v>1168</v>
      </c>
      <c r="AR380" s="24">
        <v>8</v>
      </c>
      <c r="AS380" s="24" t="s">
        <v>1509</v>
      </c>
      <c r="AT380" s="79">
        <f t="shared" si="142"/>
        <v>0</v>
      </c>
      <c r="AU380" s="51" t="b">
        <f t="shared" si="143"/>
        <v>0</v>
      </c>
      <c r="AV380" s="19"/>
      <c r="AW380" s="47">
        <v>11040</v>
      </c>
      <c r="AX380" s="18" t="s">
        <v>1841</v>
      </c>
      <c r="AY380" s="18">
        <v>2</v>
      </c>
      <c r="AZ380" s="18">
        <f t="shared" si="175"/>
        <v>0</v>
      </c>
      <c r="BA380" s="44">
        <f t="shared" si="176"/>
        <v>0</v>
      </c>
      <c r="BB380" s="80">
        <f t="shared" si="145"/>
        <v>5</v>
      </c>
      <c r="BC380" s="18">
        <f t="shared" si="177"/>
        <v>5</v>
      </c>
      <c r="BD380" s="18">
        <f t="shared" si="178"/>
        <v>6900</v>
      </c>
      <c r="BE380" s="18">
        <f t="shared" si="179"/>
        <v>13800</v>
      </c>
      <c r="BF380" s="18">
        <f>U380</f>
        <v>16</v>
      </c>
      <c r="BG380" s="19">
        <f t="shared" si="180"/>
        <v>2</v>
      </c>
      <c r="BH380" s="19">
        <f t="shared" si="181"/>
        <v>0</v>
      </c>
      <c r="BI380" s="19"/>
      <c r="BJ380" s="19"/>
      <c r="BK380" s="19"/>
      <c r="BL380" s="19"/>
      <c r="BM380" s="19">
        <f t="shared" si="182"/>
        <v>0</v>
      </c>
      <c r="BN380" s="18">
        <f t="shared" si="183"/>
        <v>0</v>
      </c>
      <c r="BO380" s="18">
        <f t="shared" si="184"/>
        <v>5</v>
      </c>
      <c r="BP380" s="18" t="e">
        <f t="shared" si="185"/>
        <v>#DIV/0!</v>
      </c>
    </row>
    <row r="381" spans="1:68" ht="45" x14ac:dyDescent="0.25">
      <c r="A381" s="18">
        <v>917</v>
      </c>
      <c r="B381" s="29" t="s">
        <v>2126</v>
      </c>
      <c r="C381" s="28" t="s">
        <v>1534</v>
      </c>
      <c r="D381" s="28"/>
      <c r="E381" s="23"/>
      <c r="F381" s="24">
        <v>18000</v>
      </c>
      <c r="G381" s="25">
        <v>1.2</v>
      </c>
      <c r="H381" s="52" t="e">
        <v>#N/A</v>
      </c>
      <c r="I381" s="86" t="s">
        <v>1700</v>
      </c>
      <c r="J381" s="83" t="s">
        <v>1505</v>
      </c>
      <c r="K381" s="71" t="s">
        <v>1180</v>
      </c>
      <c r="L381" s="25" t="s">
        <v>634</v>
      </c>
      <c r="M381" s="52">
        <v>1.2</v>
      </c>
      <c r="N381" s="71" t="s">
        <v>1208</v>
      </c>
      <c r="O381" s="25">
        <v>1</v>
      </c>
      <c r="P381" s="25">
        <v>7</v>
      </c>
      <c r="Q381" s="52">
        <v>1</v>
      </c>
      <c r="R381" s="25">
        <v>2</v>
      </c>
      <c r="S381" s="25">
        <v>11</v>
      </c>
      <c r="T381" s="25">
        <v>2</v>
      </c>
      <c r="U381" s="25">
        <f t="shared" si="174"/>
        <v>11</v>
      </c>
      <c r="V381" s="71"/>
      <c r="W381" s="71" t="s">
        <v>46</v>
      </c>
      <c r="X381" s="25" t="s">
        <v>1529</v>
      </c>
      <c r="Y381" s="25">
        <v>5000</v>
      </c>
      <c r="Z381" s="25">
        <v>2000</v>
      </c>
      <c r="AA381" s="42"/>
      <c r="AB381" s="42"/>
      <c r="AC381" s="42"/>
      <c r="AD381" s="42"/>
      <c r="AE381" s="42"/>
      <c r="AF381" s="42">
        <v>26000</v>
      </c>
      <c r="AG381" s="42">
        <v>46000</v>
      </c>
      <c r="AH381" s="42">
        <v>30000</v>
      </c>
      <c r="AI381" s="42">
        <v>0</v>
      </c>
      <c r="AJ381" s="18">
        <v>102000</v>
      </c>
      <c r="AK381" s="47">
        <v>25500</v>
      </c>
      <c r="AL381" s="75">
        <v>46000</v>
      </c>
      <c r="AM381" s="47">
        <f t="shared" si="144"/>
        <v>13600</v>
      </c>
      <c r="AN381" s="47">
        <v>0.30599999999999999</v>
      </c>
      <c r="AO381" s="48">
        <v>2.7995159492496581E-4</v>
      </c>
      <c r="AP381" s="49">
        <v>0.97174138612323424</v>
      </c>
      <c r="AQ381" s="18" t="s">
        <v>1168</v>
      </c>
      <c r="AR381" s="24">
        <v>18000</v>
      </c>
      <c r="AS381" s="24" t="s">
        <v>1510</v>
      </c>
      <c r="AT381" s="79">
        <f t="shared" si="142"/>
        <v>1769.2307692307693</v>
      </c>
      <c r="AU381" s="51" t="b">
        <f t="shared" si="143"/>
        <v>0</v>
      </c>
      <c r="AV381" s="19">
        <v>11.739130434782609</v>
      </c>
      <c r="AW381" s="47">
        <v>21600</v>
      </c>
      <c r="AX381" s="18" t="s">
        <v>1841</v>
      </c>
      <c r="AY381" s="18">
        <v>2</v>
      </c>
      <c r="AZ381" s="18">
        <f t="shared" si="175"/>
        <v>19461.538461538461</v>
      </c>
      <c r="BA381" s="44">
        <f t="shared" si="176"/>
        <v>20000</v>
      </c>
      <c r="BB381" s="80">
        <f t="shared" si="145"/>
        <v>5000</v>
      </c>
      <c r="BC381" s="18">
        <f t="shared" si="177"/>
        <v>19000</v>
      </c>
      <c r="BD381" s="18">
        <f t="shared" si="178"/>
        <v>22800</v>
      </c>
      <c r="BE381" s="18">
        <f t="shared" si="179"/>
        <v>45600</v>
      </c>
      <c r="BF381" s="18">
        <v>10</v>
      </c>
      <c r="BG381" s="19">
        <f t="shared" si="180"/>
        <v>1</v>
      </c>
      <c r="BH381" s="19">
        <f t="shared" si="181"/>
        <v>1</v>
      </c>
      <c r="BI381" s="19"/>
      <c r="BJ381" s="19"/>
      <c r="BK381" s="19"/>
      <c r="BL381" s="19"/>
      <c r="BM381" s="19">
        <f t="shared" si="182"/>
        <v>17692.307692307691</v>
      </c>
      <c r="BN381" s="18">
        <f t="shared" si="183"/>
        <v>19000</v>
      </c>
      <c r="BO381" s="18">
        <f t="shared" si="184"/>
        <v>19000</v>
      </c>
      <c r="BP381" s="18">
        <f t="shared" si="185"/>
        <v>10.739130434782608</v>
      </c>
    </row>
    <row r="382" spans="1:68" ht="30" x14ac:dyDescent="0.25">
      <c r="A382" s="18">
        <v>123</v>
      </c>
      <c r="B382" s="28" t="s">
        <v>2127</v>
      </c>
      <c r="C382" s="28" t="s">
        <v>1534</v>
      </c>
      <c r="D382" s="28"/>
      <c r="E382" s="23"/>
      <c r="F382" s="24">
        <v>75</v>
      </c>
      <c r="G382" s="25">
        <v>687</v>
      </c>
      <c r="H382" s="52" t="s">
        <v>1702</v>
      </c>
      <c r="I382" s="86" t="s">
        <v>1700</v>
      </c>
      <c r="J382" s="83" t="s">
        <v>1644</v>
      </c>
      <c r="K382" s="71" t="s">
        <v>1183</v>
      </c>
      <c r="L382" s="25" t="s">
        <v>472</v>
      </c>
      <c r="M382" s="52">
        <v>687</v>
      </c>
      <c r="N382" s="71" t="s">
        <v>1207</v>
      </c>
      <c r="O382" s="25">
        <v>1</v>
      </c>
      <c r="P382" s="25">
        <v>20</v>
      </c>
      <c r="Q382" s="52">
        <v>5</v>
      </c>
      <c r="R382" s="25">
        <v>5</v>
      </c>
      <c r="S382" s="52">
        <f>O382+P382+Q382+R382</f>
        <v>31</v>
      </c>
      <c r="T382" s="54">
        <v>30</v>
      </c>
      <c r="U382" s="25">
        <f t="shared" si="174"/>
        <v>31</v>
      </c>
      <c r="V382" s="71" t="s">
        <v>1890</v>
      </c>
      <c r="W382" s="71" t="s">
        <v>19</v>
      </c>
      <c r="X382" s="25" t="s">
        <v>1529</v>
      </c>
      <c r="Y382" s="25">
        <v>25</v>
      </c>
      <c r="Z382" s="25">
        <v>25</v>
      </c>
      <c r="AA382" s="42">
        <v>25</v>
      </c>
      <c r="AB382" s="42">
        <v>50</v>
      </c>
      <c r="AC382" s="42">
        <v>0</v>
      </c>
      <c r="AD382" s="42">
        <v>0</v>
      </c>
      <c r="AE382" s="42">
        <v>0</v>
      </c>
      <c r="AF382" s="42">
        <v>50</v>
      </c>
      <c r="AG382" s="42">
        <v>75</v>
      </c>
      <c r="AH382" s="42">
        <v>100</v>
      </c>
      <c r="AI382" s="42">
        <v>100</v>
      </c>
      <c r="AJ382" s="18">
        <v>400</v>
      </c>
      <c r="AK382" s="47">
        <v>44.444444444444443</v>
      </c>
      <c r="AL382" s="75">
        <v>100</v>
      </c>
      <c r="AM382" s="47">
        <f t="shared" si="144"/>
        <v>30533.333333333332</v>
      </c>
      <c r="AN382" s="47">
        <v>0.30533333333333335</v>
      </c>
      <c r="AO382" s="48">
        <v>2.7934167859615324E-4</v>
      </c>
      <c r="AP382" s="49">
        <v>0.97202072780183035</v>
      </c>
      <c r="AQ382" s="18" t="s">
        <v>1168</v>
      </c>
      <c r="AR382" s="24">
        <v>75</v>
      </c>
      <c r="AS382" s="24" t="s">
        <v>1509</v>
      </c>
      <c r="AT382" s="79">
        <f t="shared" si="142"/>
        <v>3.8461538461538463</v>
      </c>
      <c r="AU382" s="51" t="b">
        <f t="shared" si="143"/>
        <v>0</v>
      </c>
      <c r="AV382" s="19">
        <v>22.5</v>
      </c>
      <c r="AW382" s="47">
        <v>51525</v>
      </c>
      <c r="AX382" s="18" t="s">
        <v>1841</v>
      </c>
      <c r="AY382" s="18">
        <v>2</v>
      </c>
      <c r="AZ382" s="18">
        <f t="shared" si="175"/>
        <v>119.23076923076924</v>
      </c>
      <c r="BA382" s="44">
        <f t="shared" si="176"/>
        <v>125</v>
      </c>
      <c r="BB382" s="80">
        <f t="shared" si="145"/>
        <v>25</v>
      </c>
      <c r="BC382" s="18">
        <f t="shared" si="177"/>
        <v>125</v>
      </c>
      <c r="BD382" s="18">
        <f t="shared" si="178"/>
        <v>85875</v>
      </c>
      <c r="BE382" s="18">
        <f t="shared" si="179"/>
        <v>171750</v>
      </c>
      <c r="BF382" s="18">
        <f>U382</f>
        <v>31</v>
      </c>
      <c r="BG382" s="19">
        <f t="shared" si="180"/>
        <v>1</v>
      </c>
      <c r="BH382" s="19">
        <f t="shared" si="181"/>
        <v>1</v>
      </c>
      <c r="BI382" s="19"/>
      <c r="BJ382" s="19"/>
      <c r="BK382" s="19">
        <f>BH382*BO382</f>
        <v>125</v>
      </c>
      <c r="BL382" s="19">
        <f>BK382*G382</f>
        <v>85875</v>
      </c>
      <c r="BM382" s="19">
        <f t="shared" si="182"/>
        <v>119.23076923076924</v>
      </c>
      <c r="BN382" s="18">
        <f t="shared" si="183"/>
        <v>125</v>
      </c>
      <c r="BO382" s="18">
        <f t="shared" si="184"/>
        <v>125</v>
      </c>
      <c r="BP382" s="18">
        <f t="shared" si="185"/>
        <v>32.5</v>
      </c>
    </row>
    <row r="383" spans="1:68" x14ac:dyDescent="0.25">
      <c r="A383" s="18">
        <v>210</v>
      </c>
      <c r="B383" s="23" t="s">
        <v>473</v>
      </c>
      <c r="C383" s="28" t="s">
        <v>1534</v>
      </c>
      <c r="D383" s="28"/>
      <c r="E383" s="23"/>
      <c r="F383" s="24">
        <v>225.15000000000009</v>
      </c>
      <c r="G383" s="25">
        <v>225</v>
      </c>
      <c r="H383" s="52" t="s">
        <v>1702</v>
      </c>
      <c r="I383" s="86" t="s">
        <v>1700</v>
      </c>
      <c r="J383" s="83" t="s">
        <v>1639</v>
      </c>
      <c r="K383" s="71" t="s">
        <v>1175</v>
      </c>
      <c r="L383" s="25" t="s">
        <v>474</v>
      </c>
      <c r="M383" s="52">
        <v>225</v>
      </c>
      <c r="N383" s="71" t="s">
        <v>1208</v>
      </c>
      <c r="O383" s="25">
        <v>1</v>
      </c>
      <c r="P383" s="25">
        <v>15</v>
      </c>
      <c r="Q383" s="52">
        <v>1</v>
      </c>
      <c r="R383" s="25">
        <v>5</v>
      </c>
      <c r="S383" s="25">
        <v>22</v>
      </c>
      <c r="T383" s="25">
        <v>25</v>
      </c>
      <c r="U383" s="25">
        <f t="shared" si="174"/>
        <v>22</v>
      </c>
      <c r="V383" s="71" t="s">
        <v>1889</v>
      </c>
      <c r="W383" s="71" t="s">
        <v>46</v>
      </c>
      <c r="X383" s="25" t="s">
        <v>1529</v>
      </c>
      <c r="Y383" s="25">
        <v>500</v>
      </c>
      <c r="Z383" s="25">
        <v>20</v>
      </c>
      <c r="AA383" s="42">
        <v>229</v>
      </c>
      <c r="AB383" s="42">
        <v>255</v>
      </c>
      <c r="AC383" s="42">
        <v>205</v>
      </c>
      <c r="AD383" s="42">
        <v>0</v>
      </c>
      <c r="AE383" s="42">
        <v>0</v>
      </c>
      <c r="AF383" s="42">
        <v>40</v>
      </c>
      <c r="AG383" s="42">
        <v>20</v>
      </c>
      <c r="AH383" s="42">
        <v>264.5</v>
      </c>
      <c r="AI383" s="42">
        <v>207.09</v>
      </c>
      <c r="AJ383" s="18">
        <v>1220.5899999999999</v>
      </c>
      <c r="AK383" s="47">
        <v>135.62111111111111</v>
      </c>
      <c r="AL383" s="75">
        <v>264.5</v>
      </c>
      <c r="AM383" s="47">
        <f t="shared" si="144"/>
        <v>30514.75</v>
      </c>
      <c r="AN383" s="47">
        <v>0.30514750000000002</v>
      </c>
      <c r="AO383" s="48">
        <v>2.7917166441949678E-4</v>
      </c>
      <c r="AP383" s="49">
        <v>0.97229989946624984</v>
      </c>
      <c r="AQ383" s="18" t="s">
        <v>1168</v>
      </c>
      <c r="AR383" s="24">
        <v>225.15000000000009</v>
      </c>
      <c r="AS383" s="24" t="s">
        <v>1509</v>
      </c>
      <c r="AT383" s="79">
        <f t="shared" si="142"/>
        <v>10.173076923076923</v>
      </c>
      <c r="AU383" s="51" t="b">
        <f t="shared" si="143"/>
        <v>0</v>
      </c>
      <c r="AV383" s="19">
        <v>25.53686200378073</v>
      </c>
      <c r="AW383" s="47">
        <v>50658.750000000022</v>
      </c>
      <c r="AX383" s="18" t="s">
        <v>1841</v>
      </c>
      <c r="AY383" s="18">
        <v>2</v>
      </c>
      <c r="AZ383" s="43">
        <f t="shared" si="175"/>
        <v>223.80769230769232</v>
      </c>
      <c r="BA383" s="44">
        <f t="shared" si="176"/>
        <v>240</v>
      </c>
      <c r="BB383" s="80">
        <f t="shared" si="145"/>
        <v>500</v>
      </c>
      <c r="BC383" s="18">
        <f t="shared" si="177"/>
        <v>500</v>
      </c>
      <c r="BD383" s="18">
        <f t="shared" si="178"/>
        <v>112500</v>
      </c>
      <c r="BE383" s="18">
        <f t="shared" si="179"/>
        <v>225000</v>
      </c>
      <c r="BF383" s="18">
        <f>U383</f>
        <v>22</v>
      </c>
      <c r="BG383" s="19">
        <f t="shared" si="180"/>
        <v>1</v>
      </c>
      <c r="BH383" s="19">
        <f t="shared" si="181"/>
        <v>1</v>
      </c>
      <c r="BI383" s="19"/>
      <c r="BJ383" s="19"/>
      <c r="BK383" s="19">
        <f>BH383*BO383</f>
        <v>500</v>
      </c>
      <c r="BL383" s="19">
        <f>BK383*G383</f>
        <v>112500</v>
      </c>
      <c r="BM383" s="19">
        <f t="shared" si="182"/>
        <v>223.80769230769232</v>
      </c>
      <c r="BN383" s="18">
        <f t="shared" si="183"/>
        <v>220</v>
      </c>
      <c r="BO383" s="18">
        <f t="shared" si="184"/>
        <v>500</v>
      </c>
      <c r="BP383" s="18">
        <f t="shared" si="185"/>
        <v>49.149338374291112</v>
      </c>
    </row>
    <row r="384" spans="1:68" ht="30" x14ac:dyDescent="0.25">
      <c r="A384" s="18">
        <v>868</v>
      </c>
      <c r="B384" s="28" t="s">
        <v>2128</v>
      </c>
      <c r="C384" s="28" t="s">
        <v>1534</v>
      </c>
      <c r="D384" s="28"/>
      <c r="E384" s="23"/>
      <c r="F384" s="24">
        <v>5000</v>
      </c>
      <c r="G384" s="25">
        <v>1.05</v>
      </c>
      <c r="H384" s="52" t="s">
        <v>1755</v>
      </c>
      <c r="I384" s="86" t="s">
        <v>1700</v>
      </c>
      <c r="J384" s="83" t="s">
        <v>1505</v>
      </c>
      <c r="K384" s="71" t="s">
        <v>1180</v>
      </c>
      <c r="L384" s="25" t="s">
        <v>671</v>
      </c>
      <c r="M384" s="52">
        <v>1.05</v>
      </c>
      <c r="N384" s="71" t="s">
        <v>1208</v>
      </c>
      <c r="O384" s="25">
        <v>1</v>
      </c>
      <c r="P384" s="25">
        <v>7</v>
      </c>
      <c r="Q384" s="52">
        <v>1</v>
      </c>
      <c r="R384" s="25">
        <v>2</v>
      </c>
      <c r="S384" s="25">
        <v>11</v>
      </c>
      <c r="T384" s="25">
        <v>2</v>
      </c>
      <c r="U384" s="25">
        <f t="shared" si="174"/>
        <v>11</v>
      </c>
      <c r="V384" s="71" t="s">
        <v>1899</v>
      </c>
      <c r="W384" s="71" t="s">
        <v>46</v>
      </c>
      <c r="X384" s="25" t="s">
        <v>1510</v>
      </c>
      <c r="Y384" s="25">
        <v>5000</v>
      </c>
      <c r="Z384" s="25">
        <v>2000</v>
      </c>
      <c r="AA384" s="42"/>
      <c r="AB384" s="42"/>
      <c r="AC384" s="42"/>
      <c r="AD384" s="42"/>
      <c r="AE384" s="42"/>
      <c r="AF384" s="42"/>
      <c r="AG384" s="42">
        <v>33000</v>
      </c>
      <c r="AH384" s="42">
        <v>21000</v>
      </c>
      <c r="AI384" s="42">
        <v>33000</v>
      </c>
      <c r="AJ384" s="18">
        <v>87000</v>
      </c>
      <c r="AK384" s="47">
        <v>29000</v>
      </c>
      <c r="AL384" s="75">
        <v>33000</v>
      </c>
      <c r="AM384" s="47">
        <f t="shared" si="144"/>
        <v>10150</v>
      </c>
      <c r="AN384" s="47">
        <v>0.30449999999999999</v>
      </c>
      <c r="AO384" s="48">
        <v>2.7857928318513755E-4</v>
      </c>
      <c r="AP384" s="49">
        <v>0.97257847874943493</v>
      </c>
      <c r="AQ384" s="18" t="s">
        <v>1168</v>
      </c>
      <c r="AR384" s="24">
        <v>5000</v>
      </c>
      <c r="AS384" s="24" t="s">
        <v>1510</v>
      </c>
      <c r="AT384" s="79">
        <f t="shared" ref="AT384:AT447" si="186">AL384/26</f>
        <v>1269.2307692307693</v>
      </c>
      <c r="AU384" s="51" t="b">
        <f t="shared" ref="AU384:AU447" si="187">IF(AT384&gt;=Y384,TRUE,FALSE)</f>
        <v>0</v>
      </c>
      <c r="AV384" s="19">
        <v>4.5454545454545459</v>
      </c>
      <c r="AW384" s="47">
        <v>5250</v>
      </c>
      <c r="AX384" s="18" t="s">
        <v>1841</v>
      </c>
      <c r="AY384" s="18">
        <v>2</v>
      </c>
      <c r="AZ384" s="18">
        <f t="shared" si="175"/>
        <v>13961.538461538463</v>
      </c>
      <c r="BA384" s="44">
        <f t="shared" si="176"/>
        <v>14000</v>
      </c>
      <c r="BB384" s="80">
        <f t="shared" si="145"/>
        <v>5000</v>
      </c>
      <c r="BC384" s="18">
        <f t="shared" si="177"/>
        <v>13000</v>
      </c>
      <c r="BD384" s="18">
        <f t="shared" si="178"/>
        <v>13650</v>
      </c>
      <c r="BE384" s="18">
        <f t="shared" si="179"/>
        <v>27300</v>
      </c>
      <c r="BF384" s="18">
        <v>10</v>
      </c>
      <c r="BG384" s="19">
        <f t="shared" si="180"/>
        <v>1</v>
      </c>
      <c r="BH384" s="19">
        <f t="shared" si="181"/>
        <v>1</v>
      </c>
      <c r="BI384" s="19"/>
      <c r="BJ384" s="19"/>
      <c r="BK384" s="19">
        <f>BH384*BO384</f>
        <v>13000</v>
      </c>
      <c r="BL384" s="19">
        <f>BK384*G384</f>
        <v>13650</v>
      </c>
      <c r="BM384" s="19">
        <f t="shared" si="182"/>
        <v>12692.307692307693</v>
      </c>
      <c r="BN384" s="18">
        <f t="shared" si="183"/>
        <v>13000</v>
      </c>
      <c r="BO384" s="18">
        <f t="shared" si="184"/>
        <v>13000</v>
      </c>
      <c r="BP384" s="18">
        <f t="shared" si="185"/>
        <v>10.242424242424242</v>
      </c>
    </row>
    <row r="385" spans="1:68" ht="30" x14ac:dyDescent="0.25">
      <c r="A385" s="18">
        <v>421</v>
      </c>
      <c r="B385" s="29" t="s">
        <v>2129</v>
      </c>
      <c r="C385" s="28" t="s">
        <v>1534</v>
      </c>
      <c r="D385" s="28"/>
      <c r="E385" s="23"/>
      <c r="F385" s="24">
        <v>5350</v>
      </c>
      <c r="G385" s="25">
        <v>5</v>
      </c>
      <c r="H385" s="52" t="e">
        <v>#N/A</v>
      </c>
      <c r="I385" s="86" t="s">
        <v>1700</v>
      </c>
      <c r="J385" s="83" t="s">
        <v>1506</v>
      </c>
      <c r="K385" s="71" t="s">
        <v>1189</v>
      </c>
      <c r="L385" s="25" t="s">
        <v>599</v>
      </c>
      <c r="M385" s="52">
        <v>5</v>
      </c>
      <c r="N385" s="71" t="s">
        <v>1208</v>
      </c>
      <c r="O385" s="25">
        <v>1</v>
      </c>
      <c r="P385" s="25">
        <v>3</v>
      </c>
      <c r="Q385" s="52">
        <v>1</v>
      </c>
      <c r="R385" s="25">
        <v>2</v>
      </c>
      <c r="S385" s="25">
        <v>7</v>
      </c>
      <c r="T385" s="25">
        <v>10</v>
      </c>
      <c r="U385" s="25">
        <f t="shared" si="174"/>
        <v>7</v>
      </c>
      <c r="V385" s="71">
        <v>0</v>
      </c>
      <c r="W385" s="71" t="s">
        <v>46</v>
      </c>
      <c r="X385" s="25" t="s">
        <v>1510</v>
      </c>
      <c r="Y385" s="25">
        <v>5000</v>
      </c>
      <c r="Z385" s="25">
        <v>1000</v>
      </c>
      <c r="AA385" s="42"/>
      <c r="AB385" s="42">
        <v>4000</v>
      </c>
      <c r="AC385" s="42">
        <v>1500</v>
      </c>
      <c r="AD385" s="42"/>
      <c r="AE385" s="42"/>
      <c r="AF385" s="42"/>
      <c r="AG385" s="42">
        <v>20950</v>
      </c>
      <c r="AH385" s="42">
        <v>3700</v>
      </c>
      <c r="AI385" s="42">
        <v>0</v>
      </c>
      <c r="AJ385" s="18">
        <v>30150</v>
      </c>
      <c r="AK385" s="47">
        <v>6030</v>
      </c>
      <c r="AL385" s="75">
        <v>20950</v>
      </c>
      <c r="AM385" s="47">
        <f t="shared" ref="AM385:AM448" si="188">(AJ385/9)*M385</f>
        <v>16750</v>
      </c>
      <c r="AN385" s="47">
        <v>0.30149999999999999</v>
      </c>
      <c r="AO385" s="48">
        <v>2.7583465970548103E-4</v>
      </c>
      <c r="AP385" s="49">
        <v>0.97285431340914041</v>
      </c>
      <c r="AQ385" s="18" t="s">
        <v>1168</v>
      </c>
      <c r="AR385" s="24">
        <v>5350</v>
      </c>
      <c r="AS385" s="24" t="s">
        <v>1510</v>
      </c>
      <c r="AT385" s="79">
        <f t="shared" si="186"/>
        <v>805.76923076923072</v>
      </c>
      <c r="AU385" s="51" t="b">
        <f t="shared" si="187"/>
        <v>0</v>
      </c>
      <c r="AV385" s="19">
        <v>7.6610978520286395</v>
      </c>
      <c r="AW385" s="47">
        <v>26750</v>
      </c>
      <c r="AX385" s="18" t="s">
        <v>1841</v>
      </c>
      <c r="AY385" s="18">
        <v>2</v>
      </c>
      <c r="AZ385" s="18">
        <f t="shared" si="175"/>
        <v>5640.3846153846152</v>
      </c>
      <c r="BA385" s="44">
        <f t="shared" si="176"/>
        <v>6000</v>
      </c>
      <c r="BB385" s="80">
        <f t="shared" ref="BB385:BB448" si="189">MAX(Y385,AT385)</f>
        <v>5000</v>
      </c>
      <c r="BC385" s="18">
        <f t="shared" si="177"/>
        <v>6000</v>
      </c>
      <c r="BD385" s="18">
        <f t="shared" si="178"/>
        <v>30000</v>
      </c>
      <c r="BE385" s="18">
        <f t="shared" si="179"/>
        <v>60000</v>
      </c>
      <c r="BF385" s="18">
        <f>U385</f>
        <v>7</v>
      </c>
      <c r="BG385" s="19">
        <f t="shared" si="180"/>
        <v>1</v>
      </c>
      <c r="BH385" s="19">
        <f t="shared" si="181"/>
        <v>1</v>
      </c>
      <c r="BI385" s="19"/>
      <c r="BJ385" s="19"/>
      <c r="BK385" s="19"/>
      <c r="BL385" s="19"/>
      <c r="BM385" s="19">
        <f t="shared" si="182"/>
        <v>5640.3846153846152</v>
      </c>
      <c r="BN385" s="18">
        <f t="shared" si="183"/>
        <v>6000</v>
      </c>
      <c r="BO385" s="18">
        <f t="shared" si="184"/>
        <v>6000</v>
      </c>
      <c r="BP385" s="18">
        <f t="shared" si="185"/>
        <v>7.4463007159904535</v>
      </c>
    </row>
    <row r="386" spans="1:68" x14ac:dyDescent="0.25">
      <c r="A386" s="18">
        <v>418</v>
      </c>
      <c r="B386" s="23" t="s">
        <v>475</v>
      </c>
      <c r="C386" s="28" t="s">
        <v>1534</v>
      </c>
      <c r="D386" s="28"/>
      <c r="E386" s="23"/>
      <c r="F386" s="24">
        <v>0</v>
      </c>
      <c r="G386" s="25">
        <v>4.3499999999999996</v>
      </c>
      <c r="H386" s="52" t="s">
        <v>1747</v>
      </c>
      <c r="I386" s="86" t="s">
        <v>1700</v>
      </c>
      <c r="J386" s="83" t="s">
        <v>1505</v>
      </c>
      <c r="K386" s="71" t="s">
        <v>1185</v>
      </c>
      <c r="L386" s="25" t="s">
        <v>476</v>
      </c>
      <c r="M386" s="52">
        <v>4.3499999999999996</v>
      </c>
      <c r="N386" s="71" t="s">
        <v>1208</v>
      </c>
      <c r="O386" s="25">
        <v>1</v>
      </c>
      <c r="P386" s="25">
        <v>10</v>
      </c>
      <c r="Q386" s="52">
        <v>1</v>
      </c>
      <c r="R386" s="25">
        <v>4</v>
      </c>
      <c r="S386" s="25">
        <v>16</v>
      </c>
      <c r="T386" s="25">
        <v>5</v>
      </c>
      <c r="U386" s="25">
        <f t="shared" si="174"/>
        <v>16</v>
      </c>
      <c r="V386" s="71" t="s">
        <v>1905</v>
      </c>
      <c r="W386" s="71" t="s">
        <v>46</v>
      </c>
      <c r="X386" s="25" t="s">
        <v>1510</v>
      </c>
      <c r="Y386" s="25">
        <v>10000</v>
      </c>
      <c r="Z386" s="25">
        <v>1000</v>
      </c>
      <c r="AA386" s="42">
        <v>8000</v>
      </c>
      <c r="AB386" s="42">
        <v>10100</v>
      </c>
      <c r="AC386" s="42">
        <v>0</v>
      </c>
      <c r="AD386" s="42">
        <v>0</v>
      </c>
      <c r="AE386" s="42">
        <v>0</v>
      </c>
      <c r="AF386" s="42">
        <v>16000</v>
      </c>
      <c r="AG386" s="42">
        <v>7500</v>
      </c>
      <c r="AH386" s="42">
        <v>16000</v>
      </c>
      <c r="AI386" s="42">
        <v>4000</v>
      </c>
      <c r="AJ386" s="18">
        <v>61600</v>
      </c>
      <c r="AK386" s="47">
        <v>6844.4444444444443</v>
      </c>
      <c r="AL386" s="75">
        <v>16000</v>
      </c>
      <c r="AM386" s="47">
        <f t="shared" si="188"/>
        <v>29773.333333333332</v>
      </c>
      <c r="AN386" s="47">
        <v>0.29773333333333329</v>
      </c>
      <c r="AO386" s="48">
        <v>2.7238863244769007E-4</v>
      </c>
      <c r="AP386" s="49">
        <v>0.97312670204158813</v>
      </c>
      <c r="AQ386" s="18" t="s">
        <v>1168</v>
      </c>
      <c r="AR386" s="57">
        <v>0</v>
      </c>
      <c r="AS386" s="24" t="s">
        <v>1510</v>
      </c>
      <c r="AT386" s="79">
        <f t="shared" si="186"/>
        <v>615.38461538461536</v>
      </c>
      <c r="AU386" s="51" t="b">
        <f t="shared" si="187"/>
        <v>0</v>
      </c>
      <c r="AV386" s="19">
        <v>0</v>
      </c>
      <c r="AW386" s="47">
        <v>0</v>
      </c>
      <c r="AX386" s="18" t="s">
        <v>1841</v>
      </c>
      <c r="AY386" s="18">
        <v>2</v>
      </c>
      <c r="AZ386" s="18">
        <f t="shared" si="175"/>
        <v>9846.1538461538457</v>
      </c>
      <c r="BA386" s="44">
        <f t="shared" si="176"/>
        <v>10000</v>
      </c>
      <c r="BB386" s="80">
        <f t="shared" si="189"/>
        <v>10000</v>
      </c>
      <c r="BC386" s="18">
        <f t="shared" si="177"/>
        <v>10000</v>
      </c>
      <c r="BD386" s="18">
        <f t="shared" si="178"/>
        <v>43500</v>
      </c>
      <c r="BE386" s="18">
        <f t="shared" si="179"/>
        <v>87000</v>
      </c>
      <c r="BF386" s="18">
        <f>U386</f>
        <v>16</v>
      </c>
      <c r="BG386" s="19">
        <f t="shared" si="180"/>
        <v>0</v>
      </c>
      <c r="BH386" s="19">
        <f t="shared" si="181"/>
        <v>2</v>
      </c>
      <c r="BI386" s="19"/>
      <c r="BJ386" s="19"/>
      <c r="BK386" s="19">
        <f>BH386*BO386</f>
        <v>20000</v>
      </c>
      <c r="BL386" s="58">
        <f>BK386*G386</f>
        <v>87000</v>
      </c>
      <c r="BM386" s="19">
        <f t="shared" si="182"/>
        <v>9846.1538461538457</v>
      </c>
      <c r="BN386" s="18">
        <f t="shared" si="183"/>
        <v>9000</v>
      </c>
      <c r="BO386" s="18">
        <f t="shared" si="184"/>
        <v>10000</v>
      </c>
      <c r="BP386" s="18">
        <f t="shared" si="185"/>
        <v>16.25</v>
      </c>
    </row>
    <row r="387" spans="1:68" x14ac:dyDescent="0.25">
      <c r="A387" s="18">
        <v>517</v>
      </c>
      <c r="B387" s="23" t="s">
        <v>674</v>
      </c>
      <c r="C387" s="28" t="s">
        <v>1534</v>
      </c>
      <c r="D387" s="28"/>
      <c r="E387" s="23"/>
      <c r="F387" s="24">
        <v>49400</v>
      </c>
      <c r="G387" s="25">
        <v>0.85</v>
      </c>
      <c r="H387" s="52" t="s">
        <v>1702</v>
      </c>
      <c r="I387" s="86" t="s">
        <v>1700</v>
      </c>
      <c r="J387" s="83" t="s">
        <v>1505</v>
      </c>
      <c r="K387" s="71" t="s">
        <v>1187</v>
      </c>
      <c r="L387" s="25" t="s">
        <v>675</v>
      </c>
      <c r="M387" s="52">
        <v>0.85</v>
      </c>
      <c r="N387" s="71" t="s">
        <v>1208</v>
      </c>
      <c r="O387" s="37">
        <v>1</v>
      </c>
      <c r="P387" s="37">
        <v>10</v>
      </c>
      <c r="Q387" s="87">
        <v>1</v>
      </c>
      <c r="R387" s="37">
        <v>3</v>
      </c>
      <c r="S387" s="37">
        <v>15</v>
      </c>
      <c r="T387" s="37">
        <v>5</v>
      </c>
      <c r="U387" s="25">
        <f t="shared" si="174"/>
        <v>15</v>
      </c>
      <c r="V387" s="71" t="s">
        <v>1933</v>
      </c>
      <c r="W387" s="71" t="s">
        <v>46</v>
      </c>
      <c r="X387" s="23" t="s">
        <v>1510</v>
      </c>
      <c r="Y387" s="25">
        <v>10000</v>
      </c>
      <c r="Z387" s="25">
        <v>200</v>
      </c>
      <c r="AA387" s="42"/>
      <c r="AB387" s="42"/>
      <c r="AC387" s="42"/>
      <c r="AD387" s="42"/>
      <c r="AE387" s="42"/>
      <c r="AF387" s="42"/>
      <c r="AG387" s="42">
        <v>25575</v>
      </c>
      <c r="AH387" s="42">
        <v>35800</v>
      </c>
      <c r="AI387" s="42">
        <v>43395</v>
      </c>
      <c r="AJ387" s="18">
        <v>104770</v>
      </c>
      <c r="AK387" s="47">
        <v>34923.333333333336</v>
      </c>
      <c r="AL387" s="75">
        <v>43395</v>
      </c>
      <c r="AM387" s="47">
        <f t="shared" si="188"/>
        <v>9894.9444444444453</v>
      </c>
      <c r="AN387" s="47">
        <v>0.29684833333333338</v>
      </c>
      <c r="AO387" s="48">
        <v>2.7157896852119144E-4</v>
      </c>
      <c r="AP387" s="49">
        <v>0.97339828101010928</v>
      </c>
      <c r="AQ387" s="18" t="s">
        <v>1168</v>
      </c>
      <c r="AR387" s="24">
        <v>49400</v>
      </c>
      <c r="AS387" s="24" t="s">
        <v>1510</v>
      </c>
      <c r="AT387" s="79">
        <f t="shared" si="186"/>
        <v>1669.0384615384614</v>
      </c>
      <c r="AU387" s="51" t="b">
        <f t="shared" si="187"/>
        <v>0</v>
      </c>
      <c r="AV387" s="19">
        <v>34.151399930867612</v>
      </c>
      <c r="AW387" s="47">
        <v>41990</v>
      </c>
      <c r="AX387" s="18" t="s">
        <v>1841</v>
      </c>
      <c r="AY387" s="18">
        <v>2</v>
      </c>
      <c r="AZ387" s="18">
        <f t="shared" si="175"/>
        <v>25035.576923076922</v>
      </c>
      <c r="BA387" s="44">
        <f t="shared" si="176"/>
        <v>25200</v>
      </c>
      <c r="BB387" s="80">
        <f t="shared" si="189"/>
        <v>10000</v>
      </c>
      <c r="BC387" s="18">
        <f t="shared" si="177"/>
        <v>16800</v>
      </c>
      <c r="BD387" s="18">
        <f t="shared" si="178"/>
        <v>14280</v>
      </c>
      <c r="BE387" s="18">
        <f t="shared" si="179"/>
        <v>28560</v>
      </c>
      <c r="BF387" s="18">
        <v>10</v>
      </c>
      <c r="BG387" s="19">
        <f t="shared" si="180"/>
        <v>3</v>
      </c>
      <c r="BH387" s="19">
        <f t="shared" si="181"/>
        <v>-1</v>
      </c>
      <c r="BI387" s="19">
        <f>(AR387-AY387*BO387)*G387</f>
        <v>13430</v>
      </c>
      <c r="BJ387" s="19"/>
      <c r="BK387" s="19"/>
      <c r="BL387" s="19"/>
      <c r="BM387" s="19">
        <f t="shared" si="182"/>
        <v>16690.384615384613</v>
      </c>
      <c r="BN387" s="18">
        <f t="shared" si="183"/>
        <v>16800</v>
      </c>
      <c r="BO387" s="18">
        <f t="shared" si="184"/>
        <v>16800</v>
      </c>
      <c r="BP387" s="18">
        <f t="shared" si="185"/>
        <v>10.065675769097822</v>
      </c>
    </row>
    <row r="388" spans="1:68" ht="30" x14ac:dyDescent="0.25">
      <c r="A388" s="18">
        <v>845</v>
      </c>
      <c r="B388" s="29" t="s">
        <v>2130</v>
      </c>
      <c r="C388" s="28" t="s">
        <v>1534</v>
      </c>
      <c r="D388" s="28"/>
      <c r="E388" s="23"/>
      <c r="F388" s="24">
        <v>0</v>
      </c>
      <c r="G388" s="25">
        <v>2.23</v>
      </c>
      <c r="H388" s="52" t="s">
        <v>1721</v>
      </c>
      <c r="I388" s="86" t="s">
        <v>1700</v>
      </c>
      <c r="J388" s="83" t="s">
        <v>1501</v>
      </c>
      <c r="K388" s="71" t="s">
        <v>1180</v>
      </c>
      <c r="L388" s="25" t="s">
        <v>477</v>
      </c>
      <c r="M388" s="52">
        <v>2.23</v>
      </c>
      <c r="N388" s="71" t="s">
        <v>1208</v>
      </c>
      <c r="O388" s="25">
        <v>1</v>
      </c>
      <c r="P388" s="25">
        <v>7</v>
      </c>
      <c r="Q388" s="52">
        <v>1</v>
      </c>
      <c r="R388" s="25">
        <v>2</v>
      </c>
      <c r="S388" s="25">
        <v>11</v>
      </c>
      <c r="T388" s="25">
        <v>3</v>
      </c>
      <c r="U388" s="25">
        <f t="shared" si="174"/>
        <v>11</v>
      </c>
      <c r="V388" s="71"/>
      <c r="W388" s="71" t="s">
        <v>46</v>
      </c>
      <c r="X388" s="25" t="s">
        <v>1510</v>
      </c>
      <c r="Y388" s="25">
        <v>5000</v>
      </c>
      <c r="Z388" s="25">
        <v>1000</v>
      </c>
      <c r="AA388" s="42">
        <v>27400</v>
      </c>
      <c r="AB388" s="42">
        <v>23500</v>
      </c>
      <c r="AC388" s="42">
        <v>13000</v>
      </c>
      <c r="AD388" s="42">
        <v>0</v>
      </c>
      <c r="AE388" s="42">
        <v>3000</v>
      </c>
      <c r="AF388" s="42">
        <v>17000</v>
      </c>
      <c r="AG388" s="42">
        <v>16400</v>
      </c>
      <c r="AH388" s="42">
        <v>9000</v>
      </c>
      <c r="AI388" s="42">
        <v>10000</v>
      </c>
      <c r="AJ388" s="18">
        <v>119300</v>
      </c>
      <c r="AK388" s="47">
        <v>13255.555555555555</v>
      </c>
      <c r="AL388" s="75">
        <v>27400</v>
      </c>
      <c r="AM388" s="47">
        <f t="shared" si="188"/>
        <v>29559.888888888887</v>
      </c>
      <c r="AN388" s="47">
        <v>0.29559888888888886</v>
      </c>
      <c r="AO388" s="48">
        <v>2.7043588366827519E-4</v>
      </c>
      <c r="AP388" s="49">
        <v>0.97366871689377754</v>
      </c>
      <c r="AQ388" s="18" t="s">
        <v>1168</v>
      </c>
      <c r="AR388" s="57">
        <v>0</v>
      </c>
      <c r="AS388" s="24" t="s">
        <v>1510</v>
      </c>
      <c r="AT388" s="79">
        <f t="shared" si="186"/>
        <v>1053.8461538461538</v>
      </c>
      <c r="AU388" s="51" t="b">
        <f t="shared" si="187"/>
        <v>0</v>
      </c>
      <c r="AV388" s="19">
        <v>0</v>
      </c>
      <c r="AW388" s="47">
        <v>0</v>
      </c>
      <c r="AX388" s="18" t="s">
        <v>1841</v>
      </c>
      <c r="AY388" s="18">
        <v>2</v>
      </c>
      <c r="AZ388" s="18">
        <f t="shared" si="175"/>
        <v>11592.307692307691</v>
      </c>
      <c r="BA388" s="44">
        <f t="shared" si="176"/>
        <v>12000</v>
      </c>
      <c r="BB388" s="80">
        <f t="shared" si="189"/>
        <v>5000</v>
      </c>
      <c r="BC388" s="18">
        <f t="shared" si="177"/>
        <v>6000</v>
      </c>
      <c r="BD388" s="18">
        <f t="shared" si="178"/>
        <v>13380</v>
      </c>
      <c r="BE388" s="18">
        <f t="shared" si="179"/>
        <v>26760</v>
      </c>
      <c r="BF388" s="18">
        <v>5</v>
      </c>
      <c r="BG388" s="19">
        <f t="shared" si="180"/>
        <v>0</v>
      </c>
      <c r="BH388" s="19">
        <f t="shared" si="181"/>
        <v>2</v>
      </c>
      <c r="BI388" s="19"/>
      <c r="BJ388" s="19"/>
      <c r="BK388" s="19">
        <f>BH388*BO388</f>
        <v>12000</v>
      </c>
      <c r="BL388" s="58">
        <f>BK388*G388</f>
        <v>26760</v>
      </c>
      <c r="BM388" s="19">
        <f t="shared" si="182"/>
        <v>5269.2307692307695</v>
      </c>
      <c r="BN388" s="18">
        <f t="shared" si="183"/>
        <v>6000</v>
      </c>
      <c r="BO388" s="18">
        <f t="shared" si="184"/>
        <v>6000</v>
      </c>
      <c r="BP388" s="18">
        <f t="shared" si="185"/>
        <v>5.6934306569343072</v>
      </c>
    </row>
    <row r="389" spans="1:68" x14ac:dyDescent="0.25">
      <c r="A389" s="18">
        <v>421</v>
      </c>
      <c r="B389" s="26" t="s">
        <v>478</v>
      </c>
      <c r="C389" s="28" t="s">
        <v>1534</v>
      </c>
      <c r="D389" s="28"/>
      <c r="E389" s="23"/>
      <c r="F389" s="24">
        <v>0</v>
      </c>
      <c r="G389" s="25">
        <v>4.3499999999999996</v>
      </c>
      <c r="H389" s="52" t="s">
        <v>1756</v>
      </c>
      <c r="I389" s="86" t="s">
        <v>1700</v>
      </c>
      <c r="J389" s="83" t="s">
        <v>1505</v>
      </c>
      <c r="K389" s="71" t="s">
        <v>1185</v>
      </c>
      <c r="L389" s="25" t="s">
        <v>479</v>
      </c>
      <c r="M389" s="52">
        <v>4.3499999999999996</v>
      </c>
      <c r="N389" s="71" t="s">
        <v>1208</v>
      </c>
      <c r="O389" s="25">
        <v>1</v>
      </c>
      <c r="P389" s="25">
        <v>10</v>
      </c>
      <c r="Q389" s="52">
        <v>1</v>
      </c>
      <c r="R389" s="25">
        <v>4</v>
      </c>
      <c r="S389" s="25">
        <v>16</v>
      </c>
      <c r="T389" s="25">
        <v>5</v>
      </c>
      <c r="U389" s="25">
        <f t="shared" si="174"/>
        <v>16</v>
      </c>
      <c r="V389" s="71"/>
      <c r="W389" s="71" t="s">
        <v>46</v>
      </c>
      <c r="X389" s="25" t="s">
        <v>1510</v>
      </c>
      <c r="Y389" s="25">
        <v>10000</v>
      </c>
      <c r="Z389" s="25">
        <v>1000</v>
      </c>
      <c r="AA389" s="42">
        <v>8000</v>
      </c>
      <c r="AB389" s="42">
        <v>9550</v>
      </c>
      <c r="AC389" s="42">
        <v>0</v>
      </c>
      <c r="AD389" s="42">
        <v>0</v>
      </c>
      <c r="AE389" s="42">
        <v>0</v>
      </c>
      <c r="AF389" s="42">
        <v>0</v>
      </c>
      <c r="AG389" s="42">
        <v>2000</v>
      </c>
      <c r="AH389" s="42">
        <v>21700</v>
      </c>
      <c r="AI389" s="42">
        <v>19700</v>
      </c>
      <c r="AJ389" s="18">
        <v>60950</v>
      </c>
      <c r="AK389" s="47">
        <v>6772.2222222222226</v>
      </c>
      <c r="AL389" s="75">
        <v>21700</v>
      </c>
      <c r="AM389" s="47">
        <f t="shared" si="188"/>
        <v>29459.166666666664</v>
      </c>
      <c r="AN389" s="47">
        <v>0.29459166666666664</v>
      </c>
      <c r="AO389" s="48">
        <v>2.6951440174816083E-4</v>
      </c>
      <c r="AP389" s="49">
        <v>0.9739382312955257</v>
      </c>
      <c r="AQ389" s="18" t="s">
        <v>1168</v>
      </c>
      <c r="AR389" s="57">
        <v>0</v>
      </c>
      <c r="AS389" s="24" t="s">
        <v>1510</v>
      </c>
      <c r="AT389" s="79">
        <f t="shared" si="186"/>
        <v>834.61538461538464</v>
      </c>
      <c r="AU389" s="51" t="b">
        <f t="shared" si="187"/>
        <v>0</v>
      </c>
      <c r="AV389" s="19">
        <v>0</v>
      </c>
      <c r="AW389" s="47">
        <v>0</v>
      </c>
      <c r="AX389" s="18" t="s">
        <v>1841</v>
      </c>
      <c r="AY389" s="18">
        <v>2</v>
      </c>
      <c r="AZ389" s="18">
        <f t="shared" si="175"/>
        <v>13353.846153846154</v>
      </c>
      <c r="BA389" s="44">
        <f t="shared" si="176"/>
        <v>14000</v>
      </c>
      <c r="BB389" s="80">
        <f t="shared" si="189"/>
        <v>10000</v>
      </c>
      <c r="BC389" s="18">
        <f t="shared" si="177"/>
        <v>14000</v>
      </c>
      <c r="BD389" s="18">
        <f t="shared" si="178"/>
        <v>60899.999999999993</v>
      </c>
      <c r="BE389" s="18">
        <f t="shared" si="179"/>
        <v>121799.99999999999</v>
      </c>
      <c r="BF389" s="18">
        <f>U389</f>
        <v>16</v>
      </c>
      <c r="BG389" s="19">
        <f t="shared" si="180"/>
        <v>0</v>
      </c>
      <c r="BH389" s="19">
        <f t="shared" si="181"/>
        <v>2</v>
      </c>
      <c r="BI389" s="19"/>
      <c r="BJ389" s="19"/>
      <c r="BK389" s="19">
        <f>BH389*BO389</f>
        <v>28000</v>
      </c>
      <c r="BL389" s="58">
        <f>BK389*G389</f>
        <v>121799.99999999999</v>
      </c>
      <c r="BM389" s="19">
        <f t="shared" si="182"/>
        <v>13353.846153846154</v>
      </c>
      <c r="BN389" s="18">
        <f t="shared" si="183"/>
        <v>14000</v>
      </c>
      <c r="BO389" s="18">
        <f t="shared" si="184"/>
        <v>14000</v>
      </c>
      <c r="BP389" s="18">
        <f t="shared" si="185"/>
        <v>16.774193548387096</v>
      </c>
    </row>
    <row r="390" spans="1:68" x14ac:dyDescent="0.25">
      <c r="A390" s="18">
        <v>724</v>
      </c>
      <c r="B390" s="26" t="s">
        <v>507</v>
      </c>
      <c r="C390" s="28" t="s">
        <v>1534</v>
      </c>
      <c r="D390" s="28"/>
      <c r="E390" s="23"/>
      <c r="F390" s="24">
        <v>88</v>
      </c>
      <c r="G390" s="25">
        <v>1030.5</v>
      </c>
      <c r="H390" s="52" t="e">
        <v>#N/A</v>
      </c>
      <c r="I390" s="86" t="s">
        <v>1700</v>
      </c>
      <c r="J390" s="83" t="s">
        <v>1505</v>
      </c>
      <c r="K390" s="71" t="s">
        <v>1183</v>
      </c>
      <c r="L390" s="25" t="s">
        <v>508</v>
      </c>
      <c r="M390" s="52">
        <v>1030.5</v>
      </c>
      <c r="N390" s="71" t="s">
        <v>1207</v>
      </c>
      <c r="O390" s="25">
        <v>1</v>
      </c>
      <c r="P390" s="25">
        <v>20</v>
      </c>
      <c r="Q390" s="52">
        <v>5</v>
      </c>
      <c r="R390" s="25">
        <v>5</v>
      </c>
      <c r="S390" s="52">
        <f>O390+P390+Q390+R390</f>
        <v>31</v>
      </c>
      <c r="T390" s="54">
        <v>30</v>
      </c>
      <c r="U390" s="25">
        <f t="shared" si="174"/>
        <v>31</v>
      </c>
      <c r="V390" s="71" t="s">
        <v>1890</v>
      </c>
      <c r="W390" s="71" t="s">
        <v>19</v>
      </c>
      <c r="X390" s="25" t="s">
        <v>1529</v>
      </c>
      <c r="Y390" s="25">
        <v>25</v>
      </c>
      <c r="Z390" s="25">
        <v>25</v>
      </c>
      <c r="AA390" s="42"/>
      <c r="AB390" s="42">
        <v>50</v>
      </c>
      <c r="AC390" s="42">
        <v>50</v>
      </c>
      <c r="AD390" s="42">
        <v>25</v>
      </c>
      <c r="AE390" s="42">
        <v>25</v>
      </c>
      <c r="AF390" s="42">
        <v>50</v>
      </c>
      <c r="AG390" s="42">
        <v>25</v>
      </c>
      <c r="AH390" s="42">
        <v>0</v>
      </c>
      <c r="AI390" s="42">
        <v>0</v>
      </c>
      <c r="AJ390" s="18">
        <v>225</v>
      </c>
      <c r="AK390" s="47">
        <v>28.125</v>
      </c>
      <c r="AL390" s="75">
        <v>50</v>
      </c>
      <c r="AM390" s="47">
        <f t="shared" si="188"/>
        <v>25762.5</v>
      </c>
      <c r="AN390" s="47">
        <v>0.28982812499999999</v>
      </c>
      <c r="AO390" s="48">
        <v>2.6515635897994235E-4</v>
      </c>
      <c r="AP390" s="49">
        <v>0.97420338765450565</v>
      </c>
      <c r="AQ390" s="18" t="s">
        <v>1168</v>
      </c>
      <c r="AR390" s="24">
        <v>88</v>
      </c>
      <c r="AS390" s="24" t="s">
        <v>1509</v>
      </c>
      <c r="AT390" s="79">
        <f t="shared" si="186"/>
        <v>1.9230769230769231</v>
      </c>
      <c r="AU390" s="51" t="b">
        <f t="shared" si="187"/>
        <v>0</v>
      </c>
      <c r="AV390" s="19">
        <v>52.8</v>
      </c>
      <c r="AW390" s="47">
        <v>90684</v>
      </c>
      <c r="AX390" s="18" t="s">
        <v>1841</v>
      </c>
      <c r="AY390" s="18">
        <v>2</v>
      </c>
      <c r="AZ390" s="18">
        <f t="shared" si="175"/>
        <v>59.61538461538462</v>
      </c>
      <c r="BA390" s="44">
        <f t="shared" si="176"/>
        <v>75</v>
      </c>
      <c r="BB390" s="80">
        <f t="shared" si="189"/>
        <v>25</v>
      </c>
      <c r="BC390" s="18">
        <f t="shared" si="177"/>
        <v>75</v>
      </c>
      <c r="BD390" s="18">
        <f t="shared" si="178"/>
        <v>77287.5</v>
      </c>
      <c r="BE390" s="18">
        <f t="shared" si="179"/>
        <v>154575</v>
      </c>
      <c r="BF390" s="18">
        <f>U390</f>
        <v>31</v>
      </c>
      <c r="BG390" s="19">
        <f t="shared" si="180"/>
        <v>2</v>
      </c>
      <c r="BH390" s="19">
        <f t="shared" si="181"/>
        <v>0</v>
      </c>
      <c r="BI390" s="19"/>
      <c r="BJ390" s="19"/>
      <c r="BK390" s="19"/>
      <c r="BL390" s="19"/>
      <c r="BM390" s="19">
        <f t="shared" si="182"/>
        <v>59.61538461538462</v>
      </c>
      <c r="BN390" s="18">
        <f t="shared" si="183"/>
        <v>75</v>
      </c>
      <c r="BO390" s="18">
        <f t="shared" si="184"/>
        <v>75</v>
      </c>
      <c r="BP390" s="18">
        <f t="shared" si="185"/>
        <v>39</v>
      </c>
    </row>
    <row r="391" spans="1:68" x14ac:dyDescent="0.25">
      <c r="A391" s="18">
        <v>388</v>
      </c>
      <c r="B391" s="23" t="s">
        <v>481</v>
      </c>
      <c r="C391" s="28" t="s">
        <v>1534</v>
      </c>
      <c r="D391" s="28"/>
      <c r="E391" s="23"/>
      <c r="F391" s="24">
        <v>1320</v>
      </c>
      <c r="G391" s="25">
        <v>35.85</v>
      </c>
      <c r="H391" s="52" t="s">
        <v>1757</v>
      </c>
      <c r="I391" s="86" t="s">
        <v>1700</v>
      </c>
      <c r="J391" s="83" t="s">
        <v>1505</v>
      </c>
      <c r="K391" s="71" t="s">
        <v>1178</v>
      </c>
      <c r="L391" s="25" t="s">
        <v>482</v>
      </c>
      <c r="M391" s="52">
        <v>35.85</v>
      </c>
      <c r="N391" s="71" t="s">
        <v>1208</v>
      </c>
      <c r="O391" s="25">
        <v>1</v>
      </c>
      <c r="P391" s="25">
        <v>4</v>
      </c>
      <c r="Q391" s="52">
        <v>1</v>
      </c>
      <c r="R391" s="25">
        <v>2</v>
      </c>
      <c r="S391" s="25">
        <v>8</v>
      </c>
      <c r="T391" s="25">
        <v>7</v>
      </c>
      <c r="U391" s="25">
        <f t="shared" si="174"/>
        <v>8</v>
      </c>
      <c r="V391" s="71" t="s">
        <v>1968</v>
      </c>
      <c r="W391" s="71" t="s">
        <v>46</v>
      </c>
      <c r="X391" s="25" t="s">
        <v>1510</v>
      </c>
      <c r="Y391" s="25">
        <v>500</v>
      </c>
      <c r="Z391" s="25">
        <v>10</v>
      </c>
      <c r="AA391" s="42">
        <v>810</v>
      </c>
      <c r="AB391" s="42">
        <v>950</v>
      </c>
      <c r="AC391" s="42">
        <v>1880</v>
      </c>
      <c r="AD391" s="42">
        <v>800</v>
      </c>
      <c r="AE391" s="42">
        <v>450</v>
      </c>
      <c r="AF391" s="42">
        <v>0</v>
      </c>
      <c r="AG391" s="42">
        <v>470</v>
      </c>
      <c r="AH391" s="42">
        <v>820</v>
      </c>
      <c r="AI391" s="42">
        <v>1070</v>
      </c>
      <c r="AJ391" s="18">
        <v>7250</v>
      </c>
      <c r="AK391" s="47">
        <v>805.55555555555554</v>
      </c>
      <c r="AL391" s="75">
        <v>1880</v>
      </c>
      <c r="AM391" s="47">
        <f t="shared" si="188"/>
        <v>28879.166666666668</v>
      </c>
      <c r="AN391" s="47">
        <v>0.28879166666666667</v>
      </c>
      <c r="AO391" s="48">
        <v>2.6420812968749158E-4</v>
      </c>
      <c r="AP391" s="49">
        <v>0.97446759578419317</v>
      </c>
      <c r="AQ391" s="18" t="s">
        <v>1168</v>
      </c>
      <c r="AR391" s="24">
        <v>1320</v>
      </c>
      <c r="AS391" s="24" t="s">
        <v>1510</v>
      </c>
      <c r="AT391" s="79">
        <f t="shared" si="186"/>
        <v>72.307692307692307</v>
      </c>
      <c r="AU391" s="51" t="b">
        <f t="shared" si="187"/>
        <v>0</v>
      </c>
      <c r="AV391" s="19">
        <v>21.063829787234042</v>
      </c>
      <c r="AW391" s="47">
        <v>47322</v>
      </c>
      <c r="AX391" s="18" t="s">
        <v>1841</v>
      </c>
      <c r="AY391" s="18">
        <v>2</v>
      </c>
      <c r="AZ391" s="18">
        <f t="shared" si="175"/>
        <v>578.46153846153845</v>
      </c>
      <c r="BA391" s="44">
        <f t="shared" si="176"/>
        <v>580</v>
      </c>
      <c r="BB391" s="80">
        <f t="shared" si="189"/>
        <v>500</v>
      </c>
      <c r="BC391" s="18">
        <f t="shared" si="177"/>
        <v>580</v>
      </c>
      <c r="BD391" s="18">
        <f t="shared" si="178"/>
        <v>20793</v>
      </c>
      <c r="BE391" s="18">
        <f t="shared" si="179"/>
        <v>41586</v>
      </c>
      <c r="BF391" s="18">
        <f>U391</f>
        <v>8</v>
      </c>
      <c r="BG391" s="19">
        <f t="shared" si="180"/>
        <v>3</v>
      </c>
      <c r="BH391" s="19">
        <f t="shared" si="181"/>
        <v>-1</v>
      </c>
      <c r="BI391" s="19">
        <f>(AR391-AY391*BO391)*G391</f>
        <v>5736</v>
      </c>
      <c r="BJ391" s="19"/>
      <c r="BK391" s="19"/>
      <c r="BL391" s="19"/>
      <c r="BM391" s="19">
        <f t="shared" si="182"/>
        <v>578.46153846153845</v>
      </c>
      <c r="BN391" s="18">
        <f t="shared" si="183"/>
        <v>580</v>
      </c>
      <c r="BO391" s="18">
        <f t="shared" si="184"/>
        <v>580</v>
      </c>
      <c r="BP391" s="18">
        <f t="shared" si="185"/>
        <v>8.0212765957446805</v>
      </c>
    </row>
    <row r="392" spans="1:68" x14ac:dyDescent="0.25">
      <c r="A392" s="18">
        <v>33</v>
      </c>
      <c r="B392" s="23" t="s">
        <v>483</v>
      </c>
      <c r="C392" s="28" t="s">
        <v>1534</v>
      </c>
      <c r="D392" s="28"/>
      <c r="E392" s="23"/>
      <c r="F392" s="24">
        <v>15</v>
      </c>
      <c r="G392" s="25">
        <v>1050</v>
      </c>
      <c r="H392" s="52" t="s">
        <v>1702</v>
      </c>
      <c r="I392" s="86" t="s">
        <v>1700</v>
      </c>
      <c r="J392" s="83" t="s">
        <v>1505</v>
      </c>
      <c r="K392" s="71" t="s">
        <v>1171</v>
      </c>
      <c r="L392" s="25" t="s">
        <v>484</v>
      </c>
      <c r="M392" s="52">
        <v>1050</v>
      </c>
      <c r="N392" s="71" t="s">
        <v>1207</v>
      </c>
      <c r="O392" s="25">
        <v>1</v>
      </c>
      <c r="P392" s="25">
        <v>15</v>
      </c>
      <c r="Q392" s="52">
        <v>7</v>
      </c>
      <c r="R392" s="25">
        <v>5</v>
      </c>
      <c r="S392" s="52">
        <f>O392+P392+Q392+R392</f>
        <v>28</v>
      </c>
      <c r="T392" s="25">
        <v>30</v>
      </c>
      <c r="U392" s="25">
        <f t="shared" si="174"/>
        <v>28</v>
      </c>
      <c r="V392" s="71" t="s">
        <v>1883</v>
      </c>
      <c r="W392" s="71" t="s">
        <v>19</v>
      </c>
      <c r="X392" s="25" t="s">
        <v>1529</v>
      </c>
      <c r="Y392" s="25">
        <v>50</v>
      </c>
      <c r="Z392" s="25">
        <v>15</v>
      </c>
      <c r="AA392" s="42">
        <v>30</v>
      </c>
      <c r="AB392" s="42">
        <v>75</v>
      </c>
      <c r="AC392" s="42">
        <v>0</v>
      </c>
      <c r="AD392" s="42">
        <v>0</v>
      </c>
      <c r="AE392" s="42">
        <v>0</v>
      </c>
      <c r="AF392" s="42">
        <v>35</v>
      </c>
      <c r="AG392" s="42">
        <v>30</v>
      </c>
      <c r="AH392" s="42">
        <v>75</v>
      </c>
      <c r="AI392" s="42">
        <v>0</v>
      </c>
      <c r="AJ392" s="18">
        <v>245</v>
      </c>
      <c r="AK392" s="47">
        <v>27.222222222222221</v>
      </c>
      <c r="AL392" s="75">
        <v>75</v>
      </c>
      <c r="AM392" s="47">
        <f t="shared" si="188"/>
        <v>28583.333333333332</v>
      </c>
      <c r="AN392" s="47">
        <v>0.28583333333333333</v>
      </c>
      <c r="AO392" s="48">
        <v>2.615016259783858E-4</v>
      </c>
      <c r="AP392" s="49">
        <v>0.97472909741017155</v>
      </c>
      <c r="AQ392" s="18" t="s">
        <v>1168</v>
      </c>
      <c r="AR392" s="24">
        <v>15</v>
      </c>
      <c r="AS392" s="24" t="s">
        <v>1509</v>
      </c>
      <c r="AT392" s="79">
        <f t="shared" si="186"/>
        <v>2.8846153846153846</v>
      </c>
      <c r="AU392" s="51" t="b">
        <f t="shared" si="187"/>
        <v>0</v>
      </c>
      <c r="AV392" s="19">
        <v>6</v>
      </c>
      <c r="AW392" s="47">
        <v>15750</v>
      </c>
      <c r="AX392" s="18" t="s">
        <v>1841</v>
      </c>
      <c r="AY392" s="18">
        <v>2</v>
      </c>
      <c r="AZ392" s="18">
        <f t="shared" si="175"/>
        <v>80.769230769230774</v>
      </c>
      <c r="BA392" s="44">
        <f t="shared" si="176"/>
        <v>90</v>
      </c>
      <c r="BB392" s="80">
        <f t="shared" si="189"/>
        <v>50</v>
      </c>
      <c r="BC392" s="18">
        <f t="shared" si="177"/>
        <v>95</v>
      </c>
      <c r="BD392" s="18">
        <f t="shared" si="178"/>
        <v>99750</v>
      </c>
      <c r="BE392" s="18">
        <f t="shared" si="179"/>
        <v>199500</v>
      </c>
      <c r="BF392" s="18">
        <f>U392</f>
        <v>28</v>
      </c>
      <c r="BG392" s="19">
        <f t="shared" si="180"/>
        <v>1</v>
      </c>
      <c r="BH392" s="19">
        <f t="shared" si="181"/>
        <v>1</v>
      </c>
      <c r="BI392" s="19"/>
      <c r="BJ392" s="19"/>
      <c r="BK392" s="19">
        <f>BH392*BO392</f>
        <v>95</v>
      </c>
      <c r="BL392" s="19">
        <f>BK392*G392</f>
        <v>99750</v>
      </c>
      <c r="BM392" s="19">
        <f t="shared" si="182"/>
        <v>80.769230769230774</v>
      </c>
      <c r="BN392" s="18">
        <f t="shared" si="183"/>
        <v>95</v>
      </c>
      <c r="BO392" s="18">
        <f t="shared" si="184"/>
        <v>95</v>
      </c>
      <c r="BP392" s="18">
        <f t="shared" si="185"/>
        <v>32.933333333333337</v>
      </c>
    </row>
    <row r="393" spans="1:68" ht="45" x14ac:dyDescent="0.25">
      <c r="A393" s="18">
        <v>663</v>
      </c>
      <c r="B393" s="28" t="s">
        <v>2131</v>
      </c>
      <c r="C393" s="28" t="s">
        <v>1534</v>
      </c>
      <c r="D393" s="28"/>
      <c r="E393" s="23"/>
      <c r="F393" s="24">
        <v>35322</v>
      </c>
      <c r="G393" s="25">
        <v>0.98</v>
      </c>
      <c r="H393" s="52" t="s">
        <v>1719</v>
      </c>
      <c r="I393" s="86" t="s">
        <v>1699</v>
      </c>
      <c r="J393" s="83" t="s">
        <v>1500</v>
      </c>
      <c r="K393" s="71" t="s">
        <v>1180</v>
      </c>
      <c r="L393" s="25" t="s">
        <v>485</v>
      </c>
      <c r="M393" s="52">
        <v>0.98</v>
      </c>
      <c r="N393" s="71" t="s">
        <v>1208</v>
      </c>
      <c r="O393" s="25">
        <v>1</v>
      </c>
      <c r="P393" s="25">
        <v>7</v>
      </c>
      <c r="Q393" s="52">
        <v>1</v>
      </c>
      <c r="R393" s="25">
        <v>2</v>
      </c>
      <c r="S393" s="25">
        <v>11</v>
      </c>
      <c r="T393" s="25">
        <v>3</v>
      </c>
      <c r="U393" s="25">
        <f t="shared" si="174"/>
        <v>11</v>
      </c>
      <c r="V393" s="71" t="s">
        <v>1899</v>
      </c>
      <c r="W393" s="71" t="s">
        <v>46</v>
      </c>
      <c r="X393" s="25" t="s">
        <v>1510</v>
      </c>
      <c r="Y393" s="25">
        <v>5000</v>
      </c>
      <c r="Z393" s="25">
        <v>2000</v>
      </c>
      <c r="AA393" s="42">
        <v>52000</v>
      </c>
      <c r="AB393" s="42">
        <v>40000</v>
      </c>
      <c r="AC393" s="42">
        <v>26000</v>
      </c>
      <c r="AD393" s="42">
        <v>12000</v>
      </c>
      <c r="AE393" s="42">
        <v>10000</v>
      </c>
      <c r="AF393" s="42">
        <v>9000</v>
      </c>
      <c r="AG393" s="42">
        <v>32500</v>
      </c>
      <c r="AH393" s="42">
        <v>28500</v>
      </c>
      <c r="AI393" s="42">
        <v>52000</v>
      </c>
      <c r="AJ393" s="18">
        <v>262000</v>
      </c>
      <c r="AK393" s="47">
        <v>29111.111111111109</v>
      </c>
      <c r="AL393" s="75">
        <v>52000</v>
      </c>
      <c r="AM393" s="47">
        <f t="shared" si="188"/>
        <v>28528.888888888887</v>
      </c>
      <c r="AN393" s="47">
        <v>0.28528888888888887</v>
      </c>
      <c r="AO393" s="48">
        <v>2.610035276431889E-4</v>
      </c>
      <c r="AP393" s="49">
        <v>0.9749901009378148</v>
      </c>
      <c r="AQ393" s="18" t="s">
        <v>1168</v>
      </c>
      <c r="AR393" s="24">
        <v>35322</v>
      </c>
      <c r="AS393" s="24" t="s">
        <v>1510</v>
      </c>
      <c r="AT393" s="79">
        <f t="shared" si="186"/>
        <v>2000</v>
      </c>
      <c r="AU393" s="51" t="b">
        <f t="shared" si="187"/>
        <v>0</v>
      </c>
      <c r="AV393" s="19">
        <v>20.378076923076925</v>
      </c>
      <c r="AW393" s="47">
        <v>34615.56</v>
      </c>
      <c r="AX393" s="18" t="s">
        <v>1841</v>
      </c>
      <c r="AY393" s="18">
        <v>2</v>
      </c>
      <c r="AZ393" s="18">
        <f t="shared" si="175"/>
        <v>22000</v>
      </c>
      <c r="BA393" s="44">
        <f t="shared" si="176"/>
        <v>22000</v>
      </c>
      <c r="BB393" s="80">
        <f t="shared" si="189"/>
        <v>5000</v>
      </c>
      <c r="BC393" s="18">
        <f t="shared" si="177"/>
        <v>21000</v>
      </c>
      <c r="BD393" s="18">
        <f t="shared" si="178"/>
        <v>20580</v>
      </c>
      <c r="BE393" s="18">
        <f t="shared" si="179"/>
        <v>41160</v>
      </c>
      <c r="BF393" s="18">
        <v>10</v>
      </c>
      <c r="BG393" s="19">
        <f t="shared" si="180"/>
        <v>2</v>
      </c>
      <c r="BH393" s="19">
        <f t="shared" si="181"/>
        <v>0</v>
      </c>
      <c r="BI393" s="19"/>
      <c r="BJ393" s="19"/>
      <c r="BK393" s="19"/>
      <c r="BL393" s="19"/>
      <c r="BM393" s="19">
        <f t="shared" si="182"/>
        <v>20000</v>
      </c>
      <c r="BN393" s="18">
        <f t="shared" si="183"/>
        <v>21000</v>
      </c>
      <c r="BO393" s="18">
        <f t="shared" si="184"/>
        <v>21000</v>
      </c>
      <c r="BP393" s="18">
        <f t="shared" si="185"/>
        <v>10.5</v>
      </c>
    </row>
    <row r="394" spans="1:68" x14ac:dyDescent="0.25">
      <c r="A394" s="18">
        <v>576</v>
      </c>
      <c r="B394" s="26" t="s">
        <v>488</v>
      </c>
      <c r="C394" s="28" t="s">
        <v>1534</v>
      </c>
      <c r="D394" s="28"/>
      <c r="E394" s="23"/>
      <c r="F394" s="24">
        <v>5715</v>
      </c>
      <c r="G394" s="25">
        <v>6.25</v>
      </c>
      <c r="H394" s="52" t="s">
        <v>1758</v>
      </c>
      <c r="I394" s="86" t="s">
        <v>1700</v>
      </c>
      <c r="J394" s="83" t="s">
        <v>1503</v>
      </c>
      <c r="K394" s="71" t="s">
        <v>1173</v>
      </c>
      <c r="L394" s="25" t="s">
        <v>489</v>
      </c>
      <c r="M394" s="52">
        <v>6.25</v>
      </c>
      <c r="N394" s="71" t="s">
        <v>1208</v>
      </c>
      <c r="O394" s="25">
        <v>1</v>
      </c>
      <c r="P394" s="25">
        <v>2</v>
      </c>
      <c r="Q394" s="52">
        <v>1</v>
      </c>
      <c r="R394" s="25">
        <v>2</v>
      </c>
      <c r="S394" s="25">
        <v>6</v>
      </c>
      <c r="T394" s="25">
        <v>2</v>
      </c>
      <c r="U394" s="25">
        <f t="shared" si="174"/>
        <v>6</v>
      </c>
      <c r="V394" s="71"/>
      <c r="W394" s="71" t="s">
        <v>46</v>
      </c>
      <c r="X394" s="25" t="s">
        <v>1510</v>
      </c>
      <c r="Y394" s="25">
        <v>5000</v>
      </c>
      <c r="Z394" s="25">
        <v>45</v>
      </c>
      <c r="AA394" s="42">
        <v>7785</v>
      </c>
      <c r="AB394" s="42">
        <v>3855</v>
      </c>
      <c r="AC394" s="42">
        <v>2960</v>
      </c>
      <c r="AD394" s="42">
        <v>7795</v>
      </c>
      <c r="AE394" s="42">
        <v>2025</v>
      </c>
      <c r="AF394" s="42">
        <v>2430</v>
      </c>
      <c r="AG394" s="42">
        <v>3480</v>
      </c>
      <c r="AH394" s="42">
        <v>2840</v>
      </c>
      <c r="AI394" s="42">
        <v>7490</v>
      </c>
      <c r="AJ394" s="18">
        <v>40660</v>
      </c>
      <c r="AK394" s="47">
        <v>4517.7777777777774</v>
      </c>
      <c r="AL394" s="75">
        <v>7795</v>
      </c>
      <c r="AM394" s="47">
        <f t="shared" si="188"/>
        <v>28236.111111111109</v>
      </c>
      <c r="AN394" s="47">
        <v>0.28236111111111112</v>
      </c>
      <c r="AO394" s="48">
        <v>2.5832497843248704E-4</v>
      </c>
      <c r="AP394" s="49">
        <v>0.97524842591624727</v>
      </c>
      <c r="AQ394" s="18" t="s">
        <v>1168</v>
      </c>
      <c r="AR394" s="24">
        <v>5715</v>
      </c>
      <c r="AS394" s="24" t="s">
        <v>1510</v>
      </c>
      <c r="AT394" s="79">
        <f t="shared" si="186"/>
        <v>299.80769230769232</v>
      </c>
      <c r="AU394" s="51" t="b">
        <f t="shared" si="187"/>
        <v>0</v>
      </c>
      <c r="AV394" s="19">
        <v>21.994868505452214</v>
      </c>
      <c r="AW394" s="47">
        <v>35718.75</v>
      </c>
      <c r="AX394" s="18" t="s">
        <v>1841</v>
      </c>
      <c r="AY394" s="18">
        <v>2</v>
      </c>
      <c r="AZ394" s="18">
        <f t="shared" si="175"/>
        <v>1798.8461538461538</v>
      </c>
      <c r="BA394" s="44">
        <f t="shared" si="176"/>
        <v>1800</v>
      </c>
      <c r="BB394" s="80">
        <f t="shared" si="189"/>
        <v>5000</v>
      </c>
      <c r="BC394" s="18">
        <f t="shared" si="177"/>
        <v>5000</v>
      </c>
      <c r="BD394" s="18">
        <f t="shared" si="178"/>
        <v>31250</v>
      </c>
      <c r="BE394" s="18">
        <f t="shared" si="179"/>
        <v>62500</v>
      </c>
      <c r="BF394" s="18">
        <f>U394</f>
        <v>6</v>
      </c>
      <c r="BG394" s="19">
        <f t="shared" si="180"/>
        <v>2</v>
      </c>
      <c r="BH394" s="19">
        <f t="shared" si="181"/>
        <v>0</v>
      </c>
      <c r="BI394" s="19"/>
      <c r="BJ394" s="19"/>
      <c r="BK394" s="19"/>
      <c r="BL394" s="19"/>
      <c r="BM394" s="19">
        <f t="shared" si="182"/>
        <v>1798.8461538461538</v>
      </c>
      <c r="BN394" s="18">
        <f t="shared" si="183"/>
        <v>1760</v>
      </c>
      <c r="BO394" s="18">
        <f t="shared" si="184"/>
        <v>5000</v>
      </c>
      <c r="BP394" s="18">
        <f t="shared" si="185"/>
        <v>16.677357280307888</v>
      </c>
    </row>
    <row r="395" spans="1:68" ht="30" x14ac:dyDescent="0.25">
      <c r="A395" s="18">
        <v>997</v>
      </c>
      <c r="B395" s="28" t="s">
        <v>2132</v>
      </c>
      <c r="C395" s="28" t="s">
        <v>1534</v>
      </c>
      <c r="D395" s="28"/>
      <c r="E395" s="23"/>
      <c r="F395" s="24">
        <v>47530</v>
      </c>
      <c r="G395" s="25">
        <v>1</v>
      </c>
      <c r="H395" s="52" t="s">
        <v>1711</v>
      </c>
      <c r="I395" s="86" t="s">
        <v>1700</v>
      </c>
      <c r="J395" s="83" t="s">
        <v>1501</v>
      </c>
      <c r="K395" s="71" t="s">
        <v>1187</v>
      </c>
      <c r="L395" s="25" t="s">
        <v>732</v>
      </c>
      <c r="M395" s="52">
        <v>1</v>
      </c>
      <c r="N395" s="71" t="s">
        <v>1208</v>
      </c>
      <c r="O395" s="25">
        <v>1</v>
      </c>
      <c r="P395" s="25">
        <v>10</v>
      </c>
      <c r="Q395" s="52">
        <v>1</v>
      </c>
      <c r="R395" s="25">
        <v>3</v>
      </c>
      <c r="S395" s="25">
        <v>15</v>
      </c>
      <c r="T395" s="25">
        <v>5</v>
      </c>
      <c r="U395" s="25">
        <f t="shared" si="174"/>
        <v>15</v>
      </c>
      <c r="V395" s="71" t="s">
        <v>1928</v>
      </c>
      <c r="W395" s="71" t="s">
        <v>46</v>
      </c>
      <c r="X395" s="25" t="s">
        <v>1510</v>
      </c>
      <c r="Y395" s="25">
        <v>10000</v>
      </c>
      <c r="Z395" s="25">
        <v>200</v>
      </c>
      <c r="AA395" s="42"/>
      <c r="AB395" s="42"/>
      <c r="AC395" s="42"/>
      <c r="AD395" s="42"/>
      <c r="AE395" s="42"/>
      <c r="AF395" s="42"/>
      <c r="AG395" s="42"/>
      <c r="AH395" s="42">
        <v>12500</v>
      </c>
      <c r="AI395" s="42">
        <v>43900</v>
      </c>
      <c r="AJ395" s="18">
        <v>56400</v>
      </c>
      <c r="AK395" s="47">
        <v>28200</v>
      </c>
      <c r="AL395" s="75">
        <v>43900</v>
      </c>
      <c r="AM395" s="47">
        <f t="shared" si="188"/>
        <v>6266.666666666667</v>
      </c>
      <c r="AN395" s="47">
        <v>0.28199999999999997</v>
      </c>
      <c r="AO395" s="48">
        <v>2.5799460708771359E-4</v>
      </c>
      <c r="AP395" s="49">
        <v>0.97550642052333503</v>
      </c>
      <c r="AQ395" s="18" t="s">
        <v>1168</v>
      </c>
      <c r="AR395" s="24">
        <v>47530</v>
      </c>
      <c r="AS395" s="24" t="s">
        <v>1510</v>
      </c>
      <c r="AT395" s="79">
        <f t="shared" si="186"/>
        <v>1688.4615384615386</v>
      </c>
      <c r="AU395" s="51" t="b">
        <f t="shared" si="187"/>
        <v>0</v>
      </c>
      <c r="AV395" s="19">
        <v>32.48063781321185</v>
      </c>
      <c r="AW395" s="47">
        <v>47530</v>
      </c>
      <c r="AX395" s="18" t="s">
        <v>1841</v>
      </c>
      <c r="AY395" s="18">
        <v>2</v>
      </c>
      <c r="AZ395" s="18">
        <f t="shared" si="175"/>
        <v>25326.923076923078</v>
      </c>
      <c r="BA395" s="44">
        <f t="shared" si="176"/>
        <v>25400</v>
      </c>
      <c r="BB395" s="80">
        <f t="shared" si="189"/>
        <v>10000</v>
      </c>
      <c r="BC395" s="18">
        <f t="shared" si="177"/>
        <v>25400</v>
      </c>
      <c r="BD395" s="18">
        <f t="shared" si="178"/>
        <v>25400</v>
      </c>
      <c r="BE395" s="18">
        <f t="shared" si="179"/>
        <v>50800</v>
      </c>
      <c r="BF395" s="18">
        <f>U395</f>
        <v>15</v>
      </c>
      <c r="BG395" s="19">
        <f t="shared" si="180"/>
        <v>2</v>
      </c>
      <c r="BH395" s="19">
        <f t="shared" si="181"/>
        <v>0</v>
      </c>
      <c r="BI395" s="19">
        <f>(AR395-AY395*BO395)*G395</f>
        <v>-3270</v>
      </c>
      <c r="BJ395" s="19"/>
      <c r="BK395" s="19"/>
      <c r="BL395" s="19"/>
      <c r="BM395" s="19">
        <f t="shared" si="182"/>
        <v>25326.923076923078</v>
      </c>
      <c r="BN395" s="18">
        <f t="shared" si="183"/>
        <v>25400</v>
      </c>
      <c r="BO395" s="18">
        <f t="shared" si="184"/>
        <v>25400</v>
      </c>
      <c r="BP395" s="18">
        <f t="shared" si="185"/>
        <v>15.043280182232346</v>
      </c>
    </row>
    <row r="396" spans="1:68" x14ac:dyDescent="0.25">
      <c r="A396" s="18">
        <v>411</v>
      </c>
      <c r="B396" s="26" t="s">
        <v>490</v>
      </c>
      <c r="C396" s="28" t="s">
        <v>1534</v>
      </c>
      <c r="D396" s="28"/>
      <c r="E396" s="23"/>
      <c r="F396" s="24">
        <v>525</v>
      </c>
      <c r="G396" s="25">
        <v>230</v>
      </c>
      <c r="H396" s="52" t="s">
        <v>1749</v>
      </c>
      <c r="I396" s="86" t="s">
        <v>1700</v>
      </c>
      <c r="J396" s="83" t="s">
        <v>1505</v>
      </c>
      <c r="K396" s="71" t="s">
        <v>1175</v>
      </c>
      <c r="L396" s="25" t="s">
        <v>491</v>
      </c>
      <c r="M396" s="52">
        <v>230</v>
      </c>
      <c r="N396" s="71" t="s">
        <v>1208</v>
      </c>
      <c r="O396" s="25">
        <v>1</v>
      </c>
      <c r="P396" s="25">
        <v>15</v>
      </c>
      <c r="Q396" s="52">
        <v>1</v>
      </c>
      <c r="R396" s="25">
        <v>5</v>
      </c>
      <c r="S396" s="25">
        <v>22</v>
      </c>
      <c r="T396" s="25">
        <v>25</v>
      </c>
      <c r="U396" s="25">
        <f t="shared" si="174"/>
        <v>22</v>
      </c>
      <c r="V396" s="71"/>
      <c r="W396" s="71" t="s">
        <v>46</v>
      </c>
      <c r="X396" s="25" t="s">
        <v>1529</v>
      </c>
      <c r="Y396" s="25">
        <v>500</v>
      </c>
      <c r="Z396" s="25">
        <v>20</v>
      </c>
      <c r="AA396" s="42">
        <v>347</v>
      </c>
      <c r="AB396" s="42">
        <v>385</v>
      </c>
      <c r="AC396" s="42">
        <v>0</v>
      </c>
      <c r="AD396" s="42">
        <v>0</v>
      </c>
      <c r="AE396" s="42">
        <v>0</v>
      </c>
      <c r="AF396" s="42">
        <v>0</v>
      </c>
      <c r="AG396" s="42">
        <v>122</v>
      </c>
      <c r="AH396" s="42">
        <v>230</v>
      </c>
      <c r="AI396" s="42">
        <v>0</v>
      </c>
      <c r="AJ396" s="18">
        <v>1084</v>
      </c>
      <c r="AK396" s="47">
        <v>120.44444444444444</v>
      </c>
      <c r="AL396" s="75">
        <v>385</v>
      </c>
      <c r="AM396" s="47">
        <f t="shared" si="188"/>
        <v>27702.222222222223</v>
      </c>
      <c r="AN396" s="47">
        <v>0.27702222222222223</v>
      </c>
      <c r="AO396" s="48">
        <v>2.5344056516591316E-4</v>
      </c>
      <c r="AP396" s="49">
        <v>0.97575986108850099</v>
      </c>
      <c r="AQ396" s="18" t="s">
        <v>1168</v>
      </c>
      <c r="AR396" s="24">
        <v>525</v>
      </c>
      <c r="AS396" s="24" t="s">
        <v>1509</v>
      </c>
      <c r="AT396" s="79">
        <f t="shared" si="186"/>
        <v>14.807692307692308</v>
      </c>
      <c r="AU396" s="51" t="b">
        <f t="shared" si="187"/>
        <v>0</v>
      </c>
      <c r="AV396" s="19">
        <v>40.909090909090907</v>
      </c>
      <c r="AW396" s="47">
        <v>120750</v>
      </c>
      <c r="AX396" s="18" t="s">
        <v>1841</v>
      </c>
      <c r="AY396" s="18">
        <v>2</v>
      </c>
      <c r="AZ396" s="43">
        <f t="shared" si="175"/>
        <v>325.76923076923077</v>
      </c>
      <c r="BA396" s="44">
        <f t="shared" si="176"/>
        <v>340</v>
      </c>
      <c r="BB396" s="80">
        <f t="shared" si="189"/>
        <v>500</v>
      </c>
      <c r="BC396" s="18">
        <f t="shared" si="177"/>
        <v>500</v>
      </c>
      <c r="BD396" s="18">
        <f t="shared" si="178"/>
        <v>115000</v>
      </c>
      <c r="BE396" s="18">
        <f t="shared" si="179"/>
        <v>230000</v>
      </c>
      <c r="BF396" s="18">
        <f>U396</f>
        <v>22</v>
      </c>
      <c r="BG396" s="19">
        <f t="shared" si="180"/>
        <v>2</v>
      </c>
      <c r="BH396" s="19">
        <f t="shared" si="181"/>
        <v>0</v>
      </c>
      <c r="BI396" s="19"/>
      <c r="BJ396" s="19"/>
      <c r="BK396" s="19"/>
      <c r="BL396" s="19"/>
      <c r="BM396" s="19">
        <f t="shared" si="182"/>
        <v>325.76923076923077</v>
      </c>
      <c r="BN396" s="18">
        <f t="shared" si="183"/>
        <v>320</v>
      </c>
      <c r="BO396" s="18">
        <f t="shared" si="184"/>
        <v>500</v>
      </c>
      <c r="BP396" s="18">
        <f t="shared" si="185"/>
        <v>33.766233766233768</v>
      </c>
    </row>
    <row r="397" spans="1:68" x14ac:dyDescent="0.25">
      <c r="A397" s="18">
        <v>641</v>
      </c>
      <c r="B397" s="23" t="s">
        <v>492</v>
      </c>
      <c r="C397" s="28" t="s">
        <v>1534</v>
      </c>
      <c r="D397" s="28"/>
      <c r="E397" s="23"/>
      <c r="F397" s="24">
        <v>214350</v>
      </c>
      <c r="G397" s="25">
        <v>0.29499999999999998</v>
      </c>
      <c r="H397" s="52" t="s">
        <v>1713</v>
      </c>
      <c r="I397" s="86" t="s">
        <v>1700</v>
      </c>
      <c r="J397" s="83" t="s">
        <v>1694</v>
      </c>
      <c r="K397" s="71" t="s">
        <v>1197</v>
      </c>
      <c r="L397" s="25" t="s">
        <v>493</v>
      </c>
      <c r="M397" s="52">
        <v>0.29499999999999998</v>
      </c>
      <c r="N397" s="71" t="s">
        <v>1208</v>
      </c>
      <c r="O397" s="37">
        <v>1</v>
      </c>
      <c r="P397" s="37">
        <v>7</v>
      </c>
      <c r="Q397" s="87">
        <v>4</v>
      </c>
      <c r="R397" s="37">
        <v>3</v>
      </c>
      <c r="S397" s="37">
        <v>15</v>
      </c>
      <c r="T397" s="37">
        <v>3</v>
      </c>
      <c r="U397" s="25">
        <f t="shared" si="174"/>
        <v>15</v>
      </c>
      <c r="V397" s="71" t="s">
        <v>1872</v>
      </c>
      <c r="W397" s="71" t="s">
        <v>21</v>
      </c>
      <c r="X397" s="23" t="s">
        <v>1510</v>
      </c>
      <c r="Y397" s="25">
        <v>50000</v>
      </c>
      <c r="Z397" s="25">
        <v>1000</v>
      </c>
      <c r="AA397" s="42">
        <v>82250</v>
      </c>
      <c r="AB397" s="42">
        <v>68000</v>
      </c>
      <c r="AC397" s="42">
        <v>78000</v>
      </c>
      <c r="AD397" s="42">
        <v>111000</v>
      </c>
      <c r="AE397" s="42">
        <v>84000</v>
      </c>
      <c r="AF397" s="42">
        <v>72000</v>
      </c>
      <c r="AG397" s="42">
        <v>77000</v>
      </c>
      <c r="AH397" s="42">
        <v>135000</v>
      </c>
      <c r="AI397" s="42">
        <v>137850</v>
      </c>
      <c r="AJ397" s="18">
        <v>845100</v>
      </c>
      <c r="AK397" s="47">
        <v>93900</v>
      </c>
      <c r="AL397" s="75">
        <v>137850</v>
      </c>
      <c r="AM397" s="47">
        <f t="shared" si="188"/>
        <v>27700.5</v>
      </c>
      <c r="AN397" s="47">
        <v>0.277005</v>
      </c>
      <c r="AO397" s="48">
        <v>2.5342480899408551E-4</v>
      </c>
      <c r="AP397" s="49">
        <v>0.97601328589749503</v>
      </c>
      <c r="AQ397" s="18" t="s">
        <v>1168</v>
      </c>
      <c r="AR397" s="24">
        <v>214350</v>
      </c>
      <c r="AS397" s="24" t="s">
        <v>1510</v>
      </c>
      <c r="AT397" s="79">
        <f t="shared" si="186"/>
        <v>5301.9230769230771</v>
      </c>
      <c r="AU397" s="51" t="b">
        <f t="shared" si="187"/>
        <v>0</v>
      </c>
      <c r="AV397" s="19">
        <v>46.648531011969531</v>
      </c>
      <c r="AW397" s="47">
        <v>63233.25</v>
      </c>
      <c r="AX397" s="18" t="s">
        <v>1841</v>
      </c>
      <c r="AY397" s="18">
        <v>2</v>
      </c>
      <c r="AZ397" s="18">
        <f t="shared" si="175"/>
        <v>79528.846153846156</v>
      </c>
      <c r="BA397" s="44">
        <f t="shared" si="176"/>
        <v>80000</v>
      </c>
      <c r="BB397" s="80">
        <f t="shared" si="189"/>
        <v>50000</v>
      </c>
      <c r="BC397" s="18">
        <f t="shared" si="177"/>
        <v>50000</v>
      </c>
      <c r="BD397" s="18">
        <f t="shared" si="178"/>
        <v>14750</v>
      </c>
      <c r="BE397" s="18">
        <f t="shared" si="179"/>
        <v>29500</v>
      </c>
      <c r="BF397" s="18">
        <v>5</v>
      </c>
      <c r="BG397" s="19">
        <f t="shared" si="180"/>
        <v>5</v>
      </c>
      <c r="BH397" s="19">
        <f t="shared" si="181"/>
        <v>-3</v>
      </c>
      <c r="BI397" s="19">
        <f>(AR397-AY397*BO397)*G397</f>
        <v>33733.25</v>
      </c>
      <c r="BJ397" s="19"/>
      <c r="BK397" s="19"/>
      <c r="BL397" s="19"/>
      <c r="BM397" s="19">
        <f t="shared" si="182"/>
        <v>26509.615384615387</v>
      </c>
      <c r="BN397" s="18">
        <f t="shared" si="183"/>
        <v>26000</v>
      </c>
      <c r="BO397" s="18">
        <f t="shared" si="184"/>
        <v>50000</v>
      </c>
      <c r="BP397" s="18">
        <f t="shared" si="185"/>
        <v>9.4305404425099741</v>
      </c>
    </row>
    <row r="398" spans="1:68" x14ac:dyDescent="0.25">
      <c r="A398" s="18">
        <v>145</v>
      </c>
      <c r="B398" s="23" t="s">
        <v>496</v>
      </c>
      <c r="C398" s="28" t="s">
        <v>1534</v>
      </c>
      <c r="D398" s="28"/>
      <c r="E398" s="23"/>
      <c r="F398" s="24">
        <v>125</v>
      </c>
      <c r="G398" s="25">
        <v>704.17499999999995</v>
      </c>
      <c r="H398" s="52" t="s">
        <v>1702</v>
      </c>
      <c r="I398" s="86" t="s">
        <v>1700</v>
      </c>
      <c r="J398" s="83" t="s">
        <v>1505</v>
      </c>
      <c r="K398" s="71" t="s">
        <v>1183</v>
      </c>
      <c r="L398" s="25" t="s">
        <v>497</v>
      </c>
      <c r="M398" s="52">
        <v>704.17499999999995</v>
      </c>
      <c r="N398" s="71" t="s">
        <v>1207</v>
      </c>
      <c r="O398" s="25">
        <v>1</v>
      </c>
      <c r="P398" s="25">
        <v>20</v>
      </c>
      <c r="Q398" s="52">
        <v>5</v>
      </c>
      <c r="R398" s="25">
        <v>5</v>
      </c>
      <c r="S398" s="52">
        <f>O398+P398+Q398+R398</f>
        <v>31</v>
      </c>
      <c r="T398" s="25">
        <v>30</v>
      </c>
      <c r="U398" s="25">
        <f t="shared" si="174"/>
        <v>31</v>
      </c>
      <c r="V398" s="71" t="s">
        <v>1890</v>
      </c>
      <c r="W398" s="71" t="s">
        <v>19</v>
      </c>
      <c r="X398" s="25" t="s">
        <v>1529</v>
      </c>
      <c r="Y398" s="25">
        <v>25</v>
      </c>
      <c r="Z398" s="25">
        <v>25</v>
      </c>
      <c r="AA398" s="42">
        <v>50</v>
      </c>
      <c r="AB398" s="42">
        <v>0</v>
      </c>
      <c r="AC398" s="42">
        <v>25</v>
      </c>
      <c r="AD398" s="42">
        <v>50</v>
      </c>
      <c r="AE398" s="42">
        <v>25</v>
      </c>
      <c r="AF398" s="42">
        <v>50</v>
      </c>
      <c r="AG398" s="42">
        <v>25</v>
      </c>
      <c r="AH398" s="42">
        <v>50</v>
      </c>
      <c r="AI398" s="42">
        <v>75</v>
      </c>
      <c r="AJ398" s="18">
        <v>350</v>
      </c>
      <c r="AK398" s="47">
        <v>38.888888888888886</v>
      </c>
      <c r="AL398" s="75">
        <v>75</v>
      </c>
      <c r="AM398" s="47">
        <f t="shared" si="188"/>
        <v>27384.583333333328</v>
      </c>
      <c r="AN398" s="47">
        <v>0.27384583333333329</v>
      </c>
      <c r="AO398" s="48">
        <v>2.5053456799092492E-4</v>
      </c>
      <c r="AP398" s="49">
        <v>0.97626382046548599</v>
      </c>
      <c r="AQ398" s="18" t="s">
        <v>1168</v>
      </c>
      <c r="AR398" s="24">
        <v>125</v>
      </c>
      <c r="AS398" s="24" t="s">
        <v>1509</v>
      </c>
      <c r="AT398" s="79">
        <f t="shared" si="186"/>
        <v>2.8846153846153846</v>
      </c>
      <c r="AU398" s="51" t="b">
        <f t="shared" si="187"/>
        <v>0</v>
      </c>
      <c r="AV398" s="19">
        <v>50</v>
      </c>
      <c r="AW398" s="47">
        <v>88021.875</v>
      </c>
      <c r="AX398" s="18" t="s">
        <v>1841</v>
      </c>
      <c r="AY398" s="18">
        <v>2</v>
      </c>
      <c r="AZ398" s="18">
        <f t="shared" si="175"/>
        <v>89.42307692307692</v>
      </c>
      <c r="BA398" s="44">
        <f t="shared" si="176"/>
        <v>100</v>
      </c>
      <c r="BB398" s="80">
        <f t="shared" si="189"/>
        <v>25</v>
      </c>
      <c r="BC398" s="18">
        <f t="shared" si="177"/>
        <v>100</v>
      </c>
      <c r="BD398" s="18">
        <f t="shared" si="178"/>
        <v>70417.5</v>
      </c>
      <c r="BE398" s="18">
        <f t="shared" si="179"/>
        <v>140835</v>
      </c>
      <c r="BF398" s="18">
        <f>U398</f>
        <v>31</v>
      </c>
      <c r="BG398" s="19">
        <f t="shared" si="180"/>
        <v>2</v>
      </c>
      <c r="BH398" s="19">
        <f t="shared" si="181"/>
        <v>0</v>
      </c>
      <c r="BI398" s="19"/>
      <c r="BJ398" s="19"/>
      <c r="BK398" s="19"/>
      <c r="BL398" s="19"/>
      <c r="BM398" s="19">
        <f t="shared" si="182"/>
        <v>89.42307692307692</v>
      </c>
      <c r="BN398" s="18">
        <f t="shared" si="183"/>
        <v>100</v>
      </c>
      <c r="BO398" s="18">
        <f t="shared" si="184"/>
        <v>100</v>
      </c>
      <c r="BP398" s="18">
        <f t="shared" si="185"/>
        <v>34.666666666666664</v>
      </c>
    </row>
    <row r="399" spans="1:68" x14ac:dyDescent="0.25">
      <c r="A399" s="18">
        <v>400</v>
      </c>
      <c r="B399" s="26" t="s">
        <v>498</v>
      </c>
      <c r="C399" s="28" t="s">
        <v>1534</v>
      </c>
      <c r="D399" s="28"/>
      <c r="E399" s="23"/>
      <c r="F399" s="24">
        <v>0</v>
      </c>
      <c r="G399" s="25">
        <v>11</v>
      </c>
      <c r="H399" s="52" t="e">
        <v>#N/A</v>
      </c>
      <c r="I399" s="86" t="s">
        <v>1700</v>
      </c>
      <c r="J399" s="83" t="s">
        <v>1505</v>
      </c>
      <c r="K399" s="71" t="s">
        <v>1185</v>
      </c>
      <c r="L399" s="25" t="s">
        <v>499</v>
      </c>
      <c r="M399" s="52">
        <v>11</v>
      </c>
      <c r="N399" s="71" t="s">
        <v>1208</v>
      </c>
      <c r="O399" s="25">
        <v>1</v>
      </c>
      <c r="P399" s="25">
        <v>10</v>
      </c>
      <c r="Q399" s="52">
        <v>1</v>
      </c>
      <c r="R399" s="25">
        <v>4</v>
      </c>
      <c r="S399" s="25">
        <v>16</v>
      </c>
      <c r="T399" s="25">
        <v>5</v>
      </c>
      <c r="U399" s="25">
        <f t="shared" si="174"/>
        <v>16</v>
      </c>
      <c r="V399" s="71"/>
      <c r="W399" s="71" t="s">
        <v>46</v>
      </c>
      <c r="X399" s="25" t="s">
        <v>1510</v>
      </c>
      <c r="Y399" s="25">
        <v>10000</v>
      </c>
      <c r="Z399" s="25">
        <v>56</v>
      </c>
      <c r="AA399" s="42">
        <v>20160</v>
      </c>
      <c r="AB399" s="42">
        <v>1288</v>
      </c>
      <c r="AC399" s="42">
        <v>0</v>
      </c>
      <c r="AD399" s="42">
        <v>0</v>
      </c>
      <c r="AE399" s="42">
        <v>0</v>
      </c>
      <c r="AF399" s="42">
        <v>0</v>
      </c>
      <c r="AG399" s="42">
        <v>872</v>
      </c>
      <c r="AH399" s="42">
        <v>0</v>
      </c>
      <c r="AI399" s="42">
        <v>0</v>
      </c>
      <c r="AJ399" s="18">
        <v>22320</v>
      </c>
      <c r="AK399" s="47">
        <v>2480</v>
      </c>
      <c r="AL399" s="75">
        <v>20160</v>
      </c>
      <c r="AM399" s="47">
        <f t="shared" si="188"/>
        <v>27280</v>
      </c>
      <c r="AN399" s="47">
        <v>0.27279999999999999</v>
      </c>
      <c r="AO399" s="48">
        <v>2.4957776175010024E-4</v>
      </c>
      <c r="AP399" s="49">
        <v>0.97651339822723604</v>
      </c>
      <c r="AQ399" s="18" t="s">
        <v>1168</v>
      </c>
      <c r="AR399" s="57">
        <v>0</v>
      </c>
      <c r="AS399" s="24" t="s">
        <v>1510</v>
      </c>
      <c r="AT399" s="79">
        <f t="shared" si="186"/>
        <v>775.38461538461536</v>
      </c>
      <c r="AU399" s="51" t="b">
        <f t="shared" si="187"/>
        <v>0</v>
      </c>
      <c r="AV399" s="19">
        <v>0</v>
      </c>
      <c r="AW399" s="47">
        <v>0</v>
      </c>
      <c r="AX399" s="18" t="s">
        <v>1841</v>
      </c>
      <c r="AY399" s="18">
        <v>2</v>
      </c>
      <c r="AZ399" s="43">
        <f t="shared" si="175"/>
        <v>12406.153846153846</v>
      </c>
      <c r="BA399" s="44">
        <f t="shared" si="176"/>
        <v>12432</v>
      </c>
      <c r="BB399" s="80">
        <f t="shared" si="189"/>
        <v>10000</v>
      </c>
      <c r="BC399" s="18">
        <f t="shared" si="177"/>
        <v>12408</v>
      </c>
      <c r="BD399" s="18">
        <f t="shared" si="178"/>
        <v>136488</v>
      </c>
      <c r="BE399" s="18">
        <f t="shared" si="179"/>
        <v>272976</v>
      </c>
      <c r="BF399" s="18">
        <f>U399</f>
        <v>16</v>
      </c>
      <c r="BG399" s="19">
        <f t="shared" si="180"/>
        <v>0</v>
      </c>
      <c r="BH399" s="19">
        <f t="shared" si="181"/>
        <v>2</v>
      </c>
      <c r="BI399" s="19"/>
      <c r="BJ399" s="19"/>
      <c r="BK399" s="19">
        <f>BH399*BO399</f>
        <v>24816</v>
      </c>
      <c r="BL399" s="58">
        <f>BK399*G399</f>
        <v>272976</v>
      </c>
      <c r="BM399" s="19">
        <f t="shared" si="182"/>
        <v>12406.153846153846</v>
      </c>
      <c r="BN399" s="18">
        <f t="shared" si="183"/>
        <v>12408</v>
      </c>
      <c r="BO399" s="18">
        <f t="shared" si="184"/>
        <v>12408</v>
      </c>
      <c r="BP399" s="18">
        <f t="shared" si="185"/>
        <v>16.002380952380953</v>
      </c>
    </row>
    <row r="400" spans="1:68" x14ac:dyDescent="0.25">
      <c r="A400" s="18">
        <v>963</v>
      </c>
      <c r="B400" s="23" t="s">
        <v>1277</v>
      </c>
      <c r="C400" s="28" t="s">
        <v>1870</v>
      </c>
      <c r="D400" s="28"/>
      <c r="E400" s="23" t="s">
        <v>1602</v>
      </c>
      <c r="F400" s="24">
        <v>140</v>
      </c>
      <c r="G400" s="25">
        <v>27.5</v>
      </c>
      <c r="H400" s="52" t="s">
        <v>1702</v>
      </c>
      <c r="I400" s="86" t="s">
        <v>1700</v>
      </c>
      <c r="J400" s="83" t="s">
        <v>1501</v>
      </c>
      <c r="K400" s="69" t="s">
        <v>1178</v>
      </c>
      <c r="L400" s="25" t="s">
        <v>1278</v>
      </c>
      <c r="M400" s="52">
        <v>27.5</v>
      </c>
      <c r="N400" s="71" t="s">
        <v>1208</v>
      </c>
      <c r="O400" s="25">
        <v>1</v>
      </c>
      <c r="P400" s="25">
        <v>4</v>
      </c>
      <c r="Q400" s="52">
        <v>1</v>
      </c>
      <c r="R400" s="25">
        <v>2</v>
      </c>
      <c r="S400" s="25">
        <v>8</v>
      </c>
      <c r="U400" s="25">
        <f>MIN(S400,T400)</f>
        <v>8</v>
      </c>
      <c r="V400" s="71"/>
      <c r="W400" s="71" t="s">
        <v>46</v>
      </c>
      <c r="X400" s="25" t="s">
        <v>1510</v>
      </c>
      <c r="Y400" s="25">
        <v>500</v>
      </c>
      <c r="Z400" s="25">
        <v>10</v>
      </c>
      <c r="AA400" s="42"/>
      <c r="AB400" s="42"/>
      <c r="AC400" s="42"/>
      <c r="AD400" s="42"/>
      <c r="AE400" s="42"/>
      <c r="AF400" s="42"/>
      <c r="AG400" s="42"/>
      <c r="AH400" s="42">
        <v>1170</v>
      </c>
      <c r="AI400" s="42">
        <v>810</v>
      </c>
      <c r="AK400" s="47">
        <v>990</v>
      </c>
      <c r="AM400" s="47">
        <f t="shared" si="188"/>
        <v>0</v>
      </c>
      <c r="AO400" s="48">
        <v>0</v>
      </c>
      <c r="AP400" s="49">
        <v>1</v>
      </c>
      <c r="AQ400" s="18" t="s">
        <v>1552</v>
      </c>
      <c r="AR400" s="24">
        <v>140</v>
      </c>
      <c r="AS400" s="24" t="s">
        <v>1510</v>
      </c>
      <c r="AT400" s="79">
        <f t="shared" si="186"/>
        <v>0</v>
      </c>
      <c r="AU400" s="51" t="b">
        <f t="shared" si="187"/>
        <v>0</v>
      </c>
      <c r="AV400" s="19"/>
      <c r="AW400" s="47">
        <v>3850</v>
      </c>
      <c r="BB400" s="80">
        <f t="shared" si="189"/>
        <v>500</v>
      </c>
      <c r="BD400" s="18">
        <v>0</v>
      </c>
      <c r="BE400" s="18">
        <v>0</v>
      </c>
      <c r="BF400" s="18"/>
      <c r="BG400" s="18"/>
      <c r="BH400" s="18"/>
      <c r="BI400" s="18"/>
      <c r="BJ400" s="18"/>
      <c r="BK400" s="18"/>
      <c r="BL400" s="18"/>
    </row>
    <row r="401" spans="1:68" x14ac:dyDescent="0.25">
      <c r="A401" s="18">
        <v>249</v>
      </c>
      <c r="B401" s="23" t="s">
        <v>500</v>
      </c>
      <c r="C401" s="28" t="s">
        <v>1534</v>
      </c>
      <c r="D401" s="28"/>
      <c r="E401" s="23"/>
      <c r="F401" s="24">
        <v>1860</v>
      </c>
      <c r="G401" s="25">
        <v>33</v>
      </c>
      <c r="H401" s="52" t="s">
        <v>1724</v>
      </c>
      <c r="I401" s="86" t="s">
        <v>1699</v>
      </c>
      <c r="J401" s="83" t="s">
        <v>1500</v>
      </c>
      <c r="K401" s="71" t="s">
        <v>1178</v>
      </c>
      <c r="L401" s="25" t="s">
        <v>501</v>
      </c>
      <c r="M401" s="52">
        <v>33</v>
      </c>
      <c r="N401" s="71" t="s">
        <v>1208</v>
      </c>
      <c r="O401" s="25">
        <v>1</v>
      </c>
      <c r="P401" s="25">
        <v>4</v>
      </c>
      <c r="Q401" s="52">
        <v>1</v>
      </c>
      <c r="R401" s="25">
        <v>2</v>
      </c>
      <c r="S401" s="25">
        <v>8</v>
      </c>
      <c r="T401" s="25">
        <v>5</v>
      </c>
      <c r="U401" s="25">
        <f t="shared" ref="U401:U412" si="190">SUM(O401:R401)</f>
        <v>8</v>
      </c>
      <c r="V401" s="71" t="s">
        <v>1968</v>
      </c>
      <c r="W401" s="71" t="s">
        <v>46</v>
      </c>
      <c r="X401" s="25" t="s">
        <v>1510</v>
      </c>
      <c r="Y401" s="25">
        <v>500</v>
      </c>
      <c r="Z401" s="25">
        <v>10</v>
      </c>
      <c r="AA401" s="42">
        <v>650</v>
      </c>
      <c r="AB401" s="42">
        <v>1650</v>
      </c>
      <c r="AC401" s="42">
        <v>20</v>
      </c>
      <c r="AD401" s="42">
        <v>0</v>
      </c>
      <c r="AE401" s="42">
        <v>0</v>
      </c>
      <c r="AF401" s="42">
        <v>630</v>
      </c>
      <c r="AG401" s="42">
        <v>2310</v>
      </c>
      <c r="AH401" s="42">
        <v>1235</v>
      </c>
      <c r="AI401" s="42">
        <v>900</v>
      </c>
      <c r="AJ401" s="18">
        <v>7395</v>
      </c>
      <c r="AK401" s="47">
        <v>821.66666666666663</v>
      </c>
      <c r="AL401" s="75">
        <v>2310</v>
      </c>
      <c r="AM401" s="47">
        <f t="shared" si="188"/>
        <v>27115</v>
      </c>
      <c r="AN401" s="47">
        <v>0.27115</v>
      </c>
      <c r="AO401" s="48">
        <v>2.4806821883628915E-4</v>
      </c>
      <c r="AP401" s="49">
        <v>0.97676146644607231</v>
      </c>
      <c r="AQ401" s="18" t="s">
        <v>1168</v>
      </c>
      <c r="AR401" s="24">
        <v>1860</v>
      </c>
      <c r="AS401" s="24" t="s">
        <v>1510</v>
      </c>
      <c r="AT401" s="79">
        <f t="shared" si="186"/>
        <v>88.84615384615384</v>
      </c>
      <c r="AU401" s="51" t="b">
        <f t="shared" si="187"/>
        <v>0</v>
      </c>
      <c r="AV401" s="19">
        <v>24.155844155844157</v>
      </c>
      <c r="AW401" s="47">
        <v>61380</v>
      </c>
      <c r="AX401" s="18" t="s">
        <v>1841</v>
      </c>
      <c r="AY401" s="18">
        <v>2</v>
      </c>
      <c r="AZ401" s="18">
        <f>AT401*U401</f>
        <v>710.76923076923072</v>
      </c>
      <c r="BA401" s="44">
        <f>ROUNDUP((AT401*U401)/Z401,0)*Z401</f>
        <v>720</v>
      </c>
      <c r="BB401" s="80">
        <f t="shared" si="189"/>
        <v>500</v>
      </c>
      <c r="BC401" s="18">
        <f t="shared" ref="BC401:BC412" si="191">BO401</f>
        <v>720</v>
      </c>
      <c r="BD401" s="18">
        <f t="shared" ref="BD401:BD412" si="192">BO401*G401</f>
        <v>23760</v>
      </c>
      <c r="BE401" s="18">
        <f t="shared" ref="BE401:BE412" si="193">BD401*AY401</f>
        <v>47520</v>
      </c>
      <c r="BF401" s="18">
        <f t="shared" ref="BF401:BF409" si="194">U401</f>
        <v>8</v>
      </c>
      <c r="BG401" s="19">
        <f t="shared" ref="BG401:BG412" si="195">ROUNDUP(AR401/BO401,0)</f>
        <v>3</v>
      </c>
      <c r="BH401" s="19">
        <f t="shared" ref="BH401:BH412" si="196">AY401-BG401</f>
        <v>-1</v>
      </c>
      <c r="BI401" s="19">
        <f>(AR401-AY401*BO401)*G401</f>
        <v>13860</v>
      </c>
      <c r="BJ401" s="19"/>
      <c r="BK401" s="19"/>
      <c r="BL401" s="19"/>
      <c r="BM401" s="19">
        <f t="shared" ref="BM401:BM412" si="197">BF401*AT401</f>
        <v>710.76923076923072</v>
      </c>
      <c r="BN401" s="18">
        <f t="shared" ref="BN401:BN412" si="198">Y401+ROUNDUP((BM401-Y401)/Z401,0)*Z401</f>
        <v>720</v>
      </c>
      <c r="BO401" s="18">
        <f t="shared" ref="BO401:BO412" si="199">IF(BN401&gt;=Y401,BN401,Y401)</f>
        <v>720</v>
      </c>
      <c r="BP401" s="18">
        <f t="shared" ref="BP401:BP412" si="200">BO401/AT401</f>
        <v>8.1038961038961048</v>
      </c>
    </row>
    <row r="402" spans="1:68" ht="30" x14ac:dyDescent="0.25">
      <c r="A402" s="18">
        <v>276</v>
      </c>
      <c r="B402" s="28" t="s">
        <v>2133</v>
      </c>
      <c r="C402" s="23" t="s">
        <v>1595</v>
      </c>
      <c r="D402" s="23"/>
      <c r="E402" s="23"/>
      <c r="F402" s="24">
        <v>1279.05</v>
      </c>
      <c r="G402" s="25">
        <v>500</v>
      </c>
      <c r="H402" s="52" t="s">
        <v>1799</v>
      </c>
      <c r="I402" s="86" t="s">
        <v>1700</v>
      </c>
      <c r="J402" s="83" t="s">
        <v>1639</v>
      </c>
      <c r="K402" s="69" t="s">
        <v>1175</v>
      </c>
      <c r="L402" s="25" t="s">
        <v>1281</v>
      </c>
      <c r="M402" s="52">
        <v>500</v>
      </c>
      <c r="N402" s="71" t="s">
        <v>1208</v>
      </c>
      <c r="O402" s="25">
        <v>1</v>
      </c>
      <c r="P402" s="25">
        <v>15</v>
      </c>
      <c r="Q402" s="52">
        <v>1</v>
      </c>
      <c r="R402" s="25">
        <v>5</v>
      </c>
      <c r="S402" s="25">
        <v>22</v>
      </c>
      <c r="U402" s="25">
        <f t="shared" si="190"/>
        <v>22</v>
      </c>
      <c r="V402" s="71" t="s">
        <v>1986</v>
      </c>
      <c r="W402" s="71" t="s">
        <v>31</v>
      </c>
      <c r="X402" s="25" t="s">
        <v>1529</v>
      </c>
      <c r="Y402" s="25">
        <v>500</v>
      </c>
      <c r="Z402" s="25">
        <v>20</v>
      </c>
      <c r="AA402" s="42">
        <v>60</v>
      </c>
      <c r="AB402" s="42"/>
      <c r="AC402" s="42"/>
      <c r="AD402" s="42"/>
      <c r="AE402" s="42"/>
      <c r="AF402" s="42"/>
      <c r="AG402" s="42"/>
      <c r="AH402" s="42">
        <v>48</v>
      </c>
      <c r="AI402" s="42"/>
      <c r="AK402" s="47">
        <v>54</v>
      </c>
      <c r="AM402" s="47">
        <f t="shared" si="188"/>
        <v>0</v>
      </c>
      <c r="AO402" s="48">
        <v>0</v>
      </c>
      <c r="AP402" s="49">
        <v>1</v>
      </c>
      <c r="AQ402" s="18" t="s">
        <v>1168</v>
      </c>
      <c r="AR402" s="24">
        <v>1279.05</v>
      </c>
      <c r="AS402" s="24" t="s">
        <v>1509</v>
      </c>
      <c r="AT402" s="79">
        <f t="shared" si="186"/>
        <v>0</v>
      </c>
      <c r="AU402" s="51" t="b">
        <f t="shared" si="187"/>
        <v>0</v>
      </c>
      <c r="AV402" s="19"/>
      <c r="AW402" s="47">
        <v>639525</v>
      </c>
      <c r="AX402" s="18" t="s">
        <v>1867</v>
      </c>
      <c r="AY402" s="18">
        <v>2</v>
      </c>
      <c r="AZ402" s="43"/>
      <c r="BB402" s="80">
        <f t="shared" si="189"/>
        <v>500</v>
      </c>
      <c r="BC402" s="18">
        <f t="shared" si="191"/>
        <v>500</v>
      </c>
      <c r="BD402" s="18">
        <f t="shared" si="192"/>
        <v>250000</v>
      </c>
      <c r="BE402" s="18">
        <f t="shared" si="193"/>
        <v>500000</v>
      </c>
      <c r="BF402" s="18">
        <f t="shared" si="194"/>
        <v>22</v>
      </c>
      <c r="BG402" s="19">
        <f t="shared" si="195"/>
        <v>3</v>
      </c>
      <c r="BH402" s="19">
        <f t="shared" si="196"/>
        <v>-1</v>
      </c>
      <c r="BI402" s="19"/>
      <c r="BJ402" s="19"/>
      <c r="BK402" s="19">
        <f t="shared" ref="BK402:BK407" si="201">BH402*BO402</f>
        <v>-500</v>
      </c>
      <c r="BL402" s="19">
        <f t="shared" ref="BL402:BL407" si="202">BK402*G402</f>
        <v>-250000</v>
      </c>
      <c r="BM402" s="19">
        <f t="shared" si="197"/>
        <v>0</v>
      </c>
      <c r="BN402" s="18">
        <f t="shared" si="198"/>
        <v>0</v>
      </c>
      <c r="BO402" s="18">
        <f t="shared" si="199"/>
        <v>500</v>
      </c>
      <c r="BP402" s="18" t="e">
        <f t="shared" si="200"/>
        <v>#DIV/0!</v>
      </c>
    </row>
    <row r="403" spans="1:68" ht="30" x14ac:dyDescent="0.25">
      <c r="A403" s="18">
        <v>274</v>
      </c>
      <c r="B403" s="28" t="s">
        <v>2134</v>
      </c>
      <c r="C403" s="23" t="s">
        <v>1595</v>
      </c>
      <c r="D403" s="23"/>
      <c r="E403" s="23"/>
      <c r="F403" s="24">
        <v>1124.2</v>
      </c>
      <c r="G403" s="25">
        <v>500</v>
      </c>
      <c r="H403" s="52" t="s">
        <v>1799</v>
      </c>
      <c r="I403" s="86" t="s">
        <v>1700</v>
      </c>
      <c r="J403" s="83" t="s">
        <v>1639</v>
      </c>
      <c r="K403" s="69" t="s">
        <v>1175</v>
      </c>
      <c r="L403" s="25" t="s">
        <v>1279</v>
      </c>
      <c r="M403" s="52">
        <v>500</v>
      </c>
      <c r="N403" s="71" t="s">
        <v>1208</v>
      </c>
      <c r="O403" s="37">
        <v>1</v>
      </c>
      <c r="P403" s="37">
        <v>15</v>
      </c>
      <c r="Q403" s="87">
        <v>1</v>
      </c>
      <c r="R403" s="37">
        <v>5</v>
      </c>
      <c r="S403" s="37">
        <v>22</v>
      </c>
      <c r="T403" s="44"/>
      <c r="U403" s="25">
        <f t="shared" si="190"/>
        <v>22</v>
      </c>
      <c r="V403" s="71" t="s">
        <v>1986</v>
      </c>
      <c r="W403" s="71" t="s">
        <v>31</v>
      </c>
      <c r="X403" s="23" t="s">
        <v>1509</v>
      </c>
      <c r="Y403" s="25">
        <v>500</v>
      </c>
      <c r="Z403" s="25">
        <v>9</v>
      </c>
      <c r="AA403" s="42">
        <v>60</v>
      </c>
      <c r="AB403" s="42"/>
      <c r="AC403" s="42"/>
      <c r="AD403" s="42"/>
      <c r="AE403" s="42"/>
      <c r="AF403" s="42"/>
      <c r="AG403" s="42"/>
      <c r="AH403" s="42">
        <v>48</v>
      </c>
      <c r="AI403" s="42"/>
      <c r="AK403" s="47">
        <v>54</v>
      </c>
      <c r="AM403" s="47">
        <f t="shared" si="188"/>
        <v>0</v>
      </c>
      <c r="AO403" s="48">
        <v>0</v>
      </c>
      <c r="AP403" s="49">
        <v>1</v>
      </c>
      <c r="AQ403" s="18" t="s">
        <v>1168</v>
      </c>
      <c r="AR403" s="24">
        <v>1124.2</v>
      </c>
      <c r="AS403" s="24" t="s">
        <v>1509</v>
      </c>
      <c r="AT403" s="79">
        <f t="shared" si="186"/>
        <v>0</v>
      </c>
      <c r="AU403" s="51" t="b">
        <f t="shared" si="187"/>
        <v>0</v>
      </c>
      <c r="AV403" s="19"/>
      <c r="AW403" s="47">
        <v>562100</v>
      </c>
      <c r="AX403" s="18" t="s">
        <v>1867</v>
      </c>
      <c r="AY403" s="18">
        <v>2</v>
      </c>
      <c r="AZ403" s="43"/>
      <c r="BB403" s="80">
        <f t="shared" si="189"/>
        <v>500</v>
      </c>
      <c r="BC403" s="18">
        <f t="shared" si="191"/>
        <v>500</v>
      </c>
      <c r="BD403" s="18">
        <f t="shared" si="192"/>
        <v>250000</v>
      </c>
      <c r="BE403" s="18">
        <f t="shared" si="193"/>
        <v>500000</v>
      </c>
      <c r="BF403" s="18">
        <f t="shared" si="194"/>
        <v>22</v>
      </c>
      <c r="BG403" s="19">
        <f t="shared" si="195"/>
        <v>3</v>
      </c>
      <c r="BH403" s="19">
        <f t="shared" si="196"/>
        <v>-1</v>
      </c>
      <c r="BI403" s="19"/>
      <c r="BJ403" s="19"/>
      <c r="BK403" s="19">
        <f t="shared" si="201"/>
        <v>-500</v>
      </c>
      <c r="BL403" s="19">
        <f t="shared" si="202"/>
        <v>-250000</v>
      </c>
      <c r="BM403" s="19">
        <f t="shared" si="197"/>
        <v>0</v>
      </c>
      <c r="BN403" s="18">
        <f t="shared" si="198"/>
        <v>-4</v>
      </c>
      <c r="BO403" s="18">
        <f t="shared" si="199"/>
        <v>500</v>
      </c>
      <c r="BP403" s="18" t="e">
        <f t="shared" si="200"/>
        <v>#DIV/0!</v>
      </c>
    </row>
    <row r="404" spans="1:68" ht="30" x14ac:dyDescent="0.25">
      <c r="A404" s="18">
        <v>275</v>
      </c>
      <c r="B404" s="28" t="s">
        <v>2135</v>
      </c>
      <c r="C404" s="23" t="s">
        <v>1595</v>
      </c>
      <c r="D404" s="23"/>
      <c r="E404" s="23"/>
      <c r="F404" s="24">
        <v>1025.3499999999999</v>
      </c>
      <c r="G404" s="25">
        <v>500</v>
      </c>
      <c r="H404" s="52" t="s">
        <v>1799</v>
      </c>
      <c r="I404" s="86" t="s">
        <v>1700</v>
      </c>
      <c r="J404" s="83" t="s">
        <v>1639</v>
      </c>
      <c r="K404" s="69" t="s">
        <v>1175</v>
      </c>
      <c r="L404" s="25" t="s">
        <v>1280</v>
      </c>
      <c r="M404" s="52">
        <v>500</v>
      </c>
      <c r="N404" s="71" t="s">
        <v>1208</v>
      </c>
      <c r="O404" s="37">
        <v>1</v>
      </c>
      <c r="P404" s="37">
        <v>15</v>
      </c>
      <c r="Q404" s="87">
        <v>1</v>
      </c>
      <c r="R404" s="37">
        <v>5</v>
      </c>
      <c r="S404" s="37">
        <v>22</v>
      </c>
      <c r="T404" s="44"/>
      <c r="U404" s="25">
        <f t="shared" si="190"/>
        <v>22</v>
      </c>
      <c r="V404" s="71" t="s">
        <v>1986</v>
      </c>
      <c r="W404" s="71" t="s">
        <v>31</v>
      </c>
      <c r="X404" s="23" t="s">
        <v>1509</v>
      </c>
      <c r="Y404" s="25">
        <v>500</v>
      </c>
      <c r="Z404" s="25">
        <v>9</v>
      </c>
      <c r="AA404" s="42">
        <v>60</v>
      </c>
      <c r="AB404" s="42"/>
      <c r="AC404" s="42"/>
      <c r="AD404" s="42"/>
      <c r="AE404" s="42"/>
      <c r="AF404" s="42"/>
      <c r="AG404" s="42"/>
      <c r="AH404" s="42">
        <v>48</v>
      </c>
      <c r="AI404" s="42"/>
      <c r="AK404" s="47">
        <v>54</v>
      </c>
      <c r="AM404" s="47">
        <f t="shared" si="188"/>
        <v>0</v>
      </c>
      <c r="AO404" s="48">
        <v>0</v>
      </c>
      <c r="AP404" s="49">
        <v>1</v>
      </c>
      <c r="AQ404" s="18" t="s">
        <v>1168</v>
      </c>
      <c r="AR404" s="24">
        <v>1025.3499999999999</v>
      </c>
      <c r="AS404" s="24" t="s">
        <v>1509</v>
      </c>
      <c r="AT404" s="79">
        <f t="shared" si="186"/>
        <v>0</v>
      </c>
      <c r="AU404" s="51" t="b">
        <f t="shared" si="187"/>
        <v>0</v>
      </c>
      <c r="AV404" s="19"/>
      <c r="AW404" s="47">
        <v>512674.99999999994</v>
      </c>
      <c r="AX404" s="18" t="s">
        <v>1867</v>
      </c>
      <c r="AY404" s="18">
        <v>2</v>
      </c>
      <c r="AZ404" s="43"/>
      <c r="BB404" s="80">
        <f t="shared" si="189"/>
        <v>500</v>
      </c>
      <c r="BC404" s="18">
        <f t="shared" si="191"/>
        <v>500</v>
      </c>
      <c r="BD404" s="18">
        <f t="shared" si="192"/>
        <v>250000</v>
      </c>
      <c r="BE404" s="18">
        <f t="shared" si="193"/>
        <v>500000</v>
      </c>
      <c r="BF404" s="18">
        <f t="shared" si="194"/>
        <v>22</v>
      </c>
      <c r="BG404" s="19">
        <f t="shared" si="195"/>
        <v>3</v>
      </c>
      <c r="BH404" s="19">
        <f t="shared" si="196"/>
        <v>-1</v>
      </c>
      <c r="BI404" s="19"/>
      <c r="BJ404" s="19"/>
      <c r="BK404" s="19">
        <f t="shared" si="201"/>
        <v>-500</v>
      </c>
      <c r="BL404" s="19">
        <f t="shared" si="202"/>
        <v>-250000</v>
      </c>
      <c r="BM404" s="19">
        <f t="shared" si="197"/>
        <v>0</v>
      </c>
      <c r="BN404" s="18">
        <f t="shared" si="198"/>
        <v>-4</v>
      </c>
      <c r="BO404" s="18">
        <f t="shared" si="199"/>
        <v>500</v>
      </c>
      <c r="BP404" s="18" t="e">
        <f t="shared" si="200"/>
        <v>#DIV/0!</v>
      </c>
    </row>
    <row r="405" spans="1:68" ht="30" x14ac:dyDescent="0.25">
      <c r="A405" s="18">
        <v>545</v>
      </c>
      <c r="B405" s="28" t="s">
        <v>2136</v>
      </c>
      <c r="C405" s="28" t="s">
        <v>1534</v>
      </c>
      <c r="D405" s="28"/>
      <c r="E405" s="23"/>
      <c r="F405" s="24">
        <v>225</v>
      </c>
      <c r="G405" s="25">
        <v>195</v>
      </c>
      <c r="H405" s="52" t="s">
        <v>1759</v>
      </c>
      <c r="I405" s="86" t="s">
        <v>1700</v>
      </c>
      <c r="J405" s="83" t="s">
        <v>1630</v>
      </c>
      <c r="K405" s="71" t="s">
        <v>1175</v>
      </c>
      <c r="L405" s="25" t="s">
        <v>522</v>
      </c>
      <c r="M405" s="52">
        <v>195</v>
      </c>
      <c r="N405" s="71" t="s">
        <v>1208</v>
      </c>
      <c r="O405" s="25">
        <v>1</v>
      </c>
      <c r="P405" s="25">
        <v>15</v>
      </c>
      <c r="Q405" s="52">
        <v>1</v>
      </c>
      <c r="R405" s="25">
        <v>5</v>
      </c>
      <c r="S405" s="25">
        <v>22</v>
      </c>
      <c r="T405" s="25">
        <v>25</v>
      </c>
      <c r="U405" s="25">
        <f t="shared" si="190"/>
        <v>22</v>
      </c>
      <c r="V405" s="71" t="s">
        <v>1928</v>
      </c>
      <c r="W405" s="71" t="s">
        <v>46</v>
      </c>
      <c r="X405" s="25" t="s">
        <v>1529</v>
      </c>
      <c r="Y405" s="25">
        <v>500</v>
      </c>
      <c r="Z405" s="25">
        <v>20</v>
      </c>
      <c r="AA405" s="42"/>
      <c r="AB405" s="42">
        <v>565</v>
      </c>
      <c r="AC405" s="42">
        <v>83.42</v>
      </c>
      <c r="AD405" s="42">
        <v>50</v>
      </c>
      <c r="AE405" s="42">
        <v>50</v>
      </c>
      <c r="AF405" s="42">
        <v>150</v>
      </c>
      <c r="AG405" s="42">
        <v>100</v>
      </c>
      <c r="AH405" s="42">
        <v>100</v>
      </c>
      <c r="AI405" s="42">
        <v>0</v>
      </c>
      <c r="AJ405" s="18">
        <v>1098.42</v>
      </c>
      <c r="AK405" s="47">
        <v>137.30250000000001</v>
      </c>
      <c r="AL405" s="75">
        <v>565</v>
      </c>
      <c r="AM405" s="47">
        <f t="shared" si="188"/>
        <v>23799.100000000002</v>
      </c>
      <c r="AN405" s="47">
        <v>0.26773987500000002</v>
      </c>
      <c r="AO405" s="48">
        <v>2.4494838245510127E-4</v>
      </c>
      <c r="AP405" s="49">
        <v>0.97700641482852746</v>
      </c>
      <c r="AQ405" s="18" t="s">
        <v>1168</v>
      </c>
      <c r="AR405" s="24">
        <v>225</v>
      </c>
      <c r="AS405" s="24" t="s">
        <v>1509</v>
      </c>
      <c r="AT405" s="79">
        <f t="shared" si="186"/>
        <v>21.73076923076923</v>
      </c>
      <c r="AU405" s="51" t="b">
        <f t="shared" si="187"/>
        <v>0</v>
      </c>
      <c r="AV405" s="19">
        <v>11.946902654867257</v>
      </c>
      <c r="AW405" s="47">
        <v>43875</v>
      </c>
      <c r="AX405" s="18" t="s">
        <v>1841</v>
      </c>
      <c r="AY405" s="18">
        <v>2</v>
      </c>
      <c r="AZ405" s="43">
        <f t="shared" ref="AZ405:AZ412" si="203">AT405*U405</f>
        <v>478.07692307692304</v>
      </c>
      <c r="BA405" s="44">
        <f>ROUNDUP((AT405*U405)/Z405,0)*Z405</f>
        <v>480</v>
      </c>
      <c r="BB405" s="80">
        <f t="shared" si="189"/>
        <v>500</v>
      </c>
      <c r="BC405" s="18">
        <f t="shared" si="191"/>
        <v>500</v>
      </c>
      <c r="BD405" s="18">
        <f t="shared" si="192"/>
        <v>97500</v>
      </c>
      <c r="BE405" s="18">
        <f t="shared" si="193"/>
        <v>195000</v>
      </c>
      <c r="BF405" s="18">
        <f t="shared" si="194"/>
        <v>22</v>
      </c>
      <c r="BG405" s="19">
        <f t="shared" si="195"/>
        <v>1</v>
      </c>
      <c r="BH405" s="19">
        <f t="shared" si="196"/>
        <v>1</v>
      </c>
      <c r="BI405" s="19"/>
      <c r="BJ405" s="19"/>
      <c r="BK405" s="19">
        <f t="shared" si="201"/>
        <v>500</v>
      </c>
      <c r="BL405" s="19">
        <f t="shared" si="202"/>
        <v>97500</v>
      </c>
      <c r="BM405" s="19">
        <f t="shared" si="197"/>
        <v>478.07692307692304</v>
      </c>
      <c r="BN405" s="18">
        <f t="shared" si="198"/>
        <v>460</v>
      </c>
      <c r="BO405" s="18">
        <f t="shared" si="199"/>
        <v>500</v>
      </c>
      <c r="BP405" s="18">
        <f t="shared" si="200"/>
        <v>23.008849557522126</v>
      </c>
    </row>
    <row r="406" spans="1:68" ht="30" x14ac:dyDescent="0.25">
      <c r="A406" s="18">
        <v>732</v>
      </c>
      <c r="B406" s="28" t="s">
        <v>2137</v>
      </c>
      <c r="C406" s="23" t="s">
        <v>1595</v>
      </c>
      <c r="D406" s="23"/>
      <c r="E406" s="23"/>
      <c r="F406" s="24">
        <v>439.17</v>
      </c>
      <c r="G406" s="25">
        <v>235</v>
      </c>
      <c r="H406" s="52" t="s">
        <v>1760</v>
      </c>
      <c r="I406" s="86" t="s">
        <v>1700</v>
      </c>
      <c r="J406" s="83" t="s">
        <v>1505</v>
      </c>
      <c r="K406" s="71" t="s">
        <v>1175</v>
      </c>
      <c r="L406" s="25" t="s">
        <v>523</v>
      </c>
      <c r="M406" s="52">
        <v>235</v>
      </c>
      <c r="N406" s="71" t="s">
        <v>1208</v>
      </c>
      <c r="O406" s="25">
        <v>1</v>
      </c>
      <c r="P406" s="25">
        <v>15</v>
      </c>
      <c r="Q406" s="52">
        <v>1</v>
      </c>
      <c r="R406" s="25">
        <v>5</v>
      </c>
      <c r="S406" s="25">
        <v>22</v>
      </c>
      <c r="T406" s="25">
        <v>25</v>
      </c>
      <c r="U406" s="25">
        <f t="shared" si="190"/>
        <v>22</v>
      </c>
      <c r="V406" s="71" t="s">
        <v>1891</v>
      </c>
      <c r="W406" s="71" t="s">
        <v>46</v>
      </c>
      <c r="X406" s="25" t="s">
        <v>1529</v>
      </c>
      <c r="Y406" s="25">
        <v>500</v>
      </c>
      <c r="Z406" s="25">
        <v>20</v>
      </c>
      <c r="AA406" s="42"/>
      <c r="AB406" s="42">
        <v>0</v>
      </c>
      <c r="AC406" s="42">
        <v>0</v>
      </c>
      <c r="AD406" s="42">
        <v>571</v>
      </c>
      <c r="AE406" s="42">
        <v>0</v>
      </c>
      <c r="AF406" s="42">
        <v>340</v>
      </c>
      <c r="AG406" s="42">
        <v>0</v>
      </c>
      <c r="AH406" s="42">
        <v>0</v>
      </c>
      <c r="AI406" s="42">
        <v>0</v>
      </c>
      <c r="AJ406" s="18">
        <v>911</v>
      </c>
      <c r="AK406" s="47">
        <v>113.875</v>
      </c>
      <c r="AL406" s="75">
        <v>571</v>
      </c>
      <c r="AM406" s="47">
        <f t="shared" si="188"/>
        <v>23787.222222222223</v>
      </c>
      <c r="AN406" s="47">
        <v>0.26760624999999999</v>
      </c>
      <c r="AO406" s="48">
        <v>2.4482613235094489E-4</v>
      </c>
      <c r="AP406" s="49">
        <v>0.97725124096087845</v>
      </c>
      <c r="AQ406" s="18" t="s">
        <v>1168</v>
      </c>
      <c r="AR406" s="24">
        <v>439.17</v>
      </c>
      <c r="AS406" s="24" t="s">
        <v>1509</v>
      </c>
      <c r="AT406" s="79">
        <f t="shared" si="186"/>
        <v>21.96153846153846</v>
      </c>
      <c r="AU406" s="51" t="b">
        <f t="shared" si="187"/>
        <v>0</v>
      </c>
      <c r="AV406" s="19">
        <v>23.073730297723291</v>
      </c>
      <c r="AW406" s="47">
        <v>103204.95</v>
      </c>
      <c r="AX406" s="18" t="s">
        <v>1867</v>
      </c>
      <c r="AY406" s="18">
        <v>2</v>
      </c>
      <c r="AZ406" s="18">
        <f t="shared" si="203"/>
        <v>483.15384615384613</v>
      </c>
      <c r="BB406" s="80">
        <f t="shared" si="189"/>
        <v>500</v>
      </c>
      <c r="BC406" s="18">
        <f t="shared" si="191"/>
        <v>500</v>
      </c>
      <c r="BD406" s="18">
        <f t="shared" si="192"/>
        <v>117500</v>
      </c>
      <c r="BE406" s="18">
        <f t="shared" si="193"/>
        <v>235000</v>
      </c>
      <c r="BF406" s="18">
        <f t="shared" si="194"/>
        <v>22</v>
      </c>
      <c r="BG406" s="19">
        <f t="shared" si="195"/>
        <v>1</v>
      </c>
      <c r="BH406" s="19">
        <f t="shared" si="196"/>
        <v>1</v>
      </c>
      <c r="BI406" s="19"/>
      <c r="BJ406" s="19"/>
      <c r="BK406" s="19">
        <f t="shared" si="201"/>
        <v>500</v>
      </c>
      <c r="BL406" s="19">
        <f t="shared" si="202"/>
        <v>117500</v>
      </c>
      <c r="BM406" s="19">
        <f t="shared" si="197"/>
        <v>483.15384615384613</v>
      </c>
      <c r="BN406" s="18">
        <f t="shared" si="198"/>
        <v>480</v>
      </c>
      <c r="BO406" s="18">
        <f t="shared" si="199"/>
        <v>500</v>
      </c>
      <c r="BP406" s="18">
        <f t="shared" si="200"/>
        <v>22.76707530647986</v>
      </c>
    </row>
    <row r="407" spans="1:68" ht="30" x14ac:dyDescent="0.25">
      <c r="A407" s="18">
        <v>108</v>
      </c>
      <c r="B407" s="29" t="s">
        <v>2138</v>
      </c>
      <c r="C407" s="28" t="s">
        <v>1534</v>
      </c>
      <c r="D407" s="28"/>
      <c r="E407" s="23"/>
      <c r="F407" s="24">
        <v>0</v>
      </c>
      <c r="G407" s="25">
        <v>1591.55</v>
      </c>
      <c r="H407" s="52" t="s">
        <v>1702</v>
      </c>
      <c r="I407" s="86" t="s">
        <v>1700</v>
      </c>
      <c r="J407" s="83" t="s">
        <v>1623</v>
      </c>
      <c r="K407" s="71" t="s">
        <v>1183</v>
      </c>
      <c r="L407" s="25" t="s">
        <v>502</v>
      </c>
      <c r="M407" s="52">
        <v>1591.55</v>
      </c>
      <c r="N407" s="71" t="s">
        <v>1207</v>
      </c>
      <c r="O407" s="25">
        <v>1</v>
      </c>
      <c r="P407" s="25">
        <v>20</v>
      </c>
      <c r="Q407" s="52">
        <v>5</v>
      </c>
      <c r="R407" s="25">
        <v>5</v>
      </c>
      <c r="S407" s="52">
        <f>O407+P407+Q407+R407</f>
        <v>31</v>
      </c>
      <c r="T407" s="54">
        <v>30</v>
      </c>
      <c r="U407" s="25">
        <f t="shared" si="190"/>
        <v>31</v>
      </c>
      <c r="V407" s="71" t="s">
        <v>1890</v>
      </c>
      <c r="W407" s="71" t="s">
        <v>19</v>
      </c>
      <c r="X407" s="25" t="s">
        <v>1529</v>
      </c>
      <c r="Y407" s="25">
        <v>25</v>
      </c>
      <c r="Z407" s="25">
        <v>25</v>
      </c>
      <c r="AA407" s="42">
        <v>0</v>
      </c>
      <c r="AB407" s="42">
        <v>0</v>
      </c>
      <c r="AC407" s="42">
        <v>50</v>
      </c>
      <c r="AD407" s="42">
        <v>50</v>
      </c>
      <c r="AE407" s="42">
        <v>0</v>
      </c>
      <c r="AF407" s="42">
        <v>0</v>
      </c>
      <c r="AG407" s="42">
        <v>50</v>
      </c>
      <c r="AH407" s="42">
        <v>0</v>
      </c>
      <c r="AI407" s="42">
        <v>0</v>
      </c>
      <c r="AJ407" s="18">
        <v>150</v>
      </c>
      <c r="AK407" s="47">
        <v>16.666666666666668</v>
      </c>
      <c r="AL407" s="75">
        <v>50</v>
      </c>
      <c r="AM407" s="47">
        <f t="shared" si="188"/>
        <v>26525.833333333336</v>
      </c>
      <c r="AN407" s="47">
        <v>0.26525833333333337</v>
      </c>
      <c r="AO407" s="48">
        <v>2.4267808328040817E-4</v>
      </c>
      <c r="AP407" s="49">
        <v>0.97749391904415883</v>
      </c>
      <c r="AQ407" s="18" t="s">
        <v>1168</v>
      </c>
      <c r="AR407" s="57">
        <v>0</v>
      </c>
      <c r="AS407" s="24" t="s">
        <v>1509</v>
      </c>
      <c r="AT407" s="79">
        <f t="shared" si="186"/>
        <v>1.9230769230769231</v>
      </c>
      <c r="AU407" s="51" t="b">
        <f t="shared" si="187"/>
        <v>0</v>
      </c>
      <c r="AV407" s="19">
        <v>0</v>
      </c>
      <c r="AW407" s="47">
        <v>0</v>
      </c>
      <c r="AX407" s="18" t="s">
        <v>1841</v>
      </c>
      <c r="AY407" s="18">
        <v>2</v>
      </c>
      <c r="AZ407" s="18">
        <f t="shared" si="203"/>
        <v>59.61538461538462</v>
      </c>
      <c r="BA407" s="44">
        <f t="shared" ref="BA407:BA412" si="204">ROUNDUP((AT407*U407)/Z407,0)*Z407</f>
        <v>75</v>
      </c>
      <c r="BB407" s="80">
        <f t="shared" si="189"/>
        <v>25</v>
      </c>
      <c r="BC407" s="18">
        <f t="shared" si="191"/>
        <v>75</v>
      </c>
      <c r="BD407" s="18">
        <f t="shared" si="192"/>
        <v>119366.25</v>
      </c>
      <c r="BE407" s="18">
        <f t="shared" si="193"/>
        <v>238732.5</v>
      </c>
      <c r="BF407" s="18">
        <f t="shared" si="194"/>
        <v>31</v>
      </c>
      <c r="BG407" s="19">
        <f t="shared" si="195"/>
        <v>0</v>
      </c>
      <c r="BH407" s="19">
        <f t="shared" si="196"/>
        <v>2</v>
      </c>
      <c r="BI407" s="19"/>
      <c r="BJ407" s="19"/>
      <c r="BK407" s="19">
        <f t="shared" si="201"/>
        <v>150</v>
      </c>
      <c r="BL407" s="58">
        <f t="shared" si="202"/>
        <v>238732.5</v>
      </c>
      <c r="BM407" s="19">
        <f t="shared" si="197"/>
        <v>59.61538461538462</v>
      </c>
      <c r="BN407" s="18">
        <f t="shared" si="198"/>
        <v>75</v>
      </c>
      <c r="BO407" s="18">
        <f t="shared" si="199"/>
        <v>75</v>
      </c>
      <c r="BP407" s="18">
        <f t="shared" si="200"/>
        <v>39</v>
      </c>
    </row>
    <row r="408" spans="1:68" x14ac:dyDescent="0.25">
      <c r="A408" s="18">
        <v>444</v>
      </c>
      <c r="B408" s="23" t="s">
        <v>505</v>
      </c>
      <c r="C408" s="28" t="s">
        <v>1534</v>
      </c>
      <c r="D408" s="28"/>
      <c r="E408" s="23"/>
      <c r="F408" s="24">
        <v>1025</v>
      </c>
      <c r="G408" s="25">
        <v>35</v>
      </c>
      <c r="H408" s="52" t="s">
        <v>1718</v>
      </c>
      <c r="I408" s="86" t="s">
        <v>1699</v>
      </c>
      <c r="J408" s="83" t="s">
        <v>1500</v>
      </c>
      <c r="K408" s="71" t="s">
        <v>1178</v>
      </c>
      <c r="L408" s="25" t="s">
        <v>506</v>
      </c>
      <c r="M408" s="52">
        <v>35</v>
      </c>
      <c r="N408" s="71" t="s">
        <v>1208</v>
      </c>
      <c r="O408" s="25">
        <v>1</v>
      </c>
      <c r="P408" s="25">
        <v>4</v>
      </c>
      <c r="Q408" s="52">
        <v>1</v>
      </c>
      <c r="R408" s="25">
        <v>2</v>
      </c>
      <c r="S408" s="25">
        <v>8</v>
      </c>
      <c r="T408" s="25">
        <v>5</v>
      </c>
      <c r="U408" s="25">
        <f t="shared" si="190"/>
        <v>8</v>
      </c>
      <c r="V408" s="71" t="s">
        <v>1946</v>
      </c>
      <c r="W408" s="71" t="s">
        <v>46</v>
      </c>
      <c r="X408" s="25" t="s">
        <v>1510</v>
      </c>
      <c r="Y408" s="25">
        <v>1000</v>
      </c>
      <c r="Z408" s="25">
        <v>10</v>
      </c>
      <c r="AA408" s="42">
        <v>2080</v>
      </c>
      <c r="AB408" s="42">
        <v>330</v>
      </c>
      <c r="AC408" s="42">
        <v>260</v>
      </c>
      <c r="AD408" s="42">
        <v>110</v>
      </c>
      <c r="AE408" s="42">
        <v>650</v>
      </c>
      <c r="AF408" s="42">
        <v>590</v>
      </c>
      <c r="AG408" s="42">
        <v>585</v>
      </c>
      <c r="AH408" s="42">
        <v>1380</v>
      </c>
      <c r="AI408" s="42">
        <v>675</v>
      </c>
      <c r="AJ408" s="18">
        <v>6660</v>
      </c>
      <c r="AK408" s="47">
        <v>740</v>
      </c>
      <c r="AL408" s="75">
        <v>2080</v>
      </c>
      <c r="AM408" s="47">
        <f t="shared" si="188"/>
        <v>25900</v>
      </c>
      <c r="AN408" s="47">
        <v>0.25900000000000001</v>
      </c>
      <c r="AO408" s="48">
        <v>2.3695249374368024E-4</v>
      </c>
      <c r="AP408" s="49">
        <v>0.9777308715379025</v>
      </c>
      <c r="AQ408" s="18" t="s">
        <v>1168</v>
      </c>
      <c r="AR408" s="24">
        <v>1025</v>
      </c>
      <c r="AS408" s="24" t="s">
        <v>1510</v>
      </c>
      <c r="AT408" s="79">
        <f t="shared" si="186"/>
        <v>80</v>
      </c>
      <c r="AU408" s="51" t="b">
        <f t="shared" si="187"/>
        <v>0</v>
      </c>
      <c r="AV408" s="19">
        <v>14.783653846153847</v>
      </c>
      <c r="AW408" s="47">
        <v>35875</v>
      </c>
      <c r="AX408" s="18" t="s">
        <v>1841</v>
      </c>
      <c r="AY408" s="18">
        <v>2</v>
      </c>
      <c r="AZ408" s="18">
        <f t="shared" si="203"/>
        <v>640</v>
      </c>
      <c r="BA408" s="44">
        <f t="shared" si="204"/>
        <v>640</v>
      </c>
      <c r="BB408" s="80">
        <f t="shared" si="189"/>
        <v>1000</v>
      </c>
      <c r="BC408" s="18">
        <f t="shared" si="191"/>
        <v>1000</v>
      </c>
      <c r="BD408" s="18">
        <f t="shared" si="192"/>
        <v>35000</v>
      </c>
      <c r="BE408" s="18">
        <f t="shared" si="193"/>
        <v>70000</v>
      </c>
      <c r="BF408" s="18">
        <f t="shared" si="194"/>
        <v>8</v>
      </c>
      <c r="BG408" s="19">
        <f t="shared" si="195"/>
        <v>2</v>
      </c>
      <c r="BH408" s="19">
        <f t="shared" si="196"/>
        <v>0</v>
      </c>
      <c r="BI408" s="19">
        <f>(AR408-AY408*BO408)*G408</f>
        <v>-34125</v>
      </c>
      <c r="BJ408" s="19"/>
      <c r="BK408" s="19"/>
      <c r="BL408" s="19"/>
      <c r="BM408" s="19">
        <f t="shared" si="197"/>
        <v>640</v>
      </c>
      <c r="BN408" s="18">
        <f t="shared" si="198"/>
        <v>640</v>
      </c>
      <c r="BO408" s="18">
        <f t="shared" si="199"/>
        <v>1000</v>
      </c>
      <c r="BP408" s="18">
        <f t="shared" si="200"/>
        <v>12.5</v>
      </c>
    </row>
    <row r="409" spans="1:68" x14ac:dyDescent="0.25">
      <c r="A409" s="18">
        <v>878</v>
      </c>
      <c r="B409" s="26" t="s">
        <v>631</v>
      </c>
      <c r="C409" s="28" t="s">
        <v>1534</v>
      </c>
      <c r="D409" s="28"/>
      <c r="E409" s="23"/>
      <c r="F409" s="24">
        <v>1583</v>
      </c>
      <c r="G409" s="25">
        <v>32</v>
      </c>
      <c r="H409" s="52" t="s">
        <v>1761</v>
      </c>
      <c r="I409" s="86" t="s">
        <v>1700</v>
      </c>
      <c r="J409" s="83" t="s">
        <v>1499</v>
      </c>
      <c r="K409" s="71" t="s">
        <v>1178</v>
      </c>
      <c r="L409" s="25" t="s">
        <v>632</v>
      </c>
      <c r="M409" s="52">
        <v>32</v>
      </c>
      <c r="N409" s="71" t="s">
        <v>1208</v>
      </c>
      <c r="O409" s="25">
        <v>1</v>
      </c>
      <c r="P409" s="25">
        <v>4</v>
      </c>
      <c r="Q409" s="52">
        <v>1</v>
      </c>
      <c r="R409" s="25">
        <v>2</v>
      </c>
      <c r="S409" s="25">
        <v>8</v>
      </c>
      <c r="T409" s="25">
        <v>7</v>
      </c>
      <c r="U409" s="25">
        <f t="shared" si="190"/>
        <v>8</v>
      </c>
      <c r="V409" s="71"/>
      <c r="W409" s="71" t="s">
        <v>46</v>
      </c>
      <c r="X409" s="25" t="s">
        <v>1510</v>
      </c>
      <c r="Y409" s="25">
        <v>500</v>
      </c>
      <c r="Z409" s="25">
        <v>10</v>
      </c>
      <c r="AA409" s="42"/>
      <c r="AB409" s="42"/>
      <c r="AC409" s="42"/>
      <c r="AD409" s="42"/>
      <c r="AE409" s="42">
        <v>1790</v>
      </c>
      <c r="AF409" s="42">
        <v>710</v>
      </c>
      <c r="AG409" s="42">
        <v>300</v>
      </c>
      <c r="AH409" s="42">
        <v>650</v>
      </c>
      <c r="AI409" s="42">
        <v>580</v>
      </c>
      <c r="AJ409" s="18">
        <v>4030</v>
      </c>
      <c r="AK409" s="47">
        <v>806</v>
      </c>
      <c r="AL409" s="75">
        <v>1790</v>
      </c>
      <c r="AM409" s="47">
        <f t="shared" si="188"/>
        <v>14328.888888888889</v>
      </c>
      <c r="AN409" s="47">
        <v>0.25791999999999998</v>
      </c>
      <c r="AO409" s="48">
        <v>2.3596442929100389E-4</v>
      </c>
      <c r="AP409" s="49">
        <v>0.97796683596719347</v>
      </c>
      <c r="AQ409" s="18" t="s">
        <v>1168</v>
      </c>
      <c r="AR409" s="24">
        <v>1583</v>
      </c>
      <c r="AS409" s="24" t="s">
        <v>1510</v>
      </c>
      <c r="AT409" s="79">
        <f t="shared" si="186"/>
        <v>68.84615384615384</v>
      </c>
      <c r="AU409" s="51" t="b">
        <f t="shared" si="187"/>
        <v>0</v>
      </c>
      <c r="AV409" s="19">
        <v>26.53072625698324</v>
      </c>
      <c r="AW409" s="47">
        <v>50656</v>
      </c>
      <c r="AX409" s="18" t="s">
        <v>1841</v>
      </c>
      <c r="AY409" s="18">
        <v>2</v>
      </c>
      <c r="AZ409" s="18">
        <f t="shared" si="203"/>
        <v>550.76923076923072</v>
      </c>
      <c r="BA409" s="44">
        <f t="shared" si="204"/>
        <v>560</v>
      </c>
      <c r="BB409" s="80">
        <f t="shared" si="189"/>
        <v>500</v>
      </c>
      <c r="BC409" s="18">
        <f t="shared" si="191"/>
        <v>560</v>
      </c>
      <c r="BD409" s="18">
        <f t="shared" si="192"/>
        <v>17920</v>
      </c>
      <c r="BE409" s="18">
        <f t="shared" si="193"/>
        <v>35840</v>
      </c>
      <c r="BF409" s="18">
        <f t="shared" si="194"/>
        <v>8</v>
      </c>
      <c r="BG409" s="19">
        <f t="shared" si="195"/>
        <v>3</v>
      </c>
      <c r="BH409" s="19">
        <f t="shared" si="196"/>
        <v>-1</v>
      </c>
      <c r="BI409" s="19">
        <f>(AR409-AY409*BO409)*G409</f>
        <v>14816</v>
      </c>
      <c r="BJ409" s="19"/>
      <c r="BK409" s="19"/>
      <c r="BL409" s="19"/>
      <c r="BM409" s="19">
        <f t="shared" si="197"/>
        <v>550.76923076923072</v>
      </c>
      <c r="BN409" s="18">
        <f t="shared" si="198"/>
        <v>560</v>
      </c>
      <c r="BO409" s="18">
        <f t="shared" si="199"/>
        <v>560</v>
      </c>
      <c r="BP409" s="18">
        <f t="shared" si="200"/>
        <v>8.134078212290504</v>
      </c>
    </row>
    <row r="410" spans="1:68" x14ac:dyDescent="0.25">
      <c r="A410" s="18">
        <v>647</v>
      </c>
      <c r="B410" s="23" t="s">
        <v>509</v>
      </c>
      <c r="C410" s="28" t="s">
        <v>1534</v>
      </c>
      <c r="D410" s="28"/>
      <c r="E410" s="23"/>
      <c r="F410" s="24">
        <v>194200</v>
      </c>
      <c r="G410" s="25">
        <v>0.247</v>
      </c>
      <c r="H410" s="52" t="s">
        <v>1702</v>
      </c>
      <c r="I410" s="86" t="s">
        <v>1699</v>
      </c>
      <c r="J410" s="83" t="s">
        <v>1645</v>
      </c>
      <c r="K410" s="71" t="s">
        <v>1197</v>
      </c>
      <c r="L410" s="25" t="s">
        <v>510</v>
      </c>
      <c r="M410" s="52">
        <v>0.247</v>
      </c>
      <c r="N410" s="71" t="s">
        <v>1208</v>
      </c>
      <c r="O410" s="37">
        <v>1</v>
      </c>
      <c r="P410" s="37">
        <v>7</v>
      </c>
      <c r="Q410" s="87">
        <v>4</v>
      </c>
      <c r="R410" s="37">
        <v>3</v>
      </c>
      <c r="S410" s="37">
        <v>15</v>
      </c>
      <c r="T410" s="37">
        <v>3</v>
      </c>
      <c r="U410" s="25">
        <f t="shared" si="190"/>
        <v>15</v>
      </c>
      <c r="V410" s="71" t="s">
        <v>1872</v>
      </c>
      <c r="W410" s="71" t="s">
        <v>21</v>
      </c>
      <c r="X410" s="23" t="s">
        <v>1510</v>
      </c>
      <c r="Y410" s="25">
        <v>5000</v>
      </c>
      <c r="Z410" s="25">
        <v>1000</v>
      </c>
      <c r="AA410" s="42">
        <v>142000</v>
      </c>
      <c r="AB410" s="42">
        <v>130500</v>
      </c>
      <c r="AC410" s="42">
        <v>98000</v>
      </c>
      <c r="AD410" s="42">
        <v>83000</v>
      </c>
      <c r="AE410" s="42">
        <v>56000</v>
      </c>
      <c r="AF410" s="42">
        <v>51000</v>
      </c>
      <c r="AG410" s="42">
        <v>134000</v>
      </c>
      <c r="AH410" s="42">
        <v>111000</v>
      </c>
      <c r="AI410" s="42">
        <v>121000</v>
      </c>
      <c r="AJ410" s="18">
        <v>926500</v>
      </c>
      <c r="AK410" s="47">
        <v>102944.44444444444</v>
      </c>
      <c r="AL410" s="75">
        <v>142000</v>
      </c>
      <c r="AM410" s="47">
        <f t="shared" si="188"/>
        <v>25427.277777777777</v>
      </c>
      <c r="AN410" s="47">
        <v>0.25427277777777779</v>
      </c>
      <c r="AO410" s="48">
        <v>2.3262767870879181E-4</v>
      </c>
      <c r="AP410" s="49">
        <v>0.97819946364590227</v>
      </c>
      <c r="AQ410" s="18" t="s">
        <v>1168</v>
      </c>
      <c r="AR410" s="24">
        <v>194200</v>
      </c>
      <c r="AS410" s="24" t="s">
        <v>1510</v>
      </c>
      <c r="AT410" s="79">
        <f t="shared" si="186"/>
        <v>5461.5384615384619</v>
      </c>
      <c r="AU410" s="51" t="b">
        <f t="shared" si="187"/>
        <v>1</v>
      </c>
      <c r="AV410" s="19">
        <v>41.028169014084511</v>
      </c>
      <c r="AW410" s="47">
        <v>47967.4</v>
      </c>
      <c r="AX410" s="18" t="s">
        <v>1841</v>
      </c>
      <c r="AY410" s="18">
        <v>2</v>
      </c>
      <c r="AZ410" s="18">
        <f t="shared" si="203"/>
        <v>81923.076923076922</v>
      </c>
      <c r="BA410" s="44">
        <f t="shared" si="204"/>
        <v>82000</v>
      </c>
      <c r="BB410" s="80">
        <f t="shared" si="189"/>
        <v>5461.5384615384619</v>
      </c>
      <c r="BC410" s="18">
        <f t="shared" si="191"/>
        <v>55000</v>
      </c>
      <c r="BD410" s="18">
        <f t="shared" si="192"/>
        <v>13585</v>
      </c>
      <c r="BE410" s="18">
        <f t="shared" si="193"/>
        <v>27170</v>
      </c>
      <c r="BF410" s="18">
        <v>10</v>
      </c>
      <c r="BG410" s="19">
        <f t="shared" si="195"/>
        <v>4</v>
      </c>
      <c r="BH410" s="19">
        <f t="shared" si="196"/>
        <v>-2</v>
      </c>
      <c r="BI410" s="19">
        <f>(AR410-AY410*BO410)*G410</f>
        <v>20797.400000000001</v>
      </c>
      <c r="BJ410" s="19"/>
      <c r="BK410" s="19"/>
      <c r="BL410" s="19"/>
      <c r="BM410" s="19">
        <f t="shared" si="197"/>
        <v>54615.384615384617</v>
      </c>
      <c r="BN410" s="18">
        <f t="shared" si="198"/>
        <v>55000</v>
      </c>
      <c r="BO410" s="18">
        <f t="shared" si="199"/>
        <v>55000</v>
      </c>
      <c r="BP410" s="18">
        <f t="shared" si="200"/>
        <v>10.070422535211266</v>
      </c>
    </row>
    <row r="411" spans="1:68" x14ac:dyDescent="0.25">
      <c r="A411" s="18">
        <v>542</v>
      </c>
      <c r="B411" s="26" t="s">
        <v>741</v>
      </c>
      <c r="C411" s="28" t="s">
        <v>1534</v>
      </c>
      <c r="D411" s="28"/>
      <c r="E411" s="23"/>
      <c r="F411" s="24">
        <v>780</v>
      </c>
      <c r="G411" s="25">
        <v>35</v>
      </c>
      <c r="H411" s="52" t="s">
        <v>1732</v>
      </c>
      <c r="I411" s="86" t="s">
        <v>1700</v>
      </c>
      <c r="J411" s="83" t="s">
        <v>1639</v>
      </c>
      <c r="K411" s="71" t="s">
        <v>1178</v>
      </c>
      <c r="L411" s="25" t="s">
        <v>742</v>
      </c>
      <c r="M411" s="52">
        <v>35</v>
      </c>
      <c r="N411" s="71" t="s">
        <v>1208</v>
      </c>
      <c r="O411" s="25">
        <v>1</v>
      </c>
      <c r="P411" s="25">
        <v>4</v>
      </c>
      <c r="Q411" s="52">
        <v>1</v>
      </c>
      <c r="R411" s="25">
        <v>2</v>
      </c>
      <c r="S411" s="25">
        <v>8</v>
      </c>
      <c r="T411" s="25">
        <v>7</v>
      </c>
      <c r="U411" s="25">
        <f t="shared" si="190"/>
        <v>8</v>
      </c>
      <c r="V411" s="71"/>
      <c r="W411" s="71" t="s">
        <v>46</v>
      </c>
      <c r="X411" s="25" t="s">
        <v>1510</v>
      </c>
      <c r="Y411" s="25">
        <v>500</v>
      </c>
      <c r="Z411" s="25">
        <v>10</v>
      </c>
      <c r="AA411" s="42"/>
      <c r="AB411" s="42"/>
      <c r="AC411" s="42"/>
      <c r="AD411" s="42"/>
      <c r="AE411" s="42"/>
      <c r="AF411" s="42"/>
      <c r="AG411" s="42"/>
      <c r="AH411" s="42">
        <v>750</v>
      </c>
      <c r="AI411" s="42">
        <v>700</v>
      </c>
      <c r="AJ411" s="18">
        <v>1450</v>
      </c>
      <c r="AK411" s="47">
        <v>725</v>
      </c>
      <c r="AL411" s="75">
        <v>750</v>
      </c>
      <c r="AM411" s="47">
        <f t="shared" si="188"/>
        <v>5638.8888888888887</v>
      </c>
      <c r="AN411" s="47">
        <v>0.25374999999999998</v>
      </c>
      <c r="AO411" s="48">
        <v>2.321494026542813E-4</v>
      </c>
      <c r="AP411" s="49">
        <v>0.97843161304855653</v>
      </c>
      <c r="AQ411" s="18" t="s">
        <v>1168</v>
      </c>
      <c r="AR411" s="24">
        <v>780</v>
      </c>
      <c r="AS411" s="24" t="s">
        <v>1510</v>
      </c>
      <c r="AT411" s="79">
        <f t="shared" si="186"/>
        <v>28.846153846153847</v>
      </c>
      <c r="AU411" s="51" t="b">
        <f t="shared" si="187"/>
        <v>0</v>
      </c>
      <c r="AV411" s="19">
        <v>31.2</v>
      </c>
      <c r="AW411" s="47">
        <v>27300</v>
      </c>
      <c r="AX411" s="18" t="s">
        <v>1841</v>
      </c>
      <c r="AY411" s="18">
        <v>2</v>
      </c>
      <c r="AZ411" s="18">
        <f t="shared" si="203"/>
        <v>230.76923076923077</v>
      </c>
      <c r="BA411" s="44">
        <f t="shared" si="204"/>
        <v>240</v>
      </c>
      <c r="BB411" s="80">
        <f t="shared" si="189"/>
        <v>500</v>
      </c>
      <c r="BC411" s="18">
        <f t="shared" si="191"/>
        <v>500</v>
      </c>
      <c r="BD411" s="18">
        <f t="shared" si="192"/>
        <v>17500</v>
      </c>
      <c r="BE411" s="18">
        <f t="shared" si="193"/>
        <v>35000</v>
      </c>
      <c r="BF411" s="18">
        <f>U411</f>
        <v>8</v>
      </c>
      <c r="BG411" s="19">
        <f t="shared" si="195"/>
        <v>2</v>
      </c>
      <c r="BH411" s="19">
        <f t="shared" si="196"/>
        <v>0</v>
      </c>
      <c r="BI411" s="19"/>
      <c r="BJ411" s="19"/>
      <c r="BK411" s="19"/>
      <c r="BL411" s="19"/>
      <c r="BM411" s="19">
        <f t="shared" si="197"/>
        <v>230.76923076923077</v>
      </c>
      <c r="BN411" s="18">
        <f t="shared" si="198"/>
        <v>230</v>
      </c>
      <c r="BO411" s="18">
        <f t="shared" si="199"/>
        <v>500</v>
      </c>
      <c r="BP411" s="18">
        <f t="shared" si="200"/>
        <v>17.333333333333332</v>
      </c>
    </row>
    <row r="412" spans="1:68" x14ac:dyDescent="0.25">
      <c r="A412" s="18">
        <v>408</v>
      </c>
      <c r="B412" s="26" t="s">
        <v>511</v>
      </c>
      <c r="C412" s="28" t="s">
        <v>1534</v>
      </c>
      <c r="D412" s="28"/>
      <c r="E412" s="23"/>
      <c r="F412" s="24">
        <v>0</v>
      </c>
      <c r="G412" s="25">
        <v>230</v>
      </c>
      <c r="H412" s="52" t="s">
        <v>1703</v>
      </c>
      <c r="I412" s="86" t="s">
        <v>1700</v>
      </c>
      <c r="J412" s="83" t="s">
        <v>1505</v>
      </c>
      <c r="K412" s="71" t="s">
        <v>1175</v>
      </c>
      <c r="L412" s="25" t="s">
        <v>512</v>
      </c>
      <c r="M412" s="52">
        <v>230</v>
      </c>
      <c r="N412" s="71" t="s">
        <v>1208</v>
      </c>
      <c r="O412" s="25">
        <v>1</v>
      </c>
      <c r="P412" s="25">
        <v>15</v>
      </c>
      <c r="Q412" s="52">
        <v>1</v>
      </c>
      <c r="R412" s="25">
        <v>5</v>
      </c>
      <c r="S412" s="25">
        <v>22</v>
      </c>
      <c r="T412" s="25">
        <v>25</v>
      </c>
      <c r="U412" s="25">
        <f t="shared" si="190"/>
        <v>22</v>
      </c>
      <c r="V412" s="71">
        <v>0</v>
      </c>
      <c r="W412" s="71" t="s">
        <v>46</v>
      </c>
      <c r="X412" s="25" t="s">
        <v>1529</v>
      </c>
      <c r="Y412" s="25">
        <v>500</v>
      </c>
      <c r="Z412" s="25">
        <v>20</v>
      </c>
      <c r="AA412" s="42">
        <v>266</v>
      </c>
      <c r="AB412" s="42">
        <v>505</v>
      </c>
      <c r="AC412" s="42">
        <v>0</v>
      </c>
      <c r="AD412" s="42">
        <v>0</v>
      </c>
      <c r="AE412" s="42">
        <v>0</v>
      </c>
      <c r="AF412" s="42">
        <v>0</v>
      </c>
      <c r="AG412" s="42">
        <v>173</v>
      </c>
      <c r="AH412" s="42">
        <v>40</v>
      </c>
      <c r="AI412" s="42">
        <v>0</v>
      </c>
      <c r="AJ412" s="18">
        <v>984</v>
      </c>
      <c r="AK412" s="47">
        <v>109.33333333333333</v>
      </c>
      <c r="AL412" s="75">
        <v>505</v>
      </c>
      <c r="AM412" s="47">
        <f t="shared" si="188"/>
        <v>25146.666666666664</v>
      </c>
      <c r="AN412" s="47">
        <v>0.25146666666666662</v>
      </c>
      <c r="AO412" s="48">
        <v>2.3006043922809826E-4</v>
      </c>
      <c r="AP412" s="49">
        <v>0.97866167348778466</v>
      </c>
      <c r="AQ412" s="18" t="s">
        <v>1168</v>
      </c>
      <c r="AR412" s="57">
        <v>0</v>
      </c>
      <c r="AS412" s="24" t="s">
        <v>1509</v>
      </c>
      <c r="AT412" s="79">
        <f t="shared" si="186"/>
        <v>19.423076923076923</v>
      </c>
      <c r="AU412" s="51" t="b">
        <f t="shared" si="187"/>
        <v>0</v>
      </c>
      <c r="AV412" s="19">
        <v>0</v>
      </c>
      <c r="AW412" s="47">
        <v>0</v>
      </c>
      <c r="AX412" s="18" t="s">
        <v>1841</v>
      </c>
      <c r="AY412" s="18">
        <v>2</v>
      </c>
      <c r="AZ412" s="43">
        <f t="shared" si="203"/>
        <v>427.30769230769232</v>
      </c>
      <c r="BA412" s="44">
        <f t="shared" si="204"/>
        <v>440</v>
      </c>
      <c r="BB412" s="80">
        <f t="shared" si="189"/>
        <v>500</v>
      </c>
      <c r="BC412" s="18">
        <f t="shared" si="191"/>
        <v>500</v>
      </c>
      <c r="BD412" s="18">
        <f t="shared" si="192"/>
        <v>115000</v>
      </c>
      <c r="BE412" s="18">
        <f t="shared" si="193"/>
        <v>230000</v>
      </c>
      <c r="BF412" s="18">
        <f>U412</f>
        <v>22</v>
      </c>
      <c r="BG412" s="19">
        <f t="shared" si="195"/>
        <v>0</v>
      </c>
      <c r="BH412" s="19">
        <f t="shared" si="196"/>
        <v>2</v>
      </c>
      <c r="BI412" s="19"/>
      <c r="BJ412" s="19"/>
      <c r="BK412" s="19">
        <f>BH412*BO412</f>
        <v>1000</v>
      </c>
      <c r="BL412" s="58">
        <f>BK412*G412</f>
        <v>230000</v>
      </c>
      <c r="BM412" s="19">
        <f t="shared" si="197"/>
        <v>427.30769230769232</v>
      </c>
      <c r="BN412" s="18">
        <f t="shared" si="198"/>
        <v>420</v>
      </c>
      <c r="BO412" s="18">
        <f t="shared" si="199"/>
        <v>500</v>
      </c>
      <c r="BP412" s="18">
        <f t="shared" si="200"/>
        <v>25.742574257425741</v>
      </c>
    </row>
    <row r="413" spans="1:68" x14ac:dyDescent="0.25">
      <c r="A413" s="18">
        <v>493</v>
      </c>
      <c r="B413" s="23" t="s">
        <v>1231</v>
      </c>
      <c r="C413" s="28" t="s">
        <v>1870</v>
      </c>
      <c r="D413" s="28"/>
      <c r="E413" s="23" t="s">
        <v>1602</v>
      </c>
      <c r="F413" s="24">
        <v>19</v>
      </c>
      <c r="G413" s="25">
        <v>200</v>
      </c>
      <c r="H413" s="52" t="s">
        <v>1702</v>
      </c>
      <c r="I413" s="86" t="s">
        <v>1700</v>
      </c>
      <c r="J413" s="83" t="s">
        <v>1503</v>
      </c>
      <c r="K413" s="69" t="s">
        <v>1199</v>
      </c>
      <c r="L413" s="25" t="s">
        <v>1232</v>
      </c>
      <c r="M413" s="52">
        <v>200</v>
      </c>
      <c r="N413" s="71" t="s">
        <v>1208</v>
      </c>
      <c r="O413" s="25">
        <v>1</v>
      </c>
      <c r="P413" s="25">
        <v>7</v>
      </c>
      <c r="Q413" s="52">
        <v>1</v>
      </c>
      <c r="R413" s="25">
        <v>3</v>
      </c>
      <c r="S413" s="25">
        <v>1</v>
      </c>
      <c r="U413" s="25">
        <f>MIN(S413,T413)</f>
        <v>1</v>
      </c>
      <c r="V413" s="71"/>
      <c r="W413" s="71" t="s">
        <v>31</v>
      </c>
      <c r="X413" s="25" t="s">
        <v>1509</v>
      </c>
      <c r="Y413" s="25">
        <v>200</v>
      </c>
      <c r="Z413" s="25">
        <v>15</v>
      </c>
      <c r="AA413" s="42">
        <v>120</v>
      </c>
      <c r="AB413" s="42">
        <v>185</v>
      </c>
      <c r="AC413" s="42">
        <v>330</v>
      </c>
      <c r="AD413" s="42"/>
      <c r="AE413" s="42">
        <v>105</v>
      </c>
      <c r="AF413" s="42">
        <v>112</v>
      </c>
      <c r="AG413" s="42">
        <v>46</v>
      </c>
      <c r="AH413" s="42">
        <v>88</v>
      </c>
      <c r="AI413" s="42">
        <v>16</v>
      </c>
      <c r="AK413" s="47">
        <v>125.25</v>
      </c>
      <c r="AM413" s="47">
        <f t="shared" si="188"/>
        <v>0</v>
      </c>
      <c r="AO413" s="48">
        <v>0</v>
      </c>
      <c r="AP413" s="49">
        <v>1</v>
      </c>
      <c r="AQ413" s="18" t="s">
        <v>1552</v>
      </c>
      <c r="AR413" s="24">
        <v>19</v>
      </c>
      <c r="AS413" s="24" t="s">
        <v>1510</v>
      </c>
      <c r="AT413" s="79">
        <f t="shared" si="186"/>
        <v>0</v>
      </c>
      <c r="AU413" s="51" t="b">
        <f t="shared" si="187"/>
        <v>0</v>
      </c>
      <c r="AV413" s="19"/>
      <c r="AW413" s="47">
        <v>3800</v>
      </c>
      <c r="BB413" s="80">
        <f t="shared" si="189"/>
        <v>200</v>
      </c>
      <c r="BD413" s="18">
        <v>0</v>
      </c>
      <c r="BE413" s="18">
        <v>0</v>
      </c>
      <c r="BF413" s="18"/>
      <c r="BG413" s="18"/>
      <c r="BH413" s="18"/>
      <c r="BI413" s="18"/>
      <c r="BJ413" s="18"/>
      <c r="BK413" s="18"/>
      <c r="BL413" s="18"/>
    </row>
    <row r="414" spans="1:68" ht="30" x14ac:dyDescent="0.25">
      <c r="A414" s="18">
        <v>445</v>
      </c>
      <c r="B414" s="28" t="s">
        <v>2139</v>
      </c>
      <c r="C414" s="23" t="s">
        <v>1595</v>
      </c>
      <c r="D414" s="23"/>
      <c r="E414" s="23" t="s">
        <v>1602</v>
      </c>
      <c r="F414" s="24">
        <v>720</v>
      </c>
      <c r="G414" s="25">
        <v>29.85</v>
      </c>
      <c r="H414" s="52" t="s">
        <v>1735</v>
      </c>
      <c r="I414" s="86" t="s">
        <v>1700</v>
      </c>
      <c r="J414" s="83" t="s">
        <v>1505</v>
      </c>
      <c r="K414" s="69" t="s">
        <v>1178</v>
      </c>
      <c r="L414" s="25" t="s">
        <v>1047</v>
      </c>
      <c r="M414" s="52">
        <v>29.85</v>
      </c>
      <c r="N414" s="71" t="s">
        <v>1208</v>
      </c>
      <c r="O414" s="25">
        <v>1</v>
      </c>
      <c r="P414" s="25">
        <v>4</v>
      </c>
      <c r="Q414" s="52">
        <v>1</v>
      </c>
      <c r="R414" s="25">
        <v>2</v>
      </c>
      <c r="S414" s="25">
        <v>8</v>
      </c>
      <c r="U414" s="25">
        <f t="shared" ref="U414:U419" si="205">SUM(O414:R414)</f>
        <v>8</v>
      </c>
      <c r="V414" s="71" t="s">
        <v>1968</v>
      </c>
      <c r="W414" s="71" t="s">
        <v>46</v>
      </c>
      <c r="X414" s="25" t="s">
        <v>1510</v>
      </c>
      <c r="Y414" s="25">
        <v>500</v>
      </c>
      <c r="Z414" s="25">
        <v>10</v>
      </c>
      <c r="AA414" s="42"/>
      <c r="AB414" s="42"/>
      <c r="AC414" s="42"/>
      <c r="AD414" s="42"/>
      <c r="AE414" s="42">
        <v>1350</v>
      </c>
      <c r="AF414" s="42"/>
      <c r="AG414" s="42">
        <v>520</v>
      </c>
      <c r="AH414" s="42"/>
      <c r="AI414" s="42">
        <v>620</v>
      </c>
      <c r="AK414" s="47">
        <v>830</v>
      </c>
      <c r="AM414" s="47">
        <f t="shared" si="188"/>
        <v>0</v>
      </c>
      <c r="AO414" s="48">
        <v>0</v>
      </c>
      <c r="AP414" s="49">
        <v>1</v>
      </c>
      <c r="AQ414" s="18" t="s">
        <v>1168</v>
      </c>
      <c r="AR414" s="24">
        <v>720</v>
      </c>
      <c r="AS414" s="24" t="s">
        <v>1510</v>
      </c>
      <c r="AT414" s="79">
        <f t="shared" si="186"/>
        <v>0</v>
      </c>
      <c r="AU414" s="51" t="b">
        <f t="shared" si="187"/>
        <v>0</v>
      </c>
      <c r="AV414" s="19"/>
      <c r="AW414" s="47">
        <v>21492</v>
      </c>
      <c r="AX414" s="18" t="s">
        <v>1867</v>
      </c>
      <c r="AY414" s="18">
        <v>2</v>
      </c>
      <c r="AZ414" s="43"/>
      <c r="BB414" s="80">
        <f t="shared" si="189"/>
        <v>500</v>
      </c>
      <c r="BC414" s="18">
        <f t="shared" ref="BC414:BC419" si="206">BO414</f>
        <v>500</v>
      </c>
      <c r="BD414" s="18">
        <f t="shared" ref="BD414:BD419" si="207">BO414*G414</f>
        <v>14925</v>
      </c>
      <c r="BE414" s="18">
        <f t="shared" ref="BE414:BE419" si="208">BD414*AY414</f>
        <v>29850</v>
      </c>
      <c r="BF414" s="18">
        <f>U414</f>
        <v>8</v>
      </c>
      <c r="BG414" s="19">
        <f t="shared" ref="BG414:BG419" si="209">ROUNDUP(AR414/BO414,0)</f>
        <v>2</v>
      </c>
      <c r="BH414" s="19">
        <f t="shared" ref="BH414:BH419" si="210">AY414-BG414</f>
        <v>0</v>
      </c>
      <c r="BI414" s="19"/>
      <c r="BJ414" s="19"/>
      <c r="BK414" s="19">
        <f>BH414*BO414</f>
        <v>0</v>
      </c>
      <c r="BL414" s="19">
        <f>BK414*G414</f>
        <v>0</v>
      </c>
      <c r="BM414" s="19">
        <f t="shared" ref="BM414:BM419" si="211">BF414*AT414</f>
        <v>0</v>
      </c>
      <c r="BN414" s="18">
        <f t="shared" ref="BN414:BN419" si="212">Y414+ROUNDUP((BM414-Y414)/Z414,0)*Z414</f>
        <v>0</v>
      </c>
      <c r="BO414" s="18">
        <f t="shared" ref="BO414:BO419" si="213">IF(BN414&gt;=Y414,BN414,Y414)</f>
        <v>500</v>
      </c>
      <c r="BP414" s="18" t="e">
        <f t="shared" ref="BP414:BP419" si="214">BO414/AT414</f>
        <v>#DIV/0!</v>
      </c>
    </row>
    <row r="415" spans="1:68" x14ac:dyDescent="0.25">
      <c r="A415" s="18">
        <v>234</v>
      </c>
      <c r="B415" s="23" t="s">
        <v>515</v>
      </c>
      <c r="C415" s="28" t="s">
        <v>1534</v>
      </c>
      <c r="D415" s="28"/>
      <c r="E415" s="23"/>
      <c r="F415" s="24">
        <v>0</v>
      </c>
      <c r="G415" s="25">
        <v>7</v>
      </c>
      <c r="H415" s="52" t="s">
        <v>1762</v>
      </c>
      <c r="I415" s="86" t="s">
        <v>1700</v>
      </c>
      <c r="J415" s="83" t="s">
        <v>1501</v>
      </c>
      <c r="K415" s="71" t="s">
        <v>1177</v>
      </c>
      <c r="L415" s="25" t="s">
        <v>516</v>
      </c>
      <c r="M415" s="52">
        <v>7</v>
      </c>
      <c r="N415" s="71" t="s">
        <v>1208</v>
      </c>
      <c r="O415" s="25">
        <v>1</v>
      </c>
      <c r="P415" s="25">
        <v>10</v>
      </c>
      <c r="Q415" s="52">
        <v>1</v>
      </c>
      <c r="R415" s="25">
        <v>4</v>
      </c>
      <c r="S415" s="25">
        <v>16</v>
      </c>
      <c r="T415" s="25">
        <v>15</v>
      </c>
      <c r="U415" s="25">
        <f t="shared" si="205"/>
        <v>16</v>
      </c>
      <c r="V415" s="71" t="s">
        <v>1928</v>
      </c>
      <c r="W415" s="71" t="s">
        <v>46</v>
      </c>
      <c r="X415" s="25" t="s">
        <v>1510</v>
      </c>
      <c r="Y415" s="25">
        <v>5000</v>
      </c>
      <c r="Z415" s="25">
        <v>100</v>
      </c>
      <c r="AA415" s="42">
        <v>0</v>
      </c>
      <c r="AB415" s="42">
        <v>0</v>
      </c>
      <c r="AC415" s="42">
        <v>0</v>
      </c>
      <c r="AD415" s="42">
        <v>5600</v>
      </c>
      <c r="AE415" s="42">
        <v>10750</v>
      </c>
      <c r="AF415" s="42">
        <v>2200</v>
      </c>
      <c r="AG415" s="42">
        <v>8800</v>
      </c>
      <c r="AH415" s="42">
        <v>4500</v>
      </c>
      <c r="AI415" s="42">
        <v>0</v>
      </c>
      <c r="AJ415" s="18">
        <v>31850</v>
      </c>
      <c r="AK415" s="47">
        <v>3538.8888888888887</v>
      </c>
      <c r="AL415" s="75">
        <v>10750</v>
      </c>
      <c r="AM415" s="47">
        <f t="shared" si="188"/>
        <v>24772.222222222219</v>
      </c>
      <c r="AN415" s="47">
        <v>0.24772222222222218</v>
      </c>
      <c r="AO415" s="48">
        <v>2.2663474251460102E-4</v>
      </c>
      <c r="AP415" s="49">
        <v>0.97888830823029926</v>
      </c>
      <c r="AQ415" s="18" t="s">
        <v>1168</v>
      </c>
      <c r="AR415" s="57">
        <v>0</v>
      </c>
      <c r="AS415" s="24" t="s">
        <v>1510</v>
      </c>
      <c r="AT415" s="79">
        <f t="shared" si="186"/>
        <v>413.46153846153845</v>
      </c>
      <c r="AU415" s="51" t="b">
        <f t="shared" si="187"/>
        <v>0</v>
      </c>
      <c r="AV415" s="19">
        <v>0</v>
      </c>
      <c r="AW415" s="47">
        <v>0</v>
      </c>
      <c r="AX415" s="18" t="s">
        <v>1841</v>
      </c>
      <c r="AY415" s="18">
        <v>2</v>
      </c>
      <c r="AZ415" s="18">
        <f>AT415*U415</f>
        <v>6615.3846153846152</v>
      </c>
      <c r="BA415" s="44">
        <f>ROUNDUP((AT415*U415)/Z415,0)*Z415</f>
        <v>6700</v>
      </c>
      <c r="BB415" s="80">
        <f t="shared" si="189"/>
        <v>5000</v>
      </c>
      <c r="BC415" s="18">
        <f t="shared" si="206"/>
        <v>6700</v>
      </c>
      <c r="BD415" s="18">
        <f t="shared" si="207"/>
        <v>46900</v>
      </c>
      <c r="BE415" s="18">
        <f t="shared" si="208"/>
        <v>93800</v>
      </c>
      <c r="BF415" s="18">
        <f>U415</f>
        <v>16</v>
      </c>
      <c r="BG415" s="19">
        <f t="shared" si="209"/>
        <v>0</v>
      </c>
      <c r="BH415" s="19">
        <f t="shared" si="210"/>
        <v>2</v>
      </c>
      <c r="BI415" s="19"/>
      <c r="BJ415" s="19"/>
      <c r="BK415" s="19">
        <f>BH415*BO415</f>
        <v>13400</v>
      </c>
      <c r="BL415" s="58">
        <f>BK415*G415</f>
        <v>93800</v>
      </c>
      <c r="BM415" s="19">
        <f t="shared" si="211"/>
        <v>6615.3846153846152</v>
      </c>
      <c r="BN415" s="18">
        <f t="shared" si="212"/>
        <v>6700</v>
      </c>
      <c r="BO415" s="18">
        <f t="shared" si="213"/>
        <v>6700</v>
      </c>
      <c r="BP415" s="18">
        <f t="shared" si="214"/>
        <v>16.204651162790697</v>
      </c>
    </row>
    <row r="416" spans="1:68" x14ac:dyDescent="0.25">
      <c r="A416" s="18">
        <v>199</v>
      </c>
      <c r="B416" s="23" t="s">
        <v>1283</v>
      </c>
      <c r="C416" s="23" t="s">
        <v>1595</v>
      </c>
      <c r="D416" s="23"/>
      <c r="E416" s="23" t="s">
        <v>1602</v>
      </c>
      <c r="F416" s="24">
        <v>17060</v>
      </c>
      <c r="G416" s="25">
        <v>6</v>
      </c>
      <c r="H416" s="52" t="s">
        <v>1809</v>
      </c>
      <c r="I416" s="86" t="s">
        <v>1699</v>
      </c>
      <c r="J416" s="83" t="s">
        <v>1500</v>
      </c>
      <c r="K416" s="69" t="s">
        <v>1177</v>
      </c>
      <c r="L416" s="25" t="s">
        <v>1284</v>
      </c>
      <c r="M416" s="52">
        <v>6</v>
      </c>
      <c r="N416" s="71" t="s">
        <v>1208</v>
      </c>
      <c r="O416" s="25">
        <v>1</v>
      </c>
      <c r="P416" s="25">
        <v>10</v>
      </c>
      <c r="Q416" s="52">
        <v>1</v>
      </c>
      <c r="R416" s="25">
        <v>4</v>
      </c>
      <c r="S416" s="25">
        <v>16</v>
      </c>
      <c r="U416" s="25">
        <f t="shared" si="205"/>
        <v>16</v>
      </c>
      <c r="V416" s="71" t="s">
        <v>1918</v>
      </c>
      <c r="W416" s="71" t="s">
        <v>31</v>
      </c>
      <c r="X416" s="25" t="s">
        <v>1510</v>
      </c>
      <c r="Y416" s="25">
        <v>5000</v>
      </c>
      <c r="Z416" s="25">
        <v>250</v>
      </c>
      <c r="AA416" s="42"/>
      <c r="AB416" s="42"/>
      <c r="AC416" s="42"/>
      <c r="AD416" s="42"/>
      <c r="AE416" s="42"/>
      <c r="AF416" s="42">
        <v>7720</v>
      </c>
      <c r="AG416" s="42">
        <v>520</v>
      </c>
      <c r="AH416" s="42"/>
      <c r="AI416" s="42"/>
      <c r="AK416" s="47">
        <v>4120</v>
      </c>
      <c r="AM416" s="47">
        <f t="shared" si="188"/>
        <v>0</v>
      </c>
      <c r="AO416" s="48">
        <v>0</v>
      </c>
      <c r="AP416" s="49">
        <v>1</v>
      </c>
      <c r="AQ416" s="18" t="s">
        <v>1168</v>
      </c>
      <c r="AR416" s="24">
        <v>17060</v>
      </c>
      <c r="AS416" s="24" t="s">
        <v>1510</v>
      </c>
      <c r="AT416" s="79">
        <f t="shared" si="186"/>
        <v>0</v>
      </c>
      <c r="AU416" s="51" t="b">
        <f t="shared" si="187"/>
        <v>0</v>
      </c>
      <c r="AV416" s="19"/>
      <c r="AW416" s="47">
        <v>102360</v>
      </c>
      <c r="AX416" s="18" t="s">
        <v>1867</v>
      </c>
      <c r="AY416" s="18">
        <v>2</v>
      </c>
      <c r="AZ416" s="43"/>
      <c r="BB416" s="80">
        <f t="shared" si="189"/>
        <v>5000</v>
      </c>
      <c r="BC416" s="18">
        <f t="shared" si="206"/>
        <v>5000</v>
      </c>
      <c r="BD416" s="18">
        <f t="shared" si="207"/>
        <v>30000</v>
      </c>
      <c r="BE416" s="18">
        <f t="shared" si="208"/>
        <v>60000</v>
      </c>
      <c r="BF416" s="18">
        <f>U416</f>
        <v>16</v>
      </c>
      <c r="BG416" s="19">
        <f t="shared" si="209"/>
        <v>4</v>
      </c>
      <c r="BH416" s="19">
        <f t="shared" si="210"/>
        <v>-2</v>
      </c>
      <c r="BI416" s="19"/>
      <c r="BJ416" s="19"/>
      <c r="BK416" s="19">
        <f>BH416*BO416</f>
        <v>-10000</v>
      </c>
      <c r="BL416" s="19">
        <f>BK416*G416</f>
        <v>-60000</v>
      </c>
      <c r="BM416" s="19">
        <f t="shared" si="211"/>
        <v>0</v>
      </c>
      <c r="BN416" s="18">
        <f t="shared" si="212"/>
        <v>0</v>
      </c>
      <c r="BO416" s="18">
        <f t="shared" si="213"/>
        <v>5000</v>
      </c>
      <c r="BP416" s="18" t="e">
        <f t="shared" si="214"/>
        <v>#DIV/0!</v>
      </c>
    </row>
    <row r="417" spans="1:68" x14ac:dyDescent="0.25">
      <c r="A417" s="18">
        <v>258</v>
      </c>
      <c r="B417" s="26" t="s">
        <v>603</v>
      </c>
      <c r="C417" s="28" t="s">
        <v>1534</v>
      </c>
      <c r="D417" s="28"/>
      <c r="E417" s="23"/>
      <c r="F417" s="24">
        <v>30.08</v>
      </c>
      <c r="G417" s="25">
        <v>195</v>
      </c>
      <c r="H417" s="52" t="e">
        <v>#N/A</v>
      </c>
      <c r="I417" s="86" t="s">
        <v>1700</v>
      </c>
      <c r="J417" s="83" t="s">
        <v>1639</v>
      </c>
      <c r="K417" s="71" t="s">
        <v>1175</v>
      </c>
      <c r="L417" s="25" t="s">
        <v>604</v>
      </c>
      <c r="M417" s="52">
        <v>195</v>
      </c>
      <c r="N417" s="71" t="s">
        <v>1208</v>
      </c>
      <c r="O417" s="25">
        <v>1</v>
      </c>
      <c r="P417" s="25">
        <v>15</v>
      </c>
      <c r="Q417" s="52">
        <v>1</v>
      </c>
      <c r="R417" s="25">
        <v>5</v>
      </c>
      <c r="S417" s="25">
        <v>22</v>
      </c>
      <c r="T417" s="25">
        <v>25</v>
      </c>
      <c r="U417" s="25">
        <f t="shared" si="205"/>
        <v>22</v>
      </c>
      <c r="V417" s="71"/>
      <c r="W417" s="71" t="s">
        <v>46</v>
      </c>
      <c r="X417" s="25" t="s">
        <v>1529</v>
      </c>
      <c r="Y417" s="25">
        <v>500</v>
      </c>
      <c r="Z417" s="25">
        <v>20</v>
      </c>
      <c r="AA417" s="42"/>
      <c r="AB417" s="42"/>
      <c r="AC417" s="42"/>
      <c r="AD417" s="42">
        <v>181.65</v>
      </c>
      <c r="AE417" s="42">
        <v>0</v>
      </c>
      <c r="AF417" s="42">
        <v>0</v>
      </c>
      <c r="AG417" s="42">
        <v>0</v>
      </c>
      <c r="AH417" s="42">
        <v>86</v>
      </c>
      <c r="AI417" s="42">
        <v>485.42</v>
      </c>
      <c r="AJ417" s="18">
        <v>753.06999999999994</v>
      </c>
      <c r="AK417" s="47">
        <v>125.51166666666666</v>
      </c>
      <c r="AL417" s="75">
        <v>485.42</v>
      </c>
      <c r="AM417" s="47">
        <f t="shared" si="188"/>
        <v>16316.516666666665</v>
      </c>
      <c r="AN417" s="47">
        <v>0.24474774999999999</v>
      </c>
      <c r="AO417" s="48">
        <v>2.2391347374770197E-4</v>
      </c>
      <c r="AP417" s="49">
        <v>0.97911222170404699</v>
      </c>
      <c r="AQ417" s="18" t="s">
        <v>1168</v>
      </c>
      <c r="AR417" s="24">
        <v>30.08</v>
      </c>
      <c r="AS417" s="24" t="s">
        <v>1509</v>
      </c>
      <c r="AT417" s="79">
        <f t="shared" si="186"/>
        <v>18.670000000000002</v>
      </c>
      <c r="AU417" s="51" t="b">
        <f t="shared" si="187"/>
        <v>0</v>
      </c>
      <c r="AV417" s="19">
        <v>1.8590086935025336</v>
      </c>
      <c r="AW417" s="47">
        <v>5865.5999999999995</v>
      </c>
      <c r="AX417" s="18" t="s">
        <v>1841</v>
      </c>
      <c r="AY417" s="18">
        <v>2</v>
      </c>
      <c r="AZ417" s="43">
        <f>AT417*U417</f>
        <v>410.74</v>
      </c>
      <c r="BA417" s="44">
        <f>ROUNDUP((AT417*U417)/Z417,0)*Z417</f>
        <v>420</v>
      </c>
      <c r="BB417" s="80">
        <f t="shared" si="189"/>
        <v>500</v>
      </c>
      <c r="BC417" s="18">
        <f t="shared" si="206"/>
        <v>500</v>
      </c>
      <c r="BD417" s="18">
        <f t="shared" si="207"/>
        <v>97500</v>
      </c>
      <c r="BE417" s="18">
        <f t="shared" si="208"/>
        <v>195000</v>
      </c>
      <c r="BF417" s="18">
        <f>U417</f>
        <v>22</v>
      </c>
      <c r="BG417" s="19">
        <f t="shared" si="209"/>
        <v>1</v>
      </c>
      <c r="BH417" s="19">
        <f t="shared" si="210"/>
        <v>1</v>
      </c>
      <c r="BI417" s="19"/>
      <c r="BJ417" s="19"/>
      <c r="BK417" s="19">
        <f>BH417*BO417</f>
        <v>500</v>
      </c>
      <c r="BL417" s="19">
        <f>BK417*G417</f>
        <v>97500</v>
      </c>
      <c r="BM417" s="19">
        <f t="shared" si="211"/>
        <v>410.74</v>
      </c>
      <c r="BN417" s="18">
        <f t="shared" si="212"/>
        <v>400</v>
      </c>
      <c r="BO417" s="18">
        <f t="shared" si="213"/>
        <v>500</v>
      </c>
      <c r="BP417" s="18">
        <f t="shared" si="214"/>
        <v>26.780931976432779</v>
      </c>
    </row>
    <row r="418" spans="1:68" ht="30" x14ac:dyDescent="0.25">
      <c r="A418" s="18">
        <v>1011</v>
      </c>
      <c r="B418" s="28" t="s">
        <v>2140</v>
      </c>
      <c r="C418" s="28" t="s">
        <v>1534</v>
      </c>
      <c r="D418" s="28"/>
      <c r="E418" s="23"/>
      <c r="F418" s="24">
        <v>40800</v>
      </c>
      <c r="G418" s="25">
        <v>0.9</v>
      </c>
      <c r="H418" s="52" t="s">
        <v>1709</v>
      </c>
      <c r="I418" s="86" t="s">
        <v>1700</v>
      </c>
      <c r="J418" s="83" t="s">
        <v>1501</v>
      </c>
      <c r="K418" s="71" t="s">
        <v>1187</v>
      </c>
      <c r="L418" s="25" t="s">
        <v>748</v>
      </c>
      <c r="M418" s="52">
        <v>0.9</v>
      </c>
      <c r="N418" s="71" t="s">
        <v>1208</v>
      </c>
      <c r="O418" s="25">
        <v>1</v>
      </c>
      <c r="P418" s="25">
        <v>10</v>
      </c>
      <c r="Q418" s="52">
        <v>1</v>
      </c>
      <c r="R418" s="25">
        <v>3</v>
      </c>
      <c r="S418" s="25">
        <v>15</v>
      </c>
      <c r="T418" s="25">
        <v>5</v>
      </c>
      <c r="U418" s="25">
        <f t="shared" si="205"/>
        <v>15</v>
      </c>
      <c r="V418" s="71" t="s">
        <v>1933</v>
      </c>
      <c r="W418" s="71" t="s">
        <v>46</v>
      </c>
      <c r="X418" s="25" t="s">
        <v>1510</v>
      </c>
      <c r="Y418" s="25">
        <v>10000</v>
      </c>
      <c r="Z418" s="25">
        <v>200</v>
      </c>
      <c r="AA418" s="42"/>
      <c r="AB418" s="42"/>
      <c r="AC418" s="42"/>
      <c r="AD418" s="42"/>
      <c r="AE418" s="42"/>
      <c r="AF418" s="42"/>
      <c r="AG418" s="42"/>
      <c r="AH418" s="42">
        <v>15000</v>
      </c>
      <c r="AI418" s="42">
        <v>39000</v>
      </c>
      <c r="AJ418" s="18">
        <v>54000</v>
      </c>
      <c r="AK418" s="47">
        <v>27000</v>
      </c>
      <c r="AL418" s="75">
        <v>39000</v>
      </c>
      <c r="AM418" s="47">
        <f t="shared" si="188"/>
        <v>5400</v>
      </c>
      <c r="AN418" s="47">
        <v>0.24299999999999999</v>
      </c>
      <c r="AO418" s="48">
        <v>2.2231450185217875E-4</v>
      </c>
      <c r="AP418" s="49">
        <v>0.97933453620589916</v>
      </c>
      <c r="AQ418" s="18" t="s">
        <v>1168</v>
      </c>
      <c r="AR418" s="24">
        <v>40800</v>
      </c>
      <c r="AS418" s="24" t="s">
        <v>1510</v>
      </c>
      <c r="AT418" s="79">
        <f t="shared" si="186"/>
        <v>1500</v>
      </c>
      <c r="AU418" s="51" t="b">
        <f t="shared" si="187"/>
        <v>0</v>
      </c>
      <c r="AV418" s="19">
        <v>31.384615384615383</v>
      </c>
      <c r="AW418" s="47">
        <v>36720</v>
      </c>
      <c r="AX418" s="18" t="s">
        <v>1841</v>
      </c>
      <c r="AY418" s="18">
        <v>2</v>
      </c>
      <c r="AZ418" s="18">
        <f>AT418*U418</f>
        <v>22500</v>
      </c>
      <c r="BA418" s="44">
        <f>ROUNDUP((AT418*U418)/Z418,0)*Z418</f>
        <v>22600</v>
      </c>
      <c r="BB418" s="80">
        <f t="shared" si="189"/>
        <v>10000</v>
      </c>
      <c r="BC418" s="18">
        <f t="shared" si="206"/>
        <v>15000</v>
      </c>
      <c r="BD418" s="18">
        <f t="shared" si="207"/>
        <v>13500</v>
      </c>
      <c r="BE418" s="18">
        <f t="shared" si="208"/>
        <v>27000</v>
      </c>
      <c r="BF418" s="18">
        <v>10</v>
      </c>
      <c r="BG418" s="19">
        <f t="shared" si="209"/>
        <v>3</v>
      </c>
      <c r="BH418" s="19">
        <f t="shared" si="210"/>
        <v>-1</v>
      </c>
      <c r="BI418" s="19">
        <f>(AR418-AY418*BO418)*G418</f>
        <v>9720</v>
      </c>
      <c r="BJ418" s="19"/>
      <c r="BK418" s="19"/>
      <c r="BL418" s="19"/>
      <c r="BM418" s="19">
        <f t="shared" si="211"/>
        <v>15000</v>
      </c>
      <c r="BN418" s="18">
        <f t="shared" si="212"/>
        <v>15000</v>
      </c>
      <c r="BO418" s="18">
        <f t="shared" si="213"/>
        <v>15000</v>
      </c>
      <c r="BP418" s="18">
        <f t="shared" si="214"/>
        <v>10</v>
      </c>
    </row>
    <row r="419" spans="1:68" ht="30" x14ac:dyDescent="0.25">
      <c r="A419" s="18">
        <v>253</v>
      </c>
      <c r="B419" s="28" t="s">
        <v>2141</v>
      </c>
      <c r="C419" s="28" t="s">
        <v>1534</v>
      </c>
      <c r="D419" s="28"/>
      <c r="E419" s="23"/>
      <c r="F419" s="24">
        <v>340</v>
      </c>
      <c r="G419" s="25">
        <v>33.5</v>
      </c>
      <c r="H419" s="52" t="s">
        <v>1728</v>
      </c>
      <c r="I419" s="86" t="s">
        <v>1699</v>
      </c>
      <c r="J419" s="83" t="s">
        <v>1500</v>
      </c>
      <c r="K419" s="71" t="s">
        <v>1178</v>
      </c>
      <c r="L419" s="25" t="s">
        <v>521</v>
      </c>
      <c r="M419" s="52">
        <v>33.5</v>
      </c>
      <c r="N419" s="71" t="s">
        <v>1208</v>
      </c>
      <c r="O419" s="25">
        <v>1</v>
      </c>
      <c r="P419" s="25">
        <v>4</v>
      </c>
      <c r="Q419" s="52">
        <v>1</v>
      </c>
      <c r="R419" s="25">
        <v>2</v>
      </c>
      <c r="S419" s="25">
        <v>8</v>
      </c>
      <c r="T419" s="25">
        <v>5</v>
      </c>
      <c r="U419" s="25">
        <f t="shared" si="205"/>
        <v>8</v>
      </c>
      <c r="V419" s="71" t="s">
        <v>1968</v>
      </c>
      <c r="W419" s="71" t="s">
        <v>46</v>
      </c>
      <c r="X419" s="25" t="s">
        <v>1510</v>
      </c>
      <c r="Y419" s="25">
        <v>500</v>
      </c>
      <c r="Z419" s="25">
        <v>10</v>
      </c>
      <c r="AA419" s="42">
        <v>430</v>
      </c>
      <c r="AB419" s="42">
        <v>1310</v>
      </c>
      <c r="AC419" s="42">
        <v>700</v>
      </c>
      <c r="AD419" s="42">
        <v>0</v>
      </c>
      <c r="AE419" s="42">
        <v>0</v>
      </c>
      <c r="AF419" s="42">
        <v>410</v>
      </c>
      <c r="AG419" s="42">
        <v>1500</v>
      </c>
      <c r="AH419" s="42">
        <v>1020</v>
      </c>
      <c r="AI419" s="42">
        <v>1090</v>
      </c>
      <c r="AJ419" s="18">
        <v>6460</v>
      </c>
      <c r="AK419" s="47">
        <v>717.77777777777783</v>
      </c>
      <c r="AL419" s="75">
        <v>1500</v>
      </c>
      <c r="AM419" s="47">
        <f t="shared" si="188"/>
        <v>24045.555555555558</v>
      </c>
      <c r="AN419" s="47">
        <v>0.24045555555555559</v>
      </c>
      <c r="AO419" s="48">
        <v>2.1998665453054416E-4</v>
      </c>
      <c r="AP419" s="49">
        <v>0.97955452286042966</v>
      </c>
      <c r="AQ419" s="18" t="s">
        <v>1168</v>
      </c>
      <c r="AR419" s="24">
        <v>340</v>
      </c>
      <c r="AS419" s="24" t="s">
        <v>1510</v>
      </c>
      <c r="AT419" s="79">
        <f t="shared" si="186"/>
        <v>57.692307692307693</v>
      </c>
      <c r="AU419" s="51" t="b">
        <f t="shared" si="187"/>
        <v>0</v>
      </c>
      <c r="AV419" s="19">
        <v>6.8</v>
      </c>
      <c r="AW419" s="47">
        <v>11390</v>
      </c>
      <c r="AX419" s="18" t="s">
        <v>1841</v>
      </c>
      <c r="AY419" s="18">
        <v>2</v>
      </c>
      <c r="AZ419" s="18">
        <f>AT419*U419</f>
        <v>461.53846153846155</v>
      </c>
      <c r="BA419" s="44">
        <f>ROUNDUP((AT419*U419)/Z419,0)*Z419</f>
        <v>470</v>
      </c>
      <c r="BB419" s="80">
        <f t="shared" si="189"/>
        <v>500</v>
      </c>
      <c r="BC419" s="18">
        <f t="shared" si="206"/>
        <v>500</v>
      </c>
      <c r="BD419" s="18">
        <f t="shared" si="207"/>
        <v>16750</v>
      </c>
      <c r="BE419" s="18">
        <f t="shared" si="208"/>
        <v>33500</v>
      </c>
      <c r="BF419" s="18">
        <f>U419</f>
        <v>8</v>
      </c>
      <c r="BG419" s="19">
        <f t="shared" si="209"/>
        <v>1</v>
      </c>
      <c r="BH419" s="19">
        <f t="shared" si="210"/>
        <v>1</v>
      </c>
      <c r="BI419" s="19"/>
      <c r="BJ419" s="19"/>
      <c r="BK419" s="19">
        <f>BH419*BO419</f>
        <v>500</v>
      </c>
      <c r="BL419" s="19">
        <f>BK419*G419</f>
        <v>16750</v>
      </c>
      <c r="BM419" s="19">
        <f t="shared" si="211"/>
        <v>461.53846153846155</v>
      </c>
      <c r="BN419" s="18">
        <f t="shared" si="212"/>
        <v>460</v>
      </c>
      <c r="BO419" s="18">
        <f t="shared" si="213"/>
        <v>500</v>
      </c>
      <c r="BP419" s="18">
        <f t="shared" si="214"/>
        <v>8.6666666666666661</v>
      </c>
    </row>
    <row r="420" spans="1:68" ht="30" x14ac:dyDescent="0.25">
      <c r="A420" s="18">
        <v>760</v>
      </c>
      <c r="B420" s="28" t="s">
        <v>2142</v>
      </c>
      <c r="C420" s="28" t="s">
        <v>1870</v>
      </c>
      <c r="D420" s="28"/>
      <c r="E420" s="23" t="s">
        <v>1602</v>
      </c>
      <c r="F420" s="24">
        <v>37</v>
      </c>
      <c r="G420" s="25">
        <v>1668.1276000000003</v>
      </c>
      <c r="H420" s="52" t="s">
        <v>1760</v>
      </c>
      <c r="I420" s="86" t="s">
        <v>1700</v>
      </c>
      <c r="J420" s="83" t="s">
        <v>1505</v>
      </c>
      <c r="K420" s="71" t="s">
        <v>1183</v>
      </c>
      <c r="L420" s="25" t="s">
        <v>581</v>
      </c>
      <c r="M420" s="52">
        <v>1668.1276000000003</v>
      </c>
      <c r="N420" s="71" t="s">
        <v>1207</v>
      </c>
      <c r="O420" s="25">
        <v>1</v>
      </c>
      <c r="P420" s="25">
        <v>20</v>
      </c>
      <c r="Q420" s="52">
        <v>5</v>
      </c>
      <c r="R420" s="25">
        <v>5</v>
      </c>
      <c r="S420" s="25">
        <v>31</v>
      </c>
      <c r="T420" s="54">
        <v>30</v>
      </c>
      <c r="U420" s="25">
        <f>MIN(S420,T420)</f>
        <v>30</v>
      </c>
      <c r="V420" s="71"/>
      <c r="W420" s="71" t="s">
        <v>19</v>
      </c>
      <c r="X420" s="25" t="s">
        <v>1529</v>
      </c>
      <c r="Y420" s="25">
        <v>25</v>
      </c>
      <c r="Z420" s="25">
        <v>25</v>
      </c>
      <c r="AA420" s="42"/>
      <c r="AB420" s="42"/>
      <c r="AC420" s="42">
        <v>0</v>
      </c>
      <c r="AD420" s="42">
        <v>75</v>
      </c>
      <c r="AE420" s="42">
        <v>25</v>
      </c>
      <c r="AF420" s="42">
        <v>0</v>
      </c>
      <c r="AG420" s="42">
        <v>0</v>
      </c>
      <c r="AH420" s="42">
        <v>0</v>
      </c>
      <c r="AI420" s="42">
        <v>0</v>
      </c>
      <c r="AJ420" s="18">
        <v>100</v>
      </c>
      <c r="AK420" s="47">
        <v>14.285714285714286</v>
      </c>
      <c r="AL420" s="75">
        <v>75</v>
      </c>
      <c r="AM420" s="47">
        <f t="shared" si="188"/>
        <v>18534.751111111113</v>
      </c>
      <c r="AN420" s="47">
        <v>0.2383039428571429</v>
      </c>
      <c r="AO420" s="48">
        <v>2.1801819895348064E-4</v>
      </c>
      <c r="AP420" s="49">
        <v>0.97977254105938316</v>
      </c>
      <c r="AQ420" s="18" t="s">
        <v>1552</v>
      </c>
      <c r="AR420" s="24">
        <v>37</v>
      </c>
      <c r="AS420" s="24" t="s">
        <v>1509</v>
      </c>
      <c r="AT420" s="79">
        <f t="shared" si="186"/>
        <v>2.8846153846153846</v>
      </c>
      <c r="AU420" s="51" t="b">
        <f t="shared" si="187"/>
        <v>0</v>
      </c>
      <c r="AV420" s="19">
        <v>14.8</v>
      </c>
      <c r="AW420" s="47">
        <v>61720.721200000007</v>
      </c>
      <c r="BB420" s="80">
        <f t="shared" si="189"/>
        <v>25</v>
      </c>
      <c r="BD420" s="18">
        <v>0</v>
      </c>
      <c r="BE420" s="18">
        <v>0</v>
      </c>
      <c r="BF420" s="18"/>
      <c r="BG420" s="18"/>
      <c r="BH420" s="18"/>
      <c r="BI420" s="18"/>
      <c r="BJ420" s="18"/>
      <c r="BK420" s="18"/>
      <c r="BL420" s="18"/>
    </row>
    <row r="421" spans="1:68" x14ac:dyDescent="0.25">
      <c r="A421" s="18">
        <v>192</v>
      </c>
      <c r="B421" s="23" t="s">
        <v>524</v>
      </c>
      <c r="C421" s="28" t="s">
        <v>1534</v>
      </c>
      <c r="D421" s="28"/>
      <c r="E421" s="23"/>
      <c r="F421" s="24">
        <v>1400</v>
      </c>
      <c r="G421" s="25">
        <v>33</v>
      </c>
      <c r="H421" s="52" t="s">
        <v>1730</v>
      </c>
      <c r="I421" s="86" t="s">
        <v>1699</v>
      </c>
      <c r="J421" s="83" t="s">
        <v>1500</v>
      </c>
      <c r="K421" s="71" t="s">
        <v>1178</v>
      </c>
      <c r="L421" s="25" t="s">
        <v>525</v>
      </c>
      <c r="M421" s="52">
        <v>33</v>
      </c>
      <c r="N421" s="71" t="s">
        <v>1208</v>
      </c>
      <c r="O421" s="25">
        <v>1</v>
      </c>
      <c r="P421" s="25">
        <v>4</v>
      </c>
      <c r="Q421" s="52">
        <v>1</v>
      </c>
      <c r="R421" s="25">
        <v>2</v>
      </c>
      <c r="S421" s="25">
        <v>8</v>
      </c>
      <c r="T421" s="25">
        <v>5</v>
      </c>
      <c r="U421" s="25">
        <f>SUM(O421:R421)</f>
        <v>8</v>
      </c>
      <c r="V421" s="71" t="s">
        <v>1968</v>
      </c>
      <c r="W421" s="71" t="s">
        <v>46</v>
      </c>
      <c r="X421" s="25" t="s">
        <v>1510</v>
      </c>
      <c r="Y421" s="25">
        <v>500</v>
      </c>
      <c r="Z421" s="25">
        <v>10</v>
      </c>
      <c r="AA421" s="42">
        <v>1724</v>
      </c>
      <c r="AB421" s="42">
        <v>1090</v>
      </c>
      <c r="AC421" s="42">
        <v>750</v>
      </c>
      <c r="AD421" s="42">
        <v>0</v>
      </c>
      <c r="AE421" s="42">
        <v>70</v>
      </c>
      <c r="AF421" s="42">
        <v>533</v>
      </c>
      <c r="AG421" s="42">
        <v>1000</v>
      </c>
      <c r="AH421" s="42">
        <v>400</v>
      </c>
      <c r="AI421" s="42">
        <v>910</v>
      </c>
      <c r="AJ421" s="18">
        <v>6477</v>
      </c>
      <c r="AK421" s="47">
        <v>719.66666666666663</v>
      </c>
      <c r="AL421" s="75">
        <v>1724</v>
      </c>
      <c r="AM421" s="47">
        <f t="shared" si="188"/>
        <v>23749</v>
      </c>
      <c r="AN421" s="47">
        <v>0.23749000000000001</v>
      </c>
      <c r="AO421" s="48">
        <v>2.1727354339454294E-4</v>
      </c>
      <c r="AP421" s="49">
        <v>0.97998981460277768</v>
      </c>
      <c r="AQ421" s="18" t="s">
        <v>1168</v>
      </c>
      <c r="AR421" s="24">
        <v>1400</v>
      </c>
      <c r="AS421" s="24" t="s">
        <v>1510</v>
      </c>
      <c r="AT421" s="79">
        <f t="shared" si="186"/>
        <v>66.307692307692307</v>
      </c>
      <c r="AU421" s="51" t="b">
        <f t="shared" si="187"/>
        <v>0</v>
      </c>
      <c r="AV421" s="19">
        <v>24.361948955916471</v>
      </c>
      <c r="AW421" s="47">
        <v>46200</v>
      </c>
      <c r="AX421" s="18" t="s">
        <v>1841</v>
      </c>
      <c r="AY421" s="18">
        <v>2</v>
      </c>
      <c r="AZ421" s="18">
        <f>AT421*U421</f>
        <v>530.46153846153845</v>
      </c>
      <c r="BA421" s="44">
        <f>ROUNDUP((AT421*U421)/Z421,0)*Z421</f>
        <v>540</v>
      </c>
      <c r="BB421" s="80">
        <f t="shared" si="189"/>
        <v>500</v>
      </c>
      <c r="BC421" s="18">
        <f>BO421</f>
        <v>540</v>
      </c>
      <c r="BD421" s="18">
        <f>BO421*G421</f>
        <v>17820</v>
      </c>
      <c r="BE421" s="18">
        <f>BD421*AY421</f>
        <v>35640</v>
      </c>
      <c r="BF421" s="18">
        <f>U421</f>
        <v>8</v>
      </c>
      <c r="BG421" s="19">
        <f>ROUNDUP(AR421/BO421,0)</f>
        <v>3</v>
      </c>
      <c r="BH421" s="19">
        <f>AY421-BG421</f>
        <v>-1</v>
      </c>
      <c r="BI421" s="19">
        <f>(AR421-AY421*BO421)*G421</f>
        <v>10560</v>
      </c>
      <c r="BJ421" s="19"/>
      <c r="BK421" s="19"/>
      <c r="BL421" s="19"/>
      <c r="BM421" s="19">
        <f>BF421*AT421</f>
        <v>530.46153846153845</v>
      </c>
      <c r="BN421" s="18">
        <f>Y421+ROUNDUP((BM421-Y421)/Z421,0)*Z421</f>
        <v>540</v>
      </c>
      <c r="BO421" s="18">
        <f>IF(BN421&gt;=Y421,BN421,Y421)</f>
        <v>540</v>
      </c>
      <c r="BP421" s="18">
        <f>BO421/AT421</f>
        <v>8.1438515081206493</v>
      </c>
    </row>
    <row r="422" spans="1:68" ht="30" x14ac:dyDescent="0.25">
      <c r="A422" s="18">
        <v>713</v>
      </c>
      <c r="B422" s="28" t="s">
        <v>2143</v>
      </c>
      <c r="C422" s="28" t="s">
        <v>1870</v>
      </c>
      <c r="D422" s="28"/>
      <c r="E422" s="23" t="s">
        <v>1602</v>
      </c>
      <c r="F422" s="24">
        <v>10000</v>
      </c>
      <c r="G422" s="25">
        <v>1.05</v>
      </c>
      <c r="H422" s="52" t="e">
        <v>#N/A</v>
      </c>
      <c r="I422" s="86" t="s">
        <v>1699</v>
      </c>
      <c r="J422" s="83" t="s">
        <v>1500</v>
      </c>
      <c r="K422" s="71" t="s">
        <v>1180</v>
      </c>
      <c r="L422" s="25" t="s">
        <v>1316</v>
      </c>
      <c r="M422" s="52">
        <v>1.05</v>
      </c>
      <c r="N422" s="71" t="s">
        <v>1208</v>
      </c>
      <c r="O422" s="25">
        <v>1</v>
      </c>
      <c r="P422" s="25">
        <v>7</v>
      </c>
      <c r="Q422" s="52">
        <v>1</v>
      </c>
      <c r="R422" s="25">
        <v>2</v>
      </c>
      <c r="S422" s="25">
        <v>11</v>
      </c>
      <c r="U422" s="25">
        <f>MIN(S422,T422)</f>
        <v>11</v>
      </c>
      <c r="V422" s="71"/>
      <c r="W422" s="71" t="s">
        <v>46</v>
      </c>
      <c r="X422" s="25" t="s">
        <v>1510</v>
      </c>
      <c r="Y422" s="25">
        <v>5000</v>
      </c>
      <c r="Z422" s="25">
        <v>2000</v>
      </c>
      <c r="AA422" s="42"/>
      <c r="AB422" s="42">
        <v>22500</v>
      </c>
      <c r="AC422" s="42"/>
      <c r="AD422" s="42"/>
      <c r="AE422" s="42"/>
      <c r="AF422" s="42"/>
      <c r="AG422" s="42"/>
      <c r="AH422" s="42"/>
      <c r="AI422" s="42"/>
      <c r="AK422" s="47">
        <v>22500</v>
      </c>
      <c r="AM422" s="47">
        <f t="shared" si="188"/>
        <v>0</v>
      </c>
      <c r="AO422" s="48">
        <v>0</v>
      </c>
      <c r="AP422" s="49">
        <v>1</v>
      </c>
      <c r="AQ422" s="18" t="s">
        <v>1552</v>
      </c>
      <c r="AR422" s="24">
        <v>10000</v>
      </c>
      <c r="AS422" s="24" t="s">
        <v>1510</v>
      </c>
      <c r="AT422" s="79">
        <f t="shared" si="186"/>
        <v>0</v>
      </c>
      <c r="AU422" s="51" t="b">
        <f t="shared" si="187"/>
        <v>0</v>
      </c>
      <c r="AV422" s="19"/>
      <c r="AW422" s="47">
        <v>10500</v>
      </c>
      <c r="BB422" s="80">
        <f t="shared" si="189"/>
        <v>5000</v>
      </c>
      <c r="BD422" s="18">
        <v>0</v>
      </c>
      <c r="BE422" s="18">
        <v>0</v>
      </c>
      <c r="BF422" s="18"/>
      <c r="BG422" s="18"/>
      <c r="BH422" s="18"/>
      <c r="BI422" s="18"/>
      <c r="BJ422" s="18"/>
      <c r="BK422" s="18"/>
      <c r="BL422" s="18"/>
    </row>
    <row r="423" spans="1:68" x14ac:dyDescent="0.25">
      <c r="A423" s="18">
        <v>640</v>
      </c>
      <c r="B423" s="23" t="s">
        <v>526</v>
      </c>
      <c r="C423" s="28" t="s">
        <v>1534</v>
      </c>
      <c r="D423" s="28"/>
      <c r="E423" s="23"/>
      <c r="F423" s="24">
        <v>125600</v>
      </c>
      <c r="G423" s="25">
        <v>0.247</v>
      </c>
      <c r="H423" s="52" t="s">
        <v>1702</v>
      </c>
      <c r="I423" s="86" t="s">
        <v>1700</v>
      </c>
      <c r="J423" s="83" t="s">
        <v>1695</v>
      </c>
      <c r="K423" s="71" t="s">
        <v>1187</v>
      </c>
      <c r="L423" s="25" t="s">
        <v>527</v>
      </c>
      <c r="M423" s="52">
        <v>0.247</v>
      </c>
      <c r="N423" s="71" t="s">
        <v>1208</v>
      </c>
      <c r="O423" s="37">
        <v>1</v>
      </c>
      <c r="P423" s="37">
        <v>10</v>
      </c>
      <c r="Q423" s="87">
        <v>1</v>
      </c>
      <c r="R423" s="37">
        <v>3</v>
      </c>
      <c r="S423" s="37">
        <v>15</v>
      </c>
      <c r="T423" s="37">
        <v>3</v>
      </c>
      <c r="U423" s="25">
        <f>SUM(O423:R423)</f>
        <v>15</v>
      </c>
      <c r="V423" s="71" t="s">
        <v>1872</v>
      </c>
      <c r="W423" s="71" t="s">
        <v>21</v>
      </c>
      <c r="X423" s="23" t="s">
        <v>1510</v>
      </c>
      <c r="Y423" s="25">
        <v>50000</v>
      </c>
      <c r="Z423" s="25">
        <v>1000</v>
      </c>
      <c r="AA423" s="42">
        <v>65850</v>
      </c>
      <c r="AB423" s="42">
        <v>134000</v>
      </c>
      <c r="AC423" s="42">
        <v>49000</v>
      </c>
      <c r="AD423" s="42">
        <v>75000</v>
      </c>
      <c r="AE423" s="42">
        <v>7000</v>
      </c>
      <c r="AF423" s="42">
        <v>78000</v>
      </c>
      <c r="AG423" s="42">
        <v>131000</v>
      </c>
      <c r="AH423" s="42">
        <v>154000</v>
      </c>
      <c r="AI423" s="42">
        <v>157000</v>
      </c>
      <c r="AJ423" s="18">
        <v>850850</v>
      </c>
      <c r="AK423" s="47">
        <v>94538.888888888891</v>
      </c>
      <c r="AL423" s="75">
        <v>157000</v>
      </c>
      <c r="AM423" s="47">
        <f t="shared" si="188"/>
        <v>23351.105555555554</v>
      </c>
      <c r="AN423" s="47">
        <v>0.23351105555555554</v>
      </c>
      <c r="AO423" s="48">
        <v>2.1363330861238588E-4</v>
      </c>
      <c r="AP423" s="49">
        <v>0.98020344791139002</v>
      </c>
      <c r="AQ423" s="18" t="s">
        <v>1168</v>
      </c>
      <c r="AR423" s="24">
        <v>125600</v>
      </c>
      <c r="AS423" s="24" t="s">
        <v>1510</v>
      </c>
      <c r="AT423" s="79">
        <f t="shared" si="186"/>
        <v>6038.4615384615381</v>
      </c>
      <c r="AU423" s="51" t="b">
        <f t="shared" si="187"/>
        <v>0</v>
      </c>
      <c r="AV423" s="19">
        <v>24</v>
      </c>
      <c r="AW423" s="47">
        <v>31023.200000000001</v>
      </c>
      <c r="AX423" s="18" t="s">
        <v>1841</v>
      </c>
      <c r="AY423" s="18">
        <v>2</v>
      </c>
      <c r="AZ423" s="18">
        <f>AT423*U423</f>
        <v>90576.923076923078</v>
      </c>
      <c r="BA423" s="44">
        <f>ROUNDUP((AT423*U423)/Z423,0)*Z423</f>
        <v>91000</v>
      </c>
      <c r="BB423" s="80">
        <f t="shared" si="189"/>
        <v>50000</v>
      </c>
      <c r="BC423" s="18">
        <f>BO423</f>
        <v>50000</v>
      </c>
      <c r="BD423" s="18">
        <f>BO423*G423</f>
        <v>12350</v>
      </c>
      <c r="BE423" s="18">
        <f>BD423*AY423</f>
        <v>24700</v>
      </c>
      <c r="BF423" s="18">
        <v>5</v>
      </c>
      <c r="BG423" s="19">
        <f>ROUNDUP(AR423/BO423,0)</f>
        <v>3</v>
      </c>
      <c r="BH423" s="19">
        <f>AY423-BG423</f>
        <v>-1</v>
      </c>
      <c r="BI423" s="19">
        <f>(AR423-AY423*BO423)*G423</f>
        <v>6323.2</v>
      </c>
      <c r="BJ423" s="19"/>
      <c r="BK423" s="19"/>
      <c r="BL423" s="19"/>
      <c r="BM423" s="19">
        <f>BF423*AT423</f>
        <v>30192.307692307691</v>
      </c>
      <c r="BN423" s="18">
        <f>Y423+ROUNDUP((BM423-Y423)/Z423,0)*Z423</f>
        <v>30000</v>
      </c>
      <c r="BO423" s="18">
        <f>IF(BN423&gt;=Y423,BN423,Y423)</f>
        <v>50000</v>
      </c>
      <c r="BP423" s="18">
        <f>BO423/AT423</f>
        <v>8.2802547770700645</v>
      </c>
    </row>
    <row r="424" spans="1:68" x14ac:dyDescent="0.25">
      <c r="A424" s="18">
        <v>426</v>
      </c>
      <c r="B424" s="26" t="s">
        <v>528</v>
      </c>
      <c r="C424" s="28" t="s">
        <v>1534</v>
      </c>
      <c r="D424" s="28"/>
      <c r="E424" s="23"/>
      <c r="F424" s="24">
        <v>2650</v>
      </c>
      <c r="G424" s="25">
        <v>7</v>
      </c>
      <c r="H424" s="52" t="s">
        <v>1763</v>
      </c>
      <c r="I424" s="86" t="s">
        <v>1700</v>
      </c>
      <c r="J424" s="83" t="s">
        <v>1639</v>
      </c>
      <c r="K424" s="71" t="s">
        <v>1177</v>
      </c>
      <c r="L424" s="25" t="s">
        <v>529</v>
      </c>
      <c r="M424" s="52">
        <v>7</v>
      </c>
      <c r="N424" s="71" t="s">
        <v>1208</v>
      </c>
      <c r="O424" s="25">
        <v>1</v>
      </c>
      <c r="P424" s="25">
        <v>10</v>
      </c>
      <c r="Q424" s="52">
        <v>1</v>
      </c>
      <c r="R424" s="25">
        <v>4</v>
      </c>
      <c r="S424" s="25">
        <v>16</v>
      </c>
      <c r="T424" s="25">
        <v>15</v>
      </c>
      <c r="U424" s="25">
        <f>SUM(O424:R424)</f>
        <v>16</v>
      </c>
      <c r="V424" s="71"/>
      <c r="W424" s="71" t="s">
        <v>31</v>
      </c>
      <c r="X424" s="25" t="s">
        <v>1510</v>
      </c>
      <c r="Y424" s="25">
        <v>5000</v>
      </c>
      <c r="Z424" s="25">
        <v>50</v>
      </c>
      <c r="AA424" s="42">
        <v>5900</v>
      </c>
      <c r="AB424" s="42">
        <v>0</v>
      </c>
      <c r="AC424" s="42">
        <v>0</v>
      </c>
      <c r="AD424" s="42">
        <v>0</v>
      </c>
      <c r="AE424" s="42">
        <v>17255</v>
      </c>
      <c r="AF424" s="42">
        <v>1750</v>
      </c>
      <c r="AG424" s="42">
        <v>0</v>
      </c>
      <c r="AH424" s="42">
        <v>0</v>
      </c>
      <c r="AI424" s="42">
        <v>5050</v>
      </c>
      <c r="AJ424" s="18">
        <v>29955</v>
      </c>
      <c r="AK424" s="47">
        <v>3328.3333333333335</v>
      </c>
      <c r="AL424" s="75">
        <v>17255</v>
      </c>
      <c r="AM424" s="47">
        <f t="shared" si="188"/>
        <v>23298.333333333336</v>
      </c>
      <c r="AN424" s="47">
        <v>0.23298333333333335</v>
      </c>
      <c r="AO424" s="48">
        <v>2.1315050901177002E-4</v>
      </c>
      <c r="AP424" s="49">
        <v>0.98041659842040174</v>
      </c>
      <c r="AQ424" s="18" t="s">
        <v>1168</v>
      </c>
      <c r="AR424" s="24">
        <v>2650</v>
      </c>
      <c r="AS424" s="24" t="s">
        <v>1510</v>
      </c>
      <c r="AT424" s="79">
        <f t="shared" si="186"/>
        <v>663.65384615384619</v>
      </c>
      <c r="AU424" s="51" t="b">
        <f t="shared" si="187"/>
        <v>0</v>
      </c>
      <c r="AV424" s="19">
        <v>4.6073601854534925</v>
      </c>
      <c r="AW424" s="47">
        <v>18550</v>
      </c>
      <c r="AX424" s="18" t="s">
        <v>1841</v>
      </c>
      <c r="AY424" s="18">
        <v>2</v>
      </c>
      <c r="AZ424" s="18">
        <f>AT424*U424</f>
        <v>10618.461538461539</v>
      </c>
      <c r="BA424" s="44">
        <f>ROUNDUP((AT424*U424)/Z424,0)*Z424</f>
        <v>10650</v>
      </c>
      <c r="BB424" s="80">
        <f t="shared" si="189"/>
        <v>5000</v>
      </c>
      <c r="BC424" s="18">
        <f>BO424</f>
        <v>10650</v>
      </c>
      <c r="BD424" s="18">
        <f>BO424*G424</f>
        <v>74550</v>
      </c>
      <c r="BE424" s="18">
        <f>BD424*AY424</f>
        <v>149100</v>
      </c>
      <c r="BF424" s="18">
        <f>U424</f>
        <v>16</v>
      </c>
      <c r="BG424" s="19">
        <f>ROUNDUP(AR424/BO424,0)</f>
        <v>1</v>
      </c>
      <c r="BH424" s="19">
        <f>AY424-BG424</f>
        <v>1</v>
      </c>
      <c r="BI424" s="19"/>
      <c r="BJ424" s="19"/>
      <c r="BK424" s="19">
        <f>BH424*BO424</f>
        <v>10650</v>
      </c>
      <c r="BL424" s="19">
        <f>BK424*G424</f>
        <v>74550</v>
      </c>
      <c r="BM424" s="19">
        <f>BF424*AT424</f>
        <v>10618.461538461539</v>
      </c>
      <c r="BN424" s="18">
        <f>Y424+ROUNDUP((BM424-Y424)/Z424,0)*Z424</f>
        <v>10650</v>
      </c>
      <c r="BO424" s="18">
        <f>IF(BN424&gt;=Y424,BN424,Y424)</f>
        <v>10650</v>
      </c>
      <c r="BP424" s="18">
        <f>BO424/AT424</f>
        <v>16.047522457258765</v>
      </c>
    </row>
    <row r="425" spans="1:68" x14ac:dyDescent="0.25">
      <c r="A425" s="18">
        <v>397</v>
      </c>
      <c r="B425" s="26" t="s">
        <v>642</v>
      </c>
      <c r="C425" s="28" t="s">
        <v>1534</v>
      </c>
      <c r="D425" s="28"/>
      <c r="E425" s="23"/>
      <c r="F425" s="24">
        <v>580</v>
      </c>
      <c r="G425" s="25">
        <v>28</v>
      </c>
      <c r="H425" s="52" t="e">
        <v>#N/A</v>
      </c>
      <c r="I425" s="86" t="s">
        <v>1700</v>
      </c>
      <c r="J425" s="83" t="s">
        <v>1502</v>
      </c>
      <c r="K425" s="71" t="s">
        <v>1178</v>
      </c>
      <c r="L425" s="25" t="s">
        <v>643</v>
      </c>
      <c r="M425" s="52">
        <v>28</v>
      </c>
      <c r="N425" s="71" t="s">
        <v>1208</v>
      </c>
      <c r="O425" s="25">
        <v>1</v>
      </c>
      <c r="P425" s="25">
        <v>4</v>
      </c>
      <c r="Q425" s="52">
        <v>1</v>
      </c>
      <c r="R425" s="25">
        <v>2</v>
      </c>
      <c r="S425" s="25">
        <v>8</v>
      </c>
      <c r="T425" s="25">
        <v>7</v>
      </c>
      <c r="U425" s="25">
        <f>SUM(O425:R425)</f>
        <v>8</v>
      </c>
      <c r="V425" s="71"/>
      <c r="W425" s="71" t="s">
        <v>46</v>
      </c>
      <c r="X425" s="25" t="s">
        <v>1510</v>
      </c>
      <c r="Y425" s="25">
        <v>500</v>
      </c>
      <c r="Z425" s="25">
        <v>20</v>
      </c>
      <c r="AA425" s="42"/>
      <c r="AB425" s="42"/>
      <c r="AC425" s="42"/>
      <c r="AD425" s="42"/>
      <c r="AE425" s="42">
        <v>4060</v>
      </c>
      <c r="AF425" s="42">
        <v>0</v>
      </c>
      <c r="AG425" s="42">
        <v>0</v>
      </c>
      <c r="AH425" s="42">
        <v>80</v>
      </c>
      <c r="AI425" s="42">
        <v>0</v>
      </c>
      <c r="AJ425" s="18">
        <v>4140</v>
      </c>
      <c r="AK425" s="47">
        <v>828</v>
      </c>
      <c r="AL425" s="75">
        <v>4060</v>
      </c>
      <c r="AM425" s="47">
        <f t="shared" si="188"/>
        <v>12880</v>
      </c>
      <c r="AN425" s="47">
        <v>0.23183999999999999</v>
      </c>
      <c r="AO425" s="48">
        <v>2.1210450250785647E-4</v>
      </c>
      <c r="AP425" s="49">
        <v>0.9806287029229096</v>
      </c>
      <c r="AQ425" s="18" t="s">
        <v>1168</v>
      </c>
      <c r="AR425" s="24">
        <v>580</v>
      </c>
      <c r="AS425" s="24" t="s">
        <v>1510</v>
      </c>
      <c r="AT425" s="79">
        <f t="shared" si="186"/>
        <v>156.15384615384616</v>
      </c>
      <c r="AU425" s="51" t="b">
        <f t="shared" si="187"/>
        <v>0</v>
      </c>
      <c r="AV425" s="19">
        <v>4.2857142857142856</v>
      </c>
      <c r="AW425" s="47">
        <v>16240</v>
      </c>
      <c r="AX425" s="18" t="s">
        <v>1841</v>
      </c>
      <c r="AY425" s="18">
        <v>2</v>
      </c>
      <c r="AZ425" s="18">
        <f>AT425*U425</f>
        <v>1249.2307692307693</v>
      </c>
      <c r="BA425" s="44">
        <f>ROUNDUP((AT425*U425)/Z425,0)*Z425</f>
        <v>1260</v>
      </c>
      <c r="BB425" s="80">
        <f t="shared" si="189"/>
        <v>500</v>
      </c>
      <c r="BC425" s="18">
        <f>BO425</f>
        <v>1260</v>
      </c>
      <c r="BD425" s="18">
        <f>BO425*G425</f>
        <v>35280</v>
      </c>
      <c r="BE425" s="18">
        <f>BD425*AY425</f>
        <v>70560</v>
      </c>
      <c r="BF425" s="18">
        <f>U425</f>
        <v>8</v>
      </c>
      <c r="BG425" s="19">
        <f>ROUNDUP(AR425/BO425,0)</f>
        <v>1</v>
      </c>
      <c r="BH425" s="19">
        <f>AY425-BG425</f>
        <v>1</v>
      </c>
      <c r="BI425" s="19"/>
      <c r="BJ425" s="19"/>
      <c r="BK425" s="19">
        <f>BH425*BO425</f>
        <v>1260</v>
      </c>
      <c r="BL425" s="19">
        <f>BK425*G425</f>
        <v>35280</v>
      </c>
      <c r="BM425" s="19">
        <f>BF425*AT425</f>
        <v>1249.2307692307693</v>
      </c>
      <c r="BN425" s="18">
        <f>Y425+ROUNDUP((BM425-Y425)/Z425,0)*Z425</f>
        <v>1260</v>
      </c>
      <c r="BO425" s="18">
        <f>IF(BN425&gt;=Y425,BN425,Y425)</f>
        <v>1260</v>
      </c>
      <c r="BP425" s="18">
        <f>BO425/AT425</f>
        <v>8.068965517241379</v>
      </c>
    </row>
    <row r="426" spans="1:68" ht="30" x14ac:dyDescent="0.25">
      <c r="A426" s="18">
        <v>126</v>
      </c>
      <c r="B426" s="29" t="s">
        <v>2144</v>
      </c>
      <c r="C426" s="28" t="s">
        <v>1534</v>
      </c>
      <c r="D426" s="28"/>
      <c r="E426" s="23"/>
      <c r="F426" s="24">
        <v>50</v>
      </c>
      <c r="G426" s="25">
        <v>640.375</v>
      </c>
      <c r="H426" s="52" t="s">
        <v>1702</v>
      </c>
      <c r="I426" s="86" t="s">
        <v>1700</v>
      </c>
      <c r="J426" s="83" t="s">
        <v>1644</v>
      </c>
      <c r="K426" s="71" t="s">
        <v>1183</v>
      </c>
      <c r="L426" s="25" t="s">
        <v>530</v>
      </c>
      <c r="M426" s="52">
        <v>640.375</v>
      </c>
      <c r="N426" s="71" t="s">
        <v>1207</v>
      </c>
      <c r="O426" s="25">
        <v>1</v>
      </c>
      <c r="P426" s="25">
        <v>20</v>
      </c>
      <c r="Q426" s="52">
        <v>5</v>
      </c>
      <c r="R426" s="25">
        <v>5</v>
      </c>
      <c r="S426" s="52">
        <f>O426+P426+Q426+R426</f>
        <v>31</v>
      </c>
      <c r="T426" s="54">
        <v>30</v>
      </c>
      <c r="U426" s="25">
        <f>SUM(O426:R426)</f>
        <v>31</v>
      </c>
      <c r="V426" s="71" t="s">
        <v>1950</v>
      </c>
      <c r="W426" s="71" t="s">
        <v>46</v>
      </c>
      <c r="X426" s="25" t="s">
        <v>1529</v>
      </c>
      <c r="Y426" s="25">
        <v>25</v>
      </c>
      <c r="Z426" s="25">
        <v>25</v>
      </c>
      <c r="AA426" s="42">
        <v>125</v>
      </c>
      <c r="AB426" s="42">
        <v>100</v>
      </c>
      <c r="AC426" s="42">
        <v>0</v>
      </c>
      <c r="AD426" s="42">
        <v>0</v>
      </c>
      <c r="AE426" s="42">
        <v>0</v>
      </c>
      <c r="AF426" s="42">
        <v>25</v>
      </c>
      <c r="AG426" s="42">
        <v>50</v>
      </c>
      <c r="AH426" s="42">
        <v>25</v>
      </c>
      <c r="AI426" s="42">
        <v>0</v>
      </c>
      <c r="AJ426" s="18">
        <v>325</v>
      </c>
      <c r="AK426" s="47">
        <v>36.111111111111114</v>
      </c>
      <c r="AL426" s="75">
        <v>125</v>
      </c>
      <c r="AM426" s="47">
        <f t="shared" si="188"/>
        <v>23124.652777777781</v>
      </c>
      <c r="AN426" s="47">
        <v>0.23124652777777782</v>
      </c>
      <c r="AO426" s="48">
        <v>2.1156154990931148E-4</v>
      </c>
      <c r="AP426" s="49">
        <v>0.98084026447281891</v>
      </c>
      <c r="AQ426" s="18" t="s">
        <v>1168</v>
      </c>
      <c r="AR426" s="24">
        <v>50</v>
      </c>
      <c r="AS426" s="24" t="s">
        <v>1509</v>
      </c>
      <c r="AT426" s="79">
        <f t="shared" si="186"/>
        <v>4.8076923076923075</v>
      </c>
      <c r="AU426" s="51" t="b">
        <f t="shared" si="187"/>
        <v>0</v>
      </c>
      <c r="AV426" s="19">
        <v>12</v>
      </c>
      <c r="AW426" s="47">
        <v>32018.75</v>
      </c>
      <c r="AX426" s="18" t="s">
        <v>1841</v>
      </c>
      <c r="AY426" s="18">
        <v>2</v>
      </c>
      <c r="AZ426" s="18">
        <f>AT426*U426</f>
        <v>149.03846153846152</v>
      </c>
      <c r="BA426" s="44">
        <f>ROUNDUP((AT426*U426)/Z426,0)*Z426</f>
        <v>150</v>
      </c>
      <c r="BB426" s="80">
        <f t="shared" si="189"/>
        <v>25</v>
      </c>
      <c r="BC426" s="18">
        <f>BO426</f>
        <v>150</v>
      </c>
      <c r="BD426" s="18">
        <f>BO426*G426</f>
        <v>96056.25</v>
      </c>
      <c r="BE426" s="18">
        <f>BD426*AY426</f>
        <v>192112.5</v>
      </c>
      <c r="BF426" s="18">
        <f>U426</f>
        <v>31</v>
      </c>
      <c r="BG426" s="19">
        <f>ROUNDUP(AR426/BO426,0)</f>
        <v>1</v>
      </c>
      <c r="BH426" s="19">
        <f>AY426-BG426</f>
        <v>1</v>
      </c>
      <c r="BI426" s="19"/>
      <c r="BJ426" s="19"/>
      <c r="BK426" s="19">
        <f>BH426*BO426</f>
        <v>150</v>
      </c>
      <c r="BL426" s="19">
        <f>BK426*G426</f>
        <v>96056.25</v>
      </c>
      <c r="BM426" s="19">
        <f>BF426*AT426</f>
        <v>149.03846153846152</v>
      </c>
      <c r="BN426" s="18">
        <f>Y426+ROUNDUP((BM426-Y426)/Z426,0)*Z426</f>
        <v>150</v>
      </c>
      <c r="BO426" s="18">
        <f>IF(BN426&gt;=Y426,BN426,Y426)</f>
        <v>150</v>
      </c>
      <c r="BP426" s="18">
        <f>BO426/AT426</f>
        <v>31.200000000000003</v>
      </c>
    </row>
    <row r="427" spans="1:68" ht="60" x14ac:dyDescent="0.25">
      <c r="A427" s="18">
        <v>849</v>
      </c>
      <c r="B427" s="28" t="s">
        <v>2145</v>
      </c>
      <c r="C427" s="28" t="s">
        <v>1870</v>
      </c>
      <c r="D427" s="28"/>
      <c r="E427" s="23" t="s">
        <v>1602</v>
      </c>
      <c r="F427" s="24">
        <v>22000</v>
      </c>
      <c r="G427" s="25">
        <v>1.95</v>
      </c>
      <c r="H427" s="52" t="s">
        <v>1702</v>
      </c>
      <c r="I427" s="86" t="s">
        <v>1700</v>
      </c>
      <c r="J427" s="83" t="s">
        <v>1505</v>
      </c>
      <c r="K427" s="71" t="s">
        <v>1180</v>
      </c>
      <c r="L427" s="25" t="s">
        <v>712</v>
      </c>
      <c r="M427" s="52">
        <v>1.95</v>
      </c>
      <c r="N427" s="71" t="s">
        <v>1208</v>
      </c>
      <c r="O427" s="25">
        <v>1</v>
      </c>
      <c r="P427" s="25">
        <v>7</v>
      </c>
      <c r="Q427" s="52">
        <v>1</v>
      </c>
      <c r="R427" s="25">
        <v>2</v>
      </c>
      <c r="S427" s="25">
        <v>11</v>
      </c>
      <c r="T427" s="25">
        <v>2</v>
      </c>
      <c r="U427" s="25">
        <f>MIN(S427,T427)</f>
        <v>2</v>
      </c>
      <c r="V427" s="71"/>
      <c r="W427" s="71" t="s">
        <v>46</v>
      </c>
      <c r="X427" s="25" t="s">
        <v>1510</v>
      </c>
      <c r="Y427" s="25">
        <v>5000</v>
      </c>
      <c r="Z427" s="25">
        <v>2000</v>
      </c>
      <c r="AA427" s="42"/>
      <c r="AB427" s="42"/>
      <c r="AC427" s="42"/>
      <c r="AD427" s="42">
        <v>16500</v>
      </c>
      <c r="AE427" s="42">
        <v>4000</v>
      </c>
      <c r="AF427" s="42">
        <v>15000</v>
      </c>
      <c r="AG427" s="42"/>
      <c r="AH427" s="42"/>
      <c r="AI427" s="42"/>
      <c r="AJ427" s="18">
        <v>35500</v>
      </c>
      <c r="AK427" s="47">
        <v>11833.333333333334</v>
      </c>
      <c r="AL427" s="75">
        <v>16500</v>
      </c>
      <c r="AM427" s="47">
        <f t="shared" si="188"/>
        <v>7691.6666666666661</v>
      </c>
      <c r="AN427" s="47">
        <v>0.23075000000000001</v>
      </c>
      <c r="AO427" s="48">
        <v>2.1110728931024791E-4</v>
      </c>
      <c r="AP427" s="49">
        <v>0.9810513717621292</v>
      </c>
      <c r="AQ427" s="18" t="s">
        <v>1552</v>
      </c>
      <c r="AR427" s="24">
        <v>22000</v>
      </c>
      <c r="AS427" s="24" t="s">
        <v>1510</v>
      </c>
      <c r="AT427" s="79">
        <f t="shared" si="186"/>
        <v>634.61538461538464</v>
      </c>
      <c r="AU427" s="51" t="b">
        <f t="shared" si="187"/>
        <v>0</v>
      </c>
      <c r="AV427" s="19">
        <v>40</v>
      </c>
      <c r="AW427" s="47">
        <v>42900</v>
      </c>
      <c r="BB427" s="80">
        <f t="shared" si="189"/>
        <v>5000</v>
      </c>
      <c r="BD427" s="18">
        <v>0</v>
      </c>
      <c r="BE427" s="18">
        <v>0</v>
      </c>
      <c r="BF427" s="18"/>
      <c r="BG427" s="18"/>
      <c r="BH427" s="18"/>
      <c r="BI427" s="18"/>
      <c r="BJ427" s="18"/>
      <c r="BK427" s="18"/>
      <c r="BL427" s="18"/>
    </row>
    <row r="428" spans="1:68" x14ac:dyDescent="0.25">
      <c r="A428" s="18">
        <v>845</v>
      </c>
      <c r="B428" s="23" t="s">
        <v>1251</v>
      </c>
      <c r="C428" s="28" t="s">
        <v>1870</v>
      </c>
      <c r="D428" s="28"/>
      <c r="E428" s="23"/>
      <c r="F428" s="24">
        <v>1130</v>
      </c>
      <c r="G428" s="25">
        <v>40</v>
      </c>
      <c r="H428" s="52" t="e">
        <v>#N/A</v>
      </c>
      <c r="I428" s="86" t="s">
        <v>1700</v>
      </c>
      <c r="J428" s="83" t="s">
        <v>1505</v>
      </c>
      <c r="K428" s="69" t="s">
        <v>1178</v>
      </c>
      <c r="L428" s="25" t="s">
        <v>1252</v>
      </c>
      <c r="M428" s="52">
        <v>40</v>
      </c>
      <c r="N428" s="71" t="s">
        <v>1208</v>
      </c>
      <c r="O428" s="25">
        <v>1</v>
      </c>
      <c r="P428" s="25">
        <v>4</v>
      </c>
      <c r="Q428" s="52">
        <v>1</v>
      </c>
      <c r="R428" s="25">
        <v>2</v>
      </c>
      <c r="S428" s="25">
        <v>8</v>
      </c>
      <c r="U428" s="25">
        <f>MIN(S428,T428)</f>
        <v>8</v>
      </c>
      <c r="V428" s="71"/>
      <c r="W428" s="71" t="s">
        <v>46</v>
      </c>
      <c r="X428" s="25" t="s">
        <v>1510</v>
      </c>
      <c r="Y428" s="25">
        <v>500</v>
      </c>
      <c r="Z428" s="25">
        <v>10</v>
      </c>
      <c r="AA428" s="42"/>
      <c r="AB428" s="42"/>
      <c r="AC428" s="42"/>
      <c r="AD428" s="42"/>
      <c r="AE428" s="42">
        <v>430</v>
      </c>
      <c r="AF428" s="42">
        <v>700</v>
      </c>
      <c r="AG428" s="42"/>
      <c r="AH428" s="42"/>
      <c r="AI428" s="42"/>
      <c r="AK428" s="47">
        <v>565</v>
      </c>
      <c r="AM428" s="47">
        <f t="shared" si="188"/>
        <v>0</v>
      </c>
      <c r="AO428" s="48">
        <v>0</v>
      </c>
      <c r="AP428" s="49">
        <v>1</v>
      </c>
      <c r="AQ428" s="18" t="s">
        <v>1552</v>
      </c>
      <c r="AR428" s="24">
        <v>1130</v>
      </c>
      <c r="AS428" s="24" t="s">
        <v>1510</v>
      </c>
      <c r="AT428" s="79">
        <f t="shared" si="186"/>
        <v>0</v>
      </c>
      <c r="AU428" s="51" t="b">
        <f t="shared" si="187"/>
        <v>0</v>
      </c>
      <c r="AV428" s="19"/>
      <c r="AW428" s="47">
        <v>45200</v>
      </c>
      <c r="BB428" s="80">
        <f t="shared" si="189"/>
        <v>500</v>
      </c>
      <c r="BD428" s="18">
        <v>0</v>
      </c>
      <c r="BE428" s="18">
        <v>0</v>
      </c>
      <c r="BF428" s="18"/>
      <c r="BG428" s="18"/>
      <c r="BH428" s="18"/>
      <c r="BI428" s="18"/>
      <c r="BJ428" s="18"/>
      <c r="BK428" s="18"/>
      <c r="BL428" s="18"/>
    </row>
    <row r="429" spans="1:68" x14ac:dyDescent="0.25">
      <c r="A429" s="18">
        <v>240</v>
      </c>
      <c r="B429" s="23" t="s">
        <v>532</v>
      </c>
      <c r="C429" s="28" t="s">
        <v>1534</v>
      </c>
      <c r="D429" s="28"/>
      <c r="E429" s="23"/>
      <c r="F429" s="24">
        <v>980</v>
      </c>
      <c r="G429" s="25">
        <v>44.5</v>
      </c>
      <c r="H429" s="52" t="s">
        <v>1734</v>
      </c>
      <c r="I429" s="86" t="s">
        <v>1700</v>
      </c>
      <c r="J429" s="83" t="s">
        <v>1501</v>
      </c>
      <c r="K429" s="71" t="s">
        <v>1178</v>
      </c>
      <c r="L429" s="25" t="s">
        <v>533</v>
      </c>
      <c r="M429" s="52">
        <v>44.5</v>
      </c>
      <c r="N429" s="71" t="s">
        <v>1208</v>
      </c>
      <c r="O429" s="25">
        <v>1</v>
      </c>
      <c r="P429" s="25">
        <v>4</v>
      </c>
      <c r="Q429" s="52">
        <v>1</v>
      </c>
      <c r="R429" s="25">
        <v>2</v>
      </c>
      <c r="S429" s="25">
        <v>8</v>
      </c>
      <c r="T429" s="25">
        <v>5</v>
      </c>
      <c r="U429" s="25">
        <f t="shared" ref="U429:U435" si="215">SUM(O429:R429)</f>
        <v>8</v>
      </c>
      <c r="V429" s="71" t="s">
        <v>1968</v>
      </c>
      <c r="W429" s="71" t="s">
        <v>46</v>
      </c>
      <c r="X429" s="25" t="s">
        <v>1510</v>
      </c>
      <c r="Y429" s="25">
        <v>500</v>
      </c>
      <c r="Z429" s="25">
        <v>10</v>
      </c>
      <c r="AA429" s="42">
        <v>0</v>
      </c>
      <c r="AB429" s="42">
        <v>0</v>
      </c>
      <c r="AC429" s="42">
        <v>230</v>
      </c>
      <c r="AD429" s="42">
        <v>850</v>
      </c>
      <c r="AE429" s="42">
        <v>450</v>
      </c>
      <c r="AF429" s="42">
        <v>1070</v>
      </c>
      <c r="AG429" s="42">
        <v>790</v>
      </c>
      <c r="AH429" s="42">
        <v>1110</v>
      </c>
      <c r="AI429" s="42">
        <v>30</v>
      </c>
      <c r="AJ429" s="18">
        <v>4530</v>
      </c>
      <c r="AK429" s="47">
        <v>503.33333333333331</v>
      </c>
      <c r="AL429" s="75">
        <v>1110</v>
      </c>
      <c r="AM429" s="47">
        <f t="shared" si="188"/>
        <v>22398.333333333332</v>
      </c>
      <c r="AN429" s="47">
        <v>0.22398333333333331</v>
      </c>
      <c r="AO429" s="48">
        <v>2.0491663857280041E-4</v>
      </c>
      <c r="AP429" s="49">
        <v>0.981256288400702</v>
      </c>
      <c r="AQ429" s="18" t="s">
        <v>1168</v>
      </c>
      <c r="AR429" s="24">
        <v>980</v>
      </c>
      <c r="AS429" s="24" t="s">
        <v>1510</v>
      </c>
      <c r="AT429" s="79">
        <f t="shared" si="186"/>
        <v>42.692307692307693</v>
      </c>
      <c r="AU429" s="51" t="b">
        <f t="shared" si="187"/>
        <v>0</v>
      </c>
      <c r="AV429" s="19">
        <v>26.486486486486488</v>
      </c>
      <c r="AW429" s="47">
        <v>43610</v>
      </c>
      <c r="AX429" s="18" t="s">
        <v>1841</v>
      </c>
      <c r="AY429" s="18">
        <v>2</v>
      </c>
      <c r="AZ429" s="18">
        <f t="shared" ref="AZ429:AZ435" si="216">AT429*U429</f>
        <v>341.53846153846155</v>
      </c>
      <c r="BA429" s="44">
        <f t="shared" ref="BA429:BA435" si="217">ROUNDUP((AT429*U429)/Z429,0)*Z429</f>
        <v>350</v>
      </c>
      <c r="BB429" s="80">
        <f t="shared" si="189"/>
        <v>500</v>
      </c>
      <c r="BC429" s="18">
        <f t="shared" ref="BC429:BC435" si="218">BO429</f>
        <v>500</v>
      </c>
      <c r="BD429" s="18">
        <f t="shared" ref="BD429:BD435" si="219">BO429*G429</f>
        <v>22250</v>
      </c>
      <c r="BE429" s="18">
        <f t="shared" ref="BE429:BE435" si="220">BD429*AY429</f>
        <v>44500</v>
      </c>
      <c r="BF429" s="18">
        <f>U429</f>
        <v>8</v>
      </c>
      <c r="BG429" s="19">
        <f t="shared" ref="BG429:BG435" si="221">ROUNDUP(AR429/BO429,0)</f>
        <v>2</v>
      </c>
      <c r="BH429" s="19">
        <f t="shared" ref="BH429:BH435" si="222">AY429-BG429</f>
        <v>0</v>
      </c>
      <c r="BI429" s="19"/>
      <c r="BJ429" s="19"/>
      <c r="BK429" s="19"/>
      <c r="BL429" s="19"/>
      <c r="BM429" s="19">
        <f t="shared" ref="BM429:BM435" si="223">BF429*AT429</f>
        <v>341.53846153846155</v>
      </c>
      <c r="BN429" s="18">
        <f t="shared" ref="BN429:BN435" si="224">Y429+ROUNDUP((BM429-Y429)/Z429,0)*Z429</f>
        <v>340</v>
      </c>
      <c r="BO429" s="18">
        <f t="shared" ref="BO429:BO435" si="225">IF(BN429&gt;=Y429,BN429,Y429)</f>
        <v>500</v>
      </c>
      <c r="BP429" s="18">
        <f t="shared" ref="BP429:BP435" si="226">BO429/AT429</f>
        <v>11.711711711711711</v>
      </c>
    </row>
    <row r="430" spans="1:68" x14ac:dyDescent="0.25">
      <c r="A430" s="18">
        <v>895</v>
      </c>
      <c r="B430" s="23" t="s">
        <v>651</v>
      </c>
      <c r="C430" s="28" t="s">
        <v>1534</v>
      </c>
      <c r="D430" s="28"/>
      <c r="E430" s="23"/>
      <c r="F430" s="24">
        <v>1311.98</v>
      </c>
      <c r="G430" s="25">
        <v>59</v>
      </c>
      <c r="H430" s="52" t="e">
        <v>#N/A</v>
      </c>
      <c r="I430" s="86" t="s">
        <v>1700</v>
      </c>
      <c r="J430" s="83" t="s">
        <v>1506</v>
      </c>
      <c r="K430" s="71" t="s">
        <v>1171</v>
      </c>
      <c r="L430" s="25" t="s">
        <v>652</v>
      </c>
      <c r="M430" s="52">
        <v>59</v>
      </c>
      <c r="N430" s="71" t="s">
        <v>1207</v>
      </c>
      <c r="O430" s="25">
        <v>1</v>
      </c>
      <c r="P430" s="25">
        <v>3</v>
      </c>
      <c r="Q430" s="52">
        <v>1</v>
      </c>
      <c r="R430" s="25">
        <v>2</v>
      </c>
      <c r="S430" s="52">
        <f>O430+P430+Q430+R430</f>
        <v>7</v>
      </c>
      <c r="T430" s="25">
        <v>3</v>
      </c>
      <c r="U430" s="25">
        <f t="shared" si="215"/>
        <v>7</v>
      </c>
      <c r="V430" s="71" t="s">
        <v>1893</v>
      </c>
      <c r="W430" s="71" t="s">
        <v>31</v>
      </c>
      <c r="X430" s="25" t="s">
        <v>1529</v>
      </c>
      <c r="Y430" s="25">
        <v>500</v>
      </c>
      <c r="Z430" s="25">
        <v>20</v>
      </c>
      <c r="AA430" s="42"/>
      <c r="AB430" s="42"/>
      <c r="AC430" s="42"/>
      <c r="AD430" s="42"/>
      <c r="AE430" s="42">
        <v>0</v>
      </c>
      <c r="AF430" s="42">
        <v>15</v>
      </c>
      <c r="AG430" s="42">
        <v>211</v>
      </c>
      <c r="AH430" s="42">
        <v>210</v>
      </c>
      <c r="AI430" s="42">
        <v>1457.52</v>
      </c>
      <c r="AJ430" s="18">
        <v>1893.52</v>
      </c>
      <c r="AK430" s="47">
        <v>378.70400000000001</v>
      </c>
      <c r="AL430" s="75">
        <v>1457.52</v>
      </c>
      <c r="AM430" s="47">
        <f t="shared" si="188"/>
        <v>12413.075555555555</v>
      </c>
      <c r="AN430" s="47">
        <v>0.22343536</v>
      </c>
      <c r="AO430" s="48">
        <v>2.0441531174716964E-4</v>
      </c>
      <c r="AP430" s="49">
        <v>0.9814607037124492</v>
      </c>
      <c r="AQ430" s="18" t="s">
        <v>1168</v>
      </c>
      <c r="AR430" s="24">
        <v>1311.98</v>
      </c>
      <c r="AS430" s="24" t="s">
        <v>1509</v>
      </c>
      <c r="AT430" s="79">
        <f t="shared" si="186"/>
        <v>56.058461538461536</v>
      </c>
      <c r="AU430" s="51" t="b">
        <f t="shared" si="187"/>
        <v>0</v>
      </c>
      <c r="AV430" s="19">
        <v>27.004363576486089</v>
      </c>
      <c r="AW430" s="47">
        <v>77406.820000000007</v>
      </c>
      <c r="AX430" s="18" t="s">
        <v>1841</v>
      </c>
      <c r="AY430" s="18">
        <v>2</v>
      </c>
      <c r="AZ430" s="18">
        <f t="shared" si="216"/>
        <v>392.40923076923076</v>
      </c>
      <c r="BA430" s="44">
        <f t="shared" si="217"/>
        <v>400</v>
      </c>
      <c r="BB430" s="80">
        <f t="shared" si="189"/>
        <v>500</v>
      </c>
      <c r="BC430" s="18">
        <f t="shared" si="218"/>
        <v>500</v>
      </c>
      <c r="BD430" s="18">
        <f t="shared" si="219"/>
        <v>29500</v>
      </c>
      <c r="BE430" s="18">
        <f t="shared" si="220"/>
        <v>59000</v>
      </c>
      <c r="BF430" s="18">
        <f>U430</f>
        <v>7</v>
      </c>
      <c r="BG430" s="19">
        <f t="shared" si="221"/>
        <v>3</v>
      </c>
      <c r="BH430" s="19">
        <f t="shared" si="222"/>
        <v>-1</v>
      </c>
      <c r="BI430" s="19">
        <f>(AR430-AY430*BO430)*G430</f>
        <v>18406.82</v>
      </c>
      <c r="BJ430" s="19"/>
      <c r="BK430" s="19"/>
      <c r="BL430" s="19"/>
      <c r="BM430" s="19">
        <f t="shared" si="223"/>
        <v>392.40923076923076</v>
      </c>
      <c r="BN430" s="18">
        <f t="shared" si="224"/>
        <v>380</v>
      </c>
      <c r="BO430" s="18">
        <f t="shared" si="225"/>
        <v>500</v>
      </c>
      <c r="BP430" s="18">
        <f t="shared" si="226"/>
        <v>8.9192601130687752</v>
      </c>
    </row>
    <row r="431" spans="1:68" x14ac:dyDescent="0.25">
      <c r="A431" s="18">
        <v>97</v>
      </c>
      <c r="B431" s="23" t="s">
        <v>536</v>
      </c>
      <c r="C431" s="28" t="s">
        <v>1534</v>
      </c>
      <c r="D431" s="28"/>
      <c r="E431" s="23"/>
      <c r="F431" s="24">
        <v>725</v>
      </c>
      <c r="G431" s="25">
        <v>29</v>
      </c>
      <c r="H431" s="52" t="s">
        <v>1702</v>
      </c>
      <c r="I431" s="86" t="s">
        <v>1700</v>
      </c>
      <c r="J431" s="83" t="s">
        <v>1505</v>
      </c>
      <c r="K431" s="71" t="s">
        <v>1171</v>
      </c>
      <c r="L431" s="25" t="s">
        <v>537</v>
      </c>
      <c r="M431" s="52">
        <v>29</v>
      </c>
      <c r="N431" s="71" t="s">
        <v>1207</v>
      </c>
      <c r="O431" s="25">
        <v>1</v>
      </c>
      <c r="P431" s="25">
        <v>5</v>
      </c>
      <c r="Q431" s="52">
        <v>1</v>
      </c>
      <c r="R431" s="25">
        <v>3</v>
      </c>
      <c r="S431" s="52">
        <f>O431+P431+Q431+R431</f>
        <v>10</v>
      </c>
      <c r="T431" s="25">
        <v>7</v>
      </c>
      <c r="U431" s="25">
        <f t="shared" si="215"/>
        <v>10</v>
      </c>
      <c r="V431" s="71" t="s">
        <v>1926</v>
      </c>
      <c r="W431" s="71" t="s">
        <v>31</v>
      </c>
      <c r="X431" s="25" t="s">
        <v>1529</v>
      </c>
      <c r="Y431" s="25">
        <v>50</v>
      </c>
      <c r="Z431" s="25">
        <v>25</v>
      </c>
      <c r="AA431" s="42">
        <v>25</v>
      </c>
      <c r="AB431" s="42">
        <v>225</v>
      </c>
      <c r="AC431" s="42">
        <v>150</v>
      </c>
      <c r="AD431" s="42">
        <v>2000</v>
      </c>
      <c r="AE431" s="42">
        <v>1225</v>
      </c>
      <c r="AF431" s="42">
        <v>675</v>
      </c>
      <c r="AG431" s="42">
        <v>1175</v>
      </c>
      <c r="AH431" s="42">
        <v>825</v>
      </c>
      <c r="AI431" s="42">
        <v>600</v>
      </c>
      <c r="AJ431" s="18">
        <v>6900</v>
      </c>
      <c r="AK431" s="47">
        <v>766.66666666666663</v>
      </c>
      <c r="AL431" s="75">
        <v>2000</v>
      </c>
      <c r="AM431" s="47">
        <f t="shared" si="188"/>
        <v>22233.333333333332</v>
      </c>
      <c r="AN431" s="47">
        <v>0.22233333333333333</v>
      </c>
      <c r="AO431" s="48">
        <v>2.0340709565898931E-4</v>
      </c>
      <c r="AP431" s="49">
        <v>0.98166411080810823</v>
      </c>
      <c r="AQ431" s="18" t="s">
        <v>1168</v>
      </c>
      <c r="AR431" s="24">
        <v>725</v>
      </c>
      <c r="AS431" s="24" t="s">
        <v>1509</v>
      </c>
      <c r="AT431" s="79">
        <f t="shared" si="186"/>
        <v>76.92307692307692</v>
      </c>
      <c r="AU431" s="51" t="b">
        <f t="shared" si="187"/>
        <v>1</v>
      </c>
      <c r="AV431" s="19">
        <v>10.875</v>
      </c>
      <c r="AW431" s="47">
        <v>21025</v>
      </c>
      <c r="AX431" s="18" t="s">
        <v>1841</v>
      </c>
      <c r="AY431" s="18">
        <v>2</v>
      </c>
      <c r="AZ431" s="18">
        <f t="shared" si="216"/>
        <v>769.23076923076917</v>
      </c>
      <c r="BA431" s="44">
        <f t="shared" si="217"/>
        <v>775</v>
      </c>
      <c r="BB431" s="80">
        <f t="shared" si="189"/>
        <v>76.92307692307692</v>
      </c>
      <c r="BC431" s="18">
        <f t="shared" si="218"/>
        <v>775</v>
      </c>
      <c r="BD431" s="18">
        <f t="shared" si="219"/>
        <v>22475</v>
      </c>
      <c r="BE431" s="18">
        <f t="shared" si="220"/>
        <v>44950</v>
      </c>
      <c r="BF431" s="18">
        <f>U431</f>
        <v>10</v>
      </c>
      <c r="BG431" s="19">
        <f t="shared" si="221"/>
        <v>1</v>
      </c>
      <c r="BH431" s="19">
        <f t="shared" si="222"/>
        <v>1</v>
      </c>
      <c r="BI431" s="19"/>
      <c r="BJ431" s="19"/>
      <c r="BK431" s="19"/>
      <c r="BL431" s="19"/>
      <c r="BM431" s="19">
        <f t="shared" si="223"/>
        <v>769.23076923076917</v>
      </c>
      <c r="BN431" s="18">
        <f t="shared" si="224"/>
        <v>775</v>
      </c>
      <c r="BO431" s="18">
        <f t="shared" si="225"/>
        <v>775</v>
      </c>
      <c r="BP431" s="18">
        <f t="shared" si="226"/>
        <v>10.075000000000001</v>
      </c>
    </row>
    <row r="432" spans="1:68" x14ac:dyDescent="0.25">
      <c r="A432" s="18">
        <v>288</v>
      </c>
      <c r="B432" s="23" t="s">
        <v>538</v>
      </c>
      <c r="C432" s="28" t="s">
        <v>1534</v>
      </c>
      <c r="D432" s="28"/>
      <c r="E432" s="23"/>
      <c r="F432" s="24">
        <v>600</v>
      </c>
      <c r="G432" s="25">
        <v>7</v>
      </c>
      <c r="H432" s="52" t="s">
        <v>1764</v>
      </c>
      <c r="I432" s="86" t="s">
        <v>1700</v>
      </c>
      <c r="J432" s="83" t="s">
        <v>1639</v>
      </c>
      <c r="K432" s="71" t="s">
        <v>1177</v>
      </c>
      <c r="L432" s="25" t="s">
        <v>539</v>
      </c>
      <c r="M432" s="52">
        <v>7</v>
      </c>
      <c r="N432" s="71" t="s">
        <v>1208</v>
      </c>
      <c r="O432" s="25">
        <v>1</v>
      </c>
      <c r="P432" s="25">
        <v>10</v>
      </c>
      <c r="Q432" s="52">
        <v>1</v>
      </c>
      <c r="R432" s="25">
        <v>4</v>
      </c>
      <c r="S432" s="25">
        <v>16</v>
      </c>
      <c r="T432" s="25">
        <v>15</v>
      </c>
      <c r="U432" s="25">
        <f t="shared" si="215"/>
        <v>16</v>
      </c>
      <c r="V432" s="71" t="s">
        <v>1918</v>
      </c>
      <c r="W432" s="71" t="s">
        <v>46</v>
      </c>
      <c r="X432" s="25" t="s">
        <v>1510</v>
      </c>
      <c r="Y432" s="25">
        <v>5000</v>
      </c>
      <c r="Z432" s="25">
        <v>300</v>
      </c>
      <c r="AA432" s="42">
        <v>0</v>
      </c>
      <c r="AB432" s="42">
        <v>3000</v>
      </c>
      <c r="AC432" s="42">
        <v>0</v>
      </c>
      <c r="AD432" s="42">
        <v>0</v>
      </c>
      <c r="AE432" s="42">
        <v>0</v>
      </c>
      <c r="AF432" s="42">
        <v>0</v>
      </c>
      <c r="AG432" s="42">
        <v>9600</v>
      </c>
      <c r="AH432" s="42">
        <v>8400</v>
      </c>
      <c r="AI432" s="42">
        <v>7500</v>
      </c>
      <c r="AJ432" s="18">
        <v>28500</v>
      </c>
      <c r="AK432" s="47">
        <v>3166.6666666666665</v>
      </c>
      <c r="AL432" s="75">
        <v>9600</v>
      </c>
      <c r="AM432" s="47">
        <f t="shared" si="188"/>
        <v>22166.666666666664</v>
      </c>
      <c r="AN432" s="47">
        <v>0.22166666666666665</v>
      </c>
      <c r="AO432" s="48">
        <v>2.0279717933017674E-4</v>
      </c>
      <c r="AP432" s="49">
        <v>0.98186690798743836</v>
      </c>
      <c r="AQ432" s="18" t="s">
        <v>1168</v>
      </c>
      <c r="AR432" s="24">
        <v>600</v>
      </c>
      <c r="AS432" s="24" t="s">
        <v>1510</v>
      </c>
      <c r="AT432" s="79">
        <f t="shared" si="186"/>
        <v>369.23076923076923</v>
      </c>
      <c r="AU432" s="51" t="b">
        <f t="shared" si="187"/>
        <v>0</v>
      </c>
      <c r="AV432" s="19">
        <v>1.875</v>
      </c>
      <c r="AW432" s="47">
        <v>4200</v>
      </c>
      <c r="AX432" s="18" t="s">
        <v>1841</v>
      </c>
      <c r="AY432" s="18">
        <v>2</v>
      </c>
      <c r="AZ432" s="18">
        <f t="shared" si="216"/>
        <v>5907.6923076923076</v>
      </c>
      <c r="BA432" s="44">
        <f t="shared" si="217"/>
        <v>6000</v>
      </c>
      <c r="BB432" s="80">
        <f t="shared" si="189"/>
        <v>5000</v>
      </c>
      <c r="BC432" s="18">
        <f t="shared" si="218"/>
        <v>6200</v>
      </c>
      <c r="BD432" s="18">
        <f t="shared" si="219"/>
        <v>43400</v>
      </c>
      <c r="BE432" s="18">
        <f t="shared" si="220"/>
        <v>86800</v>
      </c>
      <c r="BF432" s="18">
        <f>U432</f>
        <v>16</v>
      </c>
      <c r="BG432" s="19">
        <f t="shared" si="221"/>
        <v>1</v>
      </c>
      <c r="BH432" s="19">
        <f t="shared" si="222"/>
        <v>1</v>
      </c>
      <c r="BI432" s="19"/>
      <c r="BJ432" s="19"/>
      <c r="BK432" s="19">
        <f>BH432*BO432</f>
        <v>6200</v>
      </c>
      <c r="BL432" s="19">
        <f>BK432*G432</f>
        <v>43400</v>
      </c>
      <c r="BM432" s="19">
        <f t="shared" si="223"/>
        <v>5907.6923076923076</v>
      </c>
      <c r="BN432" s="18">
        <f t="shared" si="224"/>
        <v>6200</v>
      </c>
      <c r="BO432" s="18">
        <f t="shared" si="225"/>
        <v>6200</v>
      </c>
      <c r="BP432" s="18">
        <f t="shared" si="226"/>
        <v>16.791666666666668</v>
      </c>
    </row>
    <row r="433" spans="1:68" ht="30" x14ac:dyDescent="0.25">
      <c r="A433" s="18">
        <v>384</v>
      </c>
      <c r="B433" s="28" t="s">
        <v>2146</v>
      </c>
      <c r="C433" s="28" t="s">
        <v>1534</v>
      </c>
      <c r="D433" s="28"/>
      <c r="E433" s="23"/>
      <c r="F433" s="24">
        <v>7650</v>
      </c>
      <c r="G433" s="25">
        <v>0.78</v>
      </c>
      <c r="H433" s="52" t="s">
        <v>1702</v>
      </c>
      <c r="I433" s="86" t="s">
        <v>1700</v>
      </c>
      <c r="J433" s="83" t="s">
        <v>1505</v>
      </c>
      <c r="K433" s="71" t="s">
        <v>1187</v>
      </c>
      <c r="L433" s="25" t="s">
        <v>540</v>
      </c>
      <c r="M433" s="52">
        <v>0.78</v>
      </c>
      <c r="N433" s="71" t="s">
        <v>1208</v>
      </c>
      <c r="O433" s="25">
        <v>1</v>
      </c>
      <c r="P433" s="25">
        <v>10</v>
      </c>
      <c r="Q433" s="52">
        <v>1</v>
      </c>
      <c r="R433" s="25">
        <v>3</v>
      </c>
      <c r="S433" s="25">
        <v>15</v>
      </c>
      <c r="T433" s="25">
        <v>5</v>
      </c>
      <c r="U433" s="25">
        <f t="shared" si="215"/>
        <v>15</v>
      </c>
      <c r="V433" s="71" t="s">
        <v>1933</v>
      </c>
      <c r="W433" s="71" t="s">
        <v>46</v>
      </c>
      <c r="X433" s="25" t="s">
        <v>1510</v>
      </c>
      <c r="Y433" s="25">
        <v>10000</v>
      </c>
      <c r="Z433" s="25">
        <v>200</v>
      </c>
      <c r="AA433" s="42">
        <v>21140</v>
      </c>
      <c r="AB433" s="42">
        <v>25320</v>
      </c>
      <c r="AC433" s="42">
        <v>30750</v>
      </c>
      <c r="AD433" s="42">
        <v>15070</v>
      </c>
      <c r="AE433" s="42">
        <v>47580</v>
      </c>
      <c r="AF433" s="42">
        <v>15670</v>
      </c>
      <c r="AG433" s="42">
        <v>50000</v>
      </c>
      <c r="AH433" s="42">
        <v>21650</v>
      </c>
      <c r="AI433" s="42">
        <v>28275</v>
      </c>
      <c r="AJ433" s="18">
        <v>255455</v>
      </c>
      <c r="AK433" s="47">
        <v>28383.888888888891</v>
      </c>
      <c r="AL433" s="75">
        <v>50000</v>
      </c>
      <c r="AM433" s="47">
        <f t="shared" si="188"/>
        <v>22139.433333333334</v>
      </c>
      <c r="AN433" s="47">
        <v>0.22139433333333333</v>
      </c>
      <c r="AO433" s="48">
        <v>2.0254802850985684E-4</v>
      </c>
      <c r="AP433" s="49">
        <v>0.98206945601594819</v>
      </c>
      <c r="AQ433" s="18" t="s">
        <v>1168</v>
      </c>
      <c r="AR433" s="24">
        <v>7650</v>
      </c>
      <c r="AS433" s="24" t="s">
        <v>1510</v>
      </c>
      <c r="AT433" s="79">
        <f t="shared" si="186"/>
        <v>1923.0769230769231</v>
      </c>
      <c r="AU433" s="51" t="b">
        <f t="shared" si="187"/>
        <v>0</v>
      </c>
      <c r="AV433" s="19">
        <v>4.59</v>
      </c>
      <c r="AW433" s="47">
        <v>5967</v>
      </c>
      <c r="AX433" s="18" t="s">
        <v>1841</v>
      </c>
      <c r="AY433" s="18">
        <v>2</v>
      </c>
      <c r="AZ433" s="18">
        <f t="shared" si="216"/>
        <v>28846.153846153848</v>
      </c>
      <c r="BA433" s="44">
        <f t="shared" si="217"/>
        <v>29000</v>
      </c>
      <c r="BB433" s="80">
        <f t="shared" si="189"/>
        <v>10000</v>
      </c>
      <c r="BC433" s="18">
        <f t="shared" si="218"/>
        <v>19400</v>
      </c>
      <c r="BD433" s="18">
        <f t="shared" si="219"/>
        <v>15132</v>
      </c>
      <c r="BE433" s="18">
        <f t="shared" si="220"/>
        <v>30264</v>
      </c>
      <c r="BF433" s="18">
        <v>10</v>
      </c>
      <c r="BG433" s="19">
        <f t="shared" si="221"/>
        <v>1</v>
      </c>
      <c r="BH433" s="19">
        <f t="shared" si="222"/>
        <v>1</v>
      </c>
      <c r="BI433" s="19"/>
      <c r="BJ433" s="19"/>
      <c r="BK433" s="19">
        <f>BH433*BO433</f>
        <v>19400</v>
      </c>
      <c r="BL433" s="19">
        <f>BK433*G433</f>
        <v>15132</v>
      </c>
      <c r="BM433" s="19">
        <f t="shared" si="223"/>
        <v>19230.76923076923</v>
      </c>
      <c r="BN433" s="18">
        <f t="shared" si="224"/>
        <v>19400</v>
      </c>
      <c r="BO433" s="18">
        <f t="shared" si="225"/>
        <v>19400</v>
      </c>
      <c r="BP433" s="18">
        <f t="shared" si="226"/>
        <v>10.087999999999999</v>
      </c>
    </row>
    <row r="434" spans="1:68" x14ac:dyDescent="0.25">
      <c r="A434" s="18">
        <v>262</v>
      </c>
      <c r="B434" s="23" t="s">
        <v>541</v>
      </c>
      <c r="C434" s="28" t="s">
        <v>1534</v>
      </c>
      <c r="D434" s="28"/>
      <c r="E434" s="23"/>
      <c r="F434" s="24">
        <v>1090</v>
      </c>
      <c r="G434" s="25">
        <v>33</v>
      </c>
      <c r="H434" s="52" t="s">
        <v>1725</v>
      </c>
      <c r="I434" s="86" t="s">
        <v>1699</v>
      </c>
      <c r="J434" s="83" t="s">
        <v>1500</v>
      </c>
      <c r="K434" s="71" t="s">
        <v>1178</v>
      </c>
      <c r="L434" s="25" t="s">
        <v>542</v>
      </c>
      <c r="M434" s="52">
        <v>33</v>
      </c>
      <c r="N434" s="71" t="s">
        <v>1208</v>
      </c>
      <c r="O434" s="25">
        <v>1</v>
      </c>
      <c r="P434" s="25">
        <v>4</v>
      </c>
      <c r="Q434" s="52">
        <v>1</v>
      </c>
      <c r="R434" s="25">
        <v>2</v>
      </c>
      <c r="S434" s="25">
        <v>8</v>
      </c>
      <c r="T434" s="25">
        <v>5</v>
      </c>
      <c r="U434" s="25">
        <f t="shared" si="215"/>
        <v>8</v>
      </c>
      <c r="V434" s="71" t="s">
        <v>1968</v>
      </c>
      <c r="W434" s="71" t="s">
        <v>46</v>
      </c>
      <c r="X434" s="25" t="s">
        <v>1510</v>
      </c>
      <c r="Y434" s="25">
        <v>500</v>
      </c>
      <c r="Z434" s="25">
        <v>10</v>
      </c>
      <c r="AA434" s="42">
        <v>1210</v>
      </c>
      <c r="AB434" s="42">
        <v>1350</v>
      </c>
      <c r="AC434" s="42">
        <v>30</v>
      </c>
      <c r="AD434" s="42">
        <v>0</v>
      </c>
      <c r="AE434" s="42">
        <v>0</v>
      </c>
      <c r="AF434" s="42">
        <v>0</v>
      </c>
      <c r="AG434" s="42">
        <v>1310</v>
      </c>
      <c r="AH434" s="42">
        <v>1120</v>
      </c>
      <c r="AI434" s="42">
        <v>980</v>
      </c>
      <c r="AJ434" s="18">
        <v>6000</v>
      </c>
      <c r="AK434" s="47">
        <v>666.66666666666663</v>
      </c>
      <c r="AL434" s="75">
        <v>1350</v>
      </c>
      <c r="AM434" s="47">
        <f t="shared" si="188"/>
        <v>22000</v>
      </c>
      <c r="AN434" s="47">
        <v>0.22</v>
      </c>
      <c r="AO434" s="48">
        <v>2.0127238850814537E-4</v>
      </c>
      <c r="AP434" s="49">
        <v>0.98227072840445639</v>
      </c>
      <c r="AQ434" s="18" t="s">
        <v>1168</v>
      </c>
      <c r="AR434" s="24">
        <v>1090</v>
      </c>
      <c r="AS434" s="24" t="s">
        <v>1510</v>
      </c>
      <c r="AT434" s="79">
        <f t="shared" si="186"/>
        <v>51.92307692307692</v>
      </c>
      <c r="AU434" s="51" t="b">
        <f t="shared" si="187"/>
        <v>0</v>
      </c>
      <c r="AV434" s="19">
        <v>24.222222222222221</v>
      </c>
      <c r="AW434" s="47">
        <v>35970</v>
      </c>
      <c r="AX434" s="18" t="s">
        <v>1841</v>
      </c>
      <c r="AY434" s="18">
        <v>2</v>
      </c>
      <c r="AZ434" s="18">
        <f t="shared" si="216"/>
        <v>415.38461538461536</v>
      </c>
      <c r="BA434" s="44">
        <f t="shared" si="217"/>
        <v>420</v>
      </c>
      <c r="BB434" s="80">
        <f t="shared" si="189"/>
        <v>500</v>
      </c>
      <c r="BC434" s="18">
        <f t="shared" si="218"/>
        <v>500</v>
      </c>
      <c r="BD434" s="18">
        <f t="shared" si="219"/>
        <v>16500</v>
      </c>
      <c r="BE434" s="18">
        <f t="shared" si="220"/>
        <v>33000</v>
      </c>
      <c r="BF434" s="18">
        <f>U434</f>
        <v>8</v>
      </c>
      <c r="BG434" s="19">
        <f t="shared" si="221"/>
        <v>3</v>
      </c>
      <c r="BH434" s="19">
        <f t="shared" si="222"/>
        <v>-1</v>
      </c>
      <c r="BI434" s="19">
        <f>(AR434-AY434*BO434)*G434</f>
        <v>2970</v>
      </c>
      <c r="BJ434" s="19"/>
      <c r="BK434" s="19"/>
      <c r="BL434" s="19"/>
      <c r="BM434" s="19">
        <f t="shared" si="223"/>
        <v>415.38461538461536</v>
      </c>
      <c r="BN434" s="18">
        <f t="shared" si="224"/>
        <v>410</v>
      </c>
      <c r="BO434" s="18">
        <f t="shared" si="225"/>
        <v>500</v>
      </c>
      <c r="BP434" s="18">
        <f t="shared" si="226"/>
        <v>9.6296296296296298</v>
      </c>
    </row>
    <row r="435" spans="1:68" ht="30" x14ac:dyDescent="0.25">
      <c r="A435" s="18">
        <v>132</v>
      </c>
      <c r="B435" s="28" t="s">
        <v>2147</v>
      </c>
      <c r="C435" s="28" t="s">
        <v>1534</v>
      </c>
      <c r="D435" s="28"/>
      <c r="E435" s="23"/>
      <c r="F435" s="24">
        <v>294.66460000000001</v>
      </c>
      <c r="G435" s="25">
        <v>650</v>
      </c>
      <c r="H435" s="52" t="s">
        <v>1702</v>
      </c>
      <c r="I435" s="86" t="s">
        <v>1700</v>
      </c>
      <c r="J435" s="83" t="s">
        <v>1499</v>
      </c>
      <c r="K435" s="71" t="s">
        <v>1183</v>
      </c>
      <c r="L435" s="25" t="s">
        <v>543</v>
      </c>
      <c r="M435" s="52">
        <v>650</v>
      </c>
      <c r="N435" s="71" t="s">
        <v>1207</v>
      </c>
      <c r="O435" s="25">
        <v>1</v>
      </c>
      <c r="P435" s="25">
        <v>20</v>
      </c>
      <c r="Q435" s="52">
        <v>5</v>
      </c>
      <c r="R435" s="25">
        <v>5</v>
      </c>
      <c r="S435" s="52">
        <f>O435+P435+Q435+R435</f>
        <v>31</v>
      </c>
      <c r="T435" s="54">
        <v>30</v>
      </c>
      <c r="U435" s="25">
        <f t="shared" si="215"/>
        <v>31</v>
      </c>
      <c r="V435" s="71" t="s">
        <v>1922</v>
      </c>
      <c r="W435" s="71" t="s">
        <v>19</v>
      </c>
      <c r="X435" s="25" t="s">
        <v>1529</v>
      </c>
      <c r="Y435" s="25">
        <v>25</v>
      </c>
      <c r="Z435" s="25">
        <v>5</v>
      </c>
      <c r="AA435" s="42">
        <v>0</v>
      </c>
      <c r="AB435" s="42">
        <v>0</v>
      </c>
      <c r="AC435" s="42">
        <v>5</v>
      </c>
      <c r="AD435" s="42">
        <v>35</v>
      </c>
      <c r="AE435" s="42">
        <v>49</v>
      </c>
      <c r="AF435" s="42">
        <v>64</v>
      </c>
      <c r="AG435" s="42">
        <v>0</v>
      </c>
      <c r="AH435" s="42">
        <v>55</v>
      </c>
      <c r="AI435" s="42">
        <v>95</v>
      </c>
      <c r="AJ435" s="18">
        <v>303</v>
      </c>
      <c r="AK435" s="47">
        <v>33.666666666666664</v>
      </c>
      <c r="AL435" s="75">
        <v>95</v>
      </c>
      <c r="AM435" s="47">
        <f t="shared" si="188"/>
        <v>21883.333333333332</v>
      </c>
      <c r="AN435" s="47">
        <v>0.21883333333333332</v>
      </c>
      <c r="AO435" s="48">
        <v>2.0020503493272337E-4</v>
      </c>
      <c r="AP435" s="49">
        <v>0.98247093343938907</v>
      </c>
      <c r="AQ435" s="18" t="s">
        <v>1168</v>
      </c>
      <c r="AR435" s="24">
        <v>294.66460000000001</v>
      </c>
      <c r="AS435" s="24" t="s">
        <v>1509</v>
      </c>
      <c r="AT435" s="79">
        <f t="shared" si="186"/>
        <v>3.6538461538461537</v>
      </c>
      <c r="AU435" s="51" t="b">
        <f t="shared" si="187"/>
        <v>0</v>
      </c>
      <c r="AV435" s="53">
        <v>93.051978947368426</v>
      </c>
      <c r="AW435" s="47">
        <v>191531.99</v>
      </c>
      <c r="AX435" s="18" t="s">
        <v>1841</v>
      </c>
      <c r="AY435" s="18">
        <v>2</v>
      </c>
      <c r="AZ435" s="18">
        <f t="shared" si="216"/>
        <v>113.26923076923076</v>
      </c>
      <c r="BA435" s="44">
        <f t="shared" si="217"/>
        <v>115</v>
      </c>
      <c r="BB435" s="80">
        <f t="shared" si="189"/>
        <v>25</v>
      </c>
      <c r="BC435" s="18">
        <f t="shared" si="218"/>
        <v>115</v>
      </c>
      <c r="BD435" s="18">
        <f t="shared" si="219"/>
        <v>74750</v>
      </c>
      <c r="BE435" s="18">
        <f t="shared" si="220"/>
        <v>149500</v>
      </c>
      <c r="BF435" s="18">
        <f>U435</f>
        <v>31</v>
      </c>
      <c r="BG435" s="19">
        <f t="shared" si="221"/>
        <v>3</v>
      </c>
      <c r="BH435" s="19">
        <f t="shared" si="222"/>
        <v>-1</v>
      </c>
      <c r="BI435" s="19">
        <f>(AR435-AY435*BO435)*G435</f>
        <v>42031.990000000005</v>
      </c>
      <c r="BJ435" s="19"/>
      <c r="BK435" s="19"/>
      <c r="BL435" s="19"/>
      <c r="BM435" s="19">
        <f t="shared" si="223"/>
        <v>113.26923076923076</v>
      </c>
      <c r="BN435" s="18">
        <f t="shared" si="224"/>
        <v>115</v>
      </c>
      <c r="BO435" s="18">
        <f t="shared" si="225"/>
        <v>115</v>
      </c>
      <c r="BP435" s="18">
        <f t="shared" si="226"/>
        <v>31.473684210526315</v>
      </c>
    </row>
    <row r="436" spans="1:68" x14ac:dyDescent="0.25">
      <c r="A436" s="18">
        <v>466</v>
      </c>
      <c r="B436" s="23" t="s">
        <v>1291</v>
      </c>
      <c r="C436" s="28" t="s">
        <v>1870</v>
      </c>
      <c r="D436" s="28"/>
      <c r="E436" s="23" t="s">
        <v>1602</v>
      </c>
      <c r="F436" s="24">
        <v>1040</v>
      </c>
      <c r="G436" s="25">
        <v>30.5</v>
      </c>
      <c r="H436" s="52" t="e">
        <v>#N/A</v>
      </c>
      <c r="I436" s="86" t="s">
        <v>1699</v>
      </c>
      <c r="J436" s="83" t="s">
        <v>1500</v>
      </c>
      <c r="K436" s="69" t="s">
        <v>1178</v>
      </c>
      <c r="L436" s="25" t="s">
        <v>1292</v>
      </c>
      <c r="M436" s="52">
        <v>30.5</v>
      </c>
      <c r="N436" s="71" t="s">
        <v>1208</v>
      </c>
      <c r="O436" s="25">
        <v>1</v>
      </c>
      <c r="P436" s="25">
        <v>4</v>
      </c>
      <c r="Q436" s="52">
        <v>1</v>
      </c>
      <c r="R436" s="25">
        <v>2</v>
      </c>
      <c r="S436" s="25">
        <v>8</v>
      </c>
      <c r="U436" s="25">
        <f>MIN(S436,T436)</f>
        <v>8</v>
      </c>
      <c r="V436" s="71"/>
      <c r="W436" s="71" t="s">
        <v>46</v>
      </c>
      <c r="X436" s="25" t="s">
        <v>1510</v>
      </c>
      <c r="Y436" s="25">
        <v>500</v>
      </c>
      <c r="Z436" s="25">
        <v>10</v>
      </c>
      <c r="AA436" s="42">
        <v>760</v>
      </c>
      <c r="AB436" s="42">
        <v>640</v>
      </c>
      <c r="AC436" s="42"/>
      <c r="AD436" s="42"/>
      <c r="AE436" s="42"/>
      <c r="AF436" s="42"/>
      <c r="AG436" s="42"/>
      <c r="AH436" s="42"/>
      <c r="AI436" s="42"/>
      <c r="AK436" s="47">
        <v>700</v>
      </c>
      <c r="AM436" s="47">
        <f t="shared" si="188"/>
        <v>0</v>
      </c>
      <c r="AO436" s="48">
        <v>0</v>
      </c>
      <c r="AP436" s="49">
        <v>1</v>
      </c>
      <c r="AQ436" s="18" t="s">
        <v>1552</v>
      </c>
      <c r="AR436" s="24">
        <v>1040</v>
      </c>
      <c r="AS436" s="24" t="s">
        <v>1510</v>
      </c>
      <c r="AT436" s="79">
        <f t="shared" si="186"/>
        <v>0</v>
      </c>
      <c r="AU436" s="51" t="b">
        <f t="shared" si="187"/>
        <v>0</v>
      </c>
      <c r="AV436" s="19"/>
      <c r="AW436" s="47">
        <v>31720</v>
      </c>
      <c r="BB436" s="80">
        <f t="shared" si="189"/>
        <v>500</v>
      </c>
      <c r="BD436" s="18">
        <v>0</v>
      </c>
      <c r="BE436" s="18">
        <v>0</v>
      </c>
      <c r="BF436" s="18"/>
      <c r="BG436" s="18"/>
      <c r="BH436" s="18"/>
      <c r="BI436" s="18"/>
      <c r="BJ436" s="18"/>
      <c r="BK436" s="18"/>
      <c r="BL436" s="18"/>
    </row>
    <row r="437" spans="1:68" ht="30" x14ac:dyDescent="0.25">
      <c r="A437" s="18">
        <v>118</v>
      </c>
      <c r="B437" s="28" t="s">
        <v>2148</v>
      </c>
      <c r="C437" s="28" t="s">
        <v>1870</v>
      </c>
      <c r="D437" s="28"/>
      <c r="E437" s="23"/>
      <c r="F437" s="24">
        <v>0</v>
      </c>
      <c r="G437" s="25">
        <v>750</v>
      </c>
      <c r="H437" s="52" t="e">
        <v>#N/A</v>
      </c>
      <c r="I437" s="86" t="s">
        <v>1700</v>
      </c>
      <c r="J437" s="83" t="s">
        <v>1666</v>
      </c>
      <c r="K437" s="71" t="s">
        <v>1183</v>
      </c>
      <c r="L437" s="25" t="s">
        <v>648</v>
      </c>
      <c r="M437" s="52">
        <v>750</v>
      </c>
      <c r="N437" s="71" t="s">
        <v>1207</v>
      </c>
      <c r="O437" s="25">
        <v>1</v>
      </c>
      <c r="P437" s="25">
        <v>20</v>
      </c>
      <c r="Q437" s="52">
        <v>5</v>
      </c>
      <c r="R437" s="25">
        <v>5</v>
      </c>
      <c r="S437" s="25">
        <v>31</v>
      </c>
      <c r="T437" s="25">
        <v>30</v>
      </c>
      <c r="U437" s="25">
        <f>MIN(S437,T437)</f>
        <v>30</v>
      </c>
      <c r="V437" s="71"/>
      <c r="W437" s="71" t="s">
        <v>19</v>
      </c>
      <c r="X437" s="25" t="s">
        <v>1529</v>
      </c>
      <c r="Y437" s="25" t="e">
        <v>#REF!</v>
      </c>
      <c r="Z437" s="25">
        <v>30</v>
      </c>
      <c r="AA437" s="42">
        <v>5</v>
      </c>
      <c r="AB437" s="42">
        <v>80</v>
      </c>
      <c r="AC437" s="42">
        <v>140</v>
      </c>
      <c r="AD437" s="42">
        <v>0</v>
      </c>
      <c r="AE437" s="42">
        <v>0</v>
      </c>
      <c r="AF437" s="42">
        <v>30</v>
      </c>
      <c r="AG437" s="42">
        <v>0</v>
      </c>
      <c r="AH437" s="42">
        <v>0</v>
      </c>
      <c r="AI437" s="42">
        <v>0</v>
      </c>
      <c r="AJ437" s="18">
        <v>150</v>
      </c>
      <c r="AK437" s="47">
        <v>28.333333333333332</v>
      </c>
      <c r="AL437" s="75">
        <v>140</v>
      </c>
      <c r="AM437" s="47">
        <f t="shared" si="188"/>
        <v>12500</v>
      </c>
      <c r="AN437" s="47">
        <v>0.21249999999999999</v>
      </c>
      <c r="AO437" s="48">
        <v>1.9441082980900404E-4</v>
      </c>
      <c r="AP437" s="49">
        <v>0.98266534426919805</v>
      </c>
      <c r="AQ437" s="18" t="s">
        <v>1552</v>
      </c>
      <c r="AR437" s="24">
        <v>0</v>
      </c>
      <c r="AS437" s="24" t="s">
        <v>1509</v>
      </c>
      <c r="AT437" s="79">
        <f t="shared" si="186"/>
        <v>5.384615384615385</v>
      </c>
      <c r="AU437" s="51" t="e">
        <f t="shared" si="187"/>
        <v>#REF!</v>
      </c>
      <c r="AV437" s="19">
        <v>0</v>
      </c>
      <c r="AW437" s="47">
        <v>0</v>
      </c>
      <c r="BB437" s="80" t="e">
        <f t="shared" si="189"/>
        <v>#REF!</v>
      </c>
      <c r="BD437" s="18">
        <v>0</v>
      </c>
      <c r="BE437" s="18">
        <v>0</v>
      </c>
      <c r="BF437" s="18"/>
      <c r="BG437" s="18"/>
      <c r="BH437" s="18"/>
      <c r="BI437" s="18"/>
      <c r="BJ437" s="18"/>
      <c r="BK437" s="18"/>
      <c r="BL437" s="18"/>
    </row>
    <row r="438" spans="1:68" x14ac:dyDescent="0.25">
      <c r="A438" s="18">
        <v>235</v>
      </c>
      <c r="B438" s="23" t="s">
        <v>546</v>
      </c>
      <c r="C438" s="28" t="s">
        <v>1534</v>
      </c>
      <c r="D438" s="28"/>
      <c r="E438" s="23"/>
      <c r="F438" s="24">
        <v>1582</v>
      </c>
      <c r="G438" s="25">
        <v>54</v>
      </c>
      <c r="H438" s="52" t="s">
        <v>1762</v>
      </c>
      <c r="I438" s="86" t="s">
        <v>1700</v>
      </c>
      <c r="J438" s="83" t="s">
        <v>1501</v>
      </c>
      <c r="K438" s="71" t="s">
        <v>1178</v>
      </c>
      <c r="L438" s="25" t="s">
        <v>547</v>
      </c>
      <c r="M438" s="52">
        <v>54</v>
      </c>
      <c r="N438" s="71" t="s">
        <v>1208</v>
      </c>
      <c r="O438" s="25">
        <v>1</v>
      </c>
      <c r="P438" s="25">
        <v>4</v>
      </c>
      <c r="Q438" s="52">
        <v>1</v>
      </c>
      <c r="R438" s="25">
        <v>2</v>
      </c>
      <c r="S438" s="25">
        <v>8</v>
      </c>
      <c r="T438" s="25">
        <v>15</v>
      </c>
      <c r="U438" s="25">
        <f>SUM(O438:R438)</f>
        <v>8</v>
      </c>
      <c r="V438" s="71" t="s">
        <v>1968</v>
      </c>
      <c r="W438" s="71" t="s">
        <v>46</v>
      </c>
      <c r="X438" s="25" t="s">
        <v>1510</v>
      </c>
      <c r="Y438" s="25">
        <v>500</v>
      </c>
      <c r="Z438" s="25">
        <v>10</v>
      </c>
      <c r="AA438" s="42">
        <v>0</v>
      </c>
      <c r="AB438" s="42">
        <v>0</v>
      </c>
      <c r="AC438" s="42">
        <v>0</v>
      </c>
      <c r="AD438" s="42">
        <v>150</v>
      </c>
      <c r="AE438" s="42">
        <v>300</v>
      </c>
      <c r="AF438" s="42">
        <v>1470</v>
      </c>
      <c r="AG438" s="42">
        <v>1300</v>
      </c>
      <c r="AH438" s="42">
        <v>320</v>
      </c>
      <c r="AI438" s="42">
        <v>0</v>
      </c>
      <c r="AJ438" s="18">
        <v>3540</v>
      </c>
      <c r="AK438" s="47">
        <v>393.33333333333331</v>
      </c>
      <c r="AL438" s="75">
        <v>1470</v>
      </c>
      <c r="AM438" s="47">
        <f t="shared" si="188"/>
        <v>21240</v>
      </c>
      <c r="AN438" s="47">
        <v>0.21240000000000001</v>
      </c>
      <c r="AO438" s="48">
        <v>1.9431934235968217E-4</v>
      </c>
      <c r="AP438" s="49">
        <v>0.98285966361155774</v>
      </c>
      <c r="AQ438" s="18" t="s">
        <v>1168</v>
      </c>
      <c r="AR438" s="24">
        <v>1582</v>
      </c>
      <c r="AS438" s="24" t="s">
        <v>1510</v>
      </c>
      <c r="AT438" s="79">
        <f t="shared" si="186"/>
        <v>56.53846153846154</v>
      </c>
      <c r="AU438" s="51" t="b">
        <f t="shared" si="187"/>
        <v>0</v>
      </c>
      <c r="AV438" s="19">
        <v>32.285714285714285</v>
      </c>
      <c r="AW438" s="47">
        <v>85428</v>
      </c>
      <c r="AX438" s="18" t="s">
        <v>1841</v>
      </c>
      <c r="AY438" s="18">
        <v>2</v>
      </c>
      <c r="AZ438" s="18">
        <f>AT438*U438</f>
        <v>452.30769230769232</v>
      </c>
      <c r="BA438" s="44">
        <f>ROUNDUP((AT438*U438)/Z438,0)*Z438</f>
        <v>460</v>
      </c>
      <c r="BB438" s="80">
        <f t="shared" si="189"/>
        <v>500</v>
      </c>
      <c r="BC438" s="18">
        <f>BO438</f>
        <v>500</v>
      </c>
      <c r="BD438" s="18">
        <f>BO438*G438</f>
        <v>27000</v>
      </c>
      <c r="BE438" s="18">
        <f>BD438*AY438</f>
        <v>54000</v>
      </c>
      <c r="BF438" s="18">
        <f>U438</f>
        <v>8</v>
      </c>
      <c r="BG438" s="19">
        <f>ROUNDUP(AR438/BO438,0)</f>
        <v>4</v>
      </c>
      <c r="BH438" s="19">
        <f>AY438-BG438</f>
        <v>-2</v>
      </c>
      <c r="BI438" s="19">
        <f>(AR438-AY438*BO438)*G438</f>
        <v>31428</v>
      </c>
      <c r="BJ438" s="19"/>
      <c r="BK438" s="19"/>
      <c r="BL438" s="19"/>
      <c r="BM438" s="19">
        <f>BF438*AT438</f>
        <v>452.30769230769232</v>
      </c>
      <c r="BN438" s="18">
        <f>Y438+ROUNDUP((BM438-Y438)/Z438,0)*Z438</f>
        <v>450</v>
      </c>
      <c r="BO438" s="18">
        <f>IF(BN438&gt;=Y438,BN438,Y438)</f>
        <v>500</v>
      </c>
      <c r="BP438" s="18">
        <f>BO438/AT438</f>
        <v>8.8435374149659864</v>
      </c>
    </row>
    <row r="439" spans="1:68" x14ac:dyDescent="0.25">
      <c r="A439" s="18">
        <v>231</v>
      </c>
      <c r="B439" s="23" t="s">
        <v>548</v>
      </c>
      <c r="C439" s="28" t="s">
        <v>1534</v>
      </c>
      <c r="D439" s="28"/>
      <c r="E439" s="23"/>
      <c r="F439" s="24">
        <v>590</v>
      </c>
      <c r="G439" s="25">
        <v>56</v>
      </c>
      <c r="H439" s="52" t="s">
        <v>1702</v>
      </c>
      <c r="I439" s="86" t="s">
        <v>1700</v>
      </c>
      <c r="J439" s="83" t="s">
        <v>1501</v>
      </c>
      <c r="K439" s="71" t="s">
        <v>1178</v>
      </c>
      <c r="L439" s="25" t="s">
        <v>549</v>
      </c>
      <c r="M439" s="52">
        <v>56</v>
      </c>
      <c r="N439" s="71" t="s">
        <v>1208</v>
      </c>
      <c r="O439" s="25">
        <v>1</v>
      </c>
      <c r="P439" s="25">
        <v>4</v>
      </c>
      <c r="Q439" s="52">
        <v>1</v>
      </c>
      <c r="R439" s="25">
        <v>2</v>
      </c>
      <c r="S439" s="25">
        <v>8</v>
      </c>
      <c r="T439" s="25">
        <v>5</v>
      </c>
      <c r="U439" s="25">
        <f>SUM(O439:R439)</f>
        <v>8</v>
      </c>
      <c r="V439" s="71" t="s">
        <v>1968</v>
      </c>
      <c r="W439" s="71" t="s">
        <v>46</v>
      </c>
      <c r="X439" s="25" t="s">
        <v>1510</v>
      </c>
      <c r="Y439" s="25">
        <v>500</v>
      </c>
      <c r="Z439" s="25">
        <v>10</v>
      </c>
      <c r="AA439" s="42">
        <v>270</v>
      </c>
      <c r="AB439" s="42">
        <v>250</v>
      </c>
      <c r="AC439" s="42">
        <v>50</v>
      </c>
      <c r="AD439" s="42">
        <v>820</v>
      </c>
      <c r="AE439" s="42">
        <v>550</v>
      </c>
      <c r="AF439" s="42">
        <v>0</v>
      </c>
      <c r="AG439" s="42">
        <v>520</v>
      </c>
      <c r="AH439" s="42">
        <v>610</v>
      </c>
      <c r="AI439" s="42">
        <v>320</v>
      </c>
      <c r="AJ439" s="18">
        <v>3390</v>
      </c>
      <c r="AK439" s="47">
        <v>376.66666666666669</v>
      </c>
      <c r="AL439" s="75">
        <v>820</v>
      </c>
      <c r="AM439" s="47">
        <f t="shared" si="188"/>
        <v>21093.333333333336</v>
      </c>
      <c r="AN439" s="47">
        <v>0.21093333333333336</v>
      </c>
      <c r="AO439" s="48">
        <v>1.9297752643629456E-4</v>
      </c>
      <c r="AP439" s="49">
        <v>0.98305264113799407</v>
      </c>
      <c r="AQ439" s="18" t="s">
        <v>1168</v>
      </c>
      <c r="AR439" s="24">
        <v>590</v>
      </c>
      <c r="AS439" s="24" t="s">
        <v>1510</v>
      </c>
      <c r="AT439" s="79">
        <f t="shared" si="186"/>
        <v>31.53846153846154</v>
      </c>
      <c r="AU439" s="51" t="b">
        <f t="shared" si="187"/>
        <v>0</v>
      </c>
      <c r="AV439" s="19">
        <v>21.585365853658537</v>
      </c>
      <c r="AW439" s="47">
        <v>33040</v>
      </c>
      <c r="AX439" s="18" t="s">
        <v>1841</v>
      </c>
      <c r="AY439" s="18">
        <v>2</v>
      </c>
      <c r="AZ439" s="18">
        <f>AT439*U439</f>
        <v>252.30769230769232</v>
      </c>
      <c r="BA439" s="44">
        <f>ROUNDUP((AT439*U439)/Z439,0)*Z439</f>
        <v>260</v>
      </c>
      <c r="BB439" s="80">
        <f t="shared" si="189"/>
        <v>500</v>
      </c>
      <c r="BC439" s="18">
        <f>BO439</f>
        <v>500</v>
      </c>
      <c r="BD439" s="18">
        <f>BO439*G439</f>
        <v>28000</v>
      </c>
      <c r="BE439" s="18">
        <f>BD439*AY439</f>
        <v>56000</v>
      </c>
      <c r="BF439" s="18">
        <f>U439</f>
        <v>8</v>
      </c>
      <c r="BG439" s="19">
        <f>ROUNDUP(AR439/BO439,0)</f>
        <v>2</v>
      </c>
      <c r="BH439" s="19">
        <f>AY439-BG439</f>
        <v>0</v>
      </c>
      <c r="BI439" s="19"/>
      <c r="BJ439" s="19"/>
      <c r="BK439" s="19"/>
      <c r="BL439" s="19"/>
      <c r="BM439" s="19">
        <f>BF439*AT439</f>
        <v>252.30769230769232</v>
      </c>
      <c r="BN439" s="18">
        <f>Y439+ROUNDUP((BM439-Y439)/Z439,0)*Z439</f>
        <v>250</v>
      </c>
      <c r="BO439" s="18">
        <f>IF(BN439&gt;=Y439,BN439,Y439)</f>
        <v>500</v>
      </c>
      <c r="BP439" s="18">
        <f>BO439/AT439</f>
        <v>15.853658536585366</v>
      </c>
    </row>
    <row r="440" spans="1:68" x14ac:dyDescent="0.25">
      <c r="A440" s="18">
        <v>383</v>
      </c>
      <c r="B440" s="23" t="s">
        <v>550</v>
      </c>
      <c r="C440" s="28" t="s">
        <v>1534</v>
      </c>
      <c r="D440" s="28"/>
      <c r="E440" s="23"/>
      <c r="F440" s="24">
        <v>14670</v>
      </c>
      <c r="G440" s="25">
        <v>0.78</v>
      </c>
      <c r="H440" s="52" t="s">
        <v>1702</v>
      </c>
      <c r="I440" s="86" t="s">
        <v>1700</v>
      </c>
      <c r="J440" s="83" t="s">
        <v>1505</v>
      </c>
      <c r="K440" s="71" t="s">
        <v>1187</v>
      </c>
      <c r="L440" s="25" t="s">
        <v>551</v>
      </c>
      <c r="M440" s="52">
        <v>0.78</v>
      </c>
      <c r="N440" s="71" t="s">
        <v>1208</v>
      </c>
      <c r="O440" s="25">
        <v>1</v>
      </c>
      <c r="P440" s="25">
        <v>10</v>
      </c>
      <c r="Q440" s="52">
        <v>1</v>
      </c>
      <c r="R440" s="25">
        <v>3</v>
      </c>
      <c r="S440" s="25">
        <v>15</v>
      </c>
      <c r="T440" s="25">
        <v>5</v>
      </c>
      <c r="U440" s="25">
        <f>SUM(O440:R440)</f>
        <v>15</v>
      </c>
      <c r="V440" s="71" t="s">
        <v>1933</v>
      </c>
      <c r="W440" s="71" t="s">
        <v>46</v>
      </c>
      <c r="X440" s="25" t="s">
        <v>1510</v>
      </c>
      <c r="Y440" s="25">
        <v>10000</v>
      </c>
      <c r="Z440" s="25">
        <v>200</v>
      </c>
      <c r="AA440" s="42">
        <v>22005</v>
      </c>
      <c r="AB440" s="42">
        <v>27330</v>
      </c>
      <c r="AC440" s="42">
        <v>20600</v>
      </c>
      <c r="AD440" s="42">
        <v>33200</v>
      </c>
      <c r="AE440" s="42">
        <v>14695</v>
      </c>
      <c r="AF440" s="42">
        <v>25410</v>
      </c>
      <c r="AG440" s="42">
        <v>49850</v>
      </c>
      <c r="AH440" s="42">
        <v>25500</v>
      </c>
      <c r="AI440" s="42">
        <v>24600</v>
      </c>
      <c r="AJ440" s="18">
        <v>243190</v>
      </c>
      <c r="AK440" s="47">
        <v>27021.111111111109</v>
      </c>
      <c r="AL440" s="75">
        <v>49850</v>
      </c>
      <c r="AM440" s="47">
        <f t="shared" si="188"/>
        <v>21076.466666666667</v>
      </c>
      <c r="AN440" s="47">
        <v>0.21076466666666668</v>
      </c>
      <c r="AO440" s="48">
        <v>1.9282321760510495E-4</v>
      </c>
      <c r="AP440" s="49">
        <v>0.98324546435559912</v>
      </c>
      <c r="AQ440" s="18" t="s">
        <v>1168</v>
      </c>
      <c r="AR440" s="24">
        <v>14670</v>
      </c>
      <c r="AS440" s="24" t="s">
        <v>1510</v>
      </c>
      <c r="AT440" s="79">
        <f t="shared" si="186"/>
        <v>1917.3076923076924</v>
      </c>
      <c r="AU440" s="51" t="b">
        <f t="shared" si="187"/>
        <v>0</v>
      </c>
      <c r="AV440" s="19">
        <v>8.8284854563691066</v>
      </c>
      <c r="AW440" s="47">
        <v>11442.6</v>
      </c>
      <c r="AX440" s="18" t="s">
        <v>1841</v>
      </c>
      <c r="AY440" s="18">
        <v>2</v>
      </c>
      <c r="AZ440" s="18">
        <f>AT440*U440</f>
        <v>28759.615384615387</v>
      </c>
      <c r="BA440" s="44">
        <f>ROUNDUP((AT440*U440)/Z440,0)*Z440</f>
        <v>28800</v>
      </c>
      <c r="BB440" s="80">
        <f t="shared" si="189"/>
        <v>10000</v>
      </c>
      <c r="BC440" s="18">
        <f>BO440</f>
        <v>19200</v>
      </c>
      <c r="BD440" s="18">
        <f>BO440*G440</f>
        <v>14976</v>
      </c>
      <c r="BE440" s="18">
        <f>BD440*AY440</f>
        <v>29952</v>
      </c>
      <c r="BF440" s="18">
        <v>10</v>
      </c>
      <c r="BG440" s="19">
        <f>ROUNDUP(AR440/BO440,0)</f>
        <v>1</v>
      </c>
      <c r="BH440" s="19">
        <f>AY440-BG440</f>
        <v>1</v>
      </c>
      <c r="BI440" s="19"/>
      <c r="BJ440" s="19"/>
      <c r="BK440" s="19">
        <f>BH440*BO440</f>
        <v>19200</v>
      </c>
      <c r="BL440" s="19">
        <f>BK440*G440</f>
        <v>14976</v>
      </c>
      <c r="BM440" s="19">
        <f>BF440*AT440</f>
        <v>19173.076923076922</v>
      </c>
      <c r="BN440" s="18">
        <f>Y440+ROUNDUP((BM440-Y440)/Z440,0)*Z440</f>
        <v>19200</v>
      </c>
      <c r="BO440" s="18">
        <f>IF(BN440&gt;=Y440,BN440,Y440)</f>
        <v>19200</v>
      </c>
      <c r="BP440" s="18">
        <f>BO440/AT440</f>
        <v>10.014042126379136</v>
      </c>
    </row>
    <row r="441" spans="1:68" x14ac:dyDescent="0.25">
      <c r="A441" s="18">
        <v>579</v>
      </c>
      <c r="B441" s="23" t="s">
        <v>552</v>
      </c>
      <c r="C441" s="28" t="s">
        <v>1534</v>
      </c>
      <c r="D441" s="28"/>
      <c r="E441" s="23"/>
      <c r="F441" s="24">
        <v>55012</v>
      </c>
      <c r="G441" s="25">
        <v>0.3</v>
      </c>
      <c r="H441" s="52" t="s">
        <v>1765</v>
      </c>
      <c r="I441" s="86" t="s">
        <v>1700</v>
      </c>
      <c r="J441" s="83" t="s">
        <v>1502</v>
      </c>
      <c r="K441" s="71" t="s">
        <v>1187</v>
      </c>
      <c r="L441" s="25" t="s">
        <v>553</v>
      </c>
      <c r="M441" s="52">
        <v>0.3</v>
      </c>
      <c r="N441" s="71" t="s">
        <v>1208</v>
      </c>
      <c r="O441" s="25">
        <v>1</v>
      </c>
      <c r="P441" s="25">
        <v>10</v>
      </c>
      <c r="Q441" s="52">
        <v>1</v>
      </c>
      <c r="R441" s="25">
        <v>3</v>
      </c>
      <c r="S441" s="25">
        <v>15</v>
      </c>
      <c r="T441" s="25">
        <v>7</v>
      </c>
      <c r="U441" s="25">
        <f>SUM(O441:R441)</f>
        <v>15</v>
      </c>
      <c r="V441" s="71" t="s">
        <v>1928</v>
      </c>
      <c r="W441" s="71" t="s">
        <v>46</v>
      </c>
      <c r="X441" s="25" t="s">
        <v>1510</v>
      </c>
      <c r="Y441" s="25">
        <v>10000</v>
      </c>
      <c r="Z441" s="25">
        <v>200</v>
      </c>
      <c r="AA441" s="42">
        <v>48000</v>
      </c>
      <c r="AB441" s="42">
        <v>38000</v>
      </c>
      <c r="AC441" s="42">
        <v>61600</v>
      </c>
      <c r="AD441" s="42">
        <v>52000</v>
      </c>
      <c r="AE441" s="42">
        <v>47000</v>
      </c>
      <c r="AF441" s="42">
        <v>55800</v>
      </c>
      <c r="AG441" s="42">
        <v>95200</v>
      </c>
      <c r="AH441" s="42">
        <v>118000</v>
      </c>
      <c r="AI441" s="42">
        <v>115000</v>
      </c>
      <c r="AJ441" s="18">
        <v>630600</v>
      </c>
      <c r="AK441" s="47">
        <v>70066.666666666672</v>
      </c>
      <c r="AL441" s="75">
        <v>118000</v>
      </c>
      <c r="AM441" s="47">
        <f t="shared" si="188"/>
        <v>21020</v>
      </c>
      <c r="AN441" s="47">
        <v>0.2102</v>
      </c>
      <c r="AO441" s="48">
        <v>1.9230661847460071E-4</v>
      </c>
      <c r="AP441" s="49">
        <v>0.9834377709740737</v>
      </c>
      <c r="AQ441" s="18" t="s">
        <v>1168</v>
      </c>
      <c r="AR441" s="24">
        <v>55012</v>
      </c>
      <c r="AS441" s="24" t="s">
        <v>1510</v>
      </c>
      <c r="AT441" s="79">
        <f t="shared" si="186"/>
        <v>4538.4615384615381</v>
      </c>
      <c r="AU441" s="51" t="b">
        <f t="shared" si="187"/>
        <v>0</v>
      </c>
      <c r="AV441" s="19">
        <v>13.986101694915254</v>
      </c>
      <c r="AW441" s="47">
        <v>16503.599999999999</v>
      </c>
      <c r="AX441" s="18" t="s">
        <v>1841</v>
      </c>
      <c r="AY441" s="18">
        <v>2</v>
      </c>
      <c r="AZ441" s="18">
        <f>AT441*U441</f>
        <v>68076.923076923078</v>
      </c>
      <c r="BA441" s="44">
        <f>ROUNDUP((AT441*U441)/Z441,0)*Z441</f>
        <v>68200</v>
      </c>
      <c r="BB441" s="80">
        <f t="shared" si="189"/>
        <v>10000</v>
      </c>
      <c r="BC441" s="18">
        <f>BO441</f>
        <v>45400</v>
      </c>
      <c r="BD441" s="18">
        <f>BO441*G441</f>
        <v>13620</v>
      </c>
      <c r="BE441" s="18">
        <f>BD441*AY441</f>
        <v>27240</v>
      </c>
      <c r="BF441" s="18">
        <v>10</v>
      </c>
      <c r="BG441" s="19">
        <f>ROUNDUP(AR441/BO441,0)</f>
        <v>2</v>
      </c>
      <c r="BH441" s="19">
        <f>AY441-BG441</f>
        <v>0</v>
      </c>
      <c r="BI441" s="19"/>
      <c r="BJ441" s="19"/>
      <c r="BK441" s="19"/>
      <c r="BL441" s="19"/>
      <c r="BM441" s="19">
        <f>BF441*AT441</f>
        <v>45384.615384615383</v>
      </c>
      <c r="BN441" s="18">
        <f>Y441+ROUNDUP((BM441-Y441)/Z441,0)*Z441</f>
        <v>45400</v>
      </c>
      <c r="BO441" s="18">
        <f>IF(BN441&gt;=Y441,BN441,Y441)</f>
        <v>45400</v>
      </c>
      <c r="BP441" s="18">
        <f>BO441/AT441</f>
        <v>10.003389830508475</v>
      </c>
    </row>
    <row r="442" spans="1:68" ht="30" x14ac:dyDescent="0.25">
      <c r="A442" s="18">
        <v>143</v>
      </c>
      <c r="B442" s="28" t="s">
        <v>2149</v>
      </c>
      <c r="C442" s="28" t="s">
        <v>1870</v>
      </c>
      <c r="D442" s="28"/>
      <c r="E442" s="23" t="s">
        <v>1602</v>
      </c>
      <c r="F442" s="24">
        <v>205</v>
      </c>
      <c r="G442" s="25">
        <v>600</v>
      </c>
      <c r="H442" s="52" t="e">
        <v>#N/A</v>
      </c>
      <c r="I442" s="86" t="s">
        <v>1660</v>
      </c>
      <c r="J442" s="83" t="s">
        <v>1660</v>
      </c>
      <c r="K442" s="71" t="s">
        <v>1183</v>
      </c>
      <c r="L442" s="25" t="s">
        <v>554</v>
      </c>
      <c r="M442" s="52">
        <v>600</v>
      </c>
      <c r="N442" s="71" t="s">
        <v>1207</v>
      </c>
      <c r="O442" s="25">
        <v>1</v>
      </c>
      <c r="P442" s="25">
        <v>20</v>
      </c>
      <c r="Q442" s="52">
        <v>5</v>
      </c>
      <c r="R442" s="25">
        <v>5</v>
      </c>
      <c r="S442" s="25">
        <v>31</v>
      </c>
      <c r="T442" s="54">
        <v>30</v>
      </c>
      <c r="U442" s="25">
        <f>MIN(S442,T442)</f>
        <v>30</v>
      </c>
      <c r="V442" s="71"/>
      <c r="W442" s="71" t="s">
        <v>19</v>
      </c>
      <c r="X442" s="25" t="s">
        <v>1529</v>
      </c>
      <c r="Y442" s="25">
        <v>50</v>
      </c>
      <c r="Z442" s="25">
        <v>30</v>
      </c>
      <c r="AA442" s="42">
        <v>30</v>
      </c>
      <c r="AB442" s="42">
        <v>45</v>
      </c>
      <c r="AC442" s="42">
        <v>90</v>
      </c>
      <c r="AD442" s="42">
        <v>60</v>
      </c>
      <c r="AE442" s="42">
        <v>30</v>
      </c>
      <c r="AF442" s="42">
        <v>60</v>
      </c>
      <c r="AG442" s="42">
        <v>0</v>
      </c>
      <c r="AH442" s="42">
        <v>0</v>
      </c>
      <c r="AI442" s="42">
        <v>0</v>
      </c>
      <c r="AJ442" s="18">
        <v>315</v>
      </c>
      <c r="AK442" s="47">
        <v>35</v>
      </c>
      <c r="AL442" s="75">
        <v>90</v>
      </c>
      <c r="AM442" s="47">
        <f t="shared" si="188"/>
        <v>21000</v>
      </c>
      <c r="AN442" s="47">
        <v>0.21</v>
      </c>
      <c r="AO442" s="48">
        <v>1.9212364357595695E-4</v>
      </c>
      <c r="AP442" s="49">
        <v>0.9836298946176496</v>
      </c>
      <c r="AQ442" s="18" t="s">
        <v>1552</v>
      </c>
      <c r="AR442" s="24">
        <v>205</v>
      </c>
      <c r="AS442" s="24" t="s">
        <v>1509</v>
      </c>
      <c r="AT442" s="79">
        <f t="shared" si="186"/>
        <v>3.4615384615384617</v>
      </c>
      <c r="AU442" s="51" t="b">
        <f t="shared" si="187"/>
        <v>0</v>
      </c>
      <c r="AV442" s="53">
        <v>68.333333333333329</v>
      </c>
      <c r="AW442" s="47">
        <v>123000</v>
      </c>
      <c r="BB442" s="80">
        <f t="shared" si="189"/>
        <v>50</v>
      </c>
      <c r="BD442" s="18">
        <v>0</v>
      </c>
      <c r="BE442" s="18">
        <v>0</v>
      </c>
      <c r="BF442" s="18"/>
      <c r="BG442" s="18"/>
      <c r="BH442" s="18"/>
      <c r="BI442" s="18"/>
      <c r="BJ442" s="18"/>
      <c r="BK442" s="18"/>
      <c r="BL442" s="18"/>
    </row>
    <row r="443" spans="1:68" ht="30" x14ac:dyDescent="0.25">
      <c r="A443" s="18">
        <v>695</v>
      </c>
      <c r="B443" s="28" t="s">
        <v>2150</v>
      </c>
      <c r="C443" s="28" t="s">
        <v>1534</v>
      </c>
      <c r="D443" s="28"/>
      <c r="E443" s="23"/>
      <c r="F443" s="24">
        <v>42000</v>
      </c>
      <c r="G443" s="25">
        <v>1.95</v>
      </c>
      <c r="H443" s="52" t="s">
        <v>1743</v>
      </c>
      <c r="I443" s="86" t="s">
        <v>1700</v>
      </c>
      <c r="J443" s="83" t="s">
        <v>1502</v>
      </c>
      <c r="K443" s="71" t="s">
        <v>1180</v>
      </c>
      <c r="L443" s="25" t="s">
        <v>555</v>
      </c>
      <c r="M443" s="52">
        <v>1.95</v>
      </c>
      <c r="N443" s="71" t="s">
        <v>1208</v>
      </c>
      <c r="O443" s="25">
        <v>1</v>
      </c>
      <c r="P443" s="25">
        <v>7</v>
      </c>
      <c r="Q443" s="52">
        <v>1</v>
      </c>
      <c r="R443" s="25">
        <v>2</v>
      </c>
      <c r="S443" s="25">
        <v>11</v>
      </c>
      <c r="T443" s="25">
        <v>2</v>
      </c>
      <c r="U443" s="25">
        <f t="shared" ref="U443:U454" si="227">SUM(O443:R443)</f>
        <v>11</v>
      </c>
      <c r="V443" s="71" t="s">
        <v>1899</v>
      </c>
      <c r="W443" s="71" t="s">
        <v>46</v>
      </c>
      <c r="X443" s="25" t="s">
        <v>1510</v>
      </c>
      <c r="Y443" s="25">
        <v>5000</v>
      </c>
      <c r="Z443" s="25">
        <v>2000</v>
      </c>
      <c r="AA443" s="42">
        <v>0</v>
      </c>
      <c r="AB443" s="42">
        <v>3550</v>
      </c>
      <c r="AC443" s="42">
        <v>12400</v>
      </c>
      <c r="AD443" s="42">
        <v>12200</v>
      </c>
      <c r="AE443" s="42">
        <v>0</v>
      </c>
      <c r="AF443" s="42">
        <v>11900</v>
      </c>
      <c r="AG443" s="42">
        <v>4900</v>
      </c>
      <c r="AH443" s="42">
        <v>19900</v>
      </c>
      <c r="AI443" s="42">
        <v>32000</v>
      </c>
      <c r="AJ443" s="18">
        <v>96850</v>
      </c>
      <c r="AK443" s="47">
        <v>10761.111111111111</v>
      </c>
      <c r="AL443" s="75">
        <v>32000</v>
      </c>
      <c r="AM443" s="47">
        <f t="shared" si="188"/>
        <v>20984.166666666668</v>
      </c>
      <c r="AN443" s="47">
        <v>0.20984166666666668</v>
      </c>
      <c r="AO443" s="48">
        <v>1.9197878844786397E-4</v>
      </c>
      <c r="AP443" s="49">
        <v>0.9838218734060975</v>
      </c>
      <c r="AQ443" s="18" t="s">
        <v>1168</v>
      </c>
      <c r="AR443" s="24">
        <v>42000</v>
      </c>
      <c r="AS443" s="24" t="s">
        <v>1510</v>
      </c>
      <c r="AT443" s="79">
        <f t="shared" si="186"/>
        <v>1230.7692307692307</v>
      </c>
      <c r="AU443" s="51" t="b">
        <f t="shared" si="187"/>
        <v>0</v>
      </c>
      <c r="AV443" s="19">
        <v>39.375</v>
      </c>
      <c r="AW443" s="47">
        <v>81900</v>
      </c>
      <c r="AX443" s="18" t="s">
        <v>1841</v>
      </c>
      <c r="AY443" s="18">
        <v>2</v>
      </c>
      <c r="AZ443" s="18">
        <f t="shared" ref="AZ443:AZ454" si="228">AT443*U443</f>
        <v>13538.461538461537</v>
      </c>
      <c r="BA443" s="44">
        <f t="shared" ref="BA443:BA451" si="229">ROUNDUP((AT443*U443)/Z443,0)*Z443</f>
        <v>14000</v>
      </c>
      <c r="BB443" s="80">
        <f t="shared" si="189"/>
        <v>5000</v>
      </c>
      <c r="BC443" s="18">
        <f t="shared" ref="BC443:BC451" si="230">BO443</f>
        <v>13000</v>
      </c>
      <c r="BD443" s="18">
        <f t="shared" ref="BD443:BD451" si="231">BO443*G443</f>
        <v>25350</v>
      </c>
      <c r="BE443" s="18">
        <f t="shared" ref="BE443:BE454" si="232">BD443*AY443</f>
        <v>50700</v>
      </c>
      <c r="BF443" s="18">
        <v>10</v>
      </c>
      <c r="BG443" s="19">
        <f t="shared" ref="BG443:BG451" si="233">ROUNDUP(AR443/BO443,0)</f>
        <v>4</v>
      </c>
      <c r="BH443" s="19">
        <f t="shared" ref="BH443:BH454" si="234">AY443-BG443</f>
        <v>-2</v>
      </c>
      <c r="BI443" s="19">
        <f>(AR443-AY443*BO443)*G443</f>
        <v>31200</v>
      </c>
      <c r="BJ443" s="19"/>
      <c r="BK443" s="19"/>
      <c r="BL443" s="19"/>
      <c r="BM443" s="19">
        <f t="shared" ref="BM443:BM454" si="235">BF443*AT443</f>
        <v>12307.692307692307</v>
      </c>
      <c r="BN443" s="18">
        <f t="shared" ref="BN443:BN454" si="236">Y443+ROUNDUP((BM443-Y443)/Z443,0)*Z443</f>
        <v>13000</v>
      </c>
      <c r="BO443" s="18">
        <f t="shared" ref="BO443:BO454" si="237">IF(BN443&gt;=Y443,BN443,Y443)</f>
        <v>13000</v>
      </c>
      <c r="BP443" s="18">
        <f t="shared" ref="BP443:BP451" si="238">BO443/AT443</f>
        <v>10.5625</v>
      </c>
    </row>
    <row r="444" spans="1:68" x14ac:dyDescent="0.25">
      <c r="A444" s="18">
        <v>388</v>
      </c>
      <c r="B444" s="23" t="s">
        <v>556</v>
      </c>
      <c r="C444" s="28" t="s">
        <v>1534</v>
      </c>
      <c r="D444" s="28"/>
      <c r="E444" s="23"/>
      <c r="F444" s="24">
        <v>12391</v>
      </c>
      <c r="G444" s="25">
        <v>0.45</v>
      </c>
      <c r="H444" s="52" t="s">
        <v>1733</v>
      </c>
      <c r="I444" s="86" t="s">
        <v>1700</v>
      </c>
      <c r="J444" s="83" t="s">
        <v>1502</v>
      </c>
      <c r="K444" s="71" t="s">
        <v>1187</v>
      </c>
      <c r="L444" s="25" t="s">
        <v>557</v>
      </c>
      <c r="M444" s="52">
        <v>0.45</v>
      </c>
      <c r="N444" s="71" t="s">
        <v>1208</v>
      </c>
      <c r="O444" s="25">
        <v>1</v>
      </c>
      <c r="P444" s="25">
        <v>10</v>
      </c>
      <c r="Q444" s="52">
        <v>1</v>
      </c>
      <c r="R444" s="25">
        <v>3</v>
      </c>
      <c r="S444" s="25">
        <v>15</v>
      </c>
      <c r="T444" s="25">
        <v>7</v>
      </c>
      <c r="U444" s="25">
        <f t="shared" si="227"/>
        <v>15</v>
      </c>
      <c r="V444" s="71" t="s">
        <v>1933</v>
      </c>
      <c r="W444" s="71" t="s">
        <v>46</v>
      </c>
      <c r="X444" s="25" t="s">
        <v>1510</v>
      </c>
      <c r="Y444" s="25">
        <v>10000</v>
      </c>
      <c r="Z444" s="25">
        <v>200</v>
      </c>
      <c r="AA444" s="42">
        <v>28500</v>
      </c>
      <c r="AB444" s="42">
        <v>55500</v>
      </c>
      <c r="AC444" s="42">
        <v>64600</v>
      </c>
      <c r="AD444" s="42">
        <v>9000</v>
      </c>
      <c r="AE444" s="42">
        <v>22000</v>
      </c>
      <c r="AF444" s="42">
        <v>68700</v>
      </c>
      <c r="AG444" s="42">
        <v>32780</v>
      </c>
      <c r="AH444" s="42">
        <v>80310</v>
      </c>
      <c r="AI444" s="42">
        <v>57120</v>
      </c>
      <c r="AJ444" s="18">
        <v>418510</v>
      </c>
      <c r="AK444" s="47">
        <v>46501.111111111109</v>
      </c>
      <c r="AL444" s="75">
        <v>80310</v>
      </c>
      <c r="AM444" s="47">
        <f t="shared" si="188"/>
        <v>20925.5</v>
      </c>
      <c r="AN444" s="47">
        <v>0.209255</v>
      </c>
      <c r="AO444" s="48">
        <v>1.9144206207850889E-4</v>
      </c>
      <c r="AP444" s="49">
        <v>0.98401331546817605</v>
      </c>
      <c r="AQ444" s="18" t="s">
        <v>1168</v>
      </c>
      <c r="AR444" s="24">
        <v>12391</v>
      </c>
      <c r="AS444" s="24" t="s">
        <v>1510</v>
      </c>
      <c r="AT444" s="79">
        <f t="shared" si="186"/>
        <v>3088.8461538461538</v>
      </c>
      <c r="AU444" s="51" t="b">
        <f t="shared" si="187"/>
        <v>0</v>
      </c>
      <c r="AV444" s="19">
        <v>4.6286888307807246</v>
      </c>
      <c r="AW444" s="47">
        <v>5575.95</v>
      </c>
      <c r="AX444" s="18" t="s">
        <v>1841</v>
      </c>
      <c r="AY444" s="18">
        <v>2</v>
      </c>
      <c r="AZ444" s="18">
        <f t="shared" si="228"/>
        <v>46332.692307692305</v>
      </c>
      <c r="BA444" s="44">
        <f t="shared" si="229"/>
        <v>46400</v>
      </c>
      <c r="BB444" s="80">
        <f t="shared" si="189"/>
        <v>10000</v>
      </c>
      <c r="BC444" s="18">
        <f t="shared" si="230"/>
        <v>31000</v>
      </c>
      <c r="BD444" s="18">
        <f t="shared" si="231"/>
        <v>13950</v>
      </c>
      <c r="BE444" s="18">
        <f t="shared" si="232"/>
        <v>27900</v>
      </c>
      <c r="BF444" s="18">
        <v>10</v>
      </c>
      <c r="BG444" s="19">
        <f t="shared" si="233"/>
        <v>1</v>
      </c>
      <c r="BH444" s="19">
        <f t="shared" si="234"/>
        <v>1</v>
      </c>
      <c r="BI444" s="19"/>
      <c r="BJ444" s="19"/>
      <c r="BK444" s="19">
        <f>BH444*BO444</f>
        <v>31000</v>
      </c>
      <c r="BL444" s="19">
        <f>BK444*G444</f>
        <v>13950</v>
      </c>
      <c r="BM444" s="19">
        <f t="shared" si="235"/>
        <v>30888.461538461539</v>
      </c>
      <c r="BN444" s="18">
        <f t="shared" si="236"/>
        <v>31000</v>
      </c>
      <c r="BO444" s="18">
        <f t="shared" si="237"/>
        <v>31000</v>
      </c>
      <c r="BP444" s="18">
        <f t="shared" si="238"/>
        <v>10.036110073465322</v>
      </c>
    </row>
    <row r="445" spans="1:68" x14ac:dyDescent="0.25">
      <c r="A445" s="18">
        <v>96</v>
      </c>
      <c r="B445" s="23" t="s">
        <v>558</v>
      </c>
      <c r="C445" s="28" t="s">
        <v>1534</v>
      </c>
      <c r="D445" s="28"/>
      <c r="E445" s="23"/>
      <c r="F445" s="24">
        <v>300</v>
      </c>
      <c r="G445" s="25">
        <v>90</v>
      </c>
      <c r="H445" s="52" t="e">
        <v>#N/A</v>
      </c>
      <c r="I445" s="86" t="s">
        <v>1700</v>
      </c>
      <c r="J445" s="83" t="s">
        <v>1630</v>
      </c>
      <c r="K445" s="71" t="s">
        <v>1171</v>
      </c>
      <c r="L445" s="25" t="s">
        <v>559</v>
      </c>
      <c r="M445" s="52">
        <v>90</v>
      </c>
      <c r="N445" s="71" t="s">
        <v>1207</v>
      </c>
      <c r="O445" s="25">
        <v>1</v>
      </c>
      <c r="P445" s="25">
        <v>4</v>
      </c>
      <c r="Q445" s="52">
        <v>1</v>
      </c>
      <c r="R445" s="25">
        <v>2</v>
      </c>
      <c r="S445" s="52">
        <f>O445+P445+Q445+R445</f>
        <v>8</v>
      </c>
      <c r="T445" s="25">
        <v>7</v>
      </c>
      <c r="U445" s="25">
        <f t="shared" si="227"/>
        <v>8</v>
      </c>
      <c r="V445" s="71" t="s">
        <v>1906</v>
      </c>
      <c r="W445" s="71" t="s">
        <v>31</v>
      </c>
      <c r="X445" s="25" t="s">
        <v>1529</v>
      </c>
      <c r="Y445" s="25">
        <v>250</v>
      </c>
      <c r="Z445" s="25">
        <v>165</v>
      </c>
      <c r="AA445" s="42">
        <v>200</v>
      </c>
      <c r="AB445" s="42">
        <v>415</v>
      </c>
      <c r="AC445" s="42">
        <v>522</v>
      </c>
      <c r="AD445" s="42">
        <v>0</v>
      </c>
      <c r="AE445" s="42">
        <v>86</v>
      </c>
      <c r="AF445" s="42">
        <v>215</v>
      </c>
      <c r="AG445" s="42">
        <v>0</v>
      </c>
      <c r="AH445" s="42">
        <v>430</v>
      </c>
      <c r="AI445" s="42">
        <v>200</v>
      </c>
      <c r="AJ445" s="18">
        <v>2068</v>
      </c>
      <c r="AK445" s="47">
        <v>229.77777777777777</v>
      </c>
      <c r="AL445" s="75">
        <v>522</v>
      </c>
      <c r="AM445" s="47">
        <f t="shared" si="188"/>
        <v>20680</v>
      </c>
      <c r="AN445" s="47">
        <v>0.20680000000000001</v>
      </c>
      <c r="AO445" s="48">
        <v>1.8919604519765663E-4</v>
      </c>
      <c r="AP445" s="49">
        <v>0.98420251151337368</v>
      </c>
      <c r="AQ445" s="18" t="s">
        <v>1168</v>
      </c>
      <c r="AR445" s="24">
        <v>300</v>
      </c>
      <c r="AS445" s="24" t="s">
        <v>1509</v>
      </c>
      <c r="AT445" s="79">
        <f t="shared" si="186"/>
        <v>20.076923076923077</v>
      </c>
      <c r="AU445" s="51" t="b">
        <f t="shared" si="187"/>
        <v>0</v>
      </c>
      <c r="AV445" s="19">
        <v>17.241379310344829</v>
      </c>
      <c r="AW445" s="47">
        <v>27000</v>
      </c>
      <c r="AX445" s="18" t="s">
        <v>1841</v>
      </c>
      <c r="AY445" s="18">
        <v>2</v>
      </c>
      <c r="AZ445" s="18">
        <f t="shared" si="228"/>
        <v>160.61538461538461</v>
      </c>
      <c r="BA445" s="44">
        <f t="shared" si="229"/>
        <v>165</v>
      </c>
      <c r="BB445" s="80">
        <f t="shared" si="189"/>
        <v>250</v>
      </c>
      <c r="BC445" s="18">
        <f t="shared" si="230"/>
        <v>250</v>
      </c>
      <c r="BD445" s="18">
        <f t="shared" si="231"/>
        <v>22500</v>
      </c>
      <c r="BE445" s="18">
        <f t="shared" si="232"/>
        <v>45000</v>
      </c>
      <c r="BF445" s="18">
        <f>U445</f>
        <v>8</v>
      </c>
      <c r="BG445" s="19">
        <f t="shared" si="233"/>
        <v>2</v>
      </c>
      <c r="BH445" s="19">
        <f t="shared" si="234"/>
        <v>0</v>
      </c>
      <c r="BI445" s="19"/>
      <c r="BJ445" s="19"/>
      <c r="BK445" s="19"/>
      <c r="BL445" s="19"/>
      <c r="BM445" s="19">
        <f t="shared" si="235"/>
        <v>160.61538461538461</v>
      </c>
      <c r="BN445" s="18">
        <f t="shared" si="236"/>
        <v>85</v>
      </c>
      <c r="BO445" s="18">
        <f t="shared" si="237"/>
        <v>250</v>
      </c>
      <c r="BP445" s="18">
        <f t="shared" si="238"/>
        <v>12.452107279693486</v>
      </c>
    </row>
    <row r="446" spans="1:68" ht="45" x14ac:dyDescent="0.25">
      <c r="A446" s="18">
        <v>662</v>
      </c>
      <c r="B446" s="28" t="s">
        <v>2151</v>
      </c>
      <c r="C446" s="28" t="s">
        <v>1534</v>
      </c>
      <c r="D446" s="28"/>
      <c r="E446" s="23"/>
      <c r="F446" s="24">
        <v>21200</v>
      </c>
      <c r="G446" s="25">
        <v>0.98</v>
      </c>
      <c r="H446" s="52" t="s">
        <v>1730</v>
      </c>
      <c r="I446" s="86" t="s">
        <v>1699</v>
      </c>
      <c r="J446" s="83" t="s">
        <v>1500</v>
      </c>
      <c r="K446" s="71" t="s">
        <v>1180</v>
      </c>
      <c r="L446" s="25" t="s">
        <v>560</v>
      </c>
      <c r="M446" s="52">
        <v>0.98</v>
      </c>
      <c r="N446" s="71" t="s">
        <v>1208</v>
      </c>
      <c r="O446" s="25">
        <v>1</v>
      </c>
      <c r="P446" s="25">
        <v>7</v>
      </c>
      <c r="Q446" s="52">
        <v>1</v>
      </c>
      <c r="R446" s="25">
        <v>2</v>
      </c>
      <c r="S446" s="25">
        <v>11</v>
      </c>
      <c r="T446" s="25">
        <v>3</v>
      </c>
      <c r="U446" s="25">
        <f t="shared" si="227"/>
        <v>11</v>
      </c>
      <c r="V446" s="71" t="s">
        <v>1899</v>
      </c>
      <c r="W446" s="71" t="s">
        <v>46</v>
      </c>
      <c r="X446" s="25" t="s">
        <v>1510</v>
      </c>
      <c r="Y446" s="25">
        <v>5000</v>
      </c>
      <c r="Z446" s="25">
        <v>2000</v>
      </c>
      <c r="AA446" s="42">
        <v>60000</v>
      </c>
      <c r="AB446" s="42">
        <v>24000</v>
      </c>
      <c r="AC446" s="42">
        <v>18000</v>
      </c>
      <c r="AD446" s="42">
        <v>0</v>
      </c>
      <c r="AE446" s="42">
        <v>0</v>
      </c>
      <c r="AF446" s="42">
        <v>18000</v>
      </c>
      <c r="AG446" s="42">
        <v>28000</v>
      </c>
      <c r="AH446" s="42">
        <v>12000</v>
      </c>
      <c r="AI446" s="42">
        <v>29800</v>
      </c>
      <c r="AJ446" s="18">
        <v>189800</v>
      </c>
      <c r="AK446" s="47">
        <v>21088.888888888891</v>
      </c>
      <c r="AL446" s="75">
        <v>60000</v>
      </c>
      <c r="AM446" s="47">
        <f t="shared" si="188"/>
        <v>20667.111111111113</v>
      </c>
      <c r="AN446" s="47">
        <v>0.20667111111111114</v>
      </c>
      <c r="AO446" s="48">
        <v>1.8907812804075291E-4</v>
      </c>
      <c r="AP446" s="49">
        <v>0.98439158964141438</v>
      </c>
      <c r="AQ446" s="18" t="s">
        <v>1168</v>
      </c>
      <c r="AR446" s="24">
        <v>21200</v>
      </c>
      <c r="AS446" s="24" t="s">
        <v>1510</v>
      </c>
      <c r="AT446" s="79">
        <f t="shared" si="186"/>
        <v>2307.6923076923076</v>
      </c>
      <c r="AU446" s="51" t="b">
        <f t="shared" si="187"/>
        <v>0</v>
      </c>
      <c r="AV446" s="19">
        <v>10.6</v>
      </c>
      <c r="AW446" s="47">
        <v>20776</v>
      </c>
      <c r="AX446" s="18" t="s">
        <v>1841</v>
      </c>
      <c r="AY446" s="18">
        <v>2</v>
      </c>
      <c r="AZ446" s="18">
        <f t="shared" si="228"/>
        <v>25384.615384615383</v>
      </c>
      <c r="BA446" s="44">
        <f t="shared" si="229"/>
        <v>26000</v>
      </c>
      <c r="BB446" s="80">
        <f t="shared" si="189"/>
        <v>5000</v>
      </c>
      <c r="BC446" s="18">
        <f t="shared" si="230"/>
        <v>25000</v>
      </c>
      <c r="BD446" s="18">
        <f t="shared" si="231"/>
        <v>24500</v>
      </c>
      <c r="BE446" s="18">
        <f t="shared" si="232"/>
        <v>49000</v>
      </c>
      <c r="BF446" s="18">
        <v>10</v>
      </c>
      <c r="BG446" s="19">
        <f t="shared" si="233"/>
        <v>1</v>
      </c>
      <c r="BH446" s="19">
        <f t="shared" si="234"/>
        <v>1</v>
      </c>
      <c r="BI446" s="19"/>
      <c r="BJ446" s="19"/>
      <c r="BK446" s="19"/>
      <c r="BL446" s="19"/>
      <c r="BM446" s="19">
        <f t="shared" si="235"/>
        <v>23076.923076923078</v>
      </c>
      <c r="BN446" s="18">
        <f t="shared" si="236"/>
        <v>25000</v>
      </c>
      <c r="BO446" s="18">
        <f t="shared" si="237"/>
        <v>25000</v>
      </c>
      <c r="BP446" s="18">
        <f t="shared" si="238"/>
        <v>10.833333333333334</v>
      </c>
    </row>
    <row r="447" spans="1:68" ht="45" x14ac:dyDescent="0.25">
      <c r="A447" s="18">
        <v>727</v>
      </c>
      <c r="B447" s="28" t="s">
        <v>2152</v>
      </c>
      <c r="C447" s="28" t="s">
        <v>1534</v>
      </c>
      <c r="D447" s="28"/>
      <c r="E447" s="23"/>
      <c r="F447" s="24">
        <v>10000</v>
      </c>
      <c r="G447" s="25">
        <v>1.05</v>
      </c>
      <c r="H447" s="52" t="s">
        <v>1702</v>
      </c>
      <c r="I447" s="86" t="s">
        <v>1699</v>
      </c>
      <c r="J447" s="83" t="s">
        <v>1696</v>
      </c>
      <c r="K447" s="71" t="s">
        <v>1180</v>
      </c>
      <c r="L447" s="25" t="s">
        <v>561</v>
      </c>
      <c r="M447" s="52">
        <v>1.05</v>
      </c>
      <c r="N447" s="71" t="s">
        <v>1208</v>
      </c>
      <c r="O447" s="25">
        <v>1</v>
      </c>
      <c r="P447" s="25">
        <v>7</v>
      </c>
      <c r="Q447" s="52">
        <v>1</v>
      </c>
      <c r="R447" s="25">
        <v>2</v>
      </c>
      <c r="S447" s="25">
        <v>11</v>
      </c>
      <c r="T447" s="25">
        <v>2</v>
      </c>
      <c r="U447" s="25">
        <f t="shared" si="227"/>
        <v>11</v>
      </c>
      <c r="V447" s="71" t="s">
        <v>1899</v>
      </c>
      <c r="W447" s="71" t="s">
        <v>46</v>
      </c>
      <c r="X447" s="25" t="s">
        <v>1510</v>
      </c>
      <c r="Y447" s="25">
        <v>5000</v>
      </c>
      <c r="Z447" s="25">
        <v>2000</v>
      </c>
      <c r="AA447" s="42">
        <v>15590</v>
      </c>
      <c r="AB447" s="42">
        <v>41000</v>
      </c>
      <c r="AC447" s="42">
        <v>40000</v>
      </c>
      <c r="AD447" s="42">
        <v>14000</v>
      </c>
      <c r="AE447" s="42">
        <v>10000</v>
      </c>
      <c r="AF447" s="42">
        <v>8000</v>
      </c>
      <c r="AG447" s="42">
        <v>16000</v>
      </c>
      <c r="AH447" s="42">
        <v>14000</v>
      </c>
      <c r="AI447" s="42">
        <v>18000</v>
      </c>
      <c r="AJ447" s="18">
        <v>176590</v>
      </c>
      <c r="AK447" s="47">
        <v>19621.111111111109</v>
      </c>
      <c r="AL447" s="75">
        <v>41000</v>
      </c>
      <c r="AM447" s="47">
        <f t="shared" si="188"/>
        <v>20602.166666666664</v>
      </c>
      <c r="AN447" s="47">
        <v>0.20602166666666663</v>
      </c>
      <c r="AO447" s="48">
        <v>1.8848396788376796E-4</v>
      </c>
      <c r="AP447" s="49">
        <v>0.98458007360929811</v>
      </c>
      <c r="AQ447" s="18" t="s">
        <v>1168</v>
      </c>
      <c r="AR447" s="24">
        <v>10000</v>
      </c>
      <c r="AS447" s="24" t="s">
        <v>1510</v>
      </c>
      <c r="AT447" s="79">
        <f t="shared" si="186"/>
        <v>1576.9230769230769</v>
      </c>
      <c r="AU447" s="51" t="b">
        <f t="shared" si="187"/>
        <v>0</v>
      </c>
      <c r="AV447" s="19">
        <v>7.3170731707317067</v>
      </c>
      <c r="AW447" s="47">
        <v>10500</v>
      </c>
      <c r="AX447" s="18" t="s">
        <v>1841</v>
      </c>
      <c r="AY447" s="18">
        <v>2</v>
      </c>
      <c r="AZ447" s="18">
        <f t="shared" si="228"/>
        <v>17346.153846153848</v>
      </c>
      <c r="BA447" s="44">
        <f t="shared" si="229"/>
        <v>18000</v>
      </c>
      <c r="BB447" s="80">
        <f t="shared" si="189"/>
        <v>5000</v>
      </c>
      <c r="BC447" s="18">
        <f t="shared" si="230"/>
        <v>17000</v>
      </c>
      <c r="BD447" s="18">
        <f t="shared" si="231"/>
        <v>17850</v>
      </c>
      <c r="BE447" s="18">
        <f t="shared" si="232"/>
        <v>35700</v>
      </c>
      <c r="BF447" s="18">
        <v>10</v>
      </c>
      <c r="BG447" s="19">
        <f t="shared" si="233"/>
        <v>1</v>
      </c>
      <c r="BH447" s="19">
        <f t="shared" si="234"/>
        <v>1</v>
      </c>
      <c r="BI447" s="19"/>
      <c r="BJ447" s="19"/>
      <c r="BK447" s="19">
        <f>BH447*BO447</f>
        <v>17000</v>
      </c>
      <c r="BL447" s="19">
        <f>BK447*G447</f>
        <v>17850</v>
      </c>
      <c r="BM447" s="19">
        <f t="shared" si="235"/>
        <v>15769.23076923077</v>
      </c>
      <c r="BN447" s="18">
        <f t="shared" si="236"/>
        <v>17000</v>
      </c>
      <c r="BO447" s="18">
        <f t="shared" si="237"/>
        <v>17000</v>
      </c>
      <c r="BP447" s="18">
        <f t="shared" si="238"/>
        <v>10.780487804878049</v>
      </c>
    </row>
    <row r="448" spans="1:68" x14ac:dyDescent="0.25">
      <c r="A448" s="18">
        <v>391</v>
      </c>
      <c r="B448" s="26" t="s">
        <v>683</v>
      </c>
      <c r="C448" s="28" t="s">
        <v>1534</v>
      </c>
      <c r="D448" s="28"/>
      <c r="E448" s="23"/>
      <c r="F448" s="24">
        <v>1690</v>
      </c>
      <c r="G448" s="25">
        <v>40</v>
      </c>
      <c r="H448" s="52" t="s">
        <v>1766</v>
      </c>
      <c r="I448" s="86" t="s">
        <v>1700</v>
      </c>
      <c r="J448" s="83" t="s">
        <v>1502</v>
      </c>
      <c r="K448" s="71" t="s">
        <v>1178</v>
      </c>
      <c r="L448" s="25" t="s">
        <v>684</v>
      </c>
      <c r="M448" s="52">
        <v>40</v>
      </c>
      <c r="N448" s="71" t="s">
        <v>1208</v>
      </c>
      <c r="O448" s="25">
        <v>1</v>
      </c>
      <c r="P448" s="25">
        <v>4</v>
      </c>
      <c r="Q448" s="52">
        <v>1</v>
      </c>
      <c r="R448" s="25">
        <v>2</v>
      </c>
      <c r="S448" s="25">
        <v>8</v>
      </c>
      <c r="T448" s="25">
        <v>7</v>
      </c>
      <c r="U448" s="25">
        <f t="shared" si="227"/>
        <v>8</v>
      </c>
      <c r="V448" s="71"/>
      <c r="W448" s="71" t="s">
        <v>46</v>
      </c>
      <c r="X448" s="25" t="s">
        <v>1510</v>
      </c>
      <c r="Y448" s="25">
        <v>500</v>
      </c>
      <c r="Z448" s="25">
        <v>10</v>
      </c>
      <c r="AA448" s="42"/>
      <c r="AB448" s="42"/>
      <c r="AC448" s="42"/>
      <c r="AD448" s="42"/>
      <c r="AE448" s="42"/>
      <c r="AF448" s="42">
        <v>1080</v>
      </c>
      <c r="AG448" s="42">
        <v>0</v>
      </c>
      <c r="AH448" s="42">
        <v>520</v>
      </c>
      <c r="AI448" s="42">
        <v>460</v>
      </c>
      <c r="AJ448" s="18">
        <v>2060</v>
      </c>
      <c r="AK448" s="47">
        <v>515</v>
      </c>
      <c r="AL448" s="75">
        <v>1080</v>
      </c>
      <c r="AM448" s="47">
        <f t="shared" si="188"/>
        <v>9155.5555555555547</v>
      </c>
      <c r="AN448" s="47">
        <v>0.20599999999999999</v>
      </c>
      <c r="AO448" s="48">
        <v>1.8846414560308157E-4</v>
      </c>
      <c r="AP448" s="49">
        <v>0.98476853775490114</v>
      </c>
      <c r="AQ448" s="18" t="s">
        <v>1168</v>
      </c>
      <c r="AR448" s="24">
        <v>1690</v>
      </c>
      <c r="AS448" s="24" t="s">
        <v>1510</v>
      </c>
      <c r="AT448" s="79">
        <f t="shared" ref="AT448:AT511" si="239">AL448/26</f>
        <v>41.53846153846154</v>
      </c>
      <c r="AU448" s="51" t="b">
        <f t="shared" ref="AU448:AU511" si="240">IF(AT448&gt;=Y448,TRUE,FALSE)</f>
        <v>0</v>
      </c>
      <c r="AV448" s="19">
        <v>46.944444444444443</v>
      </c>
      <c r="AW448" s="47">
        <v>67600</v>
      </c>
      <c r="AX448" s="18" t="s">
        <v>1841</v>
      </c>
      <c r="AY448" s="18">
        <v>2</v>
      </c>
      <c r="AZ448" s="18">
        <f t="shared" si="228"/>
        <v>332.30769230769232</v>
      </c>
      <c r="BA448" s="44">
        <f t="shared" si="229"/>
        <v>340</v>
      </c>
      <c r="BB448" s="80">
        <f t="shared" si="189"/>
        <v>500</v>
      </c>
      <c r="BC448" s="18">
        <f t="shared" si="230"/>
        <v>500</v>
      </c>
      <c r="BD448" s="18">
        <f t="shared" si="231"/>
        <v>20000</v>
      </c>
      <c r="BE448" s="18">
        <f t="shared" si="232"/>
        <v>40000</v>
      </c>
      <c r="BF448" s="18">
        <f>U448</f>
        <v>8</v>
      </c>
      <c r="BG448" s="19">
        <f t="shared" si="233"/>
        <v>4</v>
      </c>
      <c r="BH448" s="19">
        <f t="shared" si="234"/>
        <v>-2</v>
      </c>
      <c r="BI448" s="19">
        <f>(AR448-AY448*BO448)*G448</f>
        <v>27600</v>
      </c>
      <c r="BJ448" s="19"/>
      <c r="BK448" s="19"/>
      <c r="BL448" s="19"/>
      <c r="BM448" s="19">
        <f t="shared" si="235"/>
        <v>332.30769230769232</v>
      </c>
      <c r="BN448" s="18">
        <f t="shared" si="236"/>
        <v>330</v>
      </c>
      <c r="BO448" s="18">
        <f t="shared" si="237"/>
        <v>500</v>
      </c>
      <c r="BP448" s="18">
        <f t="shared" si="238"/>
        <v>12.037037037037036</v>
      </c>
    </row>
    <row r="449" spans="1:68" ht="30" x14ac:dyDescent="0.25">
      <c r="A449" s="18">
        <v>855</v>
      </c>
      <c r="B449" s="28" t="s">
        <v>2153</v>
      </c>
      <c r="C449" s="28" t="s">
        <v>1534</v>
      </c>
      <c r="D449" s="28"/>
      <c r="E449" s="23"/>
      <c r="F449" s="24">
        <v>2180</v>
      </c>
      <c r="G449" s="25">
        <v>35</v>
      </c>
      <c r="H449" s="52" t="e">
        <v>#N/A</v>
      </c>
      <c r="I449" s="86" t="s">
        <v>1700</v>
      </c>
      <c r="J449" s="83" t="s">
        <v>1499</v>
      </c>
      <c r="K449" s="71" t="s">
        <v>1178</v>
      </c>
      <c r="L449" s="25" t="s">
        <v>658</v>
      </c>
      <c r="M449" s="52">
        <v>35</v>
      </c>
      <c r="N449" s="71" t="s">
        <v>1208</v>
      </c>
      <c r="O449" s="25">
        <v>1</v>
      </c>
      <c r="P449" s="25">
        <v>4</v>
      </c>
      <c r="Q449" s="52">
        <v>1</v>
      </c>
      <c r="R449" s="25">
        <v>2</v>
      </c>
      <c r="S449" s="25">
        <v>8</v>
      </c>
      <c r="T449" s="25">
        <v>5</v>
      </c>
      <c r="U449" s="25">
        <f t="shared" si="227"/>
        <v>8</v>
      </c>
      <c r="V449" s="71" t="s">
        <v>1907</v>
      </c>
      <c r="W449" s="71" t="s">
        <v>46</v>
      </c>
      <c r="X449" s="25" t="s">
        <v>1510</v>
      </c>
      <c r="Y449" s="25">
        <v>500</v>
      </c>
      <c r="Z449" s="25">
        <v>10</v>
      </c>
      <c r="AA449" s="42"/>
      <c r="AB449" s="42"/>
      <c r="AC449" s="42"/>
      <c r="AD449" s="42"/>
      <c r="AE449" s="42">
        <v>410</v>
      </c>
      <c r="AF449" s="42">
        <v>450</v>
      </c>
      <c r="AG449" s="42">
        <v>640</v>
      </c>
      <c r="AH449" s="42">
        <v>680</v>
      </c>
      <c r="AI449" s="42">
        <v>720</v>
      </c>
      <c r="AJ449" s="18">
        <v>2900</v>
      </c>
      <c r="AK449" s="47">
        <v>580</v>
      </c>
      <c r="AL449" s="75">
        <v>720</v>
      </c>
      <c r="AM449" s="47">
        <f t="shared" ref="AM449:AM512" si="241">(AJ449/9)*M449</f>
        <v>11277.777777777777</v>
      </c>
      <c r="AN449" s="47">
        <v>0.20300000000000001</v>
      </c>
      <c r="AO449" s="48">
        <v>1.8571952212342505E-4</v>
      </c>
      <c r="AP449" s="49">
        <v>0.98495425727702457</v>
      </c>
      <c r="AQ449" s="18" t="s">
        <v>1168</v>
      </c>
      <c r="AR449" s="24">
        <v>2180</v>
      </c>
      <c r="AS449" s="24" t="s">
        <v>1510</v>
      </c>
      <c r="AT449" s="79">
        <f t="shared" si="239"/>
        <v>27.692307692307693</v>
      </c>
      <c r="AU449" s="51" t="b">
        <f t="shared" si="240"/>
        <v>0</v>
      </c>
      <c r="AV449" s="53">
        <v>90.833333333333329</v>
      </c>
      <c r="AW449" s="47">
        <v>76300</v>
      </c>
      <c r="AX449" s="18" t="s">
        <v>1841</v>
      </c>
      <c r="AY449" s="18">
        <v>2</v>
      </c>
      <c r="AZ449" s="18">
        <f t="shared" si="228"/>
        <v>221.53846153846155</v>
      </c>
      <c r="BA449" s="44">
        <f t="shared" si="229"/>
        <v>230</v>
      </c>
      <c r="BB449" s="80">
        <f t="shared" ref="BB449:BB512" si="242">MAX(Y449,AT449)</f>
        <v>500</v>
      </c>
      <c r="BC449" s="18">
        <f t="shared" si="230"/>
        <v>500</v>
      </c>
      <c r="BD449" s="18">
        <f t="shared" si="231"/>
        <v>17500</v>
      </c>
      <c r="BE449" s="18">
        <f t="shared" si="232"/>
        <v>35000</v>
      </c>
      <c r="BF449" s="18">
        <f>U449</f>
        <v>8</v>
      </c>
      <c r="BG449" s="19">
        <f t="shared" si="233"/>
        <v>5</v>
      </c>
      <c r="BH449" s="19">
        <f t="shared" si="234"/>
        <v>-3</v>
      </c>
      <c r="BI449" s="19">
        <f>(AR449-AY449*BO449)*G449</f>
        <v>41300</v>
      </c>
      <c r="BJ449" s="19"/>
      <c r="BK449" s="19"/>
      <c r="BL449" s="19"/>
      <c r="BM449" s="19">
        <f t="shared" si="235"/>
        <v>221.53846153846155</v>
      </c>
      <c r="BN449" s="18">
        <f t="shared" si="236"/>
        <v>220</v>
      </c>
      <c r="BO449" s="18">
        <f t="shared" si="237"/>
        <v>500</v>
      </c>
      <c r="BP449" s="18">
        <f t="shared" si="238"/>
        <v>18.055555555555554</v>
      </c>
    </row>
    <row r="450" spans="1:68" x14ac:dyDescent="0.25">
      <c r="A450" s="18">
        <v>637</v>
      </c>
      <c r="B450" s="23" t="s">
        <v>562</v>
      </c>
      <c r="C450" s="28" t="s">
        <v>1534</v>
      </c>
      <c r="D450" s="28"/>
      <c r="E450" s="23"/>
      <c r="F450" s="24">
        <v>88000</v>
      </c>
      <c r="G450" s="25">
        <v>0.29499999999999998</v>
      </c>
      <c r="H450" s="52" t="s">
        <v>1702</v>
      </c>
      <c r="I450" s="86" t="s">
        <v>1700</v>
      </c>
      <c r="J450" s="83" t="s">
        <v>1501</v>
      </c>
      <c r="K450" s="71" t="s">
        <v>1197</v>
      </c>
      <c r="L450" s="25" t="s">
        <v>563</v>
      </c>
      <c r="M450" s="52">
        <v>0.29499999999999998</v>
      </c>
      <c r="N450" s="71" t="s">
        <v>1208</v>
      </c>
      <c r="O450" s="37">
        <v>1</v>
      </c>
      <c r="P450" s="37">
        <v>7</v>
      </c>
      <c r="Q450" s="87">
        <v>4</v>
      </c>
      <c r="R450" s="37">
        <v>3</v>
      </c>
      <c r="S450" s="37">
        <v>15</v>
      </c>
      <c r="T450" s="37">
        <v>3</v>
      </c>
      <c r="U450" s="25">
        <f t="shared" si="227"/>
        <v>15</v>
      </c>
      <c r="V450" s="71" t="s">
        <v>1872</v>
      </c>
      <c r="W450" s="71" t="s">
        <v>21</v>
      </c>
      <c r="X450" s="23" t="s">
        <v>1510</v>
      </c>
      <c r="Y450" s="25">
        <v>50000</v>
      </c>
      <c r="Z450" s="25">
        <v>1000</v>
      </c>
      <c r="AA450" s="42">
        <v>20000</v>
      </c>
      <c r="AB450" s="42">
        <v>40000</v>
      </c>
      <c r="AC450" s="42">
        <v>109000</v>
      </c>
      <c r="AD450" s="42">
        <v>48000</v>
      </c>
      <c r="AE450" s="42">
        <v>55000</v>
      </c>
      <c r="AF450" s="42">
        <v>40000</v>
      </c>
      <c r="AG450" s="42">
        <v>83000</v>
      </c>
      <c r="AH450" s="42">
        <v>115700</v>
      </c>
      <c r="AI450" s="42">
        <v>108000</v>
      </c>
      <c r="AJ450" s="18">
        <v>618700</v>
      </c>
      <c r="AK450" s="47">
        <v>68744.444444444438</v>
      </c>
      <c r="AL450" s="75">
        <v>115700</v>
      </c>
      <c r="AM450" s="47">
        <f t="shared" si="241"/>
        <v>20279.611111111109</v>
      </c>
      <c r="AN450" s="47">
        <v>0.20279611111111109</v>
      </c>
      <c r="AO450" s="48">
        <v>1.8553298937952985E-4</v>
      </c>
      <c r="AP450" s="49">
        <v>0.98513979026640408</v>
      </c>
      <c r="AQ450" s="18" t="s">
        <v>1168</v>
      </c>
      <c r="AR450" s="24">
        <v>88000</v>
      </c>
      <c r="AS450" s="24" t="s">
        <v>1510</v>
      </c>
      <c r="AT450" s="79">
        <f t="shared" si="239"/>
        <v>4450</v>
      </c>
      <c r="AU450" s="51" t="b">
        <f t="shared" si="240"/>
        <v>0</v>
      </c>
      <c r="AV450" s="19">
        <v>22.817631806395852</v>
      </c>
      <c r="AW450" s="47">
        <v>25960</v>
      </c>
      <c r="AX450" s="18" t="s">
        <v>1841</v>
      </c>
      <c r="AY450" s="18">
        <v>2</v>
      </c>
      <c r="AZ450" s="18">
        <f t="shared" si="228"/>
        <v>66750</v>
      </c>
      <c r="BA450" s="44">
        <f t="shared" si="229"/>
        <v>67000</v>
      </c>
      <c r="BB450" s="80">
        <f t="shared" si="242"/>
        <v>50000</v>
      </c>
      <c r="BC450" s="18">
        <f t="shared" si="230"/>
        <v>50000</v>
      </c>
      <c r="BD450" s="18">
        <f t="shared" si="231"/>
        <v>14750</v>
      </c>
      <c r="BE450" s="18">
        <f t="shared" si="232"/>
        <v>29500</v>
      </c>
      <c r="BF450" s="18">
        <v>5</v>
      </c>
      <c r="BG450" s="19">
        <f t="shared" si="233"/>
        <v>2</v>
      </c>
      <c r="BH450" s="19">
        <f t="shared" si="234"/>
        <v>0</v>
      </c>
      <c r="BI450" s="19"/>
      <c r="BJ450" s="19"/>
      <c r="BK450" s="19"/>
      <c r="BL450" s="19"/>
      <c r="BM450" s="19">
        <f t="shared" si="235"/>
        <v>22250</v>
      </c>
      <c r="BN450" s="18">
        <f t="shared" si="236"/>
        <v>22000</v>
      </c>
      <c r="BO450" s="18">
        <f t="shared" si="237"/>
        <v>50000</v>
      </c>
      <c r="BP450" s="18">
        <f t="shared" si="238"/>
        <v>11.235955056179776</v>
      </c>
    </row>
    <row r="451" spans="1:68" x14ac:dyDescent="0.25">
      <c r="A451" s="18">
        <v>154</v>
      </c>
      <c r="B451" s="23" t="s">
        <v>564</v>
      </c>
      <c r="C451" s="28" t="s">
        <v>1534</v>
      </c>
      <c r="D451" s="28"/>
      <c r="E451" s="23"/>
      <c r="F451" s="24">
        <v>80</v>
      </c>
      <c r="G451" s="25">
        <v>450</v>
      </c>
      <c r="H451" s="52" t="s">
        <v>1702</v>
      </c>
      <c r="I451" s="86" t="s">
        <v>1700</v>
      </c>
      <c r="J451" s="83" t="s">
        <v>1661</v>
      </c>
      <c r="K451" s="71" t="s">
        <v>1183</v>
      </c>
      <c r="L451" s="25" t="s">
        <v>565</v>
      </c>
      <c r="M451" s="52">
        <v>450</v>
      </c>
      <c r="N451" s="71" t="s">
        <v>1207</v>
      </c>
      <c r="O451" s="25">
        <v>1</v>
      </c>
      <c r="P451" s="25">
        <v>20</v>
      </c>
      <c r="Q451" s="52">
        <v>5</v>
      </c>
      <c r="R451" s="25">
        <v>5</v>
      </c>
      <c r="S451" s="52">
        <f>O451+P451+Q451+R451</f>
        <v>31</v>
      </c>
      <c r="T451" s="54">
        <v>30</v>
      </c>
      <c r="U451" s="25">
        <f t="shared" si="227"/>
        <v>31</v>
      </c>
      <c r="V451" s="71" t="s">
        <v>1913</v>
      </c>
      <c r="W451" s="71" t="s">
        <v>19</v>
      </c>
      <c r="X451" s="25" t="s">
        <v>1529</v>
      </c>
      <c r="Y451" s="25">
        <v>50</v>
      </c>
      <c r="Z451" s="25">
        <v>25</v>
      </c>
      <c r="AA451" s="42">
        <v>25</v>
      </c>
      <c r="AB451" s="42">
        <v>80</v>
      </c>
      <c r="AC451" s="42">
        <v>45</v>
      </c>
      <c r="AD451" s="42">
        <v>20</v>
      </c>
      <c r="AE451" s="42">
        <v>30</v>
      </c>
      <c r="AF451" s="42">
        <v>60</v>
      </c>
      <c r="AG451" s="42">
        <v>95</v>
      </c>
      <c r="AH451" s="42">
        <v>20</v>
      </c>
      <c r="AI451" s="42">
        <v>30</v>
      </c>
      <c r="AJ451" s="18">
        <v>405</v>
      </c>
      <c r="AK451" s="47">
        <v>45</v>
      </c>
      <c r="AL451" s="75">
        <v>95</v>
      </c>
      <c r="AM451" s="47">
        <f t="shared" si="241"/>
        <v>20250</v>
      </c>
      <c r="AN451" s="47">
        <v>0.20250000000000001</v>
      </c>
      <c r="AO451" s="48">
        <v>1.8526208487681562E-4</v>
      </c>
      <c r="AP451" s="49">
        <v>0.98532505235128087</v>
      </c>
      <c r="AQ451" s="18" t="s">
        <v>1168</v>
      </c>
      <c r="AR451" s="24">
        <v>80</v>
      </c>
      <c r="AS451" s="24" t="s">
        <v>1509</v>
      </c>
      <c r="AT451" s="79">
        <f t="shared" si="239"/>
        <v>3.6538461538461537</v>
      </c>
      <c r="AU451" s="51" t="b">
        <f t="shared" si="240"/>
        <v>0</v>
      </c>
      <c r="AV451" s="19">
        <v>25.263157894736842</v>
      </c>
      <c r="AW451" s="47">
        <v>36000</v>
      </c>
      <c r="AX451" s="18" t="s">
        <v>1841</v>
      </c>
      <c r="AY451" s="18">
        <v>2</v>
      </c>
      <c r="AZ451" s="18">
        <f t="shared" si="228"/>
        <v>113.26923076923076</v>
      </c>
      <c r="BA451" s="44">
        <f t="shared" si="229"/>
        <v>125</v>
      </c>
      <c r="BB451" s="80">
        <f t="shared" si="242"/>
        <v>50</v>
      </c>
      <c r="BC451" s="18">
        <f t="shared" si="230"/>
        <v>125</v>
      </c>
      <c r="BD451" s="18">
        <f t="shared" si="231"/>
        <v>56250</v>
      </c>
      <c r="BE451" s="18">
        <f t="shared" si="232"/>
        <v>112500</v>
      </c>
      <c r="BF451" s="18">
        <f>U451</f>
        <v>31</v>
      </c>
      <c r="BG451" s="19">
        <f t="shared" si="233"/>
        <v>1</v>
      </c>
      <c r="BH451" s="19">
        <f t="shared" si="234"/>
        <v>1</v>
      </c>
      <c r="BI451" s="19"/>
      <c r="BJ451" s="19"/>
      <c r="BK451" s="19">
        <f>BH451*BO451</f>
        <v>125</v>
      </c>
      <c r="BL451" s="19">
        <f>BK451*G451</f>
        <v>56250</v>
      </c>
      <c r="BM451" s="19">
        <f t="shared" si="235"/>
        <v>113.26923076923076</v>
      </c>
      <c r="BN451" s="18">
        <f t="shared" si="236"/>
        <v>125</v>
      </c>
      <c r="BO451" s="18">
        <f t="shared" si="237"/>
        <v>125</v>
      </c>
      <c r="BP451" s="18">
        <f t="shared" si="238"/>
        <v>34.210526315789473</v>
      </c>
    </row>
    <row r="452" spans="1:68" x14ac:dyDescent="0.25">
      <c r="A452" s="18">
        <v>947</v>
      </c>
      <c r="B452" s="26" t="s">
        <v>727</v>
      </c>
      <c r="C452" s="28" t="s">
        <v>1534</v>
      </c>
      <c r="D452" s="28"/>
      <c r="E452" s="23"/>
      <c r="F452" s="24">
        <v>300</v>
      </c>
      <c r="G452" s="25">
        <v>300</v>
      </c>
      <c r="H452" s="52" t="e">
        <v>#N/A</v>
      </c>
      <c r="I452" s="86" t="s">
        <v>1699</v>
      </c>
      <c r="J452" s="83" t="s">
        <v>1646</v>
      </c>
      <c r="K452" s="71" t="s">
        <v>1171</v>
      </c>
      <c r="L452" s="25" t="s">
        <v>728</v>
      </c>
      <c r="M452" s="52">
        <v>300</v>
      </c>
      <c r="N452" s="71" t="s">
        <v>1207</v>
      </c>
      <c r="O452" s="25">
        <v>1</v>
      </c>
      <c r="P452" s="25">
        <v>7</v>
      </c>
      <c r="Q452" s="52">
        <v>3</v>
      </c>
      <c r="R452" s="25">
        <v>2</v>
      </c>
      <c r="S452" s="52">
        <f>O452+P452+Q452+R452</f>
        <v>13</v>
      </c>
      <c r="T452" s="25">
        <v>10</v>
      </c>
      <c r="U452" s="25">
        <f t="shared" si="227"/>
        <v>13</v>
      </c>
      <c r="V452" s="71"/>
      <c r="W452" s="71" t="s">
        <v>19</v>
      </c>
      <c r="X452" s="25" t="s">
        <v>1529</v>
      </c>
      <c r="Y452" s="25">
        <v>500</v>
      </c>
      <c r="Z452" s="25">
        <v>20</v>
      </c>
      <c r="AA452" s="42"/>
      <c r="AB452" s="42"/>
      <c r="AC452" s="42"/>
      <c r="AD452" s="42"/>
      <c r="AE452" s="42"/>
      <c r="AF452" s="42"/>
      <c r="AG452" s="42">
        <v>200</v>
      </c>
      <c r="AH452" s="42">
        <v>0</v>
      </c>
      <c r="AI452" s="42">
        <v>0</v>
      </c>
      <c r="AJ452" s="18">
        <v>200</v>
      </c>
      <c r="AK452" s="47">
        <v>66.666666666666671</v>
      </c>
      <c r="AL452" s="75">
        <v>200</v>
      </c>
      <c r="AM452" s="47">
        <f t="shared" si="241"/>
        <v>6666.6666666666661</v>
      </c>
      <c r="AN452" s="47">
        <v>0.2</v>
      </c>
      <c r="AO452" s="48">
        <v>1.829748986437685E-4</v>
      </c>
      <c r="AP452" s="49">
        <v>0.98550802724992459</v>
      </c>
      <c r="AQ452" s="18" t="s">
        <v>1168</v>
      </c>
      <c r="AR452" s="24">
        <v>300</v>
      </c>
      <c r="AS452" s="24" t="s">
        <v>1509</v>
      </c>
      <c r="AT452" s="79">
        <f t="shared" si="239"/>
        <v>7.6923076923076925</v>
      </c>
      <c r="AU452" s="51" t="b">
        <f t="shared" si="240"/>
        <v>0</v>
      </c>
      <c r="AV452" s="19">
        <v>45</v>
      </c>
      <c r="AW452" s="47">
        <v>90000</v>
      </c>
      <c r="AX452" s="18" t="s">
        <v>1842</v>
      </c>
      <c r="AY452" s="47">
        <f>ROUNDUP((AZ452/BC452)+1,0)</f>
        <v>2</v>
      </c>
      <c r="AZ452" s="43">
        <f t="shared" si="228"/>
        <v>100</v>
      </c>
      <c r="BA452" s="44">
        <f>Y452</f>
        <v>500</v>
      </c>
      <c r="BB452" s="80">
        <f t="shared" si="242"/>
        <v>500</v>
      </c>
      <c r="BC452" s="18">
        <f>ROUNDUP(BA452/Z452,0)*Z452</f>
        <v>500</v>
      </c>
      <c r="BD452" s="18">
        <f>BC452*G452</f>
        <v>150000</v>
      </c>
      <c r="BE452" s="18">
        <f t="shared" si="232"/>
        <v>300000</v>
      </c>
      <c r="BF452" s="56">
        <f>U452</f>
        <v>13</v>
      </c>
      <c r="BG452" s="19">
        <f>ROUNDUP(AR452/BC452,0)</f>
        <v>1</v>
      </c>
      <c r="BH452" s="19">
        <f t="shared" si="234"/>
        <v>1</v>
      </c>
      <c r="BI452" s="19"/>
      <c r="BJ452" s="19"/>
      <c r="BK452" s="19"/>
      <c r="BL452" s="19"/>
      <c r="BM452" s="19">
        <f t="shared" si="235"/>
        <v>100</v>
      </c>
      <c r="BN452" s="18">
        <f t="shared" si="236"/>
        <v>100</v>
      </c>
      <c r="BO452" s="55">
        <f t="shared" si="237"/>
        <v>500</v>
      </c>
      <c r="BP452" s="18">
        <f>BC452/AT452</f>
        <v>65</v>
      </c>
    </row>
    <row r="453" spans="1:68" x14ac:dyDescent="0.25">
      <c r="A453" s="18">
        <v>49</v>
      </c>
      <c r="B453" s="23" t="s">
        <v>566</v>
      </c>
      <c r="C453" s="28" t="s">
        <v>1534</v>
      </c>
      <c r="D453" s="28"/>
      <c r="E453" s="23"/>
      <c r="F453" s="24">
        <v>850</v>
      </c>
      <c r="G453" s="25">
        <v>45</v>
      </c>
      <c r="H453" s="52" t="s">
        <v>1702</v>
      </c>
      <c r="I453" s="86" t="s">
        <v>1700</v>
      </c>
      <c r="J453" s="83" t="s">
        <v>1504</v>
      </c>
      <c r="K453" s="71" t="s">
        <v>1171</v>
      </c>
      <c r="L453" s="25" t="s">
        <v>567</v>
      </c>
      <c r="M453" s="52">
        <v>45</v>
      </c>
      <c r="N453" s="71" t="s">
        <v>1207</v>
      </c>
      <c r="O453" s="25">
        <v>1</v>
      </c>
      <c r="P453" s="25">
        <v>2</v>
      </c>
      <c r="Q453" s="52">
        <v>1</v>
      </c>
      <c r="R453" s="25">
        <v>1</v>
      </c>
      <c r="S453" s="52">
        <f>O453+P453+Q453+R453</f>
        <v>5</v>
      </c>
      <c r="T453" s="25">
        <v>7</v>
      </c>
      <c r="U453" s="25">
        <f t="shared" si="227"/>
        <v>5</v>
      </c>
      <c r="V453" s="71" t="s">
        <v>1882</v>
      </c>
      <c r="W453" s="71" t="s">
        <v>31</v>
      </c>
      <c r="X453" s="25" t="s">
        <v>1529</v>
      </c>
      <c r="Y453" s="25">
        <v>50</v>
      </c>
      <c r="Z453" s="25">
        <v>25</v>
      </c>
      <c r="AA453" s="42">
        <v>100</v>
      </c>
      <c r="AB453" s="42">
        <v>100</v>
      </c>
      <c r="AC453" s="42">
        <v>25</v>
      </c>
      <c r="AD453" s="42">
        <v>0</v>
      </c>
      <c r="AE453" s="42">
        <v>300</v>
      </c>
      <c r="AF453" s="42">
        <v>700</v>
      </c>
      <c r="AG453" s="42">
        <v>1350</v>
      </c>
      <c r="AH453" s="42">
        <v>775</v>
      </c>
      <c r="AI453" s="42">
        <v>575</v>
      </c>
      <c r="AJ453" s="18">
        <v>3925</v>
      </c>
      <c r="AK453" s="47">
        <v>436.11111111111109</v>
      </c>
      <c r="AL453" s="75">
        <v>1350</v>
      </c>
      <c r="AM453" s="47">
        <f t="shared" si="241"/>
        <v>19625</v>
      </c>
      <c r="AN453" s="47">
        <v>0.19625000000000001</v>
      </c>
      <c r="AO453" s="48">
        <v>1.7954411929419785E-4</v>
      </c>
      <c r="AP453" s="49">
        <v>0.98568757136921881</v>
      </c>
      <c r="AQ453" s="18" t="s">
        <v>1168</v>
      </c>
      <c r="AR453" s="24">
        <v>850</v>
      </c>
      <c r="AS453" s="24" t="s">
        <v>1509</v>
      </c>
      <c r="AT453" s="79">
        <f t="shared" si="239"/>
        <v>51.92307692307692</v>
      </c>
      <c r="AU453" s="51" t="b">
        <f t="shared" si="240"/>
        <v>1</v>
      </c>
      <c r="AV453" s="19">
        <v>18.888888888888889</v>
      </c>
      <c r="AW453" s="47">
        <v>38250</v>
      </c>
      <c r="AX453" s="18" t="s">
        <v>1841</v>
      </c>
      <c r="AY453" s="18">
        <v>2</v>
      </c>
      <c r="AZ453" s="18">
        <f t="shared" si="228"/>
        <v>259.61538461538458</v>
      </c>
      <c r="BA453" s="44">
        <f>ROUNDUP((AT453*U453)/Z453,0)*Z453</f>
        <v>275</v>
      </c>
      <c r="BB453" s="80">
        <f t="shared" si="242"/>
        <v>51.92307692307692</v>
      </c>
      <c r="BC453" s="18">
        <f>BO453</f>
        <v>525</v>
      </c>
      <c r="BD453" s="18">
        <f>BO453*G453</f>
        <v>23625</v>
      </c>
      <c r="BE453" s="18">
        <f t="shared" si="232"/>
        <v>47250</v>
      </c>
      <c r="BF453" s="18">
        <v>10</v>
      </c>
      <c r="BG453" s="19">
        <f>ROUNDUP(AR453/BO453,0)</f>
        <v>2</v>
      </c>
      <c r="BH453" s="19">
        <f t="shared" si="234"/>
        <v>0</v>
      </c>
      <c r="BI453" s="19"/>
      <c r="BJ453" s="19"/>
      <c r="BK453" s="19"/>
      <c r="BL453" s="19"/>
      <c r="BM453" s="19">
        <f t="shared" si="235"/>
        <v>519.23076923076917</v>
      </c>
      <c r="BN453" s="18">
        <f t="shared" si="236"/>
        <v>525</v>
      </c>
      <c r="BO453" s="18">
        <f t="shared" si="237"/>
        <v>525</v>
      </c>
      <c r="BP453" s="18">
        <f>BO453/AT453</f>
        <v>10.111111111111112</v>
      </c>
    </row>
    <row r="454" spans="1:68" x14ac:dyDescent="0.25">
      <c r="A454" s="18">
        <v>101</v>
      </c>
      <c r="B454" s="23" t="s">
        <v>568</v>
      </c>
      <c r="C454" s="28" t="s">
        <v>1534</v>
      </c>
      <c r="D454" s="28"/>
      <c r="E454" s="23"/>
      <c r="F454" s="24">
        <v>225</v>
      </c>
      <c r="G454" s="25">
        <v>300</v>
      </c>
      <c r="H454" s="52" t="s">
        <v>1702</v>
      </c>
      <c r="I454" s="86" t="s">
        <v>1700</v>
      </c>
      <c r="J454" s="83" t="s">
        <v>1505</v>
      </c>
      <c r="K454" s="71" t="s">
        <v>1171</v>
      </c>
      <c r="L454" s="25" t="s">
        <v>569</v>
      </c>
      <c r="M454" s="52">
        <v>300</v>
      </c>
      <c r="N454" s="71" t="s">
        <v>1207</v>
      </c>
      <c r="O454" s="25">
        <v>1</v>
      </c>
      <c r="P454" s="25">
        <v>5</v>
      </c>
      <c r="Q454" s="52">
        <v>1</v>
      </c>
      <c r="R454" s="25">
        <v>3</v>
      </c>
      <c r="S454" s="52">
        <f>O454+P454+Q454+R454</f>
        <v>10</v>
      </c>
      <c r="T454" s="25">
        <v>7</v>
      </c>
      <c r="U454" s="25">
        <f t="shared" si="227"/>
        <v>10</v>
      </c>
      <c r="V454" s="71" t="s">
        <v>1926</v>
      </c>
      <c r="W454" s="71" t="s">
        <v>31</v>
      </c>
      <c r="X454" s="25" t="s">
        <v>1529</v>
      </c>
      <c r="Y454" s="25">
        <v>50</v>
      </c>
      <c r="Z454" s="25">
        <v>25</v>
      </c>
      <c r="AA454" s="42">
        <v>5</v>
      </c>
      <c r="AB454" s="42">
        <v>25</v>
      </c>
      <c r="AC454" s="42">
        <v>0</v>
      </c>
      <c r="AD454" s="42">
        <v>85</v>
      </c>
      <c r="AE454" s="42">
        <v>35</v>
      </c>
      <c r="AF454" s="42">
        <v>25</v>
      </c>
      <c r="AG454" s="42">
        <v>235</v>
      </c>
      <c r="AH454" s="42">
        <v>50</v>
      </c>
      <c r="AI454" s="42">
        <v>125</v>
      </c>
      <c r="AJ454" s="18">
        <v>585</v>
      </c>
      <c r="AK454" s="47">
        <v>65</v>
      </c>
      <c r="AL454" s="75">
        <v>235</v>
      </c>
      <c r="AM454" s="47">
        <f t="shared" si="241"/>
        <v>19500</v>
      </c>
      <c r="AN454" s="47">
        <v>0.19500000000000001</v>
      </c>
      <c r="AO454" s="48">
        <v>1.7840052617767429E-4</v>
      </c>
      <c r="AP454" s="49">
        <v>0.98586597189539649</v>
      </c>
      <c r="AQ454" s="18" t="s">
        <v>1168</v>
      </c>
      <c r="AR454" s="24">
        <v>225</v>
      </c>
      <c r="AS454" s="24" t="s">
        <v>1509</v>
      </c>
      <c r="AT454" s="79">
        <f t="shared" si="239"/>
        <v>9.0384615384615383</v>
      </c>
      <c r="AU454" s="51" t="b">
        <f t="shared" si="240"/>
        <v>0</v>
      </c>
      <c r="AV454" s="19">
        <v>28.723404255319149</v>
      </c>
      <c r="AW454" s="47">
        <v>67500</v>
      </c>
      <c r="AX454" s="18" t="s">
        <v>1841</v>
      </c>
      <c r="AY454" s="18">
        <v>2</v>
      </c>
      <c r="AZ454" s="18">
        <f t="shared" si="228"/>
        <v>90.384615384615387</v>
      </c>
      <c r="BA454" s="44">
        <f>ROUNDUP((AT454*U454)/Z454,0)*Z454</f>
        <v>100</v>
      </c>
      <c r="BB454" s="80">
        <f t="shared" si="242"/>
        <v>50</v>
      </c>
      <c r="BC454" s="18">
        <f>BO454</f>
        <v>100</v>
      </c>
      <c r="BD454" s="18">
        <f>BO454*G454</f>
        <v>30000</v>
      </c>
      <c r="BE454" s="18">
        <f t="shared" si="232"/>
        <v>60000</v>
      </c>
      <c r="BF454" s="18">
        <f>U454</f>
        <v>10</v>
      </c>
      <c r="BG454" s="19">
        <f>ROUNDUP(AR454/BO454,0)</f>
        <v>3</v>
      </c>
      <c r="BH454" s="19">
        <f t="shared" si="234"/>
        <v>-1</v>
      </c>
      <c r="BI454" s="19">
        <f>(AR454-AY454*BO454)*G454</f>
        <v>7500</v>
      </c>
      <c r="BJ454" s="19"/>
      <c r="BK454" s="19"/>
      <c r="BL454" s="19"/>
      <c r="BM454" s="19">
        <f t="shared" si="235"/>
        <v>90.384615384615387</v>
      </c>
      <c r="BN454" s="18">
        <f t="shared" si="236"/>
        <v>100</v>
      </c>
      <c r="BO454" s="18">
        <f t="shared" si="237"/>
        <v>100</v>
      </c>
      <c r="BP454" s="18">
        <f>BO454/AT454</f>
        <v>11.063829787234043</v>
      </c>
    </row>
    <row r="455" spans="1:68" ht="30" x14ac:dyDescent="0.25">
      <c r="A455" s="18">
        <v>714</v>
      </c>
      <c r="B455" s="28" t="s">
        <v>2154</v>
      </c>
      <c r="C455" s="28" t="s">
        <v>1870</v>
      </c>
      <c r="D455" s="28"/>
      <c r="E455" s="23"/>
      <c r="F455" s="24">
        <v>970</v>
      </c>
      <c r="G455" s="25">
        <v>33</v>
      </c>
      <c r="H455" s="52" t="e">
        <v>#N/A</v>
      </c>
      <c r="I455" s="86" t="s">
        <v>1699</v>
      </c>
      <c r="J455" s="83" t="s">
        <v>1500</v>
      </c>
      <c r="K455" s="69" t="s">
        <v>1178</v>
      </c>
      <c r="L455" s="25" t="s">
        <v>1294</v>
      </c>
      <c r="M455" s="52">
        <v>33</v>
      </c>
      <c r="N455" s="71" t="s">
        <v>1208</v>
      </c>
      <c r="O455" s="25">
        <v>1</v>
      </c>
      <c r="P455" s="25">
        <v>4</v>
      </c>
      <c r="Q455" s="52">
        <v>1</v>
      </c>
      <c r="R455" s="25">
        <v>2</v>
      </c>
      <c r="S455" s="25">
        <v>8</v>
      </c>
      <c r="U455" s="25">
        <f>MIN(S455,T455)</f>
        <v>8</v>
      </c>
      <c r="V455" s="71"/>
      <c r="W455" s="71" t="s">
        <v>46</v>
      </c>
      <c r="X455" s="25" t="s">
        <v>1510</v>
      </c>
      <c r="Y455" s="25">
        <v>5000</v>
      </c>
      <c r="Z455" s="25">
        <v>10</v>
      </c>
      <c r="AA455" s="42"/>
      <c r="AB455" s="42">
        <v>1150</v>
      </c>
      <c r="AC455" s="42">
        <v>30</v>
      </c>
      <c r="AD455" s="42"/>
      <c r="AE455" s="42"/>
      <c r="AF455" s="42"/>
      <c r="AG455" s="42"/>
      <c r="AH455" s="42"/>
      <c r="AI455" s="42"/>
      <c r="AK455" s="47">
        <v>590</v>
      </c>
      <c r="AM455" s="47">
        <f t="shared" si="241"/>
        <v>0</v>
      </c>
      <c r="AO455" s="48">
        <v>0</v>
      </c>
      <c r="AP455" s="49">
        <v>1</v>
      </c>
      <c r="AQ455" s="18" t="s">
        <v>1552</v>
      </c>
      <c r="AR455" s="24">
        <v>970</v>
      </c>
      <c r="AS455" s="24" t="s">
        <v>1510</v>
      </c>
      <c r="AT455" s="79">
        <f t="shared" si="239"/>
        <v>0</v>
      </c>
      <c r="AU455" s="51" t="b">
        <f t="shared" si="240"/>
        <v>0</v>
      </c>
      <c r="AV455" s="19"/>
      <c r="AW455" s="47">
        <v>32010</v>
      </c>
      <c r="BB455" s="80">
        <f t="shared" si="242"/>
        <v>5000</v>
      </c>
      <c r="BD455" s="18">
        <v>0</v>
      </c>
      <c r="BE455" s="18">
        <v>0</v>
      </c>
      <c r="BF455" s="18"/>
      <c r="BG455" s="18"/>
      <c r="BH455" s="18"/>
      <c r="BI455" s="18"/>
      <c r="BJ455" s="18"/>
      <c r="BK455" s="18"/>
      <c r="BL455" s="18"/>
    </row>
    <row r="456" spans="1:68" x14ac:dyDescent="0.25">
      <c r="A456" s="18">
        <v>681</v>
      </c>
      <c r="B456" s="23" t="s">
        <v>571</v>
      </c>
      <c r="C456" s="28" t="s">
        <v>1534</v>
      </c>
      <c r="D456" s="28"/>
      <c r="E456" s="23"/>
      <c r="F456" s="24">
        <v>35300</v>
      </c>
      <c r="G456" s="25">
        <v>1.2</v>
      </c>
      <c r="H456" s="52" t="s">
        <v>1767</v>
      </c>
      <c r="I456" s="86" t="s">
        <v>1699</v>
      </c>
      <c r="J456" s="83" t="s">
        <v>1500</v>
      </c>
      <c r="K456" s="71" t="s">
        <v>1180</v>
      </c>
      <c r="L456" s="25" t="s">
        <v>572</v>
      </c>
      <c r="M456" s="52">
        <v>1.2</v>
      </c>
      <c r="N456" s="71" t="s">
        <v>1208</v>
      </c>
      <c r="O456" s="25">
        <v>1</v>
      </c>
      <c r="P456" s="25">
        <v>7</v>
      </c>
      <c r="Q456" s="52">
        <v>1</v>
      </c>
      <c r="R456" s="25">
        <v>2</v>
      </c>
      <c r="S456" s="25">
        <v>11</v>
      </c>
      <c r="T456" s="25">
        <v>3</v>
      </c>
      <c r="U456" s="25">
        <f t="shared" ref="U456:U463" si="243">SUM(O456:R456)</f>
        <v>11</v>
      </c>
      <c r="V456" s="71" t="s">
        <v>1899</v>
      </c>
      <c r="W456" s="71" t="s">
        <v>46</v>
      </c>
      <c r="X456" s="25" t="s">
        <v>1510</v>
      </c>
      <c r="Y456" s="25">
        <v>5000</v>
      </c>
      <c r="Z456" s="25">
        <v>2000</v>
      </c>
      <c r="AA456" s="42">
        <v>32000</v>
      </c>
      <c r="AB456" s="42">
        <v>40000</v>
      </c>
      <c r="AC456" s="42">
        <v>5500</v>
      </c>
      <c r="AD456" s="42">
        <v>0</v>
      </c>
      <c r="AE456" s="42">
        <v>0</v>
      </c>
      <c r="AF456" s="42">
        <v>10000</v>
      </c>
      <c r="AG456" s="42">
        <v>16000</v>
      </c>
      <c r="AH456" s="42">
        <v>15000</v>
      </c>
      <c r="AI456" s="42">
        <v>27200</v>
      </c>
      <c r="AJ456" s="18">
        <v>145700</v>
      </c>
      <c r="AK456" s="47">
        <v>16188.888888888889</v>
      </c>
      <c r="AL456" s="75">
        <v>40000</v>
      </c>
      <c r="AM456" s="47">
        <f t="shared" si="241"/>
        <v>19426.666666666664</v>
      </c>
      <c r="AN456" s="47">
        <v>0.19426666666666664</v>
      </c>
      <c r="AO456" s="48">
        <v>1.7772961821598048E-4</v>
      </c>
      <c r="AP456" s="49">
        <v>0.98604370151361243</v>
      </c>
      <c r="AQ456" s="18" t="s">
        <v>1168</v>
      </c>
      <c r="AR456" s="24">
        <v>35300</v>
      </c>
      <c r="AS456" s="24" t="s">
        <v>1510</v>
      </c>
      <c r="AT456" s="79">
        <f t="shared" si="239"/>
        <v>1538.4615384615386</v>
      </c>
      <c r="AU456" s="51" t="b">
        <f t="shared" si="240"/>
        <v>0</v>
      </c>
      <c r="AV456" s="19">
        <v>26.475000000000001</v>
      </c>
      <c r="AW456" s="47">
        <v>42360</v>
      </c>
      <c r="AX456" s="18" t="s">
        <v>1841</v>
      </c>
      <c r="AY456" s="18">
        <v>2</v>
      </c>
      <c r="AZ456" s="18">
        <f t="shared" ref="AZ456:AZ463" si="244">AT456*U456</f>
        <v>16923.076923076926</v>
      </c>
      <c r="BA456" s="44">
        <f t="shared" ref="BA456:BA463" si="245">ROUNDUP((AT456*U456)/Z456,0)*Z456</f>
        <v>18000</v>
      </c>
      <c r="BB456" s="80">
        <f t="shared" si="242"/>
        <v>5000</v>
      </c>
      <c r="BC456" s="18">
        <f t="shared" ref="BC456:BC463" si="246">BO456</f>
        <v>17000</v>
      </c>
      <c r="BD456" s="18">
        <f t="shared" ref="BD456:BD463" si="247">BO456*G456</f>
        <v>20400</v>
      </c>
      <c r="BE456" s="18">
        <f t="shared" ref="BE456:BE463" si="248">BD456*AY456</f>
        <v>40800</v>
      </c>
      <c r="BF456" s="18">
        <v>10</v>
      </c>
      <c r="BG456" s="19">
        <f t="shared" ref="BG456:BG463" si="249">ROUNDUP(AR456/BO456,0)</f>
        <v>3</v>
      </c>
      <c r="BH456" s="19">
        <f t="shared" ref="BH456:BH463" si="250">AY456-BG456</f>
        <v>-1</v>
      </c>
      <c r="BI456" s="19">
        <f>(AR456-AY456*BO456)*G456</f>
        <v>1560</v>
      </c>
      <c r="BJ456" s="19"/>
      <c r="BK456" s="19"/>
      <c r="BL456" s="19"/>
      <c r="BM456" s="19">
        <f t="shared" ref="BM456:BM463" si="251">BF456*AT456</f>
        <v>15384.615384615387</v>
      </c>
      <c r="BN456" s="18">
        <f t="shared" ref="BN456:BN463" si="252">Y456+ROUNDUP((BM456-Y456)/Z456,0)*Z456</f>
        <v>17000</v>
      </c>
      <c r="BO456" s="18">
        <f t="shared" ref="BO456:BO463" si="253">IF(BN456&gt;=Y456,BN456,Y456)</f>
        <v>17000</v>
      </c>
      <c r="BP456" s="18">
        <f t="shared" ref="BP456:BP463" si="254">BO456/AT456</f>
        <v>11.049999999999999</v>
      </c>
    </row>
    <row r="457" spans="1:68" x14ac:dyDescent="0.25">
      <c r="A457" s="18">
        <v>212</v>
      </c>
      <c r="B457" s="23" t="s">
        <v>573</v>
      </c>
      <c r="C457" s="28" t="s">
        <v>1534</v>
      </c>
      <c r="D457" s="28"/>
      <c r="E457" s="23"/>
      <c r="F457" s="24">
        <v>8000</v>
      </c>
      <c r="G457" s="25">
        <v>8</v>
      </c>
      <c r="H457" s="52" t="s">
        <v>1768</v>
      </c>
      <c r="I457" s="86" t="s">
        <v>1700</v>
      </c>
      <c r="J457" s="83" t="s">
        <v>1639</v>
      </c>
      <c r="K457" s="71" t="s">
        <v>1177</v>
      </c>
      <c r="L457" s="25" t="s">
        <v>574</v>
      </c>
      <c r="M457" s="52">
        <v>8</v>
      </c>
      <c r="N457" s="71" t="s">
        <v>1208</v>
      </c>
      <c r="O457" s="25">
        <v>1</v>
      </c>
      <c r="P457" s="25">
        <v>10</v>
      </c>
      <c r="Q457" s="52">
        <v>1</v>
      </c>
      <c r="R457" s="25">
        <v>4</v>
      </c>
      <c r="S457" s="25">
        <v>16</v>
      </c>
      <c r="T457" s="25">
        <v>15</v>
      </c>
      <c r="U457" s="25">
        <f t="shared" si="243"/>
        <v>16</v>
      </c>
      <c r="V457" s="71" t="s">
        <v>1905</v>
      </c>
      <c r="W457" s="71" t="s">
        <v>46</v>
      </c>
      <c r="X457" s="25" t="s">
        <v>1510</v>
      </c>
      <c r="Y457" s="25">
        <v>5000</v>
      </c>
      <c r="Z457" s="25">
        <v>400</v>
      </c>
      <c r="AA457" s="42">
        <v>4200</v>
      </c>
      <c r="AB457" s="42">
        <v>8800</v>
      </c>
      <c r="AC457" s="42">
        <v>3200</v>
      </c>
      <c r="AD457" s="42">
        <v>0</v>
      </c>
      <c r="AE457" s="42">
        <v>0</v>
      </c>
      <c r="AF457" s="42">
        <v>2400</v>
      </c>
      <c r="AG457" s="42">
        <v>3200</v>
      </c>
      <c r="AH457" s="42">
        <v>0</v>
      </c>
      <c r="AI457" s="42">
        <v>0</v>
      </c>
      <c r="AJ457" s="18">
        <v>21800</v>
      </c>
      <c r="AK457" s="47">
        <v>2422.2222222222222</v>
      </c>
      <c r="AL457" s="75">
        <v>8800</v>
      </c>
      <c r="AM457" s="47">
        <f t="shared" si="241"/>
        <v>19377.777777777777</v>
      </c>
      <c r="AN457" s="47">
        <v>0.19377777777777777</v>
      </c>
      <c r="AO457" s="48">
        <v>1.7728234624151795E-4</v>
      </c>
      <c r="AP457" s="49">
        <v>0.98622098385985391</v>
      </c>
      <c r="AQ457" s="18" t="s">
        <v>1168</v>
      </c>
      <c r="AR457" s="24">
        <v>8000</v>
      </c>
      <c r="AS457" s="24" t="s">
        <v>1510</v>
      </c>
      <c r="AT457" s="79">
        <f t="shared" si="239"/>
        <v>338.46153846153845</v>
      </c>
      <c r="AU457" s="51" t="b">
        <f t="shared" si="240"/>
        <v>0</v>
      </c>
      <c r="AV457" s="19">
        <v>27.272727272727273</v>
      </c>
      <c r="AW457" s="47">
        <v>64000</v>
      </c>
      <c r="AX457" s="18" t="s">
        <v>1841</v>
      </c>
      <c r="AY457" s="18">
        <v>2</v>
      </c>
      <c r="AZ457" s="18">
        <f t="shared" si="244"/>
        <v>5415.3846153846152</v>
      </c>
      <c r="BA457" s="44">
        <f t="shared" si="245"/>
        <v>5600</v>
      </c>
      <c r="BB457" s="80">
        <f t="shared" si="242"/>
        <v>5000</v>
      </c>
      <c r="BC457" s="18">
        <f t="shared" si="246"/>
        <v>5800</v>
      </c>
      <c r="BD457" s="18">
        <f t="shared" si="247"/>
        <v>46400</v>
      </c>
      <c r="BE457" s="18">
        <f t="shared" si="248"/>
        <v>92800</v>
      </c>
      <c r="BF457" s="18">
        <f>U457</f>
        <v>16</v>
      </c>
      <c r="BG457" s="19">
        <f t="shared" si="249"/>
        <v>2</v>
      </c>
      <c r="BH457" s="19">
        <f t="shared" si="250"/>
        <v>0</v>
      </c>
      <c r="BI457" s="19"/>
      <c r="BJ457" s="19"/>
      <c r="BK457" s="19"/>
      <c r="BL457" s="19"/>
      <c r="BM457" s="19">
        <f t="shared" si="251"/>
        <v>5415.3846153846152</v>
      </c>
      <c r="BN457" s="18">
        <f t="shared" si="252"/>
        <v>5800</v>
      </c>
      <c r="BO457" s="18">
        <f t="shared" si="253"/>
        <v>5800</v>
      </c>
      <c r="BP457" s="18">
        <f t="shared" si="254"/>
        <v>17.136363636363637</v>
      </c>
    </row>
    <row r="458" spans="1:68" x14ac:dyDescent="0.25">
      <c r="A458" s="18">
        <v>504</v>
      </c>
      <c r="B458" s="23" t="s">
        <v>575</v>
      </c>
      <c r="C458" s="28" t="s">
        <v>1534</v>
      </c>
      <c r="D458" s="28"/>
      <c r="E458" s="23"/>
      <c r="F458" s="24">
        <v>77250</v>
      </c>
      <c r="G458" s="25">
        <v>0.28999999999999998</v>
      </c>
      <c r="H458" s="52" t="s">
        <v>1706</v>
      </c>
      <c r="I458" s="86" t="s">
        <v>1700</v>
      </c>
      <c r="J458" s="83" t="s">
        <v>1503</v>
      </c>
      <c r="K458" s="71" t="s">
        <v>1176</v>
      </c>
      <c r="L458" s="25" t="s">
        <v>576</v>
      </c>
      <c r="M458" s="52">
        <v>0.28999999999999998</v>
      </c>
      <c r="N458" s="71" t="s">
        <v>1208</v>
      </c>
      <c r="O458" s="25">
        <v>1</v>
      </c>
      <c r="P458" s="25">
        <v>15</v>
      </c>
      <c r="Q458" s="52">
        <v>1</v>
      </c>
      <c r="R458" s="25">
        <v>5</v>
      </c>
      <c r="S458" s="25">
        <v>1</v>
      </c>
      <c r="T458" s="25">
        <v>7</v>
      </c>
      <c r="U458" s="25">
        <f t="shared" si="243"/>
        <v>22</v>
      </c>
      <c r="V458" s="71" t="s">
        <v>1980</v>
      </c>
      <c r="W458" s="71" t="s">
        <v>46</v>
      </c>
      <c r="X458" s="25" t="s">
        <v>1510</v>
      </c>
      <c r="Y458" s="25">
        <v>10000</v>
      </c>
      <c r="Z458" s="25">
        <v>34000</v>
      </c>
      <c r="AA458" s="42">
        <v>96000</v>
      </c>
      <c r="AB458" s="42">
        <v>79500</v>
      </c>
      <c r="AC458" s="42">
        <v>47750</v>
      </c>
      <c r="AD458" s="42">
        <v>40000</v>
      </c>
      <c r="AE458" s="42">
        <v>40000</v>
      </c>
      <c r="AF458" s="42">
        <v>59000</v>
      </c>
      <c r="AG458" s="42">
        <v>68000</v>
      </c>
      <c r="AH458" s="42">
        <v>97250</v>
      </c>
      <c r="AI458" s="42">
        <v>73000</v>
      </c>
      <c r="AJ458" s="18">
        <v>600500</v>
      </c>
      <c r="AK458" s="47">
        <v>66722.222222222219</v>
      </c>
      <c r="AL458" s="75">
        <v>97250</v>
      </c>
      <c r="AM458" s="47">
        <f t="shared" si="241"/>
        <v>19349.444444444442</v>
      </c>
      <c r="AN458" s="47">
        <v>0.19349444444444441</v>
      </c>
      <c r="AO458" s="48">
        <v>1.7702313180177257E-4</v>
      </c>
      <c r="AP458" s="49">
        <v>0.9863980069916557</v>
      </c>
      <c r="AQ458" s="18" t="s">
        <v>1168</v>
      </c>
      <c r="AR458" s="24">
        <v>77250</v>
      </c>
      <c r="AS458" s="24" t="s">
        <v>1510</v>
      </c>
      <c r="AT458" s="79">
        <f t="shared" si="239"/>
        <v>3740.3846153846152</v>
      </c>
      <c r="AU458" s="51" t="b">
        <f t="shared" si="240"/>
        <v>0</v>
      </c>
      <c r="AV458" s="19">
        <v>23.830334190231362</v>
      </c>
      <c r="AW458" s="47">
        <v>22402.5</v>
      </c>
      <c r="AX458" s="18" t="s">
        <v>1841</v>
      </c>
      <c r="AY458" s="18">
        <v>2</v>
      </c>
      <c r="AZ458" s="18">
        <f t="shared" si="244"/>
        <v>82288.461538461532</v>
      </c>
      <c r="BA458" s="44">
        <f t="shared" si="245"/>
        <v>102000</v>
      </c>
      <c r="BB458" s="80">
        <f t="shared" si="242"/>
        <v>10000</v>
      </c>
      <c r="BC458" s="18">
        <f t="shared" si="246"/>
        <v>44000</v>
      </c>
      <c r="BD458" s="18">
        <f t="shared" si="247"/>
        <v>12760</v>
      </c>
      <c r="BE458" s="18">
        <f t="shared" si="248"/>
        <v>25520</v>
      </c>
      <c r="BF458" s="18">
        <v>10</v>
      </c>
      <c r="BG458" s="19">
        <f t="shared" si="249"/>
        <v>2</v>
      </c>
      <c r="BH458" s="19">
        <f t="shared" si="250"/>
        <v>0</v>
      </c>
      <c r="BI458" s="19"/>
      <c r="BJ458" s="19"/>
      <c r="BK458" s="19"/>
      <c r="BL458" s="19"/>
      <c r="BM458" s="19">
        <f t="shared" si="251"/>
        <v>37403.846153846156</v>
      </c>
      <c r="BN458" s="18">
        <f t="shared" si="252"/>
        <v>44000</v>
      </c>
      <c r="BO458" s="18">
        <f t="shared" si="253"/>
        <v>44000</v>
      </c>
      <c r="BP458" s="18">
        <f t="shared" si="254"/>
        <v>11.76349614395887</v>
      </c>
    </row>
    <row r="459" spans="1:68" ht="30" x14ac:dyDescent="0.25">
      <c r="A459" s="18">
        <v>1000</v>
      </c>
      <c r="B459" s="28" t="s">
        <v>2155</v>
      </c>
      <c r="C459" s="28" t="s">
        <v>1534</v>
      </c>
      <c r="D459" s="28"/>
      <c r="E459" s="23"/>
      <c r="F459" s="24">
        <v>15400</v>
      </c>
      <c r="G459" s="25">
        <v>1</v>
      </c>
      <c r="H459" s="52" t="s">
        <v>1702</v>
      </c>
      <c r="I459" s="86" t="s">
        <v>1700</v>
      </c>
      <c r="J459" s="83" t="s">
        <v>1499</v>
      </c>
      <c r="K459" s="71" t="s">
        <v>1176</v>
      </c>
      <c r="L459" s="25" t="s">
        <v>693</v>
      </c>
      <c r="M459" s="52">
        <v>1</v>
      </c>
      <c r="N459" s="71" t="s">
        <v>1208</v>
      </c>
      <c r="O459" s="37">
        <v>1</v>
      </c>
      <c r="P459" s="37">
        <v>15</v>
      </c>
      <c r="Q459" s="87">
        <v>1</v>
      </c>
      <c r="R459" s="37">
        <v>5</v>
      </c>
      <c r="S459" s="37">
        <v>22</v>
      </c>
      <c r="T459" s="37">
        <v>10</v>
      </c>
      <c r="U459" s="25">
        <f t="shared" si="243"/>
        <v>22</v>
      </c>
      <c r="V459" s="71" t="s">
        <v>1891</v>
      </c>
      <c r="W459" s="71" t="s">
        <v>46</v>
      </c>
      <c r="X459" s="23" t="s">
        <v>1529</v>
      </c>
      <c r="Y459" s="25">
        <v>200</v>
      </c>
      <c r="Z459" s="25">
        <v>6000</v>
      </c>
      <c r="AA459" s="42"/>
      <c r="AB459" s="42"/>
      <c r="AC459" s="42"/>
      <c r="AD459" s="42">
        <v>32000</v>
      </c>
      <c r="AE459" s="42"/>
      <c r="AF459" s="42">
        <v>5000</v>
      </c>
      <c r="AG459" s="42"/>
      <c r="AH459" s="42">
        <v>0</v>
      </c>
      <c r="AI459" s="42">
        <v>40000</v>
      </c>
      <c r="AJ459" s="18">
        <v>77000</v>
      </c>
      <c r="AK459" s="47">
        <v>19250</v>
      </c>
      <c r="AL459" s="75">
        <v>40000</v>
      </c>
      <c r="AM459" s="47">
        <f t="shared" si="241"/>
        <v>8555.5555555555547</v>
      </c>
      <c r="AN459" s="47">
        <v>0.1925</v>
      </c>
      <c r="AO459" s="48">
        <v>1.761133399446272E-4</v>
      </c>
      <c r="AP459" s="49">
        <v>0.9865741203316003</v>
      </c>
      <c r="AQ459" s="18" t="s">
        <v>1168</v>
      </c>
      <c r="AR459" s="24">
        <v>15400</v>
      </c>
      <c r="AS459" s="24" t="s">
        <v>1510</v>
      </c>
      <c r="AT459" s="79">
        <f t="shared" si="239"/>
        <v>1538.4615384615386</v>
      </c>
      <c r="AU459" s="51" t="b">
        <f t="shared" si="240"/>
        <v>1</v>
      </c>
      <c r="AV459" s="19">
        <v>11.55</v>
      </c>
      <c r="AW459" s="47">
        <v>15400</v>
      </c>
      <c r="AX459" s="18" t="s">
        <v>1841</v>
      </c>
      <c r="AY459" s="18">
        <v>2</v>
      </c>
      <c r="AZ459" s="18">
        <f t="shared" si="244"/>
        <v>33846.153846153851</v>
      </c>
      <c r="BA459" s="44">
        <f t="shared" si="245"/>
        <v>36000</v>
      </c>
      <c r="BB459" s="80">
        <f t="shared" si="242"/>
        <v>1538.4615384615386</v>
      </c>
      <c r="BC459" s="18">
        <f t="shared" si="246"/>
        <v>36200</v>
      </c>
      <c r="BD459" s="18">
        <f t="shared" si="247"/>
        <v>36200</v>
      </c>
      <c r="BE459" s="18">
        <f t="shared" si="248"/>
        <v>72400</v>
      </c>
      <c r="BF459" s="18">
        <f>U459</f>
        <v>22</v>
      </c>
      <c r="BG459" s="19">
        <f t="shared" si="249"/>
        <v>1</v>
      </c>
      <c r="BH459" s="19">
        <f t="shared" si="250"/>
        <v>1</v>
      </c>
      <c r="BI459" s="19"/>
      <c r="BJ459" s="19"/>
      <c r="BK459" s="19">
        <f>BH459*BO459</f>
        <v>36200</v>
      </c>
      <c r="BL459" s="19">
        <f>BK459*G459</f>
        <v>36200</v>
      </c>
      <c r="BM459" s="19">
        <f t="shared" si="251"/>
        <v>33846.153846153851</v>
      </c>
      <c r="BN459" s="18">
        <f t="shared" si="252"/>
        <v>36200</v>
      </c>
      <c r="BO459" s="18">
        <f t="shared" si="253"/>
        <v>36200</v>
      </c>
      <c r="BP459" s="18">
        <f t="shared" si="254"/>
        <v>23.529999999999998</v>
      </c>
    </row>
    <row r="460" spans="1:68" x14ac:dyDescent="0.25">
      <c r="A460" s="18">
        <v>506</v>
      </c>
      <c r="B460" s="23" t="s">
        <v>578</v>
      </c>
      <c r="C460" s="28" t="s">
        <v>1534</v>
      </c>
      <c r="D460" s="28"/>
      <c r="E460" s="23"/>
      <c r="F460" s="24">
        <v>106250</v>
      </c>
      <c r="G460" s="25">
        <v>0.28999999999999998</v>
      </c>
      <c r="H460" s="52" t="s">
        <v>1706</v>
      </c>
      <c r="I460" s="86" t="s">
        <v>1700</v>
      </c>
      <c r="J460" s="83" t="s">
        <v>1503</v>
      </c>
      <c r="K460" s="71" t="s">
        <v>1176</v>
      </c>
      <c r="L460" s="25" t="s">
        <v>579</v>
      </c>
      <c r="M460" s="52">
        <v>0.28999999999999998</v>
      </c>
      <c r="N460" s="71" t="s">
        <v>1208</v>
      </c>
      <c r="O460" s="25">
        <v>1</v>
      </c>
      <c r="P460" s="25">
        <v>15</v>
      </c>
      <c r="Q460" s="52">
        <v>1</v>
      </c>
      <c r="R460" s="25">
        <v>5</v>
      </c>
      <c r="S460" s="25">
        <v>1</v>
      </c>
      <c r="T460" s="25">
        <v>7</v>
      </c>
      <c r="U460" s="25">
        <f t="shared" si="243"/>
        <v>22</v>
      </c>
      <c r="V460" s="71" t="s">
        <v>1980</v>
      </c>
      <c r="W460" s="71" t="s">
        <v>46</v>
      </c>
      <c r="X460" s="25" t="s">
        <v>1510</v>
      </c>
      <c r="Y460" s="25">
        <v>10000</v>
      </c>
      <c r="Z460" s="25">
        <v>34000</v>
      </c>
      <c r="AA460" s="42">
        <v>83500</v>
      </c>
      <c r="AB460" s="42">
        <v>78500</v>
      </c>
      <c r="AC460" s="42">
        <v>60000</v>
      </c>
      <c r="AD460" s="42">
        <v>42000</v>
      </c>
      <c r="AE460" s="42">
        <v>40000</v>
      </c>
      <c r="AF460" s="42">
        <v>80000</v>
      </c>
      <c r="AG460" s="42">
        <v>58750</v>
      </c>
      <c r="AH460" s="42">
        <v>68000</v>
      </c>
      <c r="AI460" s="42">
        <v>73000</v>
      </c>
      <c r="AJ460" s="18">
        <v>583750</v>
      </c>
      <c r="AK460" s="47">
        <v>64861.111111111109</v>
      </c>
      <c r="AL460" s="75">
        <v>83500</v>
      </c>
      <c r="AM460" s="47">
        <f t="shared" si="241"/>
        <v>18809.722222222219</v>
      </c>
      <c r="AN460" s="47">
        <v>0.18809722222222219</v>
      </c>
      <c r="AO460" s="48">
        <v>1.7208535085642753E-4</v>
      </c>
      <c r="AP460" s="49">
        <v>0.98674620568245675</v>
      </c>
      <c r="AQ460" s="18" t="s">
        <v>1168</v>
      </c>
      <c r="AR460" s="24">
        <v>106250</v>
      </c>
      <c r="AS460" s="24" t="s">
        <v>1510</v>
      </c>
      <c r="AT460" s="79">
        <f t="shared" si="239"/>
        <v>3211.5384615384614</v>
      </c>
      <c r="AU460" s="51" t="b">
        <f t="shared" si="240"/>
        <v>0</v>
      </c>
      <c r="AV460" s="19">
        <v>38.173652694610773</v>
      </c>
      <c r="AW460" s="47">
        <v>30812.499999999996</v>
      </c>
      <c r="AX460" s="18" t="s">
        <v>1841</v>
      </c>
      <c r="AY460" s="18">
        <v>2</v>
      </c>
      <c r="AZ460" s="18">
        <f t="shared" si="244"/>
        <v>70653.846153846156</v>
      </c>
      <c r="BA460" s="44">
        <f t="shared" si="245"/>
        <v>102000</v>
      </c>
      <c r="BB460" s="80">
        <f t="shared" si="242"/>
        <v>10000</v>
      </c>
      <c r="BC460" s="18">
        <f t="shared" si="246"/>
        <v>44000</v>
      </c>
      <c r="BD460" s="18">
        <f t="shared" si="247"/>
        <v>12760</v>
      </c>
      <c r="BE460" s="18">
        <f t="shared" si="248"/>
        <v>25520</v>
      </c>
      <c r="BF460" s="18">
        <v>10</v>
      </c>
      <c r="BG460" s="19">
        <f t="shared" si="249"/>
        <v>3</v>
      </c>
      <c r="BH460" s="19">
        <f t="shared" si="250"/>
        <v>-1</v>
      </c>
      <c r="BI460" s="19">
        <f>(AR460-AY460*BO460)*G460</f>
        <v>5292.5</v>
      </c>
      <c r="BJ460" s="19"/>
      <c r="BK460" s="19"/>
      <c r="BL460" s="19"/>
      <c r="BM460" s="19">
        <f t="shared" si="251"/>
        <v>32115.384615384613</v>
      </c>
      <c r="BN460" s="18">
        <f t="shared" si="252"/>
        <v>44000</v>
      </c>
      <c r="BO460" s="18">
        <f t="shared" si="253"/>
        <v>44000</v>
      </c>
      <c r="BP460" s="18">
        <f t="shared" si="254"/>
        <v>13.700598802395209</v>
      </c>
    </row>
    <row r="461" spans="1:68" x14ac:dyDescent="0.25">
      <c r="A461" s="18">
        <v>470</v>
      </c>
      <c r="B461" s="23" t="s">
        <v>582</v>
      </c>
      <c r="C461" s="28" t="s">
        <v>1534</v>
      </c>
      <c r="D461" s="28"/>
      <c r="E461" s="23"/>
      <c r="F461" s="24">
        <v>1190</v>
      </c>
      <c r="G461" s="25">
        <v>35.85</v>
      </c>
      <c r="H461" s="52" t="s">
        <v>1737</v>
      </c>
      <c r="I461" s="86" t="s">
        <v>1699</v>
      </c>
      <c r="J461" s="83" t="s">
        <v>1500</v>
      </c>
      <c r="K461" s="71" t="s">
        <v>1178</v>
      </c>
      <c r="L461" s="25" t="s">
        <v>583</v>
      </c>
      <c r="M461" s="52">
        <v>35.85</v>
      </c>
      <c r="N461" s="71" t="s">
        <v>1208</v>
      </c>
      <c r="O461" s="25">
        <v>1</v>
      </c>
      <c r="P461" s="25">
        <v>4</v>
      </c>
      <c r="Q461" s="52">
        <v>1</v>
      </c>
      <c r="R461" s="25">
        <v>2</v>
      </c>
      <c r="S461" s="25">
        <v>8</v>
      </c>
      <c r="T461" s="25">
        <v>7</v>
      </c>
      <c r="U461" s="25">
        <f t="shared" si="243"/>
        <v>8</v>
      </c>
      <c r="V461" s="71" t="s">
        <v>1968</v>
      </c>
      <c r="W461" s="71" t="s">
        <v>46</v>
      </c>
      <c r="X461" s="25" t="s">
        <v>1510</v>
      </c>
      <c r="Y461" s="25">
        <v>500</v>
      </c>
      <c r="Z461" s="25">
        <v>10</v>
      </c>
      <c r="AA461" s="42">
        <v>0</v>
      </c>
      <c r="AB461" s="42">
        <v>0</v>
      </c>
      <c r="AC461" s="42">
        <v>0</v>
      </c>
      <c r="AD461" s="42">
        <v>0</v>
      </c>
      <c r="AE461" s="42">
        <v>0</v>
      </c>
      <c r="AF461" s="42">
        <v>1110</v>
      </c>
      <c r="AG461" s="42">
        <v>930</v>
      </c>
      <c r="AH461" s="42">
        <v>1246</v>
      </c>
      <c r="AI461" s="42">
        <v>1360</v>
      </c>
      <c r="AJ461" s="18">
        <v>4646</v>
      </c>
      <c r="AK461" s="47">
        <v>516.22222222222217</v>
      </c>
      <c r="AL461" s="75">
        <v>1360</v>
      </c>
      <c r="AM461" s="47">
        <f t="shared" si="241"/>
        <v>18506.566666666666</v>
      </c>
      <c r="AN461" s="47">
        <v>0.18506566666666666</v>
      </c>
      <c r="AO461" s="48">
        <v>1.693118580038739E-4</v>
      </c>
      <c r="AP461" s="49">
        <v>0.98691551754046059</v>
      </c>
      <c r="AQ461" s="18" t="s">
        <v>1168</v>
      </c>
      <c r="AR461" s="24">
        <v>1190</v>
      </c>
      <c r="AS461" s="24" t="s">
        <v>1510</v>
      </c>
      <c r="AT461" s="79">
        <f t="shared" si="239"/>
        <v>52.307692307692307</v>
      </c>
      <c r="AU461" s="51" t="b">
        <f t="shared" si="240"/>
        <v>0</v>
      </c>
      <c r="AV461" s="19">
        <v>26.25</v>
      </c>
      <c r="AW461" s="47">
        <v>42661.5</v>
      </c>
      <c r="AX461" s="18" t="s">
        <v>1841</v>
      </c>
      <c r="AY461" s="18">
        <v>2</v>
      </c>
      <c r="AZ461" s="18">
        <f t="shared" si="244"/>
        <v>418.46153846153845</v>
      </c>
      <c r="BA461" s="44">
        <f t="shared" si="245"/>
        <v>420</v>
      </c>
      <c r="BB461" s="80">
        <f t="shared" si="242"/>
        <v>500</v>
      </c>
      <c r="BC461" s="18">
        <f t="shared" si="246"/>
        <v>500</v>
      </c>
      <c r="BD461" s="18">
        <f t="shared" si="247"/>
        <v>17925</v>
      </c>
      <c r="BE461" s="18">
        <f t="shared" si="248"/>
        <v>35850</v>
      </c>
      <c r="BF461" s="18">
        <f>U461</f>
        <v>8</v>
      </c>
      <c r="BG461" s="19">
        <f t="shared" si="249"/>
        <v>3</v>
      </c>
      <c r="BH461" s="19">
        <f t="shared" si="250"/>
        <v>-1</v>
      </c>
      <c r="BI461" s="19">
        <f>(AR461-AY461*BO461)*G461</f>
        <v>6811.5</v>
      </c>
      <c r="BJ461" s="19"/>
      <c r="BK461" s="19"/>
      <c r="BL461" s="19"/>
      <c r="BM461" s="19">
        <f t="shared" si="251"/>
        <v>418.46153846153845</v>
      </c>
      <c r="BN461" s="18">
        <f t="shared" si="252"/>
        <v>410</v>
      </c>
      <c r="BO461" s="18">
        <f t="shared" si="253"/>
        <v>500</v>
      </c>
      <c r="BP461" s="18">
        <f t="shared" si="254"/>
        <v>9.5588235294117645</v>
      </c>
    </row>
    <row r="462" spans="1:68" x14ac:dyDescent="0.25">
      <c r="A462" s="18">
        <v>510</v>
      </c>
      <c r="B462" s="23" t="s">
        <v>584</v>
      </c>
      <c r="C462" s="28" t="s">
        <v>1534</v>
      </c>
      <c r="D462" s="28"/>
      <c r="E462" s="23"/>
      <c r="F462" s="24">
        <v>0</v>
      </c>
      <c r="G462" s="25">
        <v>33</v>
      </c>
      <c r="H462" s="52" t="s">
        <v>1702</v>
      </c>
      <c r="I462" s="86" t="s">
        <v>1700</v>
      </c>
      <c r="J462" s="83" t="s">
        <v>1503</v>
      </c>
      <c r="K462" s="71" t="s">
        <v>1178</v>
      </c>
      <c r="L462" s="25" t="s">
        <v>585</v>
      </c>
      <c r="M462" s="52">
        <v>33</v>
      </c>
      <c r="N462" s="71" t="s">
        <v>1208</v>
      </c>
      <c r="O462" s="25">
        <v>1</v>
      </c>
      <c r="P462" s="25">
        <v>4</v>
      </c>
      <c r="Q462" s="52">
        <v>1</v>
      </c>
      <c r="R462" s="25">
        <v>2</v>
      </c>
      <c r="S462" s="25">
        <v>8</v>
      </c>
      <c r="T462" s="25">
        <v>7</v>
      </c>
      <c r="U462" s="25">
        <f t="shared" si="243"/>
        <v>8</v>
      </c>
      <c r="V462" s="71" t="s">
        <v>1968</v>
      </c>
      <c r="W462" s="71" t="s">
        <v>46</v>
      </c>
      <c r="X462" s="25" t="s">
        <v>1510</v>
      </c>
      <c r="Y462" s="25">
        <v>500</v>
      </c>
      <c r="Z462" s="25">
        <v>10</v>
      </c>
      <c r="AA462" s="42">
        <v>1300</v>
      </c>
      <c r="AB462" s="42">
        <v>700</v>
      </c>
      <c r="AC462" s="42">
        <v>110</v>
      </c>
      <c r="AD462" s="42">
        <v>0</v>
      </c>
      <c r="AE462" s="42">
        <v>0</v>
      </c>
      <c r="AF462" s="42">
        <v>490</v>
      </c>
      <c r="AG462" s="42">
        <v>790</v>
      </c>
      <c r="AH462" s="42">
        <v>975</v>
      </c>
      <c r="AI462" s="42">
        <v>655</v>
      </c>
      <c r="AJ462" s="18">
        <v>5020</v>
      </c>
      <c r="AK462" s="47">
        <v>557.77777777777783</v>
      </c>
      <c r="AL462" s="75">
        <v>1300</v>
      </c>
      <c r="AM462" s="47">
        <f t="shared" si="241"/>
        <v>18406.666666666668</v>
      </c>
      <c r="AN462" s="47">
        <v>0.18406666666666668</v>
      </c>
      <c r="AO462" s="48">
        <v>1.6839789838514829E-4</v>
      </c>
      <c r="AP462" s="49">
        <v>0.98708391543884577</v>
      </c>
      <c r="AQ462" s="18" t="s">
        <v>1168</v>
      </c>
      <c r="AR462" s="57">
        <v>0</v>
      </c>
      <c r="AS462" s="24" t="s">
        <v>1510</v>
      </c>
      <c r="AT462" s="79">
        <f t="shared" si="239"/>
        <v>50</v>
      </c>
      <c r="AU462" s="51" t="b">
        <f t="shared" si="240"/>
        <v>0</v>
      </c>
      <c r="AV462" s="19">
        <v>0</v>
      </c>
      <c r="AW462" s="47">
        <v>0</v>
      </c>
      <c r="AX462" s="18" t="s">
        <v>1841</v>
      </c>
      <c r="AY462" s="18">
        <v>2</v>
      </c>
      <c r="AZ462" s="18">
        <f t="shared" si="244"/>
        <v>400</v>
      </c>
      <c r="BA462" s="44">
        <f t="shared" si="245"/>
        <v>400</v>
      </c>
      <c r="BB462" s="80">
        <f t="shared" si="242"/>
        <v>500</v>
      </c>
      <c r="BC462" s="18">
        <f t="shared" si="246"/>
        <v>500</v>
      </c>
      <c r="BD462" s="18">
        <f t="shared" si="247"/>
        <v>16500</v>
      </c>
      <c r="BE462" s="18">
        <f t="shared" si="248"/>
        <v>33000</v>
      </c>
      <c r="BF462" s="18">
        <f>U462</f>
        <v>8</v>
      </c>
      <c r="BG462" s="19">
        <f t="shared" si="249"/>
        <v>0</v>
      </c>
      <c r="BH462" s="19">
        <f t="shared" si="250"/>
        <v>2</v>
      </c>
      <c r="BI462" s="19"/>
      <c r="BJ462" s="19"/>
      <c r="BK462" s="19">
        <f>BH462*BO462</f>
        <v>1000</v>
      </c>
      <c r="BL462" s="58">
        <f>BK462*G462</f>
        <v>33000</v>
      </c>
      <c r="BM462" s="19">
        <f t="shared" si="251"/>
        <v>400</v>
      </c>
      <c r="BN462" s="18">
        <f t="shared" si="252"/>
        <v>400</v>
      </c>
      <c r="BO462" s="18">
        <f t="shared" si="253"/>
        <v>500</v>
      </c>
      <c r="BP462" s="18">
        <f t="shared" si="254"/>
        <v>10</v>
      </c>
    </row>
    <row r="463" spans="1:68" ht="30" x14ac:dyDescent="0.25">
      <c r="A463" s="18">
        <v>405</v>
      </c>
      <c r="B463" s="29" t="s">
        <v>2156</v>
      </c>
      <c r="C463" s="28" t="s">
        <v>1534</v>
      </c>
      <c r="D463" s="28"/>
      <c r="E463" s="23"/>
      <c r="F463" s="24">
        <v>1190.0899999999999</v>
      </c>
      <c r="G463" s="25">
        <v>230</v>
      </c>
      <c r="H463" s="52" t="s">
        <v>1769</v>
      </c>
      <c r="I463" s="86" t="s">
        <v>1700</v>
      </c>
      <c r="J463" s="83" t="s">
        <v>1505</v>
      </c>
      <c r="K463" s="71" t="s">
        <v>1175</v>
      </c>
      <c r="L463" s="25" t="s">
        <v>586</v>
      </c>
      <c r="M463" s="52">
        <v>230</v>
      </c>
      <c r="N463" s="71" t="s">
        <v>1208</v>
      </c>
      <c r="O463" s="25">
        <v>1</v>
      </c>
      <c r="P463" s="25">
        <v>15</v>
      </c>
      <c r="Q463" s="52">
        <v>1</v>
      </c>
      <c r="R463" s="25">
        <v>5</v>
      </c>
      <c r="S463" s="25">
        <v>22</v>
      </c>
      <c r="T463" s="25">
        <v>25</v>
      </c>
      <c r="U463" s="25">
        <f t="shared" si="243"/>
        <v>22</v>
      </c>
      <c r="V463" s="71"/>
      <c r="W463" s="71" t="s">
        <v>46</v>
      </c>
      <c r="X463" s="25" t="s">
        <v>1529</v>
      </c>
      <c r="Y463" s="25">
        <v>500</v>
      </c>
      <c r="Z463" s="25">
        <v>20</v>
      </c>
      <c r="AA463" s="42">
        <v>0</v>
      </c>
      <c r="AB463" s="42">
        <v>170</v>
      </c>
      <c r="AC463" s="42">
        <v>0</v>
      </c>
      <c r="AD463" s="42">
        <v>0</v>
      </c>
      <c r="AE463" s="42">
        <v>0</v>
      </c>
      <c r="AF463" s="42">
        <v>0</v>
      </c>
      <c r="AG463" s="42">
        <v>200</v>
      </c>
      <c r="AH463" s="42">
        <v>348.90999999999997</v>
      </c>
      <c r="AI463" s="42">
        <v>0</v>
      </c>
      <c r="AJ463" s="18">
        <v>718.91</v>
      </c>
      <c r="AK463" s="47">
        <v>79.878888888888881</v>
      </c>
      <c r="AL463" s="75">
        <v>348.90999999999997</v>
      </c>
      <c r="AM463" s="47">
        <f t="shared" si="241"/>
        <v>18372.144444444442</v>
      </c>
      <c r="AN463" s="47">
        <v>0.18372144444444444</v>
      </c>
      <c r="AO463" s="48">
        <v>1.6808206337954484E-4</v>
      </c>
      <c r="AP463" s="49">
        <v>0.98725199750222536</v>
      </c>
      <c r="AQ463" s="18" t="s">
        <v>1168</v>
      </c>
      <c r="AR463" s="24">
        <v>1190.0899999999999</v>
      </c>
      <c r="AS463" s="24" t="s">
        <v>1509</v>
      </c>
      <c r="AT463" s="79">
        <f t="shared" si="239"/>
        <v>13.419615384615383</v>
      </c>
      <c r="AU463" s="51" t="b">
        <f t="shared" si="240"/>
        <v>0</v>
      </c>
      <c r="AV463" s="53">
        <v>102.32638789372618</v>
      </c>
      <c r="AW463" s="47">
        <v>273720.69999999995</v>
      </c>
      <c r="AX463" s="18" t="s">
        <v>1841</v>
      </c>
      <c r="AY463" s="18">
        <v>2</v>
      </c>
      <c r="AZ463" s="43">
        <f t="shared" si="244"/>
        <v>295.23153846153843</v>
      </c>
      <c r="BA463" s="44">
        <f t="shared" si="245"/>
        <v>300</v>
      </c>
      <c r="BB463" s="80">
        <f t="shared" si="242"/>
        <v>500</v>
      </c>
      <c r="BC463" s="18">
        <f t="shared" si="246"/>
        <v>500</v>
      </c>
      <c r="BD463" s="18">
        <f t="shared" si="247"/>
        <v>115000</v>
      </c>
      <c r="BE463" s="18">
        <f t="shared" si="248"/>
        <v>230000</v>
      </c>
      <c r="BF463" s="18">
        <f>U463</f>
        <v>22</v>
      </c>
      <c r="BG463" s="19">
        <f t="shared" si="249"/>
        <v>3</v>
      </c>
      <c r="BH463" s="19">
        <f t="shared" si="250"/>
        <v>-1</v>
      </c>
      <c r="BI463" s="19">
        <f>(AR463-AY463*BO463)*G463</f>
        <v>43720.699999999983</v>
      </c>
      <c r="BJ463" s="19"/>
      <c r="BK463" s="19"/>
      <c r="BL463" s="19"/>
      <c r="BM463" s="19">
        <f t="shared" si="251"/>
        <v>295.23153846153843</v>
      </c>
      <c r="BN463" s="18">
        <f t="shared" si="252"/>
        <v>280</v>
      </c>
      <c r="BO463" s="18">
        <f t="shared" si="253"/>
        <v>500</v>
      </c>
      <c r="BP463" s="18">
        <f t="shared" si="254"/>
        <v>37.258891977873951</v>
      </c>
    </row>
    <row r="464" spans="1:68" ht="30" x14ac:dyDescent="0.25">
      <c r="A464" s="18">
        <v>822</v>
      </c>
      <c r="B464" s="29" t="s">
        <v>2157</v>
      </c>
      <c r="C464" s="28" t="s">
        <v>1870</v>
      </c>
      <c r="D464" s="28"/>
      <c r="E464" s="23" t="s">
        <v>1602</v>
      </c>
      <c r="F464" s="24">
        <v>1090</v>
      </c>
      <c r="G464" s="25">
        <v>36</v>
      </c>
      <c r="H464" s="52" t="e">
        <v>#N/A</v>
      </c>
      <c r="I464" s="86" t="s">
        <v>1700</v>
      </c>
      <c r="J464" s="83" t="s">
        <v>1505</v>
      </c>
      <c r="K464" s="69" t="s">
        <v>1178</v>
      </c>
      <c r="L464" s="25" t="s">
        <v>1282</v>
      </c>
      <c r="M464" s="52">
        <v>36</v>
      </c>
      <c r="N464" s="71" t="s">
        <v>1208</v>
      </c>
      <c r="O464" s="25">
        <v>1</v>
      </c>
      <c r="P464" s="25">
        <v>4</v>
      </c>
      <c r="Q464" s="52">
        <v>1</v>
      </c>
      <c r="R464" s="25">
        <v>2</v>
      </c>
      <c r="S464" s="25">
        <v>8</v>
      </c>
      <c r="U464" s="25">
        <f>MIN(S464,T464)</f>
        <v>8</v>
      </c>
      <c r="V464" s="71"/>
      <c r="W464" s="71" t="s">
        <v>46</v>
      </c>
      <c r="X464" s="25" t="s">
        <v>1510</v>
      </c>
      <c r="Y464" s="25">
        <v>500</v>
      </c>
      <c r="Z464" s="25">
        <v>10</v>
      </c>
      <c r="AA464" s="42"/>
      <c r="AB464" s="42"/>
      <c r="AC464" s="42"/>
      <c r="AD464" s="42"/>
      <c r="AE464" s="42">
        <v>510</v>
      </c>
      <c r="AF464" s="42"/>
      <c r="AG464" s="42"/>
      <c r="AH464" s="42"/>
      <c r="AI464" s="42"/>
      <c r="AK464" s="47">
        <v>510</v>
      </c>
      <c r="AM464" s="47">
        <f t="shared" si="241"/>
        <v>0</v>
      </c>
      <c r="AO464" s="48">
        <v>0</v>
      </c>
      <c r="AP464" s="49">
        <v>1</v>
      </c>
      <c r="AQ464" s="18" t="s">
        <v>1552</v>
      </c>
      <c r="AR464" s="24">
        <v>1090</v>
      </c>
      <c r="AS464" s="24" t="s">
        <v>1510</v>
      </c>
      <c r="AT464" s="79">
        <f t="shared" si="239"/>
        <v>0</v>
      </c>
      <c r="AU464" s="51" t="b">
        <f t="shared" si="240"/>
        <v>0</v>
      </c>
      <c r="AV464" s="19"/>
      <c r="AW464" s="47">
        <v>39240</v>
      </c>
      <c r="BB464" s="80">
        <f t="shared" si="242"/>
        <v>500</v>
      </c>
      <c r="BD464" s="18">
        <v>0</v>
      </c>
      <c r="BE464" s="18">
        <v>0</v>
      </c>
      <c r="BF464" s="18"/>
      <c r="BG464" s="18"/>
      <c r="BH464" s="18"/>
      <c r="BI464" s="18"/>
      <c r="BJ464" s="18"/>
      <c r="BK464" s="18"/>
      <c r="BL464" s="18"/>
    </row>
    <row r="465" spans="1:68" ht="30" x14ac:dyDescent="0.25">
      <c r="A465" s="18">
        <v>779</v>
      </c>
      <c r="B465" s="28" t="s">
        <v>2158</v>
      </c>
      <c r="C465" s="23" t="s">
        <v>1595</v>
      </c>
      <c r="D465" s="23"/>
      <c r="E465" s="23" t="s">
        <v>1604</v>
      </c>
      <c r="F465" s="24">
        <v>24975</v>
      </c>
      <c r="G465" s="25">
        <v>1.1499999999999999</v>
      </c>
      <c r="H465" s="52" t="e">
        <v>#N/A</v>
      </c>
      <c r="I465" s="86" t="s">
        <v>1700</v>
      </c>
      <c r="J465" s="83" t="s">
        <v>1505</v>
      </c>
      <c r="K465" s="69" t="s">
        <v>1187</v>
      </c>
      <c r="L465" s="25" t="s">
        <v>1262</v>
      </c>
      <c r="M465" s="52">
        <v>1.1499999999999999</v>
      </c>
      <c r="N465" s="71" t="s">
        <v>1208</v>
      </c>
      <c r="O465" s="25">
        <v>1</v>
      </c>
      <c r="P465" s="25">
        <v>10</v>
      </c>
      <c r="Q465" s="52">
        <v>1</v>
      </c>
      <c r="R465" s="25">
        <v>3</v>
      </c>
      <c r="S465" s="25">
        <v>15</v>
      </c>
      <c r="U465" s="25">
        <f>SUM(O465:R465)</f>
        <v>15</v>
      </c>
      <c r="V465" s="71" t="s">
        <v>1933</v>
      </c>
      <c r="W465" s="71" t="s">
        <v>31</v>
      </c>
      <c r="X465" s="25" t="s">
        <v>1510</v>
      </c>
      <c r="Y465" s="25">
        <v>10000</v>
      </c>
      <c r="Z465" s="25">
        <v>400</v>
      </c>
      <c r="AA465" s="42"/>
      <c r="AB465" s="42"/>
      <c r="AC465" s="42"/>
      <c r="AD465" s="42"/>
      <c r="AE465" s="42">
        <v>17904</v>
      </c>
      <c r="AF465" s="42"/>
      <c r="AG465" s="42">
        <v>14000</v>
      </c>
      <c r="AH465" s="42"/>
      <c r="AI465" s="42"/>
      <c r="AK465" s="47">
        <v>15952</v>
      </c>
      <c r="AM465" s="47">
        <f t="shared" si="241"/>
        <v>0</v>
      </c>
      <c r="AO465" s="48">
        <v>0</v>
      </c>
      <c r="AP465" s="49">
        <v>1</v>
      </c>
      <c r="AQ465" s="18" t="s">
        <v>1168</v>
      </c>
      <c r="AR465" s="24">
        <v>24975</v>
      </c>
      <c r="AS465" s="24" t="s">
        <v>1510</v>
      </c>
      <c r="AT465" s="79">
        <f t="shared" si="239"/>
        <v>0</v>
      </c>
      <c r="AU465" s="51" t="b">
        <f t="shared" si="240"/>
        <v>0</v>
      </c>
      <c r="AV465" s="19"/>
      <c r="AW465" s="47">
        <v>28721.249999999996</v>
      </c>
      <c r="AX465" s="18" t="s">
        <v>1867</v>
      </c>
      <c r="AY465" s="18">
        <v>2</v>
      </c>
      <c r="AZ465" s="43"/>
      <c r="BB465" s="80">
        <f t="shared" si="242"/>
        <v>10000</v>
      </c>
      <c r="BC465" s="18">
        <f>BO465</f>
        <v>10000</v>
      </c>
      <c r="BD465" s="18">
        <f>BO465*G465</f>
        <v>11500</v>
      </c>
      <c r="BE465" s="18">
        <f>BD465*AY465</f>
        <v>23000</v>
      </c>
      <c r="BF465" s="18">
        <f>U465</f>
        <v>15</v>
      </c>
      <c r="BG465" s="19">
        <f>ROUNDUP(AR465/BO465,0)</f>
        <v>3</v>
      </c>
      <c r="BH465" s="19">
        <f>AY465-BG465</f>
        <v>-1</v>
      </c>
      <c r="BI465" s="19"/>
      <c r="BJ465" s="19"/>
      <c r="BK465" s="19">
        <f>BH465*BO465</f>
        <v>-10000</v>
      </c>
      <c r="BL465" s="19">
        <f>BK465*G465</f>
        <v>-11500</v>
      </c>
      <c r="BM465" s="19">
        <f>BF465*AT465</f>
        <v>0</v>
      </c>
      <c r="BN465" s="18">
        <f>Y465+ROUNDUP((BM465-Y465)/Z465,0)*Z465</f>
        <v>0</v>
      </c>
      <c r="BO465" s="18">
        <f>IF(BN465&gt;=Y465,BN465,Y465)</f>
        <v>10000</v>
      </c>
      <c r="BP465" s="18" t="e">
        <f>BO465/AT465</f>
        <v>#DIV/0!</v>
      </c>
    </row>
    <row r="466" spans="1:68" ht="30" x14ac:dyDescent="0.25">
      <c r="A466" s="18">
        <v>125</v>
      </c>
      <c r="B466" s="29" t="s">
        <v>2159</v>
      </c>
      <c r="C466" s="28" t="s">
        <v>1534</v>
      </c>
      <c r="D466" s="28"/>
      <c r="E466" s="23"/>
      <c r="F466" s="24">
        <v>25</v>
      </c>
      <c r="G466" s="25">
        <v>1100</v>
      </c>
      <c r="H466" s="52" t="e">
        <v>#N/A</v>
      </c>
      <c r="I466" s="86" t="s">
        <v>1699</v>
      </c>
      <c r="J466" s="83" t="s">
        <v>1662</v>
      </c>
      <c r="K466" s="71" t="s">
        <v>1183</v>
      </c>
      <c r="L466" s="25" t="s">
        <v>587</v>
      </c>
      <c r="M466" s="52">
        <v>1100</v>
      </c>
      <c r="N466" s="71" t="s">
        <v>1207</v>
      </c>
      <c r="O466" s="25">
        <v>1</v>
      </c>
      <c r="P466" s="25">
        <v>20</v>
      </c>
      <c r="Q466" s="52">
        <v>5</v>
      </c>
      <c r="R466" s="25">
        <v>5</v>
      </c>
      <c r="S466" s="52">
        <f>O466+P466+Q466+R466</f>
        <v>31</v>
      </c>
      <c r="T466" s="25">
        <v>30</v>
      </c>
      <c r="U466" s="25">
        <f>SUM(O466:R466)</f>
        <v>31</v>
      </c>
      <c r="V466" s="71" t="s">
        <v>1890</v>
      </c>
      <c r="W466" s="71" t="s">
        <v>19</v>
      </c>
      <c r="X466" s="25" t="s">
        <v>1529</v>
      </c>
      <c r="Y466" s="25">
        <v>25</v>
      </c>
      <c r="Z466" s="25">
        <v>25</v>
      </c>
      <c r="AA466" s="42">
        <v>0</v>
      </c>
      <c r="AB466" s="42">
        <v>0</v>
      </c>
      <c r="AC466" s="42">
        <v>0</v>
      </c>
      <c r="AD466" s="42">
        <v>0</v>
      </c>
      <c r="AE466" s="42">
        <v>0</v>
      </c>
      <c r="AF466" s="42">
        <v>50</v>
      </c>
      <c r="AG466" s="42">
        <v>0</v>
      </c>
      <c r="AH466" s="42">
        <v>25</v>
      </c>
      <c r="AI466" s="42">
        <v>75</v>
      </c>
      <c r="AJ466" s="18">
        <v>150</v>
      </c>
      <c r="AK466" s="47">
        <v>16.666666666666668</v>
      </c>
      <c r="AL466" s="75">
        <v>75</v>
      </c>
      <c r="AM466" s="47">
        <f t="shared" si="241"/>
        <v>18333.333333333336</v>
      </c>
      <c r="AN466" s="47">
        <v>0.18333333333333335</v>
      </c>
      <c r="AO466" s="48">
        <v>1.677269904234545E-4</v>
      </c>
      <c r="AP466" s="49">
        <v>0.98741972449264881</v>
      </c>
      <c r="AQ466" s="18" t="s">
        <v>1168</v>
      </c>
      <c r="AR466" s="24">
        <v>25</v>
      </c>
      <c r="AS466" s="24" t="s">
        <v>1509</v>
      </c>
      <c r="AT466" s="79">
        <f t="shared" si="239"/>
        <v>2.8846153846153846</v>
      </c>
      <c r="AU466" s="51" t="b">
        <f t="shared" si="240"/>
        <v>0</v>
      </c>
      <c r="AV466" s="19">
        <v>10</v>
      </c>
      <c r="AW466" s="47">
        <v>27500</v>
      </c>
      <c r="AX466" s="18" t="s">
        <v>1841</v>
      </c>
      <c r="AY466" s="18">
        <v>2</v>
      </c>
      <c r="AZ466" s="18">
        <f>AT466*U466</f>
        <v>89.42307692307692</v>
      </c>
      <c r="BA466" s="44">
        <f>ROUNDUP((AT466*U466)/Z466,0)*Z466</f>
        <v>100</v>
      </c>
      <c r="BB466" s="80">
        <f t="shared" si="242"/>
        <v>25</v>
      </c>
      <c r="BC466" s="18">
        <f>BO466</f>
        <v>100</v>
      </c>
      <c r="BD466" s="18">
        <f>BO466*G466</f>
        <v>110000</v>
      </c>
      <c r="BE466" s="18">
        <f>BD466*AY466</f>
        <v>220000</v>
      </c>
      <c r="BF466" s="18">
        <f>U466</f>
        <v>31</v>
      </c>
      <c r="BG466" s="19">
        <f>ROUNDUP(AR466/BO466,0)</f>
        <v>1</v>
      </c>
      <c r="BH466" s="19">
        <f>AY466-BG466</f>
        <v>1</v>
      </c>
      <c r="BI466" s="19"/>
      <c r="BJ466" s="19"/>
      <c r="BK466" s="19">
        <f>BH466*BO466</f>
        <v>100</v>
      </c>
      <c r="BL466" s="19">
        <f>BK466*G466</f>
        <v>110000</v>
      </c>
      <c r="BM466" s="19">
        <f>BF466*AT466</f>
        <v>89.42307692307692</v>
      </c>
      <c r="BN466" s="18">
        <f>Y466+ROUNDUP((BM466-Y466)/Z466,0)*Z466</f>
        <v>100</v>
      </c>
      <c r="BO466" s="18">
        <f>IF(BN466&gt;=Y466,BN466,Y466)</f>
        <v>100</v>
      </c>
      <c r="BP466" s="18">
        <f>BO466/AT466</f>
        <v>34.666666666666664</v>
      </c>
    </row>
    <row r="467" spans="1:68" x14ac:dyDescent="0.25">
      <c r="A467" s="18">
        <v>552</v>
      </c>
      <c r="B467" s="23" t="s">
        <v>588</v>
      </c>
      <c r="C467" s="28" t="s">
        <v>1534</v>
      </c>
      <c r="D467" s="28"/>
      <c r="E467" s="23"/>
      <c r="F467" s="24">
        <v>1</v>
      </c>
      <c r="G467" s="25">
        <v>125</v>
      </c>
      <c r="H467" s="52" t="e">
        <v>#N/A</v>
      </c>
      <c r="I467" s="86" t="s">
        <v>1700</v>
      </c>
      <c r="J467" s="83" t="s">
        <v>1639</v>
      </c>
      <c r="K467" s="71" t="s">
        <v>1184</v>
      </c>
      <c r="L467" s="25" t="s">
        <v>589</v>
      </c>
      <c r="M467" s="52">
        <v>125</v>
      </c>
      <c r="N467" s="71" t="s">
        <v>1208</v>
      </c>
      <c r="O467" s="37">
        <v>1</v>
      </c>
      <c r="P467" s="37">
        <v>7</v>
      </c>
      <c r="Q467" s="87">
        <v>1</v>
      </c>
      <c r="R467" s="37">
        <v>3</v>
      </c>
      <c r="S467" s="37">
        <v>12</v>
      </c>
      <c r="T467" s="37">
        <v>10</v>
      </c>
      <c r="U467" s="25">
        <f>SUM(O467:R467)</f>
        <v>12</v>
      </c>
      <c r="V467" s="71" t="s">
        <v>1912</v>
      </c>
      <c r="W467" s="71" t="s">
        <v>46</v>
      </c>
      <c r="X467" s="23" t="s">
        <v>1529</v>
      </c>
      <c r="Y467" s="25">
        <v>500</v>
      </c>
      <c r="Z467" s="25">
        <v>20</v>
      </c>
      <c r="AA467" s="42">
        <v>358.64</v>
      </c>
      <c r="AB467" s="42">
        <v>40</v>
      </c>
      <c r="AC467" s="42">
        <v>0</v>
      </c>
      <c r="AD467" s="42">
        <v>0</v>
      </c>
      <c r="AE467" s="42">
        <v>717</v>
      </c>
      <c r="AF467" s="42">
        <v>84</v>
      </c>
      <c r="AG467" s="42">
        <v>30</v>
      </c>
      <c r="AH467" s="42">
        <v>0</v>
      </c>
      <c r="AI467" s="42">
        <v>65</v>
      </c>
      <c r="AJ467" s="18">
        <v>1294.6399999999999</v>
      </c>
      <c r="AK467" s="47">
        <v>143.84888888888887</v>
      </c>
      <c r="AL467" s="75">
        <v>717</v>
      </c>
      <c r="AM467" s="47">
        <f t="shared" si="241"/>
        <v>17981.111111111109</v>
      </c>
      <c r="AN467" s="47">
        <v>0.17981111111111109</v>
      </c>
      <c r="AO467" s="48">
        <v>1.6450459915289475E-4</v>
      </c>
      <c r="AP467" s="49">
        <v>0.98758422909180166</v>
      </c>
      <c r="AQ467" s="18" t="s">
        <v>1168</v>
      </c>
      <c r="AR467" s="24">
        <v>1</v>
      </c>
      <c r="AS467" s="24" t="s">
        <v>1509</v>
      </c>
      <c r="AT467" s="79">
        <f t="shared" si="239"/>
        <v>27.576923076923077</v>
      </c>
      <c r="AU467" s="51" t="b">
        <f t="shared" si="240"/>
        <v>0</v>
      </c>
      <c r="AV467" s="19">
        <v>4.1841004184100423E-2</v>
      </c>
      <c r="AW467" s="47">
        <v>125</v>
      </c>
      <c r="AX467" s="18" t="s">
        <v>1841</v>
      </c>
      <c r="AY467" s="18">
        <v>2</v>
      </c>
      <c r="AZ467" s="18">
        <f>AT467*U467</f>
        <v>330.92307692307691</v>
      </c>
      <c r="BA467" s="44">
        <f>ROUNDUP((AT467*U467)/Z467,0)*Z467</f>
        <v>340</v>
      </c>
      <c r="BB467" s="80">
        <f t="shared" si="242"/>
        <v>500</v>
      </c>
      <c r="BC467" s="18">
        <f>BO467</f>
        <v>500</v>
      </c>
      <c r="BD467" s="18">
        <f>BO467*G467</f>
        <v>62500</v>
      </c>
      <c r="BE467" s="18">
        <f>BD467*AY467</f>
        <v>125000</v>
      </c>
      <c r="BF467" s="18">
        <f>U467</f>
        <v>12</v>
      </c>
      <c r="BG467" s="19">
        <f>ROUNDUP(AR467/BO467,0)</f>
        <v>1</v>
      </c>
      <c r="BH467" s="19">
        <f>AY467-BG467</f>
        <v>1</v>
      </c>
      <c r="BI467" s="19"/>
      <c r="BJ467" s="19"/>
      <c r="BK467" s="19">
        <f>BH467*BO467</f>
        <v>500</v>
      </c>
      <c r="BL467" s="19">
        <f>BK467*G467</f>
        <v>62500</v>
      </c>
      <c r="BM467" s="19">
        <f>BF467*AT467</f>
        <v>330.92307692307691</v>
      </c>
      <c r="BN467" s="18">
        <f>Y467+ROUNDUP((BM467-Y467)/Z467,0)*Z467</f>
        <v>320</v>
      </c>
      <c r="BO467" s="18">
        <f>IF(BN467&gt;=Y467,BN467,Y467)</f>
        <v>500</v>
      </c>
      <c r="BP467" s="18">
        <f>BO467/AT467</f>
        <v>18.131101813110181</v>
      </c>
    </row>
    <row r="468" spans="1:68" x14ac:dyDescent="0.25">
      <c r="A468" s="18">
        <v>198</v>
      </c>
      <c r="B468" s="23" t="s">
        <v>590</v>
      </c>
      <c r="C468" s="28" t="s">
        <v>1534</v>
      </c>
      <c r="D468" s="28"/>
      <c r="E468" s="23"/>
      <c r="F468" s="24">
        <v>380</v>
      </c>
      <c r="G468" s="25">
        <v>31.5</v>
      </c>
      <c r="H468" s="52" t="s">
        <v>1767</v>
      </c>
      <c r="I468" s="86" t="s">
        <v>1699</v>
      </c>
      <c r="J468" s="83" t="s">
        <v>1500</v>
      </c>
      <c r="K468" s="71" t="s">
        <v>1178</v>
      </c>
      <c r="L468" s="25" t="s">
        <v>591</v>
      </c>
      <c r="M468" s="52">
        <v>31.5</v>
      </c>
      <c r="N468" s="71" t="s">
        <v>1208</v>
      </c>
      <c r="O468" s="25">
        <v>1</v>
      </c>
      <c r="P468" s="25">
        <v>4</v>
      </c>
      <c r="Q468" s="52">
        <v>1</v>
      </c>
      <c r="R468" s="25">
        <v>2</v>
      </c>
      <c r="S468" s="25">
        <v>8</v>
      </c>
      <c r="T468" s="25">
        <v>5</v>
      </c>
      <c r="U468" s="25">
        <f>SUM(O468:R468)</f>
        <v>8</v>
      </c>
      <c r="V468" s="71" t="s">
        <v>1968</v>
      </c>
      <c r="W468" s="71" t="s">
        <v>46</v>
      </c>
      <c r="X468" s="25" t="s">
        <v>1510</v>
      </c>
      <c r="Y468" s="25">
        <v>500</v>
      </c>
      <c r="Z468" s="25">
        <v>10</v>
      </c>
      <c r="AA468" s="42">
        <v>1400</v>
      </c>
      <c r="AB468" s="42">
        <v>1420</v>
      </c>
      <c r="AC468" s="42">
        <v>110</v>
      </c>
      <c r="AD468" s="42">
        <v>0</v>
      </c>
      <c r="AE468" s="42">
        <v>110</v>
      </c>
      <c r="AF468" s="42">
        <v>340</v>
      </c>
      <c r="AG468" s="42">
        <v>550</v>
      </c>
      <c r="AH468" s="42">
        <v>340</v>
      </c>
      <c r="AI468" s="42">
        <v>780</v>
      </c>
      <c r="AJ468" s="18">
        <v>5050</v>
      </c>
      <c r="AK468" s="47">
        <v>561.11111111111109</v>
      </c>
      <c r="AL468" s="75">
        <v>1420</v>
      </c>
      <c r="AM468" s="47">
        <f t="shared" si="241"/>
        <v>17675</v>
      </c>
      <c r="AN468" s="47">
        <v>0.17674999999999999</v>
      </c>
      <c r="AO468" s="48">
        <v>1.6170406667643042E-4</v>
      </c>
      <c r="AP468" s="49">
        <v>0.98774593315847814</v>
      </c>
      <c r="AQ468" s="18" t="s">
        <v>1168</v>
      </c>
      <c r="AR468" s="24">
        <v>380</v>
      </c>
      <c r="AS468" s="24" t="s">
        <v>1510</v>
      </c>
      <c r="AT468" s="79">
        <f t="shared" si="239"/>
        <v>54.615384615384613</v>
      </c>
      <c r="AU468" s="51" t="b">
        <f t="shared" si="240"/>
        <v>0</v>
      </c>
      <c r="AV468" s="19">
        <v>8.0281690140845061</v>
      </c>
      <c r="AW468" s="47">
        <v>11970</v>
      </c>
      <c r="AX468" s="18" t="s">
        <v>1841</v>
      </c>
      <c r="AY468" s="18">
        <v>2</v>
      </c>
      <c r="AZ468" s="18">
        <f>AT468*U468</f>
        <v>436.92307692307691</v>
      </c>
      <c r="BA468" s="44">
        <f>ROUNDUP((AT468*U468)/Z468,0)*Z468</f>
        <v>440</v>
      </c>
      <c r="BB468" s="80">
        <f t="shared" si="242"/>
        <v>500</v>
      </c>
      <c r="BC468" s="18">
        <f>BO468</f>
        <v>500</v>
      </c>
      <c r="BD468" s="18">
        <f>BO468*G468</f>
        <v>15750</v>
      </c>
      <c r="BE468" s="18">
        <f>BD468*AY468</f>
        <v>31500</v>
      </c>
      <c r="BF468" s="18">
        <f>U468</f>
        <v>8</v>
      </c>
      <c r="BG468" s="19">
        <f>ROUNDUP(AR468/BO468,0)</f>
        <v>1</v>
      </c>
      <c r="BH468" s="19">
        <f>AY468-BG468</f>
        <v>1</v>
      </c>
      <c r="BI468" s="19"/>
      <c r="BJ468" s="19"/>
      <c r="BK468" s="19">
        <f>BH468*BO468</f>
        <v>500</v>
      </c>
      <c r="BL468" s="19">
        <f>BK468*G468</f>
        <v>15750</v>
      </c>
      <c r="BM468" s="19">
        <f>BF468*AT468</f>
        <v>436.92307692307691</v>
      </c>
      <c r="BN468" s="18">
        <f>Y468+ROUNDUP((BM468-Y468)/Z468,0)*Z468</f>
        <v>430</v>
      </c>
      <c r="BO468" s="18">
        <f>IF(BN468&gt;=Y468,BN468,Y468)</f>
        <v>500</v>
      </c>
      <c r="BP468" s="18">
        <f>BO468/AT468</f>
        <v>9.1549295774647899</v>
      </c>
    </row>
    <row r="469" spans="1:68" ht="30" x14ac:dyDescent="0.25">
      <c r="A469" s="18">
        <v>278</v>
      </c>
      <c r="B469" s="28" t="s">
        <v>2160</v>
      </c>
      <c r="C469" s="28" t="s">
        <v>1870</v>
      </c>
      <c r="D469" s="28"/>
      <c r="E469" s="23" t="s">
        <v>1602</v>
      </c>
      <c r="F469" s="24">
        <v>177207</v>
      </c>
      <c r="G469" s="25">
        <v>0.25</v>
      </c>
      <c r="H469" s="52" t="s">
        <v>1799</v>
      </c>
      <c r="I469" s="86" t="s">
        <v>1700</v>
      </c>
      <c r="J469" s="83" t="s">
        <v>1639</v>
      </c>
      <c r="K469" s="69" t="s">
        <v>1199</v>
      </c>
      <c r="L469" s="25" t="s">
        <v>1299</v>
      </c>
      <c r="M469" s="52">
        <v>0.25</v>
      </c>
      <c r="N469" s="71" t="s">
        <v>1208</v>
      </c>
      <c r="O469" s="25">
        <v>1</v>
      </c>
      <c r="P469" s="25">
        <v>7</v>
      </c>
      <c r="Q469" s="52">
        <v>1</v>
      </c>
      <c r="R469" s="25">
        <v>3</v>
      </c>
      <c r="S469" s="25">
        <v>1</v>
      </c>
      <c r="U469" s="25">
        <f>MIN(S469,T469)</f>
        <v>1</v>
      </c>
      <c r="V469" s="71"/>
      <c r="W469" s="71" t="s">
        <v>31</v>
      </c>
      <c r="X469" s="25" t="s">
        <v>1510</v>
      </c>
      <c r="Y469" s="25">
        <v>5000</v>
      </c>
      <c r="Z469" s="25">
        <v>100</v>
      </c>
      <c r="AA469" s="42">
        <v>62500</v>
      </c>
      <c r="AB469" s="42"/>
      <c r="AC469" s="42"/>
      <c r="AD469" s="42"/>
      <c r="AE469" s="42"/>
      <c r="AF469" s="42"/>
      <c r="AG469" s="42"/>
      <c r="AH469" s="42">
        <v>78000</v>
      </c>
      <c r="AI469" s="42"/>
      <c r="AK469" s="47">
        <v>70250</v>
      </c>
      <c r="AM469" s="47">
        <f t="shared" si="241"/>
        <v>0</v>
      </c>
      <c r="AO469" s="48">
        <v>0</v>
      </c>
      <c r="AP469" s="49">
        <v>1</v>
      </c>
      <c r="AQ469" s="18" t="s">
        <v>1552</v>
      </c>
      <c r="AR469" s="24">
        <v>177207</v>
      </c>
      <c r="AS469" s="24" t="s">
        <v>1510</v>
      </c>
      <c r="AT469" s="79">
        <f t="shared" si="239"/>
        <v>0</v>
      </c>
      <c r="AU469" s="51" t="b">
        <f t="shared" si="240"/>
        <v>0</v>
      </c>
      <c r="AV469" s="19"/>
      <c r="AW469" s="47">
        <v>44301.75</v>
      </c>
      <c r="BB469" s="80">
        <f t="shared" si="242"/>
        <v>5000</v>
      </c>
      <c r="BD469" s="18">
        <v>0</v>
      </c>
      <c r="BE469" s="18">
        <v>0</v>
      </c>
      <c r="BF469" s="18"/>
      <c r="BG469" s="18"/>
      <c r="BH469" s="18"/>
      <c r="BI469" s="18"/>
      <c r="BJ469" s="18"/>
      <c r="BK469" s="18"/>
      <c r="BL469" s="18"/>
    </row>
    <row r="470" spans="1:68" x14ac:dyDescent="0.25">
      <c r="A470" s="18">
        <v>734</v>
      </c>
      <c r="B470" s="23" t="s">
        <v>1322</v>
      </c>
      <c r="C470" s="28" t="s">
        <v>1870</v>
      </c>
      <c r="D470" s="28"/>
      <c r="E470" s="23" t="s">
        <v>1602</v>
      </c>
      <c r="F470" s="24">
        <v>17500</v>
      </c>
      <c r="G470" s="25">
        <v>1.95</v>
      </c>
      <c r="H470" s="52" t="e">
        <v>#N/A</v>
      </c>
      <c r="I470" s="86" t="s">
        <v>1699</v>
      </c>
      <c r="J470" s="83" t="s">
        <v>1500</v>
      </c>
      <c r="K470" s="71" t="s">
        <v>1180</v>
      </c>
      <c r="L470" s="25" t="s">
        <v>1323</v>
      </c>
      <c r="M470" s="52">
        <v>1.95</v>
      </c>
      <c r="N470" s="71" t="s">
        <v>1208</v>
      </c>
      <c r="O470" s="25">
        <v>1</v>
      </c>
      <c r="P470" s="25">
        <v>7</v>
      </c>
      <c r="Q470" s="52">
        <v>1</v>
      </c>
      <c r="R470" s="25">
        <v>2</v>
      </c>
      <c r="S470" s="25">
        <v>11</v>
      </c>
      <c r="U470" s="25">
        <f>MIN(S470,T470)</f>
        <v>11</v>
      </c>
      <c r="V470" s="71"/>
      <c r="W470" s="71" t="s">
        <v>46</v>
      </c>
      <c r="X470" s="25" t="s">
        <v>1510</v>
      </c>
      <c r="Y470" s="25">
        <v>5000</v>
      </c>
      <c r="Z470" s="25">
        <v>2000</v>
      </c>
      <c r="AA470" s="42"/>
      <c r="AB470" s="42">
        <v>9000</v>
      </c>
      <c r="AC470" s="42"/>
      <c r="AD470" s="42"/>
      <c r="AE470" s="42"/>
      <c r="AF470" s="42"/>
      <c r="AG470" s="42"/>
      <c r="AH470" s="42"/>
      <c r="AI470" s="42"/>
      <c r="AK470" s="47">
        <v>9000</v>
      </c>
      <c r="AM470" s="47">
        <f t="shared" si="241"/>
        <v>0</v>
      </c>
      <c r="AO470" s="48">
        <v>0</v>
      </c>
      <c r="AP470" s="49">
        <v>1</v>
      </c>
      <c r="AQ470" s="18" t="s">
        <v>1552</v>
      </c>
      <c r="AR470" s="24">
        <v>17500</v>
      </c>
      <c r="AS470" s="24" t="s">
        <v>1510</v>
      </c>
      <c r="AT470" s="79">
        <f t="shared" si="239"/>
        <v>0</v>
      </c>
      <c r="AU470" s="51" t="b">
        <f t="shared" si="240"/>
        <v>0</v>
      </c>
      <c r="AV470" s="19"/>
      <c r="AW470" s="47">
        <v>34125</v>
      </c>
      <c r="BB470" s="80">
        <f t="shared" si="242"/>
        <v>5000</v>
      </c>
      <c r="BD470" s="18">
        <v>0</v>
      </c>
      <c r="BE470" s="18">
        <v>0</v>
      </c>
      <c r="BF470" s="18"/>
      <c r="BG470" s="18"/>
      <c r="BH470" s="18"/>
      <c r="BI470" s="18"/>
      <c r="BJ470" s="18"/>
      <c r="BK470" s="18"/>
      <c r="BL470" s="18"/>
    </row>
    <row r="471" spans="1:68" ht="30" x14ac:dyDescent="0.25">
      <c r="A471" s="18">
        <v>347</v>
      </c>
      <c r="B471" s="28" t="s">
        <v>2161</v>
      </c>
      <c r="C471" s="28" t="s">
        <v>1534</v>
      </c>
      <c r="D471" s="28"/>
      <c r="E471" s="23"/>
      <c r="F471" s="24">
        <v>60</v>
      </c>
      <c r="G471" s="25">
        <v>38.75</v>
      </c>
      <c r="H471" s="52" t="s">
        <v>1702</v>
      </c>
      <c r="I471" s="86" t="s">
        <v>1700</v>
      </c>
      <c r="J471" s="83" t="s">
        <v>1505</v>
      </c>
      <c r="K471" s="71" t="s">
        <v>1178</v>
      </c>
      <c r="L471" s="25" t="s">
        <v>592</v>
      </c>
      <c r="M471" s="52">
        <v>38.75</v>
      </c>
      <c r="N471" s="71" t="s">
        <v>1208</v>
      </c>
      <c r="O471" s="25">
        <v>1</v>
      </c>
      <c r="P471" s="25">
        <v>4</v>
      </c>
      <c r="Q471" s="52">
        <v>1</v>
      </c>
      <c r="R471" s="25">
        <v>2</v>
      </c>
      <c r="S471" s="25">
        <v>8</v>
      </c>
      <c r="T471" s="25">
        <v>5</v>
      </c>
      <c r="U471" s="25">
        <f>SUM(O471:R471)</f>
        <v>8</v>
      </c>
      <c r="V471" s="71" t="s">
        <v>1968</v>
      </c>
      <c r="W471" s="71" t="s">
        <v>46</v>
      </c>
      <c r="X471" s="25" t="s">
        <v>1510</v>
      </c>
      <c r="Y471" s="25">
        <v>500</v>
      </c>
      <c r="Z471" s="25">
        <v>10</v>
      </c>
      <c r="AA471" s="42">
        <v>210</v>
      </c>
      <c r="AB471" s="42">
        <v>0</v>
      </c>
      <c r="AC471" s="42">
        <v>800</v>
      </c>
      <c r="AD471" s="42">
        <v>0</v>
      </c>
      <c r="AE471" s="42">
        <v>0</v>
      </c>
      <c r="AF471" s="42">
        <v>1600</v>
      </c>
      <c r="AG471" s="42">
        <v>0</v>
      </c>
      <c r="AH471" s="42">
        <v>410</v>
      </c>
      <c r="AI471" s="42">
        <v>1050</v>
      </c>
      <c r="AJ471" s="18">
        <v>4070</v>
      </c>
      <c r="AK471" s="47">
        <v>452.22222222222223</v>
      </c>
      <c r="AL471" s="75">
        <v>1600</v>
      </c>
      <c r="AM471" s="47">
        <f t="shared" si="241"/>
        <v>17523.611111111113</v>
      </c>
      <c r="AN471" s="47">
        <v>0.17523611111111112</v>
      </c>
      <c r="AO471" s="48">
        <v>1.6031904834641858E-4</v>
      </c>
      <c r="AP471" s="49">
        <v>0.9879062522068246</v>
      </c>
      <c r="AQ471" s="18" t="s">
        <v>1168</v>
      </c>
      <c r="AR471" s="24">
        <v>60</v>
      </c>
      <c r="AS471" s="24" t="s">
        <v>1510</v>
      </c>
      <c r="AT471" s="79">
        <f t="shared" si="239"/>
        <v>61.53846153846154</v>
      </c>
      <c r="AU471" s="51" t="b">
        <f t="shared" si="240"/>
        <v>0</v>
      </c>
      <c r="AV471" s="19">
        <v>1.125</v>
      </c>
      <c r="AW471" s="47">
        <v>2325</v>
      </c>
      <c r="AX471" s="18" t="s">
        <v>1841</v>
      </c>
      <c r="AY471" s="18">
        <v>2</v>
      </c>
      <c r="AZ471" s="18">
        <f>AT471*U471</f>
        <v>492.30769230769232</v>
      </c>
      <c r="BA471" s="44">
        <f>ROUNDUP((AT471*U471)/Z471,0)*Z471</f>
        <v>500</v>
      </c>
      <c r="BB471" s="80">
        <f t="shared" si="242"/>
        <v>500</v>
      </c>
      <c r="BC471" s="18">
        <f>BO471</f>
        <v>500</v>
      </c>
      <c r="BD471" s="18">
        <f>BO471*G471</f>
        <v>19375</v>
      </c>
      <c r="BE471" s="18">
        <f>BD471*AY471</f>
        <v>38750</v>
      </c>
      <c r="BF471" s="18">
        <f>U471</f>
        <v>8</v>
      </c>
      <c r="BG471" s="19">
        <f>ROUNDUP(AR471/BO471,0)</f>
        <v>1</v>
      </c>
      <c r="BH471" s="19">
        <f>AY471-BG471</f>
        <v>1</v>
      </c>
      <c r="BI471" s="19"/>
      <c r="BJ471" s="19"/>
      <c r="BK471" s="19">
        <f>BH471*BO471</f>
        <v>500</v>
      </c>
      <c r="BL471" s="19">
        <f>BK471*G471</f>
        <v>19375</v>
      </c>
      <c r="BM471" s="19">
        <f>BF471*AT471</f>
        <v>492.30769230769232</v>
      </c>
      <c r="BN471" s="18">
        <f>Y471+ROUNDUP((BM471-Y471)/Z471,0)*Z471</f>
        <v>490</v>
      </c>
      <c r="BO471" s="18">
        <f>IF(BN471&gt;=Y471,BN471,Y471)</f>
        <v>500</v>
      </c>
      <c r="BP471" s="18">
        <f>BO471/AT471</f>
        <v>8.125</v>
      </c>
    </row>
    <row r="472" spans="1:68" ht="30" x14ac:dyDescent="0.25">
      <c r="A472" s="18">
        <v>538</v>
      </c>
      <c r="B472" s="29" t="s">
        <v>2162</v>
      </c>
      <c r="C472" s="28" t="s">
        <v>1534</v>
      </c>
      <c r="D472" s="28"/>
      <c r="E472" s="23"/>
      <c r="F472" s="24">
        <v>2265</v>
      </c>
      <c r="G472" s="25">
        <v>35</v>
      </c>
      <c r="H472" s="52" t="s">
        <v>1741</v>
      </c>
      <c r="I472" s="86" t="s">
        <v>1700</v>
      </c>
      <c r="J472" s="83" t="s">
        <v>1639</v>
      </c>
      <c r="K472" s="71" t="s">
        <v>1178</v>
      </c>
      <c r="L472" s="25" t="s">
        <v>796</v>
      </c>
      <c r="M472" s="52">
        <v>35</v>
      </c>
      <c r="N472" s="71" t="s">
        <v>1208</v>
      </c>
      <c r="O472" s="25">
        <v>1</v>
      </c>
      <c r="P472" s="25">
        <v>4</v>
      </c>
      <c r="Q472" s="52">
        <v>1</v>
      </c>
      <c r="R472" s="25">
        <v>2</v>
      </c>
      <c r="S472" s="25">
        <v>8</v>
      </c>
      <c r="T472" s="25">
        <v>7</v>
      </c>
      <c r="U472" s="25">
        <f>SUM(O472:R472)</f>
        <v>8</v>
      </c>
      <c r="V472" s="71"/>
      <c r="W472" s="71" t="s">
        <v>46</v>
      </c>
      <c r="X472" s="25" t="s">
        <v>1510</v>
      </c>
      <c r="Y472" s="25">
        <v>500</v>
      </c>
      <c r="Z472" s="25">
        <v>10</v>
      </c>
      <c r="AA472" s="42"/>
      <c r="AB472" s="42"/>
      <c r="AC472" s="42"/>
      <c r="AD472" s="42"/>
      <c r="AE472" s="42"/>
      <c r="AF472" s="42"/>
      <c r="AG472" s="42"/>
      <c r="AH472" s="42">
        <v>50</v>
      </c>
      <c r="AI472" s="42">
        <v>950</v>
      </c>
      <c r="AJ472" s="18">
        <v>1000</v>
      </c>
      <c r="AK472" s="47">
        <v>500</v>
      </c>
      <c r="AL472" s="75">
        <v>950</v>
      </c>
      <c r="AM472" s="47">
        <f t="shared" si="241"/>
        <v>3888.8888888888891</v>
      </c>
      <c r="AN472" s="47">
        <v>0.17499999999999999</v>
      </c>
      <c r="AO472" s="48">
        <v>1.6010303631329746E-4</v>
      </c>
      <c r="AP472" s="49">
        <v>0.98806635524313791</v>
      </c>
      <c r="AQ472" s="18" t="s">
        <v>1168</v>
      </c>
      <c r="AR472" s="24">
        <v>2265</v>
      </c>
      <c r="AS472" s="24" t="s">
        <v>1510</v>
      </c>
      <c r="AT472" s="79">
        <f t="shared" si="239"/>
        <v>36.53846153846154</v>
      </c>
      <c r="AU472" s="51" t="b">
        <f t="shared" si="240"/>
        <v>0</v>
      </c>
      <c r="AV472" s="53">
        <v>71.526315789473685</v>
      </c>
      <c r="AW472" s="47">
        <v>79275</v>
      </c>
      <c r="AX472" s="18" t="s">
        <v>1841</v>
      </c>
      <c r="AY472" s="18">
        <v>2</v>
      </c>
      <c r="AZ472" s="18">
        <f>AT472*U472</f>
        <v>292.30769230769232</v>
      </c>
      <c r="BA472" s="44">
        <f>ROUNDUP((AT472*U472)/Z472,0)*Z472</f>
        <v>300</v>
      </c>
      <c r="BB472" s="80">
        <f t="shared" si="242"/>
        <v>500</v>
      </c>
      <c r="BC472" s="18">
        <f>BO472</f>
        <v>500</v>
      </c>
      <c r="BD472" s="18">
        <f>BO472*G472</f>
        <v>17500</v>
      </c>
      <c r="BE472" s="18">
        <f>BD472*AY472</f>
        <v>35000</v>
      </c>
      <c r="BF472" s="18">
        <f>U472</f>
        <v>8</v>
      </c>
      <c r="BG472" s="19">
        <f>ROUNDUP(AR472/BO472,0)</f>
        <v>5</v>
      </c>
      <c r="BH472" s="19">
        <f>AY472-BG472</f>
        <v>-3</v>
      </c>
      <c r="BI472" s="19">
        <f>(AR472-AY472*BO472)*G472</f>
        <v>44275</v>
      </c>
      <c r="BJ472" s="19"/>
      <c r="BK472" s="19"/>
      <c r="BL472" s="19"/>
      <c r="BM472" s="19">
        <f>BF472*AT472</f>
        <v>292.30769230769232</v>
      </c>
      <c r="BN472" s="18">
        <f>Y472+ROUNDUP((BM472-Y472)/Z472,0)*Z472</f>
        <v>290</v>
      </c>
      <c r="BO472" s="18">
        <f>IF(BN472&gt;=Y472,BN472,Y472)</f>
        <v>500</v>
      </c>
      <c r="BP472" s="18">
        <f>BO472/AT472</f>
        <v>13.684210526315789</v>
      </c>
    </row>
    <row r="473" spans="1:68" ht="45" x14ac:dyDescent="0.25">
      <c r="A473" s="18">
        <v>509</v>
      </c>
      <c r="B473" s="28" t="s">
        <v>2163</v>
      </c>
      <c r="C473" s="28" t="s">
        <v>1534</v>
      </c>
      <c r="D473" s="28"/>
      <c r="E473" s="23"/>
      <c r="F473" s="24">
        <v>28000</v>
      </c>
      <c r="G473" s="25">
        <v>0.82</v>
      </c>
      <c r="H473" s="52" t="s">
        <v>1726</v>
      </c>
      <c r="I473" s="86" t="s">
        <v>1700</v>
      </c>
      <c r="J473" s="83" t="s">
        <v>1630</v>
      </c>
      <c r="K473" s="71" t="s">
        <v>1187</v>
      </c>
      <c r="L473" s="25" t="s">
        <v>593</v>
      </c>
      <c r="M473" s="52">
        <v>0.82</v>
      </c>
      <c r="N473" s="71" t="s">
        <v>1208</v>
      </c>
      <c r="O473" s="25">
        <v>1</v>
      </c>
      <c r="P473" s="25">
        <v>10</v>
      </c>
      <c r="Q473" s="52">
        <v>1</v>
      </c>
      <c r="R473" s="25">
        <v>3</v>
      </c>
      <c r="S473" s="25">
        <v>15</v>
      </c>
      <c r="T473" s="25">
        <v>5</v>
      </c>
      <c r="U473" s="25">
        <f>SUM(O473:R473)</f>
        <v>15</v>
      </c>
      <c r="V473" s="71" t="s">
        <v>1928</v>
      </c>
      <c r="W473" s="71" t="s">
        <v>46</v>
      </c>
      <c r="X473" s="25" t="s">
        <v>1510</v>
      </c>
      <c r="Y473" s="25">
        <v>10000</v>
      </c>
      <c r="Z473" s="25">
        <v>200</v>
      </c>
      <c r="AA473" s="42">
        <v>5000</v>
      </c>
      <c r="AB473" s="42">
        <v>34000</v>
      </c>
      <c r="AC473" s="42">
        <v>18000</v>
      </c>
      <c r="AD473" s="42">
        <v>20000</v>
      </c>
      <c r="AE473" s="42">
        <v>2000</v>
      </c>
      <c r="AF473" s="42">
        <v>45800</v>
      </c>
      <c r="AG473" s="42">
        <v>16000</v>
      </c>
      <c r="AH473" s="42">
        <v>29800</v>
      </c>
      <c r="AI473" s="42">
        <v>21300</v>
      </c>
      <c r="AJ473" s="18">
        <v>191900</v>
      </c>
      <c r="AK473" s="47">
        <v>21322.222222222223</v>
      </c>
      <c r="AL473" s="75">
        <v>45800</v>
      </c>
      <c r="AM473" s="47">
        <f t="shared" si="241"/>
        <v>17484.222222222223</v>
      </c>
      <c r="AN473" s="47">
        <v>0.17484222222222223</v>
      </c>
      <c r="AO473" s="48">
        <v>1.5995868944881182E-4</v>
      </c>
      <c r="AP473" s="49">
        <v>0.98822631393258675</v>
      </c>
      <c r="AQ473" s="18" t="s">
        <v>1168</v>
      </c>
      <c r="AR473" s="24">
        <v>28000</v>
      </c>
      <c r="AS473" s="24" t="s">
        <v>1510</v>
      </c>
      <c r="AT473" s="79">
        <f t="shared" si="239"/>
        <v>1761.5384615384614</v>
      </c>
      <c r="AU473" s="51" t="b">
        <f t="shared" si="240"/>
        <v>0</v>
      </c>
      <c r="AV473" s="19">
        <v>18.34061135371179</v>
      </c>
      <c r="AW473" s="47">
        <v>22960</v>
      </c>
      <c r="AX473" s="18" t="s">
        <v>1841</v>
      </c>
      <c r="AY473" s="18">
        <v>2</v>
      </c>
      <c r="AZ473" s="18">
        <f>AT473*U473</f>
        <v>26423.076923076922</v>
      </c>
      <c r="BA473" s="44">
        <f>ROUNDUP((AT473*U473)/Z473,0)*Z473</f>
        <v>26600</v>
      </c>
      <c r="BB473" s="80">
        <f t="shared" si="242"/>
        <v>10000</v>
      </c>
      <c r="BC473" s="18">
        <f>BO473</f>
        <v>17800</v>
      </c>
      <c r="BD473" s="18">
        <f>BO473*G473</f>
        <v>14596</v>
      </c>
      <c r="BE473" s="18">
        <f>BD473*AY473</f>
        <v>29192</v>
      </c>
      <c r="BF473" s="18">
        <v>10</v>
      </c>
      <c r="BG473" s="19">
        <f>ROUNDUP(AR473/BO473,0)</f>
        <v>2</v>
      </c>
      <c r="BH473" s="19">
        <f>AY473-BG473</f>
        <v>0</v>
      </c>
      <c r="BI473" s="19"/>
      <c r="BJ473" s="19"/>
      <c r="BK473" s="19"/>
      <c r="BL473" s="19"/>
      <c r="BM473" s="19">
        <f>BF473*AT473</f>
        <v>17615.384615384613</v>
      </c>
      <c r="BN473" s="18">
        <f>Y473+ROUNDUP((BM473-Y473)/Z473,0)*Z473</f>
        <v>17800</v>
      </c>
      <c r="BO473" s="18">
        <f>IF(BN473&gt;=Y473,BN473,Y473)</f>
        <v>17800</v>
      </c>
      <c r="BP473" s="18">
        <f>BO473/AT473</f>
        <v>10.104803493449783</v>
      </c>
    </row>
    <row r="474" spans="1:68" x14ac:dyDescent="0.25">
      <c r="A474" s="18">
        <v>505</v>
      </c>
      <c r="B474" s="23" t="s">
        <v>594</v>
      </c>
      <c r="C474" s="28" t="s">
        <v>1534</v>
      </c>
      <c r="D474" s="28"/>
      <c r="E474" s="23"/>
      <c r="F474" s="24">
        <v>33000</v>
      </c>
      <c r="G474" s="25">
        <v>0.28999999999999998</v>
      </c>
      <c r="H474" s="52" t="s">
        <v>1706</v>
      </c>
      <c r="I474" s="86" t="s">
        <v>1700</v>
      </c>
      <c r="J474" s="83" t="s">
        <v>1503</v>
      </c>
      <c r="K474" s="71" t="s">
        <v>1176</v>
      </c>
      <c r="L474" s="25" t="s">
        <v>595</v>
      </c>
      <c r="M474" s="52">
        <v>0.28999999999999998</v>
      </c>
      <c r="N474" s="71" t="s">
        <v>1208</v>
      </c>
      <c r="O474" s="25">
        <v>1</v>
      </c>
      <c r="P474" s="25">
        <v>15</v>
      </c>
      <c r="Q474" s="52">
        <v>1</v>
      </c>
      <c r="R474" s="25">
        <v>5</v>
      </c>
      <c r="S474" s="25">
        <v>1</v>
      </c>
      <c r="T474" s="25">
        <v>7</v>
      </c>
      <c r="U474" s="25">
        <f>SUM(O474:R474)</f>
        <v>22</v>
      </c>
      <c r="V474" s="71" t="s">
        <v>1980</v>
      </c>
      <c r="W474" s="71" t="s">
        <v>46</v>
      </c>
      <c r="X474" s="25" t="s">
        <v>1510</v>
      </c>
      <c r="Y474" s="25">
        <v>10000</v>
      </c>
      <c r="Z474" s="25">
        <v>34000</v>
      </c>
      <c r="AA474" s="42">
        <v>80000</v>
      </c>
      <c r="AB474" s="42">
        <v>94000</v>
      </c>
      <c r="AC474" s="42">
        <v>47000</v>
      </c>
      <c r="AD474" s="42">
        <v>40000</v>
      </c>
      <c r="AE474" s="42">
        <v>40000</v>
      </c>
      <c r="AF474" s="42">
        <v>40000</v>
      </c>
      <c r="AG474" s="42">
        <v>89250</v>
      </c>
      <c r="AH474" s="42">
        <v>34000</v>
      </c>
      <c r="AI474" s="42">
        <v>73000</v>
      </c>
      <c r="AJ474" s="18">
        <v>537250</v>
      </c>
      <c r="AK474" s="47">
        <v>59694.444444444445</v>
      </c>
      <c r="AL474" s="75">
        <v>94000</v>
      </c>
      <c r="AM474" s="47">
        <f t="shared" si="241"/>
        <v>17311.388888888887</v>
      </c>
      <c r="AN474" s="47">
        <v>0.17311388888888887</v>
      </c>
      <c r="AO474" s="48">
        <v>1.5837748136636522E-4</v>
      </c>
      <c r="AP474" s="49">
        <v>0.98838469141395313</v>
      </c>
      <c r="AQ474" s="18" t="s">
        <v>1168</v>
      </c>
      <c r="AR474" s="24">
        <v>33000</v>
      </c>
      <c r="AS474" s="24" t="s">
        <v>1510</v>
      </c>
      <c r="AT474" s="79">
        <f t="shared" si="239"/>
        <v>3615.3846153846152</v>
      </c>
      <c r="AU474" s="51" t="b">
        <f t="shared" si="240"/>
        <v>0</v>
      </c>
      <c r="AV474" s="19">
        <v>10.531914893617021</v>
      </c>
      <c r="AW474" s="47">
        <v>9570</v>
      </c>
      <c r="AX474" s="18" t="s">
        <v>1841</v>
      </c>
      <c r="AY474" s="18">
        <v>2</v>
      </c>
      <c r="AZ474" s="18">
        <f>AT474*U474</f>
        <v>79538.461538461532</v>
      </c>
      <c r="BA474" s="44">
        <f>ROUNDUP((AT474*U474)/Z474,0)*Z474</f>
        <v>102000</v>
      </c>
      <c r="BB474" s="80">
        <f t="shared" si="242"/>
        <v>10000</v>
      </c>
      <c r="BC474" s="18">
        <f>BO474</f>
        <v>44000</v>
      </c>
      <c r="BD474" s="18">
        <f>BO474*G474</f>
        <v>12760</v>
      </c>
      <c r="BE474" s="18">
        <f>BD474*AY474</f>
        <v>25520</v>
      </c>
      <c r="BF474" s="18">
        <v>10</v>
      </c>
      <c r="BG474" s="19">
        <f>ROUNDUP(AR474/BO474,0)</f>
        <v>1</v>
      </c>
      <c r="BH474" s="19">
        <f>AY474-BG474</f>
        <v>1</v>
      </c>
      <c r="BI474" s="19"/>
      <c r="BJ474" s="19"/>
      <c r="BK474" s="19">
        <f>BH474*BO474</f>
        <v>44000</v>
      </c>
      <c r="BL474" s="19">
        <f>BK474*G474</f>
        <v>12760</v>
      </c>
      <c r="BM474" s="19">
        <f>BF474*AT474</f>
        <v>36153.846153846156</v>
      </c>
      <c r="BN474" s="18">
        <f>Y474+ROUNDUP((BM474-Y474)/Z474,0)*Z474</f>
        <v>44000</v>
      </c>
      <c r="BO474" s="18">
        <f>IF(BN474&gt;=Y474,BN474,Y474)</f>
        <v>44000</v>
      </c>
      <c r="BP474" s="18">
        <f>BO474/AT474</f>
        <v>12.170212765957448</v>
      </c>
    </row>
    <row r="475" spans="1:68" x14ac:dyDescent="0.25">
      <c r="A475" s="18">
        <v>277</v>
      </c>
      <c r="B475" s="23" t="s">
        <v>1300</v>
      </c>
      <c r="C475" s="28" t="s">
        <v>1870</v>
      </c>
      <c r="D475" s="28"/>
      <c r="E475" s="23" t="s">
        <v>1602</v>
      </c>
      <c r="F475" s="24">
        <v>209400</v>
      </c>
      <c r="G475" s="25">
        <v>0.25</v>
      </c>
      <c r="H475" s="52" t="s">
        <v>1799</v>
      </c>
      <c r="I475" s="86" t="s">
        <v>1700</v>
      </c>
      <c r="J475" s="83" t="s">
        <v>1639</v>
      </c>
      <c r="K475" s="69" t="s">
        <v>1199</v>
      </c>
      <c r="L475" s="25" t="s">
        <v>1301</v>
      </c>
      <c r="M475" s="52">
        <v>0.25</v>
      </c>
      <c r="N475" s="71" t="s">
        <v>1208</v>
      </c>
      <c r="O475" s="25">
        <v>1</v>
      </c>
      <c r="P475" s="25">
        <v>7</v>
      </c>
      <c r="Q475" s="52">
        <v>1</v>
      </c>
      <c r="R475" s="25">
        <v>3</v>
      </c>
      <c r="S475" s="25">
        <v>1</v>
      </c>
      <c r="U475" s="25">
        <f>MIN(S475,T475)</f>
        <v>1</v>
      </c>
      <c r="V475" s="71"/>
      <c r="W475" s="71" t="s">
        <v>31</v>
      </c>
      <c r="X475" s="25" t="s">
        <v>1510</v>
      </c>
      <c r="Y475" s="25">
        <v>5000</v>
      </c>
      <c r="Z475" s="25">
        <v>100</v>
      </c>
      <c r="AA475" s="42">
        <v>62500</v>
      </c>
      <c r="AB475" s="42"/>
      <c r="AC475" s="42"/>
      <c r="AD475" s="42"/>
      <c r="AE475" s="42"/>
      <c r="AF475" s="42"/>
      <c r="AG475" s="42"/>
      <c r="AH475" s="42">
        <v>74000</v>
      </c>
      <c r="AI475" s="42"/>
      <c r="AK475" s="47">
        <v>68250</v>
      </c>
      <c r="AM475" s="47">
        <f t="shared" si="241"/>
        <v>0</v>
      </c>
      <c r="AO475" s="48">
        <v>0</v>
      </c>
      <c r="AP475" s="49">
        <v>1</v>
      </c>
      <c r="AQ475" s="18" t="s">
        <v>1552</v>
      </c>
      <c r="AR475" s="24">
        <v>209400</v>
      </c>
      <c r="AS475" s="24" t="s">
        <v>1510</v>
      </c>
      <c r="AT475" s="79">
        <f t="shared" si="239"/>
        <v>0</v>
      </c>
      <c r="AU475" s="51" t="b">
        <f t="shared" si="240"/>
        <v>0</v>
      </c>
      <c r="AV475" s="19"/>
      <c r="AW475" s="47">
        <v>52350</v>
      </c>
      <c r="BB475" s="80">
        <f t="shared" si="242"/>
        <v>5000</v>
      </c>
      <c r="BD475" s="18">
        <v>0</v>
      </c>
      <c r="BE475" s="18">
        <v>0</v>
      </c>
      <c r="BF475" s="18"/>
      <c r="BG475" s="18"/>
      <c r="BH475" s="18"/>
      <c r="BI475" s="18"/>
      <c r="BJ475" s="18"/>
      <c r="BK475" s="18"/>
      <c r="BL475" s="18"/>
    </row>
    <row r="476" spans="1:68" x14ac:dyDescent="0.25">
      <c r="A476" s="18">
        <v>28</v>
      </c>
      <c r="B476" s="23" t="s">
        <v>596</v>
      </c>
      <c r="C476" s="28" t="s">
        <v>1534</v>
      </c>
      <c r="D476" s="28"/>
      <c r="E476" s="23"/>
      <c r="F476" s="24">
        <v>100</v>
      </c>
      <c r="G476" s="25">
        <v>98.47</v>
      </c>
      <c r="H476" s="52" t="s">
        <v>1702</v>
      </c>
      <c r="I476" s="86" t="s">
        <v>1700</v>
      </c>
      <c r="J476" s="83" t="s">
        <v>1505</v>
      </c>
      <c r="K476" s="71" t="s">
        <v>1171</v>
      </c>
      <c r="L476" s="25" t="s">
        <v>597</v>
      </c>
      <c r="M476" s="52">
        <v>98.47</v>
      </c>
      <c r="N476" s="71" t="s">
        <v>1207</v>
      </c>
      <c r="O476" s="25">
        <v>1</v>
      </c>
      <c r="P476" s="25">
        <v>7</v>
      </c>
      <c r="Q476" s="52">
        <v>1</v>
      </c>
      <c r="R476" s="25">
        <v>3</v>
      </c>
      <c r="S476" s="52">
        <f>O476+P476+Q476+R476</f>
        <v>12</v>
      </c>
      <c r="T476" s="25">
        <v>5</v>
      </c>
      <c r="U476" s="25">
        <f t="shared" ref="U476:U483" si="255">SUM(O476:R476)</f>
        <v>12</v>
      </c>
      <c r="V476" s="71" t="s">
        <v>1900</v>
      </c>
      <c r="W476" s="71" t="s">
        <v>31</v>
      </c>
      <c r="X476" s="25" t="s">
        <v>1529</v>
      </c>
      <c r="Y476" s="25">
        <v>50</v>
      </c>
      <c r="Z476" s="25">
        <v>25</v>
      </c>
      <c r="AA476" s="42">
        <v>100</v>
      </c>
      <c r="AB476" s="42">
        <v>275</v>
      </c>
      <c r="AC476" s="42">
        <v>50</v>
      </c>
      <c r="AD476" s="42">
        <v>25</v>
      </c>
      <c r="AE476" s="42">
        <v>50</v>
      </c>
      <c r="AF476" s="42">
        <v>150</v>
      </c>
      <c r="AG476" s="42">
        <v>275</v>
      </c>
      <c r="AH476" s="42">
        <v>400</v>
      </c>
      <c r="AI476" s="42">
        <v>225</v>
      </c>
      <c r="AJ476" s="18">
        <v>1550</v>
      </c>
      <c r="AK476" s="47">
        <v>172.22222222222223</v>
      </c>
      <c r="AL476" s="75">
        <v>400</v>
      </c>
      <c r="AM476" s="47">
        <f t="shared" si="241"/>
        <v>16958.722222222223</v>
      </c>
      <c r="AN476" s="47">
        <v>0.16958722222222222</v>
      </c>
      <c r="AO476" s="48">
        <v>1.5515102398694681E-4</v>
      </c>
      <c r="AP476" s="49">
        <v>0.98853984243794013</v>
      </c>
      <c r="AQ476" s="18" t="s">
        <v>1168</v>
      </c>
      <c r="AR476" s="24">
        <v>100</v>
      </c>
      <c r="AS476" s="24" t="s">
        <v>1509</v>
      </c>
      <c r="AT476" s="79">
        <f t="shared" si="239"/>
        <v>15.384615384615385</v>
      </c>
      <c r="AU476" s="51" t="b">
        <f t="shared" si="240"/>
        <v>0</v>
      </c>
      <c r="AV476" s="19">
        <v>7.5</v>
      </c>
      <c r="AW476" s="47">
        <v>9847</v>
      </c>
      <c r="AX476" s="18" t="s">
        <v>1841</v>
      </c>
      <c r="AY476" s="18">
        <v>2</v>
      </c>
      <c r="AZ476" s="18">
        <f>AT476*U476</f>
        <v>184.61538461538461</v>
      </c>
      <c r="BA476" s="44">
        <f>ROUNDUP((AT476*U476)/Z476,0)*Z476</f>
        <v>200</v>
      </c>
      <c r="BB476" s="80">
        <f t="shared" si="242"/>
        <v>50</v>
      </c>
      <c r="BC476" s="18">
        <f t="shared" ref="BC476:BC483" si="256">BO476</f>
        <v>175</v>
      </c>
      <c r="BD476" s="18">
        <f>BO476*G476</f>
        <v>17232.25</v>
      </c>
      <c r="BE476" s="18">
        <f>BD476*AY476</f>
        <v>34464.5</v>
      </c>
      <c r="BF476" s="18">
        <v>10</v>
      </c>
      <c r="BG476" s="19">
        <f>ROUNDUP(AR476/BO476,0)</f>
        <v>1</v>
      </c>
      <c r="BH476" s="19">
        <f>AY476-BG476</f>
        <v>1</v>
      </c>
      <c r="BI476" s="19"/>
      <c r="BJ476" s="19"/>
      <c r="BK476" s="19">
        <f>BH476*BO476</f>
        <v>175</v>
      </c>
      <c r="BL476" s="19">
        <f>BK476*G476</f>
        <v>17232.25</v>
      </c>
      <c r="BM476" s="19">
        <f t="shared" ref="BM476:BM483" si="257">BF476*AT476</f>
        <v>153.84615384615384</v>
      </c>
      <c r="BN476" s="18">
        <f t="shared" ref="BN476:BN483" si="258">Y476+ROUNDUP((BM476-Y476)/Z476,0)*Z476</f>
        <v>175</v>
      </c>
      <c r="BO476" s="18">
        <f t="shared" ref="BO476:BO483" si="259">IF(BN476&gt;=Y476,BN476,Y476)</f>
        <v>175</v>
      </c>
      <c r="BP476" s="18">
        <f>BO476/AT476</f>
        <v>11.375</v>
      </c>
    </row>
    <row r="477" spans="1:68" ht="30" x14ac:dyDescent="0.25">
      <c r="A477" s="18">
        <v>359</v>
      </c>
      <c r="B477" s="29" t="s">
        <v>2164</v>
      </c>
      <c r="C477" s="23" t="s">
        <v>1595</v>
      </c>
      <c r="D477" s="23"/>
      <c r="E477" s="23" t="s">
        <v>1602</v>
      </c>
      <c r="F477" s="24">
        <v>34200</v>
      </c>
      <c r="G477" s="25">
        <v>0.78</v>
      </c>
      <c r="H477" s="52" t="s">
        <v>1817</v>
      </c>
      <c r="I477" s="86" t="s">
        <v>1700</v>
      </c>
      <c r="J477" s="83" t="s">
        <v>1505</v>
      </c>
      <c r="K477" s="69" t="s">
        <v>1187</v>
      </c>
      <c r="L477" s="25" t="s">
        <v>1271</v>
      </c>
      <c r="M477" s="52">
        <v>0.78</v>
      </c>
      <c r="N477" s="71" t="s">
        <v>1208</v>
      </c>
      <c r="O477" s="25">
        <v>1</v>
      </c>
      <c r="P477" s="25">
        <v>10</v>
      </c>
      <c r="Q477" s="52">
        <v>1</v>
      </c>
      <c r="R477" s="25">
        <v>3</v>
      </c>
      <c r="S477" s="25">
        <v>15</v>
      </c>
      <c r="U477" s="25">
        <f t="shared" si="255"/>
        <v>15</v>
      </c>
      <c r="V477" s="71" t="s">
        <v>1933</v>
      </c>
      <c r="W477" s="71" t="s">
        <v>31</v>
      </c>
      <c r="X477" s="25" t="s">
        <v>1510</v>
      </c>
      <c r="Y477" s="25">
        <v>10000</v>
      </c>
      <c r="Z477" s="25">
        <v>200</v>
      </c>
      <c r="AA477" s="42">
        <v>9000</v>
      </c>
      <c r="AB477" s="42"/>
      <c r="AC477" s="42">
        <v>38085</v>
      </c>
      <c r="AD477" s="42"/>
      <c r="AE477" s="42"/>
      <c r="AF477" s="42">
        <v>18000</v>
      </c>
      <c r="AG477" s="42"/>
      <c r="AH477" s="42"/>
      <c r="AI477" s="42"/>
      <c r="AK477" s="47">
        <v>21695</v>
      </c>
      <c r="AM477" s="47">
        <f t="shared" si="241"/>
        <v>0</v>
      </c>
      <c r="AO477" s="48">
        <v>0</v>
      </c>
      <c r="AP477" s="49">
        <v>1</v>
      </c>
      <c r="AQ477" s="18" t="s">
        <v>1168</v>
      </c>
      <c r="AR477" s="24">
        <v>34200</v>
      </c>
      <c r="AS477" s="24" t="s">
        <v>1510</v>
      </c>
      <c r="AT477" s="79">
        <f t="shared" si="239"/>
        <v>0</v>
      </c>
      <c r="AU477" s="51" t="b">
        <f t="shared" si="240"/>
        <v>0</v>
      </c>
      <c r="AV477" s="19"/>
      <c r="AW477" s="47">
        <v>26676</v>
      </c>
      <c r="AX477" s="18" t="s">
        <v>1867</v>
      </c>
      <c r="AY477" s="18">
        <v>2</v>
      </c>
      <c r="AZ477" s="43"/>
      <c r="BB477" s="80">
        <f t="shared" si="242"/>
        <v>10000</v>
      </c>
      <c r="BC477" s="18">
        <f t="shared" si="256"/>
        <v>10000</v>
      </c>
      <c r="BD477" s="18">
        <v>0</v>
      </c>
      <c r="BE477" s="18">
        <v>0</v>
      </c>
      <c r="BF477" s="18"/>
      <c r="BG477" s="18"/>
      <c r="BH477" s="18"/>
      <c r="BI477" s="18"/>
      <c r="BJ477" s="18"/>
      <c r="BK477" s="18"/>
      <c r="BL477" s="18"/>
      <c r="BM477" s="19">
        <f t="shared" si="257"/>
        <v>0</v>
      </c>
      <c r="BN477" s="18">
        <f t="shared" si="258"/>
        <v>0</v>
      </c>
      <c r="BO477" s="18">
        <f t="shared" si="259"/>
        <v>10000</v>
      </c>
    </row>
    <row r="478" spans="1:68" ht="30" x14ac:dyDescent="0.25">
      <c r="A478" s="18">
        <v>330</v>
      </c>
      <c r="B478" s="29" t="s">
        <v>2165</v>
      </c>
      <c r="C478" s="28" t="s">
        <v>1534</v>
      </c>
      <c r="D478" s="28"/>
      <c r="E478" s="23"/>
      <c r="F478" s="24">
        <v>28604</v>
      </c>
      <c r="G478" s="25">
        <v>0.45</v>
      </c>
      <c r="H478" s="52" t="s">
        <v>1702</v>
      </c>
      <c r="I478" s="86" t="s">
        <v>1700</v>
      </c>
      <c r="J478" s="83" t="s">
        <v>1502</v>
      </c>
      <c r="K478" s="71" t="s">
        <v>1187</v>
      </c>
      <c r="L478" s="25" t="s">
        <v>598</v>
      </c>
      <c r="M478" s="52">
        <v>0.45</v>
      </c>
      <c r="N478" s="71" t="s">
        <v>1208</v>
      </c>
      <c r="O478" s="25">
        <v>1</v>
      </c>
      <c r="P478" s="25">
        <v>10</v>
      </c>
      <c r="Q478" s="52">
        <v>1</v>
      </c>
      <c r="R478" s="25">
        <v>3</v>
      </c>
      <c r="S478" s="25">
        <v>15</v>
      </c>
      <c r="T478" s="25">
        <v>5</v>
      </c>
      <c r="U478" s="25">
        <f t="shared" si="255"/>
        <v>15</v>
      </c>
      <c r="V478" s="71"/>
      <c r="W478" s="71" t="s">
        <v>46</v>
      </c>
      <c r="X478" s="25" t="s">
        <v>1510</v>
      </c>
      <c r="Y478" s="25">
        <v>10000</v>
      </c>
      <c r="Z478" s="25">
        <v>200</v>
      </c>
      <c r="AA478" s="42">
        <v>33000</v>
      </c>
      <c r="AB478" s="42">
        <v>67972</v>
      </c>
      <c r="AC478" s="42">
        <v>112775</v>
      </c>
      <c r="AD478" s="42">
        <v>21000</v>
      </c>
      <c r="AE478" s="42">
        <v>10000</v>
      </c>
      <c r="AF478" s="42">
        <v>0</v>
      </c>
      <c r="AG478" s="42">
        <v>6500</v>
      </c>
      <c r="AH478" s="42">
        <v>46700</v>
      </c>
      <c r="AI478" s="42">
        <v>38135</v>
      </c>
      <c r="AJ478" s="18">
        <v>336082</v>
      </c>
      <c r="AK478" s="47">
        <v>37342.444444444445</v>
      </c>
      <c r="AL478" s="75">
        <v>112775</v>
      </c>
      <c r="AM478" s="47">
        <f t="shared" si="241"/>
        <v>16804.100000000002</v>
      </c>
      <c r="AN478" s="47">
        <v>0.16804100000000002</v>
      </c>
      <c r="AO478" s="48">
        <v>1.5373642471498754E-4</v>
      </c>
      <c r="AP478" s="49">
        <v>0.98869357886265508</v>
      </c>
      <c r="AQ478" s="18" t="s">
        <v>1168</v>
      </c>
      <c r="AR478" s="24">
        <v>28604</v>
      </c>
      <c r="AS478" s="24" t="s">
        <v>1510</v>
      </c>
      <c r="AT478" s="79">
        <f t="shared" si="239"/>
        <v>4337.5</v>
      </c>
      <c r="AU478" s="51" t="b">
        <f t="shared" si="240"/>
        <v>0</v>
      </c>
      <c r="AV478" s="19">
        <v>7.6091332298825094</v>
      </c>
      <c r="AW478" s="47">
        <v>12871.800000000001</v>
      </c>
      <c r="AX478" s="18" t="s">
        <v>1841</v>
      </c>
      <c r="AY478" s="18">
        <v>2</v>
      </c>
      <c r="AZ478" s="18">
        <f t="shared" ref="AZ478:AZ483" si="260">AT478*U478</f>
        <v>65062.5</v>
      </c>
      <c r="BA478" s="44">
        <f>ROUNDUP((AT478*U478)/Z478,0)*Z478</f>
        <v>65200</v>
      </c>
      <c r="BB478" s="80">
        <f t="shared" si="242"/>
        <v>10000</v>
      </c>
      <c r="BC478" s="18">
        <f t="shared" si="256"/>
        <v>43400</v>
      </c>
      <c r="BD478" s="18">
        <f t="shared" ref="BD478:BD483" si="261">BO478*G478</f>
        <v>19530</v>
      </c>
      <c r="BE478" s="18">
        <f t="shared" ref="BE478:BE483" si="262">BD478*AY478</f>
        <v>39060</v>
      </c>
      <c r="BF478" s="18">
        <v>10</v>
      </c>
      <c r="BG478" s="19">
        <f t="shared" ref="BG478:BG483" si="263">ROUNDUP(AR478/BO478,0)</f>
        <v>1</v>
      </c>
      <c r="BH478" s="19">
        <f t="shared" ref="BH478:BH483" si="264">AY478-BG478</f>
        <v>1</v>
      </c>
      <c r="BI478" s="19"/>
      <c r="BJ478" s="19"/>
      <c r="BK478" s="19">
        <f>BH478*BO478</f>
        <v>43400</v>
      </c>
      <c r="BL478" s="19">
        <f>BK478*G478</f>
        <v>19530</v>
      </c>
      <c r="BM478" s="19">
        <f t="shared" si="257"/>
        <v>43375</v>
      </c>
      <c r="BN478" s="18">
        <f t="shared" si="258"/>
        <v>43400</v>
      </c>
      <c r="BO478" s="18">
        <f t="shared" si="259"/>
        <v>43400</v>
      </c>
      <c r="BP478" s="18">
        <f t="shared" ref="BP478:BP483" si="265">BO478/AT478</f>
        <v>10.005763688760807</v>
      </c>
    </row>
    <row r="479" spans="1:68" ht="30" x14ac:dyDescent="0.25">
      <c r="A479" s="18">
        <v>912</v>
      </c>
      <c r="B479" s="28" t="s">
        <v>2166</v>
      </c>
      <c r="C479" s="28" t="s">
        <v>1534</v>
      </c>
      <c r="D479" s="28"/>
      <c r="E479" s="23"/>
      <c r="F479" s="24">
        <v>100</v>
      </c>
      <c r="G479" s="25">
        <v>669.75</v>
      </c>
      <c r="H479" s="52" t="s">
        <v>1708</v>
      </c>
      <c r="I479" s="86" t="s">
        <v>1700</v>
      </c>
      <c r="J479" s="83" t="s">
        <v>1663</v>
      </c>
      <c r="K479" s="71" t="s">
        <v>1183</v>
      </c>
      <c r="L479" s="25" t="s">
        <v>717</v>
      </c>
      <c r="M479" s="52">
        <v>669.75</v>
      </c>
      <c r="N479" s="71" t="s">
        <v>1207</v>
      </c>
      <c r="O479" s="25">
        <v>1</v>
      </c>
      <c r="P479" s="25">
        <v>20</v>
      </c>
      <c r="Q479" s="52">
        <v>5</v>
      </c>
      <c r="R479" s="25">
        <v>5</v>
      </c>
      <c r="S479" s="52">
        <f>O479+P479+Q479+R479</f>
        <v>31</v>
      </c>
      <c r="T479" s="54">
        <v>30</v>
      </c>
      <c r="U479" s="25">
        <f t="shared" si="255"/>
        <v>31</v>
      </c>
      <c r="V479" s="71" t="s">
        <v>1950</v>
      </c>
      <c r="W479" s="71" t="s">
        <v>46</v>
      </c>
      <c r="X479" s="25" t="s">
        <v>1529</v>
      </c>
      <c r="Y479" s="25">
        <v>25</v>
      </c>
      <c r="Z479" s="25">
        <v>25</v>
      </c>
      <c r="AA479" s="42"/>
      <c r="AB479" s="42"/>
      <c r="AC479" s="42"/>
      <c r="AD479" s="42"/>
      <c r="AE479" s="42"/>
      <c r="AF479" s="42">
        <v>50</v>
      </c>
      <c r="AG479" s="42">
        <v>50</v>
      </c>
      <c r="AH479" s="42">
        <v>0</v>
      </c>
      <c r="AI479" s="42">
        <v>0</v>
      </c>
      <c r="AJ479" s="18">
        <v>100</v>
      </c>
      <c r="AK479" s="47">
        <v>25</v>
      </c>
      <c r="AL479" s="75">
        <v>50</v>
      </c>
      <c r="AM479" s="47">
        <f t="shared" si="241"/>
        <v>7441.6666666666661</v>
      </c>
      <c r="AN479" s="47">
        <v>0.16743749999999999</v>
      </c>
      <c r="AO479" s="48">
        <v>1.5318429795832997E-4</v>
      </c>
      <c r="AP479" s="49">
        <v>0.98884676316061337</v>
      </c>
      <c r="AQ479" s="18" t="s">
        <v>1168</v>
      </c>
      <c r="AR479" s="24">
        <v>100</v>
      </c>
      <c r="AS479" s="24" t="s">
        <v>1509</v>
      </c>
      <c r="AT479" s="79">
        <f t="shared" si="239"/>
        <v>1.9230769230769231</v>
      </c>
      <c r="AU479" s="51" t="b">
        <f t="shared" si="240"/>
        <v>0</v>
      </c>
      <c r="AV479" s="53">
        <v>60</v>
      </c>
      <c r="AW479" s="47">
        <v>66975</v>
      </c>
      <c r="AX479" s="18" t="s">
        <v>1841</v>
      </c>
      <c r="AY479" s="18">
        <v>2</v>
      </c>
      <c r="AZ479" s="18">
        <f t="shared" si="260"/>
        <v>59.61538461538462</v>
      </c>
      <c r="BA479" s="44">
        <f>ROUNDUP((AT479*U479)/Z479,0)*Z479</f>
        <v>75</v>
      </c>
      <c r="BB479" s="80">
        <f t="shared" si="242"/>
        <v>25</v>
      </c>
      <c r="BC479" s="18">
        <f t="shared" si="256"/>
        <v>75</v>
      </c>
      <c r="BD479" s="18">
        <f t="shared" si="261"/>
        <v>50231.25</v>
      </c>
      <c r="BE479" s="18">
        <f t="shared" si="262"/>
        <v>100462.5</v>
      </c>
      <c r="BF479" s="18">
        <f>U479</f>
        <v>31</v>
      </c>
      <c r="BG479" s="19">
        <f t="shared" si="263"/>
        <v>2</v>
      </c>
      <c r="BH479" s="19">
        <f t="shared" si="264"/>
        <v>0</v>
      </c>
      <c r="BI479" s="19"/>
      <c r="BJ479" s="19"/>
      <c r="BK479" s="19"/>
      <c r="BL479" s="19"/>
      <c r="BM479" s="19">
        <f t="shared" si="257"/>
        <v>59.61538461538462</v>
      </c>
      <c r="BN479" s="18">
        <f t="shared" si="258"/>
        <v>75</v>
      </c>
      <c r="BO479" s="18">
        <f t="shared" si="259"/>
        <v>75</v>
      </c>
      <c r="BP479" s="18">
        <f t="shared" si="265"/>
        <v>39</v>
      </c>
    </row>
    <row r="480" spans="1:68" ht="45" x14ac:dyDescent="0.25">
      <c r="A480" s="18">
        <v>526</v>
      </c>
      <c r="B480" s="28" t="s">
        <v>2168</v>
      </c>
      <c r="C480" s="28" t="s">
        <v>1534</v>
      </c>
      <c r="D480" s="28"/>
      <c r="E480" s="23"/>
      <c r="F480" s="24">
        <v>40500</v>
      </c>
      <c r="G480" s="25">
        <v>1.5</v>
      </c>
      <c r="H480" s="52" t="s">
        <v>1731</v>
      </c>
      <c r="I480" s="86" t="s">
        <v>1700</v>
      </c>
      <c r="J480" s="83" t="s">
        <v>1630</v>
      </c>
      <c r="K480" s="71" t="s">
        <v>1187</v>
      </c>
      <c r="L480" s="25" t="s">
        <v>600</v>
      </c>
      <c r="M480" s="52">
        <v>1.5</v>
      </c>
      <c r="N480" s="71" t="s">
        <v>1208</v>
      </c>
      <c r="O480" s="25">
        <v>1</v>
      </c>
      <c r="P480" s="25">
        <v>10</v>
      </c>
      <c r="Q480" s="52">
        <v>1</v>
      </c>
      <c r="R480" s="25">
        <v>3</v>
      </c>
      <c r="S480" s="25">
        <v>15</v>
      </c>
      <c r="T480" s="25">
        <v>5</v>
      </c>
      <c r="U480" s="25">
        <f t="shared" si="255"/>
        <v>15</v>
      </c>
      <c r="V480" s="71" t="s">
        <v>1928</v>
      </c>
      <c r="W480" s="71" t="s">
        <v>46</v>
      </c>
      <c r="X480" s="25" t="s">
        <v>1510</v>
      </c>
      <c r="Y480" s="25">
        <v>10000</v>
      </c>
      <c r="Z480" s="25">
        <v>200</v>
      </c>
      <c r="AA480" s="42">
        <v>17500</v>
      </c>
      <c r="AB480" s="42">
        <v>7400</v>
      </c>
      <c r="AC480" s="42">
        <v>24500</v>
      </c>
      <c r="AD480" s="42">
        <v>5000</v>
      </c>
      <c r="AE480" s="42">
        <v>7000</v>
      </c>
      <c r="AF480" s="42">
        <v>12000</v>
      </c>
      <c r="AG480" s="42">
        <v>5500</v>
      </c>
      <c r="AH480" s="42">
        <v>5000</v>
      </c>
      <c r="AI480" s="42">
        <v>16000</v>
      </c>
      <c r="AJ480" s="18">
        <v>99900</v>
      </c>
      <c r="AK480" s="47">
        <v>11100</v>
      </c>
      <c r="AL480" s="75">
        <v>24500</v>
      </c>
      <c r="AM480" s="47">
        <f t="shared" si="241"/>
        <v>16650</v>
      </c>
      <c r="AN480" s="47">
        <v>0.16650000000000001</v>
      </c>
      <c r="AO480" s="48">
        <v>1.523266031209373E-4</v>
      </c>
      <c r="AP480" s="49">
        <v>0.9889990897637343</v>
      </c>
      <c r="AQ480" s="18" t="s">
        <v>1168</v>
      </c>
      <c r="AR480" s="24">
        <v>40500</v>
      </c>
      <c r="AS480" s="24" t="s">
        <v>1510</v>
      </c>
      <c r="AT480" s="79">
        <f t="shared" si="239"/>
        <v>942.30769230769226</v>
      </c>
      <c r="AU480" s="51" t="b">
        <f t="shared" si="240"/>
        <v>0</v>
      </c>
      <c r="AV480" s="19">
        <v>49.591836734693878</v>
      </c>
      <c r="AW480" s="47">
        <v>60750</v>
      </c>
      <c r="AX480" s="18" t="s">
        <v>1841</v>
      </c>
      <c r="AY480" s="18">
        <v>2</v>
      </c>
      <c r="AZ480" s="18">
        <f t="shared" si="260"/>
        <v>14134.615384615385</v>
      </c>
      <c r="BA480" s="44">
        <f>ROUNDUP((AT480*U480)/Z480,0)*Z480</f>
        <v>14200</v>
      </c>
      <c r="BB480" s="80">
        <f t="shared" si="242"/>
        <v>10000</v>
      </c>
      <c r="BC480" s="18">
        <f t="shared" si="256"/>
        <v>14200</v>
      </c>
      <c r="BD480" s="18">
        <f t="shared" si="261"/>
        <v>21300</v>
      </c>
      <c r="BE480" s="18">
        <f t="shared" si="262"/>
        <v>42600</v>
      </c>
      <c r="BF480" s="18">
        <f>U480</f>
        <v>15</v>
      </c>
      <c r="BG480" s="19">
        <f t="shared" si="263"/>
        <v>3</v>
      </c>
      <c r="BH480" s="19">
        <f t="shared" si="264"/>
        <v>-1</v>
      </c>
      <c r="BI480" s="19">
        <f>(AR480-AY480*BO480)*G480</f>
        <v>18150</v>
      </c>
      <c r="BJ480" s="19"/>
      <c r="BK480" s="19"/>
      <c r="BL480" s="19"/>
      <c r="BM480" s="19">
        <f t="shared" si="257"/>
        <v>14134.615384615385</v>
      </c>
      <c r="BN480" s="18">
        <f t="shared" si="258"/>
        <v>14200</v>
      </c>
      <c r="BO480" s="18">
        <f t="shared" si="259"/>
        <v>14200</v>
      </c>
      <c r="BP480" s="18">
        <f t="shared" si="265"/>
        <v>15.069387755102042</v>
      </c>
    </row>
    <row r="481" spans="1:68" ht="30" x14ac:dyDescent="0.25">
      <c r="A481" s="18">
        <v>651</v>
      </c>
      <c r="B481" s="28" t="s">
        <v>2167</v>
      </c>
      <c r="C481" s="23" t="s">
        <v>1595</v>
      </c>
      <c r="D481" s="23"/>
      <c r="E481" s="23"/>
      <c r="F481" s="24">
        <v>40000</v>
      </c>
      <c r="G481" s="25">
        <v>0.45</v>
      </c>
      <c r="H481" s="52" t="s">
        <v>1721</v>
      </c>
      <c r="I481" s="86" t="s">
        <v>1700</v>
      </c>
      <c r="J481" s="83" t="s">
        <v>1647</v>
      </c>
      <c r="K481" s="71" t="s">
        <v>1197</v>
      </c>
      <c r="L481" s="25" t="s">
        <v>771</v>
      </c>
      <c r="M481" s="52">
        <v>0.45</v>
      </c>
      <c r="N481" s="71" t="s">
        <v>1208</v>
      </c>
      <c r="O481" s="37">
        <v>1</v>
      </c>
      <c r="P481" s="37">
        <v>7</v>
      </c>
      <c r="Q481" s="87">
        <v>4</v>
      </c>
      <c r="R481" s="37">
        <v>3</v>
      </c>
      <c r="S481" s="37">
        <v>15</v>
      </c>
      <c r="T481" s="37">
        <v>5</v>
      </c>
      <c r="U481" s="25">
        <f t="shared" si="255"/>
        <v>15</v>
      </c>
      <c r="V481" s="71" t="s">
        <v>1872</v>
      </c>
      <c r="W481" s="71" t="s">
        <v>21</v>
      </c>
      <c r="X481" s="23" t="s">
        <v>1510</v>
      </c>
      <c r="Y481" s="25">
        <v>50000</v>
      </c>
      <c r="Z481" s="25">
        <v>1000</v>
      </c>
      <c r="AA481" s="42">
        <v>37000</v>
      </c>
      <c r="AB481" s="42"/>
      <c r="AC481" s="42"/>
      <c r="AD481" s="42"/>
      <c r="AE481" s="42"/>
      <c r="AF481" s="42"/>
      <c r="AG481" s="42"/>
      <c r="AH481" s="42"/>
      <c r="AI481" s="42"/>
      <c r="AJ481" s="18">
        <v>37000</v>
      </c>
      <c r="AK481" s="47">
        <v>37000</v>
      </c>
      <c r="AL481" s="75">
        <v>37000</v>
      </c>
      <c r="AM481" s="47">
        <f t="shared" si="241"/>
        <v>1850.0000000000002</v>
      </c>
      <c r="AN481" s="47">
        <v>0.16650000000000001</v>
      </c>
      <c r="AO481" s="48">
        <v>1.523266031209373E-4</v>
      </c>
      <c r="AP481" s="49">
        <v>0.98915141636685522</v>
      </c>
      <c r="AQ481" s="18" t="s">
        <v>1168</v>
      </c>
      <c r="AR481" s="24">
        <v>40000</v>
      </c>
      <c r="AS481" s="24" t="s">
        <v>1510</v>
      </c>
      <c r="AT481" s="79">
        <f t="shared" si="239"/>
        <v>1423.0769230769231</v>
      </c>
      <c r="AU481" s="51" t="b">
        <f t="shared" si="240"/>
        <v>0</v>
      </c>
      <c r="AV481" s="19">
        <v>32.432432432432435</v>
      </c>
      <c r="AW481" s="47">
        <v>18000</v>
      </c>
      <c r="AX481" s="18" t="s">
        <v>1867</v>
      </c>
      <c r="AY481" s="18">
        <v>2</v>
      </c>
      <c r="AZ481" s="18">
        <f t="shared" si="260"/>
        <v>21346.153846153848</v>
      </c>
      <c r="BB481" s="80">
        <f t="shared" si="242"/>
        <v>50000</v>
      </c>
      <c r="BC481" s="18">
        <f t="shared" si="256"/>
        <v>50000</v>
      </c>
      <c r="BD481" s="18">
        <f t="shared" si="261"/>
        <v>22500</v>
      </c>
      <c r="BE481" s="18">
        <f t="shared" si="262"/>
        <v>45000</v>
      </c>
      <c r="BF481" s="18">
        <f>U481</f>
        <v>15</v>
      </c>
      <c r="BG481" s="19">
        <f t="shared" si="263"/>
        <v>1</v>
      </c>
      <c r="BH481" s="19">
        <f t="shared" si="264"/>
        <v>1</v>
      </c>
      <c r="BI481" s="19"/>
      <c r="BJ481" s="19"/>
      <c r="BK481" s="19">
        <f>BH481*BO481</f>
        <v>50000</v>
      </c>
      <c r="BL481" s="19">
        <f>BK481*G481</f>
        <v>22500</v>
      </c>
      <c r="BM481" s="19">
        <f t="shared" si="257"/>
        <v>21346.153846153848</v>
      </c>
      <c r="BN481" s="18">
        <f t="shared" si="258"/>
        <v>21000</v>
      </c>
      <c r="BO481" s="18">
        <f t="shared" si="259"/>
        <v>50000</v>
      </c>
      <c r="BP481" s="18">
        <f t="shared" si="265"/>
        <v>35.135135135135137</v>
      </c>
    </row>
    <row r="482" spans="1:68" x14ac:dyDescent="0.25">
      <c r="A482" s="18">
        <v>454</v>
      </c>
      <c r="B482" s="26" t="s">
        <v>623</v>
      </c>
      <c r="C482" s="28" t="s">
        <v>1534</v>
      </c>
      <c r="D482" s="28"/>
      <c r="E482" s="23"/>
      <c r="F482" s="24">
        <v>0</v>
      </c>
      <c r="G482" s="25">
        <v>4</v>
      </c>
      <c r="H482" s="52" t="s">
        <v>1703</v>
      </c>
      <c r="I482" s="86" t="s">
        <v>1700</v>
      </c>
      <c r="J482" s="83" t="s">
        <v>1505</v>
      </c>
      <c r="K482" s="71" t="s">
        <v>1185</v>
      </c>
      <c r="L482" s="25" t="s">
        <v>624</v>
      </c>
      <c r="M482" s="52">
        <v>4</v>
      </c>
      <c r="N482" s="71" t="s">
        <v>1208</v>
      </c>
      <c r="O482" s="25">
        <v>1</v>
      </c>
      <c r="P482" s="25">
        <v>10</v>
      </c>
      <c r="Q482" s="52">
        <v>1</v>
      </c>
      <c r="R482" s="25">
        <v>4</v>
      </c>
      <c r="S482" s="25">
        <v>16</v>
      </c>
      <c r="T482" s="25">
        <v>5</v>
      </c>
      <c r="U482" s="25">
        <f t="shared" si="255"/>
        <v>16</v>
      </c>
      <c r="V482" s="71" t="s">
        <v>1905</v>
      </c>
      <c r="W482" s="71" t="s">
        <v>46</v>
      </c>
      <c r="X482" s="25" t="s">
        <v>1510</v>
      </c>
      <c r="Y482" s="25">
        <v>10000</v>
      </c>
      <c r="Z482" s="25">
        <v>1000</v>
      </c>
      <c r="AA482" s="42"/>
      <c r="AB482" s="42">
        <v>11650</v>
      </c>
      <c r="AC482" s="42">
        <v>0</v>
      </c>
      <c r="AD482" s="42">
        <v>0</v>
      </c>
      <c r="AE482" s="42">
        <v>0</v>
      </c>
      <c r="AF482" s="42">
        <v>0</v>
      </c>
      <c r="AG482" s="42">
        <v>11100</v>
      </c>
      <c r="AH482" s="42">
        <v>10400</v>
      </c>
      <c r="AI482" s="42">
        <v>0</v>
      </c>
      <c r="AJ482" s="18">
        <v>33150</v>
      </c>
      <c r="AK482" s="47">
        <v>4143.75</v>
      </c>
      <c r="AL482" s="75">
        <v>11650</v>
      </c>
      <c r="AM482" s="47">
        <f t="shared" si="241"/>
        <v>14733.333333333334</v>
      </c>
      <c r="AN482" s="47">
        <v>0.16575000000000001</v>
      </c>
      <c r="AO482" s="48">
        <v>1.5164044725102317E-4</v>
      </c>
      <c r="AP482" s="49">
        <v>0.98930305681410624</v>
      </c>
      <c r="AQ482" s="18" t="s">
        <v>1168</v>
      </c>
      <c r="AR482" s="57">
        <v>0</v>
      </c>
      <c r="AS482" s="24" t="s">
        <v>1510</v>
      </c>
      <c r="AT482" s="79">
        <f t="shared" si="239"/>
        <v>448.07692307692309</v>
      </c>
      <c r="AU482" s="51" t="b">
        <f t="shared" si="240"/>
        <v>0</v>
      </c>
      <c r="AV482" s="19">
        <v>0</v>
      </c>
      <c r="AW482" s="47">
        <v>0</v>
      </c>
      <c r="AX482" s="18" t="s">
        <v>1841</v>
      </c>
      <c r="AY482" s="18">
        <v>2</v>
      </c>
      <c r="AZ482" s="18">
        <f t="shared" si="260"/>
        <v>7169.2307692307695</v>
      </c>
      <c r="BA482" s="44">
        <f>ROUNDUP((AT482*U482)/Z482,0)*Z482</f>
        <v>8000</v>
      </c>
      <c r="BB482" s="80">
        <f t="shared" si="242"/>
        <v>10000</v>
      </c>
      <c r="BC482" s="18">
        <f t="shared" si="256"/>
        <v>10000</v>
      </c>
      <c r="BD482" s="18">
        <f t="shared" si="261"/>
        <v>40000</v>
      </c>
      <c r="BE482" s="18">
        <f t="shared" si="262"/>
        <v>80000</v>
      </c>
      <c r="BF482" s="18">
        <f>U482</f>
        <v>16</v>
      </c>
      <c r="BG482" s="19">
        <f t="shared" si="263"/>
        <v>0</v>
      </c>
      <c r="BH482" s="19">
        <f t="shared" si="264"/>
        <v>2</v>
      </c>
      <c r="BI482" s="19"/>
      <c r="BJ482" s="19"/>
      <c r="BK482" s="19">
        <f>BH482*BO482</f>
        <v>20000</v>
      </c>
      <c r="BL482" s="58">
        <f>BK482*G482</f>
        <v>80000</v>
      </c>
      <c r="BM482" s="19">
        <f t="shared" si="257"/>
        <v>7169.2307692307695</v>
      </c>
      <c r="BN482" s="18">
        <f t="shared" si="258"/>
        <v>7000</v>
      </c>
      <c r="BO482" s="18">
        <f t="shared" si="259"/>
        <v>10000</v>
      </c>
      <c r="BP482" s="18">
        <f t="shared" si="265"/>
        <v>22.317596566523605</v>
      </c>
    </row>
    <row r="483" spans="1:68" x14ac:dyDescent="0.25">
      <c r="A483" s="18">
        <v>466</v>
      </c>
      <c r="B483" s="23" t="s">
        <v>749</v>
      </c>
      <c r="C483" s="28" t="s">
        <v>1534</v>
      </c>
      <c r="D483" s="28"/>
      <c r="E483" s="23"/>
      <c r="F483" s="24">
        <v>1560</v>
      </c>
      <c r="G483" s="25">
        <v>36</v>
      </c>
      <c r="H483" s="52" t="e">
        <v>#N/A</v>
      </c>
      <c r="I483" s="86" t="s">
        <v>1700</v>
      </c>
      <c r="J483" s="83" t="s">
        <v>1505</v>
      </c>
      <c r="K483" s="71" t="s">
        <v>1178</v>
      </c>
      <c r="L483" s="25" t="s">
        <v>750</v>
      </c>
      <c r="M483" s="52">
        <v>36</v>
      </c>
      <c r="N483" s="71" t="s">
        <v>1208</v>
      </c>
      <c r="O483" s="25">
        <v>1</v>
      </c>
      <c r="P483" s="25">
        <v>4</v>
      </c>
      <c r="Q483" s="52">
        <v>1</v>
      </c>
      <c r="R483" s="25">
        <v>2</v>
      </c>
      <c r="S483" s="25">
        <v>8</v>
      </c>
      <c r="T483" s="25">
        <v>7</v>
      </c>
      <c r="U483" s="25">
        <f t="shared" si="255"/>
        <v>8</v>
      </c>
      <c r="V483" s="71" t="s">
        <v>1968</v>
      </c>
      <c r="W483" s="71" t="s">
        <v>46</v>
      </c>
      <c r="X483" s="25" t="s">
        <v>1510</v>
      </c>
      <c r="Y483" s="25">
        <v>1000</v>
      </c>
      <c r="Z483" s="25">
        <v>10</v>
      </c>
      <c r="AA483" s="42"/>
      <c r="AB483" s="42"/>
      <c r="AC483" s="42"/>
      <c r="AD483" s="42"/>
      <c r="AE483" s="42"/>
      <c r="AF483" s="42"/>
      <c r="AG483" s="42">
        <v>370</v>
      </c>
      <c r="AH483" s="42">
        <v>970</v>
      </c>
      <c r="AI483" s="42">
        <v>0</v>
      </c>
      <c r="AJ483" s="18">
        <v>1340</v>
      </c>
      <c r="AK483" s="47">
        <v>446.66666666666669</v>
      </c>
      <c r="AL483" s="75">
        <v>970</v>
      </c>
      <c r="AM483" s="47">
        <f t="shared" si="241"/>
        <v>5360</v>
      </c>
      <c r="AN483" s="47">
        <v>0.1608</v>
      </c>
      <c r="AO483" s="48">
        <v>1.4711181850958989E-4</v>
      </c>
      <c r="AP483" s="49">
        <v>0.98945016863261581</v>
      </c>
      <c r="AQ483" s="18" t="s">
        <v>1168</v>
      </c>
      <c r="AR483" s="24">
        <v>1560</v>
      </c>
      <c r="AS483" s="24" t="s">
        <v>1510</v>
      </c>
      <c r="AT483" s="79">
        <f t="shared" si="239"/>
        <v>37.307692307692307</v>
      </c>
      <c r="AU483" s="51" t="b">
        <f t="shared" si="240"/>
        <v>0</v>
      </c>
      <c r="AV483" s="19">
        <v>48.24742268041237</v>
      </c>
      <c r="AW483" s="47">
        <v>56160</v>
      </c>
      <c r="AX483" s="18" t="s">
        <v>1841</v>
      </c>
      <c r="AY483" s="18">
        <v>2</v>
      </c>
      <c r="AZ483" s="18">
        <f t="shared" si="260"/>
        <v>298.46153846153845</v>
      </c>
      <c r="BA483" s="44">
        <f>ROUNDUP((AT483*U483)/Z483,0)*Z483</f>
        <v>300</v>
      </c>
      <c r="BB483" s="80">
        <f t="shared" si="242"/>
        <v>1000</v>
      </c>
      <c r="BC483" s="18">
        <f t="shared" si="256"/>
        <v>1000</v>
      </c>
      <c r="BD483" s="18">
        <f t="shared" si="261"/>
        <v>36000</v>
      </c>
      <c r="BE483" s="18">
        <f t="shared" si="262"/>
        <v>72000</v>
      </c>
      <c r="BF483" s="18">
        <f>U483</f>
        <v>8</v>
      </c>
      <c r="BG483" s="19">
        <f t="shared" si="263"/>
        <v>2</v>
      </c>
      <c r="BH483" s="19">
        <f t="shared" si="264"/>
        <v>0</v>
      </c>
      <c r="BI483" s="19">
        <f>(AR483-AY483*BO483)*G483</f>
        <v>-15840</v>
      </c>
      <c r="BJ483" s="19"/>
      <c r="BK483" s="19"/>
      <c r="BL483" s="19"/>
      <c r="BM483" s="19">
        <f t="shared" si="257"/>
        <v>298.46153846153845</v>
      </c>
      <c r="BN483" s="18">
        <f t="shared" si="258"/>
        <v>290</v>
      </c>
      <c r="BO483" s="18">
        <f t="shared" si="259"/>
        <v>1000</v>
      </c>
      <c r="BP483" s="18">
        <f t="shared" si="265"/>
        <v>26.804123711340207</v>
      </c>
    </row>
    <row r="484" spans="1:68" ht="30" x14ac:dyDescent="0.25">
      <c r="A484" s="18">
        <v>276</v>
      </c>
      <c r="B484" s="28" t="s">
        <v>2169</v>
      </c>
      <c r="C484" s="28" t="s">
        <v>1870</v>
      </c>
      <c r="D484" s="28"/>
      <c r="E484" s="23" t="s">
        <v>1602</v>
      </c>
      <c r="F484" s="24">
        <v>73600</v>
      </c>
      <c r="G484" s="25">
        <v>0.25</v>
      </c>
      <c r="H484" s="52" t="s">
        <v>1799</v>
      </c>
      <c r="I484" s="86" t="s">
        <v>1700</v>
      </c>
      <c r="J484" s="83" t="s">
        <v>1639</v>
      </c>
      <c r="K484" s="69" t="s">
        <v>1199</v>
      </c>
      <c r="L484" s="25" t="s">
        <v>1304</v>
      </c>
      <c r="M484" s="52">
        <v>0.25</v>
      </c>
      <c r="N484" s="71" t="s">
        <v>1208</v>
      </c>
      <c r="O484" s="25">
        <v>1</v>
      </c>
      <c r="P484" s="25">
        <v>7</v>
      </c>
      <c r="Q484" s="52">
        <v>1</v>
      </c>
      <c r="R484" s="25">
        <v>3</v>
      </c>
      <c r="S484" s="25">
        <v>1</v>
      </c>
      <c r="U484" s="25">
        <f>MIN(S484,T484)</f>
        <v>1</v>
      </c>
      <c r="V484" s="71"/>
      <c r="W484" s="71" t="s">
        <v>31</v>
      </c>
      <c r="X484" s="25" t="s">
        <v>1510</v>
      </c>
      <c r="Y484" s="25">
        <v>5000</v>
      </c>
      <c r="Z484" s="25">
        <v>100</v>
      </c>
      <c r="AA484" s="42">
        <v>62500</v>
      </c>
      <c r="AB484" s="42"/>
      <c r="AC484" s="42"/>
      <c r="AD484" s="42"/>
      <c r="AE484" s="42"/>
      <c r="AF484" s="42"/>
      <c r="AG484" s="42"/>
      <c r="AH484" s="42">
        <v>66000</v>
      </c>
      <c r="AI484" s="42"/>
      <c r="AK484" s="47">
        <v>64250</v>
      </c>
      <c r="AM484" s="47">
        <f t="shared" si="241"/>
        <v>0</v>
      </c>
      <c r="AO484" s="48">
        <v>0</v>
      </c>
      <c r="AP484" s="49">
        <v>1</v>
      </c>
      <c r="AQ484" s="18" t="s">
        <v>1552</v>
      </c>
      <c r="AR484" s="24">
        <v>73600</v>
      </c>
      <c r="AS484" s="24" t="s">
        <v>1510</v>
      </c>
      <c r="AT484" s="79">
        <f t="shared" si="239"/>
        <v>0</v>
      </c>
      <c r="AU484" s="51" t="b">
        <f t="shared" si="240"/>
        <v>0</v>
      </c>
      <c r="AV484" s="19"/>
      <c r="AW484" s="47">
        <v>18400</v>
      </c>
      <c r="BB484" s="80">
        <f t="shared" si="242"/>
        <v>5000</v>
      </c>
      <c r="BD484" s="18">
        <v>0</v>
      </c>
      <c r="BE484" s="18">
        <v>0</v>
      </c>
      <c r="BF484" s="18"/>
      <c r="BG484" s="18"/>
      <c r="BH484" s="18"/>
      <c r="BI484" s="18"/>
      <c r="BJ484" s="18"/>
      <c r="BK484" s="18"/>
      <c r="BL484" s="18"/>
    </row>
    <row r="485" spans="1:68" x14ac:dyDescent="0.25">
      <c r="A485" s="18">
        <v>585</v>
      </c>
      <c r="B485" s="23" t="s">
        <v>608</v>
      </c>
      <c r="C485" s="28" t="s">
        <v>1534</v>
      </c>
      <c r="D485" s="28"/>
      <c r="E485" s="23"/>
      <c r="F485" s="24">
        <v>86310</v>
      </c>
      <c r="G485" s="25">
        <v>0.6</v>
      </c>
      <c r="H485" s="52" t="s">
        <v>1770</v>
      </c>
      <c r="I485" s="86" t="s">
        <v>1700</v>
      </c>
      <c r="J485" s="83" t="s">
        <v>1502</v>
      </c>
      <c r="K485" s="71" t="s">
        <v>1187</v>
      </c>
      <c r="L485" s="25" t="s">
        <v>609</v>
      </c>
      <c r="M485" s="52">
        <v>0.6</v>
      </c>
      <c r="N485" s="71" t="s">
        <v>1208</v>
      </c>
      <c r="O485" s="25">
        <v>1</v>
      </c>
      <c r="P485" s="25">
        <v>10</v>
      </c>
      <c r="Q485" s="52">
        <v>1</v>
      </c>
      <c r="R485" s="25">
        <v>3</v>
      </c>
      <c r="S485" s="25">
        <v>15</v>
      </c>
      <c r="T485" s="25">
        <v>7</v>
      </c>
      <c r="U485" s="25">
        <f t="shared" ref="U485:U490" si="266">SUM(O485:R485)</f>
        <v>15</v>
      </c>
      <c r="V485" s="71" t="s">
        <v>1928</v>
      </c>
      <c r="W485" s="71" t="s">
        <v>46</v>
      </c>
      <c r="X485" s="25" t="s">
        <v>1510</v>
      </c>
      <c r="Y485" s="25">
        <v>10000</v>
      </c>
      <c r="Z485" s="25">
        <v>200</v>
      </c>
      <c r="AA485" s="42">
        <v>2000</v>
      </c>
      <c r="AB485" s="42">
        <v>10000</v>
      </c>
      <c r="AC485" s="42">
        <v>13500</v>
      </c>
      <c r="AD485" s="42">
        <v>10000</v>
      </c>
      <c r="AE485" s="42">
        <v>8000</v>
      </c>
      <c r="AF485" s="42">
        <v>20400</v>
      </c>
      <c r="AG485" s="42">
        <v>34500</v>
      </c>
      <c r="AH485" s="42">
        <v>65000</v>
      </c>
      <c r="AI485" s="42">
        <v>77500</v>
      </c>
      <c r="AJ485" s="18">
        <v>240900</v>
      </c>
      <c r="AK485" s="47">
        <v>26766.666666666668</v>
      </c>
      <c r="AL485" s="75">
        <v>77500</v>
      </c>
      <c r="AM485" s="47">
        <f t="shared" si="241"/>
        <v>16060</v>
      </c>
      <c r="AN485" s="47">
        <v>0.16059999999999999</v>
      </c>
      <c r="AO485" s="48">
        <v>1.4692884361094613E-4</v>
      </c>
      <c r="AP485" s="49">
        <v>0.98959709747622671</v>
      </c>
      <c r="AQ485" s="18" t="s">
        <v>1168</v>
      </c>
      <c r="AR485" s="24">
        <v>86310</v>
      </c>
      <c r="AS485" s="24" t="s">
        <v>1510</v>
      </c>
      <c r="AT485" s="79">
        <f t="shared" si="239"/>
        <v>2980.7692307692309</v>
      </c>
      <c r="AU485" s="51" t="b">
        <f t="shared" si="240"/>
        <v>0</v>
      </c>
      <c r="AV485" s="19">
        <v>33.410322580645158</v>
      </c>
      <c r="AW485" s="47">
        <v>51786</v>
      </c>
      <c r="AX485" s="18" t="s">
        <v>1841</v>
      </c>
      <c r="AY485" s="18">
        <v>2</v>
      </c>
      <c r="AZ485" s="18">
        <f t="shared" ref="AZ485:AZ490" si="267">AT485*U485</f>
        <v>44711.538461538461</v>
      </c>
      <c r="BA485" s="44">
        <f t="shared" ref="BA485:BA490" si="268">ROUNDUP((AT485*U485)/Z485,0)*Z485</f>
        <v>44800</v>
      </c>
      <c r="BB485" s="80">
        <f t="shared" si="242"/>
        <v>10000</v>
      </c>
      <c r="BC485" s="18">
        <f t="shared" ref="BC485:BC490" si="269">BO485</f>
        <v>44800</v>
      </c>
      <c r="BD485" s="18">
        <f t="shared" ref="BD485:BD490" si="270">BO485*G485</f>
        <v>26880</v>
      </c>
      <c r="BE485" s="18">
        <f t="shared" ref="BE485:BE490" si="271">BD485*AY485</f>
        <v>53760</v>
      </c>
      <c r="BF485" s="18">
        <f>U485</f>
        <v>15</v>
      </c>
      <c r="BG485" s="19">
        <f t="shared" ref="BG485:BG490" si="272">ROUNDUP(AR485/BO485,0)</f>
        <v>2</v>
      </c>
      <c r="BH485" s="19">
        <f t="shared" ref="BH485:BH490" si="273">AY485-BG485</f>
        <v>0</v>
      </c>
      <c r="BI485" s="19">
        <f>(AR485-AY485*BO485)*G485</f>
        <v>-1974</v>
      </c>
      <c r="BJ485" s="19"/>
      <c r="BK485" s="19"/>
      <c r="BL485" s="19"/>
      <c r="BM485" s="19">
        <f t="shared" ref="BM485:BM490" si="274">BF485*AT485</f>
        <v>44711.538461538461</v>
      </c>
      <c r="BN485" s="18">
        <f t="shared" ref="BN485:BN490" si="275">Y485+ROUNDUP((BM485-Y485)/Z485,0)*Z485</f>
        <v>44800</v>
      </c>
      <c r="BO485" s="18">
        <f t="shared" ref="BO485:BO490" si="276">IF(BN485&gt;=Y485,BN485,Y485)</f>
        <v>44800</v>
      </c>
      <c r="BP485" s="18">
        <f t="shared" ref="BP485:BP490" si="277">BO485/AT485</f>
        <v>15.029677419354838</v>
      </c>
    </row>
    <row r="486" spans="1:68" x14ac:dyDescent="0.25">
      <c r="A486" s="18">
        <v>217</v>
      </c>
      <c r="B486" s="23" t="s">
        <v>611</v>
      </c>
      <c r="C486" s="28" t="s">
        <v>1534</v>
      </c>
      <c r="D486" s="28"/>
      <c r="E486" s="23"/>
      <c r="F486" s="24">
        <v>29800</v>
      </c>
      <c r="G486" s="25">
        <v>0.55000000000000004</v>
      </c>
      <c r="H486" s="52" t="s">
        <v>1719</v>
      </c>
      <c r="I486" s="86" t="s">
        <v>1700</v>
      </c>
      <c r="J486" s="83" t="s">
        <v>1639</v>
      </c>
      <c r="K486" s="71" t="s">
        <v>1187</v>
      </c>
      <c r="L486" s="25" t="s">
        <v>612</v>
      </c>
      <c r="M486" s="52">
        <v>0.55000000000000004</v>
      </c>
      <c r="N486" s="71" t="s">
        <v>1208</v>
      </c>
      <c r="O486" s="25">
        <v>1</v>
      </c>
      <c r="P486" s="25">
        <v>10</v>
      </c>
      <c r="Q486" s="52">
        <v>1</v>
      </c>
      <c r="R486" s="25">
        <v>3</v>
      </c>
      <c r="S486" s="25">
        <v>15</v>
      </c>
      <c r="T486" s="25">
        <v>7</v>
      </c>
      <c r="U486" s="25">
        <f t="shared" si="266"/>
        <v>15</v>
      </c>
      <c r="V486" s="71" t="s">
        <v>1928</v>
      </c>
      <c r="W486" s="71" t="s">
        <v>46</v>
      </c>
      <c r="X486" s="25" t="s">
        <v>1510</v>
      </c>
      <c r="Y486" s="25">
        <v>10000</v>
      </c>
      <c r="Z486" s="25">
        <v>1500</v>
      </c>
      <c r="AA486" s="42">
        <v>49100</v>
      </c>
      <c r="AB486" s="42">
        <v>51500</v>
      </c>
      <c r="AC486" s="42">
        <v>33000</v>
      </c>
      <c r="AD486" s="42">
        <v>13500</v>
      </c>
      <c r="AE486" s="42">
        <v>6000</v>
      </c>
      <c r="AF486" s="42">
        <v>6000</v>
      </c>
      <c r="AG486" s="42">
        <v>28800</v>
      </c>
      <c r="AH486" s="42">
        <v>17500</v>
      </c>
      <c r="AI486" s="42">
        <v>56570</v>
      </c>
      <c r="AJ486" s="18">
        <v>261970</v>
      </c>
      <c r="AK486" s="47">
        <v>29107.777777777777</v>
      </c>
      <c r="AL486" s="75">
        <v>56570</v>
      </c>
      <c r="AM486" s="47">
        <f t="shared" si="241"/>
        <v>16009.277777777779</v>
      </c>
      <c r="AN486" s="47">
        <v>0.16009277777777778</v>
      </c>
      <c r="AO486" s="48">
        <v>1.4646479893744123E-4</v>
      </c>
      <c r="AP486" s="49">
        <v>0.98974356227516413</v>
      </c>
      <c r="AQ486" s="18" t="s">
        <v>1168</v>
      </c>
      <c r="AR486" s="24">
        <v>29800</v>
      </c>
      <c r="AS486" s="24" t="s">
        <v>1510</v>
      </c>
      <c r="AT486" s="79">
        <f t="shared" si="239"/>
        <v>2175.7692307692309</v>
      </c>
      <c r="AU486" s="51" t="b">
        <f t="shared" si="240"/>
        <v>0</v>
      </c>
      <c r="AV486" s="19">
        <v>15.803429379529785</v>
      </c>
      <c r="AW486" s="47">
        <v>16390</v>
      </c>
      <c r="AX486" s="18" t="s">
        <v>1841</v>
      </c>
      <c r="AY486" s="18">
        <v>2</v>
      </c>
      <c r="AZ486" s="18">
        <f t="shared" si="267"/>
        <v>32636.538461538465</v>
      </c>
      <c r="BA486" s="44">
        <f t="shared" si="268"/>
        <v>33000</v>
      </c>
      <c r="BB486" s="80">
        <f t="shared" si="242"/>
        <v>10000</v>
      </c>
      <c r="BC486" s="18">
        <f t="shared" si="269"/>
        <v>22000</v>
      </c>
      <c r="BD486" s="18">
        <f t="shared" si="270"/>
        <v>12100.000000000002</v>
      </c>
      <c r="BE486" s="18">
        <f t="shared" si="271"/>
        <v>24200.000000000004</v>
      </c>
      <c r="BF486" s="18">
        <v>10</v>
      </c>
      <c r="BG486" s="19">
        <f t="shared" si="272"/>
        <v>2</v>
      </c>
      <c r="BH486" s="19">
        <f t="shared" si="273"/>
        <v>0</v>
      </c>
      <c r="BI486" s="19"/>
      <c r="BJ486" s="19"/>
      <c r="BK486" s="19"/>
      <c r="BL486" s="19"/>
      <c r="BM486" s="19">
        <f t="shared" si="274"/>
        <v>21757.692307692309</v>
      </c>
      <c r="BN486" s="18">
        <f t="shared" si="275"/>
        <v>22000</v>
      </c>
      <c r="BO486" s="18">
        <f t="shared" si="276"/>
        <v>22000</v>
      </c>
      <c r="BP486" s="18">
        <f t="shared" si="277"/>
        <v>10.111366448647692</v>
      </c>
    </row>
    <row r="487" spans="1:68" x14ac:dyDescent="0.25">
      <c r="A487" s="18">
        <v>667</v>
      </c>
      <c r="B487" s="23" t="s">
        <v>1326</v>
      </c>
      <c r="C487" s="28" t="s">
        <v>1534</v>
      </c>
      <c r="D487" s="28"/>
      <c r="E487" s="23"/>
      <c r="F487" s="24">
        <v>26500</v>
      </c>
      <c r="G487" s="25">
        <v>0.5</v>
      </c>
      <c r="H487" s="52" t="e">
        <v>#N/A</v>
      </c>
      <c r="I487" s="86" t="s">
        <v>1700</v>
      </c>
      <c r="J487" s="83" t="s">
        <v>1506</v>
      </c>
      <c r="K487" s="69" t="s">
        <v>1199</v>
      </c>
      <c r="L487" s="25" t="s">
        <v>1327</v>
      </c>
      <c r="M487" s="52">
        <v>0.5</v>
      </c>
      <c r="N487" s="71" t="s">
        <v>1208</v>
      </c>
      <c r="O487" s="25">
        <v>1</v>
      </c>
      <c r="P487" s="25">
        <v>10</v>
      </c>
      <c r="Q487" s="52">
        <v>6</v>
      </c>
      <c r="R487" s="25">
        <v>3</v>
      </c>
      <c r="S487" s="25">
        <v>1</v>
      </c>
      <c r="U487" s="25">
        <f t="shared" si="266"/>
        <v>20</v>
      </c>
      <c r="V487" s="71" t="s">
        <v>1904</v>
      </c>
      <c r="W487" s="71" t="s">
        <v>19</v>
      </c>
      <c r="X487" s="25" t="s">
        <v>1529</v>
      </c>
      <c r="Y487" s="25">
        <v>500</v>
      </c>
      <c r="Z487" s="25">
        <v>12</v>
      </c>
      <c r="AA487" s="42">
        <v>32000</v>
      </c>
      <c r="AB487" s="42"/>
      <c r="AC487" s="42"/>
      <c r="AD487" s="42"/>
      <c r="AE487" s="42"/>
      <c r="AF487" s="42"/>
      <c r="AG487" s="42"/>
      <c r="AH487" s="42"/>
      <c r="AI487" s="42"/>
      <c r="AK487" s="47">
        <v>32000</v>
      </c>
      <c r="AM487" s="47">
        <f t="shared" si="241"/>
        <v>0</v>
      </c>
      <c r="AO487" s="48">
        <v>0</v>
      </c>
      <c r="AP487" s="49">
        <v>1</v>
      </c>
      <c r="AQ487" s="18" t="s">
        <v>1168</v>
      </c>
      <c r="AR487" s="24">
        <v>26500</v>
      </c>
      <c r="AS487" s="24" t="s">
        <v>1510</v>
      </c>
      <c r="AT487" s="79">
        <f t="shared" si="239"/>
        <v>0</v>
      </c>
      <c r="AU487" s="51" t="b">
        <f t="shared" si="240"/>
        <v>0</v>
      </c>
      <c r="AV487" s="19"/>
      <c r="AW487" s="47">
        <v>13250</v>
      </c>
      <c r="AX487" s="18" t="s">
        <v>1841</v>
      </c>
      <c r="AY487" s="18">
        <v>2</v>
      </c>
      <c r="AZ487" s="18">
        <f t="shared" si="267"/>
        <v>0</v>
      </c>
      <c r="BA487" s="44">
        <f t="shared" si="268"/>
        <v>0</v>
      </c>
      <c r="BB487" s="80">
        <f t="shared" si="242"/>
        <v>500</v>
      </c>
      <c r="BC487" s="18">
        <f t="shared" si="269"/>
        <v>500</v>
      </c>
      <c r="BD487" s="18">
        <f t="shared" si="270"/>
        <v>250</v>
      </c>
      <c r="BE487" s="18">
        <f t="shared" si="271"/>
        <v>500</v>
      </c>
      <c r="BF487" s="18">
        <v>20</v>
      </c>
      <c r="BG487" s="19">
        <f t="shared" si="272"/>
        <v>53</v>
      </c>
      <c r="BH487" s="19">
        <f t="shared" si="273"/>
        <v>-51</v>
      </c>
      <c r="BI487" s="19">
        <f>(AR487-AY487*BO487)*G487</f>
        <v>12750</v>
      </c>
      <c r="BJ487" s="19"/>
      <c r="BK487" s="19"/>
      <c r="BL487" s="19"/>
      <c r="BM487" s="19">
        <f t="shared" si="274"/>
        <v>0</v>
      </c>
      <c r="BN487" s="18">
        <f t="shared" si="275"/>
        <v>-4</v>
      </c>
      <c r="BO487" s="18">
        <f t="shared" si="276"/>
        <v>500</v>
      </c>
      <c r="BP487" s="18" t="e">
        <f t="shared" si="277"/>
        <v>#DIV/0!</v>
      </c>
    </row>
    <row r="488" spans="1:68" x14ac:dyDescent="0.25">
      <c r="A488" s="18">
        <v>645</v>
      </c>
      <c r="B488" s="23" t="s">
        <v>613</v>
      </c>
      <c r="C488" s="28" t="s">
        <v>1534</v>
      </c>
      <c r="D488" s="28"/>
      <c r="E488" s="23"/>
      <c r="F488" s="24">
        <v>109200</v>
      </c>
      <c r="G488" s="25">
        <v>0.247</v>
      </c>
      <c r="H488" s="52" t="e">
        <v>#N/A</v>
      </c>
      <c r="I488" s="86" t="s">
        <v>1700</v>
      </c>
      <c r="J488" s="83" t="s">
        <v>1502</v>
      </c>
      <c r="K488" s="71" t="s">
        <v>1197</v>
      </c>
      <c r="L488" s="25" t="s">
        <v>614</v>
      </c>
      <c r="M488" s="52">
        <v>0.247</v>
      </c>
      <c r="N488" s="71" t="s">
        <v>1208</v>
      </c>
      <c r="O488" s="37">
        <v>1</v>
      </c>
      <c r="P488" s="37">
        <v>7</v>
      </c>
      <c r="Q488" s="87">
        <v>4</v>
      </c>
      <c r="R488" s="37">
        <v>3</v>
      </c>
      <c r="S488" s="37">
        <v>15</v>
      </c>
      <c r="T488" s="37">
        <v>3</v>
      </c>
      <c r="U488" s="25">
        <f t="shared" si="266"/>
        <v>15</v>
      </c>
      <c r="V488" s="71" t="s">
        <v>1872</v>
      </c>
      <c r="W488" s="71" t="s">
        <v>21</v>
      </c>
      <c r="X488" s="23" t="s">
        <v>1510</v>
      </c>
      <c r="Y488" s="25">
        <v>50000</v>
      </c>
      <c r="Z488" s="25">
        <v>1000</v>
      </c>
      <c r="AA488" s="42">
        <v>28000</v>
      </c>
      <c r="AB488" s="42">
        <v>3000</v>
      </c>
      <c r="AC488" s="42">
        <v>11000</v>
      </c>
      <c r="AD488" s="42">
        <v>36000</v>
      </c>
      <c r="AE488" s="42">
        <v>35000</v>
      </c>
      <c r="AF488" s="42">
        <v>34000</v>
      </c>
      <c r="AG488" s="42">
        <v>74200</v>
      </c>
      <c r="AH488" s="42">
        <v>190700</v>
      </c>
      <c r="AI488" s="42">
        <v>166350</v>
      </c>
      <c r="AJ488" s="18">
        <v>578250</v>
      </c>
      <c r="AK488" s="47">
        <v>64250</v>
      </c>
      <c r="AL488" s="75">
        <v>190700</v>
      </c>
      <c r="AM488" s="47">
        <f t="shared" si="241"/>
        <v>15869.75</v>
      </c>
      <c r="AN488" s="47">
        <v>0.15869749999999999</v>
      </c>
      <c r="AO488" s="48">
        <v>1.4518829488759726E-4</v>
      </c>
      <c r="AP488" s="49">
        <v>0.98988875057005177</v>
      </c>
      <c r="AQ488" s="18" t="s">
        <v>1168</v>
      </c>
      <c r="AR488" s="24">
        <v>109200</v>
      </c>
      <c r="AS488" s="24" t="s">
        <v>1510</v>
      </c>
      <c r="AT488" s="79">
        <f t="shared" si="239"/>
        <v>7334.6153846153848</v>
      </c>
      <c r="AU488" s="51" t="b">
        <f t="shared" si="240"/>
        <v>0</v>
      </c>
      <c r="AV488" s="19">
        <v>17.178814892501311</v>
      </c>
      <c r="AW488" s="47">
        <v>26972.400000000001</v>
      </c>
      <c r="AX488" s="18" t="s">
        <v>1841</v>
      </c>
      <c r="AY488" s="18">
        <v>2</v>
      </c>
      <c r="AZ488" s="18">
        <f t="shared" si="267"/>
        <v>110019.23076923077</v>
      </c>
      <c r="BA488" s="44">
        <f t="shared" si="268"/>
        <v>111000</v>
      </c>
      <c r="BB488" s="80">
        <f t="shared" si="242"/>
        <v>50000</v>
      </c>
      <c r="BC488" s="18">
        <f t="shared" si="269"/>
        <v>50000</v>
      </c>
      <c r="BD488" s="18">
        <f t="shared" si="270"/>
        <v>12350</v>
      </c>
      <c r="BE488" s="18">
        <f t="shared" si="271"/>
        <v>24700</v>
      </c>
      <c r="BF488" s="18">
        <v>5</v>
      </c>
      <c r="BG488" s="19">
        <f t="shared" si="272"/>
        <v>3</v>
      </c>
      <c r="BH488" s="19">
        <f t="shared" si="273"/>
        <v>-1</v>
      </c>
      <c r="BI488" s="19">
        <f>(AR488-AY488*BO488)*G488</f>
        <v>2272.4</v>
      </c>
      <c r="BJ488" s="19"/>
      <c r="BK488" s="19"/>
      <c r="BL488" s="19"/>
      <c r="BM488" s="19">
        <f t="shared" si="274"/>
        <v>36673.076923076922</v>
      </c>
      <c r="BN488" s="18">
        <f t="shared" si="275"/>
        <v>36000</v>
      </c>
      <c r="BO488" s="18">
        <f t="shared" si="276"/>
        <v>50000</v>
      </c>
      <c r="BP488" s="18">
        <f t="shared" si="277"/>
        <v>6.8169900367068692</v>
      </c>
    </row>
    <row r="489" spans="1:68" x14ac:dyDescent="0.25">
      <c r="A489" s="18">
        <v>899</v>
      </c>
      <c r="B489" s="26" t="s">
        <v>720</v>
      </c>
      <c r="C489" s="28" t="s">
        <v>1534</v>
      </c>
      <c r="D489" s="28"/>
      <c r="E489" s="23"/>
      <c r="F489" s="24">
        <v>8280</v>
      </c>
      <c r="G489" s="25">
        <v>8</v>
      </c>
      <c r="H489" s="52" t="e">
        <v>#N/A</v>
      </c>
      <c r="I489" s="86" t="s">
        <v>1700</v>
      </c>
      <c r="J489" s="83" t="s">
        <v>1502</v>
      </c>
      <c r="K489" s="71" t="s">
        <v>1200</v>
      </c>
      <c r="L489" s="25" t="s">
        <v>721</v>
      </c>
      <c r="M489" s="52">
        <v>8</v>
      </c>
      <c r="N489" s="71" t="s">
        <v>1208</v>
      </c>
      <c r="O489" s="25">
        <v>1</v>
      </c>
      <c r="P489" s="25">
        <v>2</v>
      </c>
      <c r="Q489" s="52">
        <v>1</v>
      </c>
      <c r="R489" s="25">
        <v>3</v>
      </c>
      <c r="S489" s="25">
        <v>7</v>
      </c>
      <c r="T489" s="25">
        <v>5</v>
      </c>
      <c r="U489" s="25">
        <f t="shared" si="266"/>
        <v>7</v>
      </c>
      <c r="V489" s="71"/>
      <c r="W489" s="71" t="s">
        <v>46</v>
      </c>
      <c r="X489" s="59" t="s">
        <v>1529</v>
      </c>
      <c r="Y489" s="25">
        <v>900</v>
      </c>
      <c r="Z489" s="25">
        <v>900</v>
      </c>
      <c r="AA489" s="42"/>
      <c r="AB489" s="42"/>
      <c r="AC489" s="42"/>
      <c r="AD489" s="42"/>
      <c r="AE489" s="42"/>
      <c r="AF489" s="42">
        <v>4540</v>
      </c>
      <c r="AG489" s="42">
        <v>3380</v>
      </c>
      <c r="AH489" s="42">
        <v>0</v>
      </c>
      <c r="AI489" s="42">
        <v>0</v>
      </c>
      <c r="AJ489" s="18">
        <v>7920</v>
      </c>
      <c r="AK489" s="47">
        <v>1980</v>
      </c>
      <c r="AL489" s="75">
        <v>4540</v>
      </c>
      <c r="AM489" s="47">
        <f t="shared" si="241"/>
        <v>7040</v>
      </c>
      <c r="AN489" s="47">
        <v>0.15840000000000001</v>
      </c>
      <c r="AO489" s="48">
        <v>1.4491611972586467E-4</v>
      </c>
      <c r="AP489" s="49">
        <v>0.99003366668977766</v>
      </c>
      <c r="AQ489" s="18" t="s">
        <v>1168</v>
      </c>
      <c r="AR489" s="24">
        <v>8280</v>
      </c>
      <c r="AS489" s="24" t="s">
        <v>1510</v>
      </c>
      <c r="AT489" s="79">
        <f t="shared" si="239"/>
        <v>174.61538461538461</v>
      </c>
      <c r="AU489" s="51" t="b">
        <f t="shared" si="240"/>
        <v>0</v>
      </c>
      <c r="AV489" s="19">
        <v>54.713656387665196</v>
      </c>
      <c r="AW489" s="47">
        <v>66240</v>
      </c>
      <c r="AX489" s="18" t="s">
        <v>1841</v>
      </c>
      <c r="AY489" s="18">
        <v>2</v>
      </c>
      <c r="AZ489" s="18">
        <f t="shared" si="267"/>
        <v>1222.3076923076924</v>
      </c>
      <c r="BA489" s="44">
        <f t="shared" si="268"/>
        <v>1800</v>
      </c>
      <c r="BB489" s="80">
        <f t="shared" si="242"/>
        <v>900</v>
      </c>
      <c r="BC489" s="18">
        <f t="shared" si="269"/>
        <v>1800</v>
      </c>
      <c r="BD489" s="18">
        <f t="shared" si="270"/>
        <v>14400</v>
      </c>
      <c r="BE489" s="18">
        <f t="shared" si="271"/>
        <v>28800</v>
      </c>
      <c r="BF489" s="18">
        <v>10</v>
      </c>
      <c r="BG489" s="19">
        <f t="shared" si="272"/>
        <v>5</v>
      </c>
      <c r="BH489" s="19">
        <f t="shared" si="273"/>
        <v>-3</v>
      </c>
      <c r="BI489" s="19">
        <f>(AR489-AY489*BO489)*G489</f>
        <v>37440</v>
      </c>
      <c r="BJ489" s="19"/>
      <c r="BK489" s="19"/>
      <c r="BL489" s="19"/>
      <c r="BM489" s="19">
        <f t="shared" si="274"/>
        <v>1746.1538461538462</v>
      </c>
      <c r="BN489" s="18">
        <f t="shared" si="275"/>
        <v>1800</v>
      </c>
      <c r="BO489" s="18">
        <f t="shared" si="276"/>
        <v>1800</v>
      </c>
      <c r="BP489" s="18">
        <f t="shared" si="277"/>
        <v>10.308370044052863</v>
      </c>
    </row>
    <row r="490" spans="1:68" x14ac:dyDescent="0.25">
      <c r="A490" s="18">
        <v>876</v>
      </c>
      <c r="B490" s="23" t="s">
        <v>687</v>
      </c>
      <c r="C490" s="28" t="s">
        <v>1534</v>
      </c>
      <c r="D490" s="28"/>
      <c r="E490" s="23"/>
      <c r="F490" s="24">
        <v>0</v>
      </c>
      <c r="G490" s="25">
        <v>1</v>
      </c>
      <c r="H490" s="52" t="s">
        <v>1702</v>
      </c>
      <c r="I490" s="86" t="s">
        <v>1700</v>
      </c>
      <c r="J490" s="83" t="s">
        <v>1499</v>
      </c>
      <c r="K490" s="71" t="s">
        <v>1176</v>
      </c>
      <c r="L490" s="25" t="s">
        <v>688</v>
      </c>
      <c r="M490" s="52">
        <v>1</v>
      </c>
      <c r="N490" s="71" t="s">
        <v>1208</v>
      </c>
      <c r="O490" s="37">
        <v>1</v>
      </c>
      <c r="P490" s="37">
        <v>15</v>
      </c>
      <c r="Q490" s="87">
        <v>1</v>
      </c>
      <c r="R490" s="37">
        <v>5</v>
      </c>
      <c r="S490" s="37">
        <v>22</v>
      </c>
      <c r="T490" s="37">
        <v>10</v>
      </c>
      <c r="U490" s="25">
        <f t="shared" si="266"/>
        <v>22</v>
      </c>
      <c r="V490" s="71" t="s">
        <v>1951</v>
      </c>
      <c r="W490" s="71" t="s">
        <v>46</v>
      </c>
      <c r="X490" s="23" t="s">
        <v>1529</v>
      </c>
      <c r="Y490" s="25">
        <v>250</v>
      </c>
      <c r="Z490" s="25">
        <v>25</v>
      </c>
      <c r="AA490" s="42"/>
      <c r="AB490" s="42"/>
      <c r="AC490" s="42"/>
      <c r="AD490" s="42"/>
      <c r="AE490" s="42">
        <v>32000</v>
      </c>
      <c r="AF490" s="42">
        <v>12000</v>
      </c>
      <c r="AG490" s="42">
        <v>5600</v>
      </c>
      <c r="AH490" s="42">
        <v>11500</v>
      </c>
      <c r="AI490" s="42">
        <v>17800</v>
      </c>
      <c r="AJ490" s="18">
        <v>78900</v>
      </c>
      <c r="AK490" s="47">
        <v>15780</v>
      </c>
      <c r="AL490" s="75">
        <v>32000</v>
      </c>
      <c r="AM490" s="47">
        <f t="shared" si="241"/>
        <v>8766.6666666666661</v>
      </c>
      <c r="AN490" s="47">
        <v>0.1578</v>
      </c>
      <c r="AO490" s="48">
        <v>1.4436719502993335E-4</v>
      </c>
      <c r="AP490" s="49">
        <v>0.99017803388480763</v>
      </c>
      <c r="AQ490" s="18" t="s">
        <v>1168</v>
      </c>
      <c r="AR490" s="57">
        <v>0</v>
      </c>
      <c r="AS490" s="24" t="s">
        <v>1510</v>
      </c>
      <c r="AT490" s="79">
        <f t="shared" si="239"/>
        <v>1230.7692307692307</v>
      </c>
      <c r="AU490" s="51" t="b">
        <f t="shared" si="240"/>
        <v>1</v>
      </c>
      <c r="AV490" s="19">
        <v>0</v>
      </c>
      <c r="AW490" s="47">
        <v>0</v>
      </c>
      <c r="AX490" s="18" t="s">
        <v>1841</v>
      </c>
      <c r="AY490" s="18">
        <v>2</v>
      </c>
      <c r="AZ490" s="18">
        <f t="shared" si="267"/>
        <v>27076.923076923074</v>
      </c>
      <c r="BA490" s="44">
        <f t="shared" si="268"/>
        <v>27100</v>
      </c>
      <c r="BB490" s="80">
        <f t="shared" si="242"/>
        <v>1230.7692307692307</v>
      </c>
      <c r="BC490" s="18">
        <f t="shared" si="269"/>
        <v>27100</v>
      </c>
      <c r="BD490" s="18">
        <f t="shared" si="270"/>
        <v>27100</v>
      </c>
      <c r="BE490" s="18">
        <f t="shared" si="271"/>
        <v>54200</v>
      </c>
      <c r="BF490" s="18">
        <f>U490</f>
        <v>22</v>
      </c>
      <c r="BG490" s="19">
        <f t="shared" si="272"/>
        <v>0</v>
      </c>
      <c r="BH490" s="19">
        <f t="shared" si="273"/>
        <v>2</v>
      </c>
      <c r="BI490" s="19"/>
      <c r="BJ490" s="19"/>
      <c r="BK490" s="19">
        <f>BH490*BO490</f>
        <v>54200</v>
      </c>
      <c r="BL490" s="58">
        <f>BK490*G490</f>
        <v>54200</v>
      </c>
      <c r="BM490" s="19">
        <f t="shared" si="274"/>
        <v>27076.923076923074</v>
      </c>
      <c r="BN490" s="18">
        <f t="shared" si="275"/>
        <v>27100</v>
      </c>
      <c r="BO490" s="18">
        <f t="shared" si="276"/>
        <v>27100</v>
      </c>
      <c r="BP490" s="18">
        <f t="shared" si="277"/>
        <v>22.018750000000001</v>
      </c>
    </row>
    <row r="491" spans="1:68" x14ac:dyDescent="0.25">
      <c r="A491" s="18">
        <v>202</v>
      </c>
      <c r="B491" s="23" t="s">
        <v>1305</v>
      </c>
      <c r="C491" s="28" t="s">
        <v>1870</v>
      </c>
      <c r="D491" s="28"/>
      <c r="E491" s="23" t="s">
        <v>1602</v>
      </c>
      <c r="F491" s="24">
        <v>191</v>
      </c>
      <c r="G491" s="25">
        <v>200</v>
      </c>
      <c r="H491" s="52" t="e">
        <v>#N/A</v>
      </c>
      <c r="I491" s="86" t="s">
        <v>1700</v>
      </c>
      <c r="J491" s="83" t="s">
        <v>1639</v>
      </c>
      <c r="K491" s="69" t="s">
        <v>1175</v>
      </c>
      <c r="L491" s="25" t="s">
        <v>1306</v>
      </c>
      <c r="M491" s="52">
        <v>200</v>
      </c>
      <c r="N491" s="71" t="s">
        <v>1208</v>
      </c>
      <c r="O491" s="25">
        <v>1</v>
      </c>
      <c r="P491" s="25">
        <v>15</v>
      </c>
      <c r="Q491" s="52">
        <v>1</v>
      </c>
      <c r="R491" s="25">
        <v>5</v>
      </c>
      <c r="S491" s="25">
        <v>22</v>
      </c>
      <c r="U491" s="25">
        <f>MIN(S491,T491)</f>
        <v>22</v>
      </c>
      <c r="V491" s="71"/>
      <c r="W491" s="71" t="s">
        <v>31</v>
      </c>
      <c r="X491" s="25" t="s">
        <v>1529</v>
      </c>
      <c r="Y491" s="25">
        <v>200</v>
      </c>
      <c r="Z491" s="25">
        <v>20</v>
      </c>
      <c r="AA491" s="42"/>
      <c r="AB491" s="42"/>
      <c r="AC491" s="42">
        <v>10</v>
      </c>
      <c r="AD491" s="42"/>
      <c r="AE491" s="42">
        <v>145</v>
      </c>
      <c r="AF491" s="42"/>
      <c r="AG491" s="42"/>
      <c r="AH491" s="42"/>
      <c r="AI491" s="42"/>
      <c r="AK491" s="47">
        <v>77.5</v>
      </c>
      <c r="AM491" s="47">
        <f t="shared" si="241"/>
        <v>0</v>
      </c>
      <c r="AO491" s="48">
        <v>0</v>
      </c>
      <c r="AP491" s="49">
        <v>1</v>
      </c>
      <c r="AQ491" s="18" t="s">
        <v>1552</v>
      </c>
      <c r="AR491" s="24">
        <v>191</v>
      </c>
      <c r="AS491" s="24" t="s">
        <v>1509</v>
      </c>
      <c r="AT491" s="79">
        <f t="shared" si="239"/>
        <v>0</v>
      </c>
      <c r="AU491" s="51" t="b">
        <f t="shared" si="240"/>
        <v>0</v>
      </c>
      <c r="AV491" s="19"/>
      <c r="AW491" s="47">
        <v>38200</v>
      </c>
      <c r="BB491" s="80">
        <f t="shared" si="242"/>
        <v>200</v>
      </c>
      <c r="BD491" s="18">
        <v>0</v>
      </c>
      <c r="BE491" s="18">
        <v>0</v>
      </c>
      <c r="BF491" s="18"/>
      <c r="BG491" s="18"/>
      <c r="BH491" s="18"/>
      <c r="BI491" s="18"/>
      <c r="BJ491" s="18"/>
      <c r="BK491" s="18"/>
      <c r="BL491" s="18"/>
    </row>
    <row r="492" spans="1:68" x14ac:dyDescent="0.25">
      <c r="A492" s="18">
        <v>221</v>
      </c>
      <c r="B492" s="26" t="s">
        <v>617</v>
      </c>
      <c r="C492" s="28" t="s">
        <v>1534</v>
      </c>
      <c r="D492" s="28"/>
      <c r="E492" s="23"/>
      <c r="F492" s="24">
        <v>470</v>
      </c>
      <c r="G492" s="25">
        <v>44</v>
      </c>
      <c r="H492" s="52" t="s">
        <v>1744</v>
      </c>
      <c r="I492" s="86" t="s">
        <v>1700</v>
      </c>
      <c r="J492" s="83" t="s">
        <v>1639</v>
      </c>
      <c r="K492" s="71" t="s">
        <v>1178</v>
      </c>
      <c r="L492" s="25" t="s">
        <v>618</v>
      </c>
      <c r="M492" s="52">
        <v>44</v>
      </c>
      <c r="N492" s="71" t="s">
        <v>1208</v>
      </c>
      <c r="O492" s="25">
        <v>1</v>
      </c>
      <c r="P492" s="25">
        <v>4</v>
      </c>
      <c r="Q492" s="52">
        <v>1</v>
      </c>
      <c r="R492" s="25">
        <v>2</v>
      </c>
      <c r="S492" s="25">
        <v>8</v>
      </c>
      <c r="T492" s="25">
        <v>7</v>
      </c>
      <c r="U492" s="25">
        <f>SUM(O492:R492)</f>
        <v>8</v>
      </c>
      <c r="V492" s="71"/>
      <c r="W492" s="71" t="s">
        <v>46</v>
      </c>
      <c r="X492" s="25" t="s">
        <v>1510</v>
      </c>
      <c r="Y492" s="25">
        <v>500</v>
      </c>
      <c r="Z492" s="25">
        <v>10</v>
      </c>
      <c r="AA492" s="42">
        <v>290</v>
      </c>
      <c r="AB492" s="42">
        <v>0</v>
      </c>
      <c r="AC492" s="42">
        <v>280</v>
      </c>
      <c r="AD492" s="42">
        <v>500</v>
      </c>
      <c r="AE492" s="42">
        <v>360</v>
      </c>
      <c r="AF492" s="42">
        <v>250</v>
      </c>
      <c r="AG492" s="42">
        <v>430</v>
      </c>
      <c r="AH492" s="42">
        <v>380</v>
      </c>
      <c r="AI492" s="42">
        <v>680</v>
      </c>
      <c r="AJ492" s="18">
        <v>3170</v>
      </c>
      <c r="AK492" s="47">
        <v>352.22222222222223</v>
      </c>
      <c r="AL492" s="75">
        <v>680</v>
      </c>
      <c r="AM492" s="47">
        <f t="shared" si="241"/>
        <v>15497.777777777777</v>
      </c>
      <c r="AN492" s="47">
        <v>0.15497777777777777</v>
      </c>
      <c r="AO492" s="48">
        <v>1.4178521590462684E-4</v>
      </c>
      <c r="AP492" s="49">
        <v>0.99031981910071221</v>
      </c>
      <c r="AQ492" s="18" t="s">
        <v>1168</v>
      </c>
      <c r="AR492" s="24">
        <v>470</v>
      </c>
      <c r="AS492" s="24" t="s">
        <v>1510</v>
      </c>
      <c r="AT492" s="79">
        <f t="shared" si="239"/>
        <v>26.153846153846153</v>
      </c>
      <c r="AU492" s="51" t="b">
        <f t="shared" si="240"/>
        <v>0</v>
      </c>
      <c r="AV492" s="19">
        <v>20.735294117647058</v>
      </c>
      <c r="AW492" s="47">
        <v>20680</v>
      </c>
      <c r="AX492" s="18" t="s">
        <v>1841</v>
      </c>
      <c r="AY492" s="18">
        <v>2</v>
      </c>
      <c r="AZ492" s="18">
        <f>AT492*U492</f>
        <v>209.23076923076923</v>
      </c>
      <c r="BA492" s="44">
        <f>ROUNDUP((AT492*U492)/Z492,0)*Z492</f>
        <v>210</v>
      </c>
      <c r="BB492" s="80">
        <f t="shared" si="242"/>
        <v>500</v>
      </c>
      <c r="BC492" s="18">
        <f>BO492</f>
        <v>500</v>
      </c>
      <c r="BD492" s="18">
        <f>BO492*G492</f>
        <v>22000</v>
      </c>
      <c r="BE492" s="18">
        <f>BD492*AY492</f>
        <v>44000</v>
      </c>
      <c r="BF492" s="18">
        <f>U492</f>
        <v>8</v>
      </c>
      <c r="BG492" s="19">
        <f>ROUNDUP(AR492/BO492,0)</f>
        <v>1</v>
      </c>
      <c r="BH492" s="19">
        <f>AY492-BG492</f>
        <v>1</v>
      </c>
      <c r="BI492" s="19"/>
      <c r="BJ492" s="19"/>
      <c r="BK492" s="19">
        <f>BH492*BO492</f>
        <v>500</v>
      </c>
      <c r="BL492" s="19">
        <f>BK492*G492</f>
        <v>22000</v>
      </c>
      <c r="BM492" s="19">
        <f>BF492*AT492</f>
        <v>209.23076923076923</v>
      </c>
      <c r="BN492" s="18">
        <f>Y492+ROUNDUP((BM492-Y492)/Z492,0)*Z492</f>
        <v>200</v>
      </c>
      <c r="BO492" s="18">
        <f>IF(BN492&gt;=Y492,BN492,Y492)</f>
        <v>500</v>
      </c>
      <c r="BP492" s="18">
        <f>BO492/AT492</f>
        <v>19.117647058823529</v>
      </c>
    </row>
    <row r="493" spans="1:68" ht="30" x14ac:dyDescent="0.25">
      <c r="A493" s="18">
        <v>174</v>
      </c>
      <c r="B493" s="29" t="s">
        <v>2170</v>
      </c>
      <c r="C493" s="28" t="s">
        <v>1534</v>
      </c>
      <c r="D493" s="28"/>
      <c r="E493" s="23"/>
      <c r="F493" s="24">
        <v>0</v>
      </c>
      <c r="G493" s="25">
        <v>230</v>
      </c>
      <c r="H493" s="52" t="s">
        <v>1771</v>
      </c>
      <c r="I493" s="86" t="s">
        <v>1700</v>
      </c>
      <c r="J493" s="83" t="s">
        <v>1501</v>
      </c>
      <c r="K493" s="71" t="s">
        <v>1175</v>
      </c>
      <c r="L493" s="25" t="s">
        <v>621</v>
      </c>
      <c r="M493" s="52">
        <v>230</v>
      </c>
      <c r="N493" s="71" t="s">
        <v>1208</v>
      </c>
      <c r="O493" s="25">
        <v>1</v>
      </c>
      <c r="P493" s="25">
        <v>15</v>
      </c>
      <c r="Q493" s="52">
        <v>1</v>
      </c>
      <c r="R493" s="25">
        <v>5</v>
      </c>
      <c r="S493" s="25">
        <v>22</v>
      </c>
      <c r="T493" s="25">
        <v>25</v>
      </c>
      <c r="U493" s="25">
        <f>SUM(O493:R493)</f>
        <v>22</v>
      </c>
      <c r="V493" s="71"/>
      <c r="W493" s="71" t="s">
        <v>46</v>
      </c>
      <c r="X493" s="25" t="s">
        <v>1529</v>
      </c>
      <c r="Y493" s="25">
        <v>500</v>
      </c>
      <c r="Z493" s="25">
        <v>20</v>
      </c>
      <c r="AA493" s="42">
        <v>0</v>
      </c>
      <c r="AB493" s="42">
        <v>0</v>
      </c>
      <c r="AC493" s="42">
        <v>0</v>
      </c>
      <c r="AD493" s="42">
        <v>0</v>
      </c>
      <c r="AE493" s="42">
        <v>0</v>
      </c>
      <c r="AF493" s="42">
        <v>0</v>
      </c>
      <c r="AG493" s="42">
        <v>68</v>
      </c>
      <c r="AH493" s="42">
        <v>339</v>
      </c>
      <c r="AI493" s="42">
        <v>198</v>
      </c>
      <c r="AJ493" s="18">
        <v>605</v>
      </c>
      <c r="AK493" s="47">
        <v>67.222222222222229</v>
      </c>
      <c r="AL493" s="75">
        <v>339</v>
      </c>
      <c r="AM493" s="47">
        <f t="shared" si="241"/>
        <v>15461.111111111113</v>
      </c>
      <c r="AN493" s="47">
        <v>0.15461111111111114</v>
      </c>
      <c r="AO493" s="48">
        <v>1.4144976192377996E-4</v>
      </c>
      <c r="AP493" s="49">
        <v>0.99046126886263597</v>
      </c>
      <c r="AQ493" s="18" t="s">
        <v>1168</v>
      </c>
      <c r="AR493" s="57">
        <v>0</v>
      </c>
      <c r="AS493" s="24" t="s">
        <v>1509</v>
      </c>
      <c r="AT493" s="79">
        <f t="shared" si="239"/>
        <v>13.038461538461538</v>
      </c>
      <c r="AU493" s="51" t="b">
        <f t="shared" si="240"/>
        <v>0</v>
      </c>
      <c r="AV493" s="19">
        <v>0</v>
      </c>
      <c r="AW493" s="47">
        <v>0</v>
      </c>
      <c r="AX493" s="18" t="s">
        <v>1841</v>
      </c>
      <c r="AY493" s="18">
        <v>2</v>
      </c>
      <c r="AZ493" s="43">
        <f>AT493*U493</f>
        <v>286.84615384615387</v>
      </c>
      <c r="BA493" s="44">
        <f>ROUNDUP((AT493*U493)/Z493,0)*Z493</f>
        <v>300</v>
      </c>
      <c r="BB493" s="80">
        <f t="shared" si="242"/>
        <v>500</v>
      </c>
      <c r="BC493" s="18">
        <f>BO493</f>
        <v>500</v>
      </c>
      <c r="BD493" s="18">
        <f>BO493*G493</f>
        <v>115000</v>
      </c>
      <c r="BE493" s="18">
        <f>BD493*AY493</f>
        <v>230000</v>
      </c>
      <c r="BF493" s="18">
        <f>U493</f>
        <v>22</v>
      </c>
      <c r="BG493" s="19">
        <f>ROUNDUP(AR493/BO493,0)</f>
        <v>0</v>
      </c>
      <c r="BH493" s="19">
        <f>AY493-BG493</f>
        <v>2</v>
      </c>
      <c r="BI493" s="19"/>
      <c r="BJ493" s="19"/>
      <c r="BK493" s="19">
        <f>BH493*BO493</f>
        <v>1000</v>
      </c>
      <c r="BL493" s="58">
        <f>BK493*G493</f>
        <v>230000</v>
      </c>
      <c r="BM493" s="19">
        <f>BF493*AT493</f>
        <v>286.84615384615387</v>
      </c>
      <c r="BN493" s="18">
        <f>Y493+ROUNDUP((BM493-Y493)/Z493,0)*Z493</f>
        <v>280</v>
      </c>
      <c r="BO493" s="18">
        <f>IF(BN493&gt;=Y493,BN493,Y493)</f>
        <v>500</v>
      </c>
      <c r="BP493" s="18">
        <f>BO493/AT493</f>
        <v>38.34808259587021</v>
      </c>
    </row>
    <row r="494" spans="1:68" x14ac:dyDescent="0.25">
      <c r="A494" s="18">
        <v>194</v>
      </c>
      <c r="B494" s="23" t="s">
        <v>1328</v>
      </c>
      <c r="C494" s="23" t="s">
        <v>1595</v>
      </c>
      <c r="D494" s="23"/>
      <c r="E494" s="23"/>
      <c r="F494" s="24">
        <v>1450</v>
      </c>
      <c r="G494" s="25">
        <v>33</v>
      </c>
      <c r="H494" s="52" t="e">
        <v>#N/A</v>
      </c>
      <c r="I494" s="86" t="s">
        <v>1699</v>
      </c>
      <c r="J494" s="83" t="s">
        <v>1500</v>
      </c>
      <c r="K494" s="69" t="s">
        <v>1178</v>
      </c>
      <c r="L494" s="25" t="s">
        <v>1329</v>
      </c>
      <c r="M494" s="52">
        <v>33</v>
      </c>
      <c r="N494" s="71" t="s">
        <v>1208</v>
      </c>
      <c r="O494" s="25">
        <v>1</v>
      </c>
      <c r="P494" s="25">
        <v>4</v>
      </c>
      <c r="Q494" s="52">
        <v>1</v>
      </c>
      <c r="R494" s="25">
        <v>2</v>
      </c>
      <c r="S494" s="25">
        <v>8</v>
      </c>
      <c r="U494" s="25">
        <f>SUM(O494:R494)</f>
        <v>8</v>
      </c>
      <c r="V494" s="71" t="s">
        <v>1968</v>
      </c>
      <c r="W494" s="71" t="s">
        <v>46</v>
      </c>
      <c r="X494" s="25" t="s">
        <v>1510</v>
      </c>
      <c r="Y494" s="25">
        <v>500</v>
      </c>
      <c r="Z494" s="25">
        <v>10</v>
      </c>
      <c r="AA494" s="42"/>
      <c r="AB494" s="42"/>
      <c r="AC494" s="42"/>
      <c r="AD494" s="42"/>
      <c r="AE494" s="42"/>
      <c r="AF494" s="42">
        <v>460</v>
      </c>
      <c r="AG494" s="42"/>
      <c r="AH494" s="42"/>
      <c r="AI494" s="42"/>
      <c r="AK494" s="47">
        <v>460</v>
      </c>
      <c r="AM494" s="47">
        <f t="shared" si="241"/>
        <v>0</v>
      </c>
      <c r="AO494" s="48">
        <v>0</v>
      </c>
      <c r="AP494" s="49">
        <v>1</v>
      </c>
      <c r="AQ494" s="18" t="s">
        <v>1168</v>
      </c>
      <c r="AR494" s="24">
        <v>1450</v>
      </c>
      <c r="AS494" s="24" t="s">
        <v>1510</v>
      </c>
      <c r="AT494" s="79">
        <f t="shared" si="239"/>
        <v>0</v>
      </c>
      <c r="AU494" s="51" t="b">
        <f t="shared" si="240"/>
        <v>0</v>
      </c>
      <c r="AV494" s="19"/>
      <c r="AW494" s="47">
        <v>47850</v>
      </c>
      <c r="AX494" s="18" t="s">
        <v>1867</v>
      </c>
      <c r="AY494" s="18">
        <v>2</v>
      </c>
      <c r="AZ494" s="43"/>
      <c r="BB494" s="80">
        <f t="shared" si="242"/>
        <v>500</v>
      </c>
      <c r="BC494" s="18">
        <f>BO494</f>
        <v>500</v>
      </c>
      <c r="BD494" s="18">
        <f>BO494*G494</f>
        <v>16500</v>
      </c>
      <c r="BE494" s="18">
        <f>BD494*AY494</f>
        <v>33000</v>
      </c>
      <c r="BF494" s="18">
        <f>U494</f>
        <v>8</v>
      </c>
      <c r="BG494" s="19">
        <f>ROUNDUP(AR494/BO494,0)</f>
        <v>3</v>
      </c>
      <c r="BH494" s="19">
        <f>AY494-BG494</f>
        <v>-1</v>
      </c>
      <c r="BI494" s="19"/>
      <c r="BJ494" s="19"/>
      <c r="BK494" s="19">
        <f>BH494*BO494</f>
        <v>-500</v>
      </c>
      <c r="BL494" s="19">
        <f>BK494*G494</f>
        <v>-16500</v>
      </c>
      <c r="BM494" s="19">
        <f>BF494*AT494</f>
        <v>0</v>
      </c>
      <c r="BN494" s="18">
        <f>Y494+ROUNDUP((BM494-Y494)/Z494,0)*Z494</f>
        <v>0</v>
      </c>
      <c r="BO494" s="18">
        <f>IF(BN494&gt;=Y494,BN494,Y494)</f>
        <v>500</v>
      </c>
      <c r="BP494" s="18" t="e">
        <f>BO494/AT494</f>
        <v>#DIV/0!</v>
      </c>
    </row>
    <row r="495" spans="1:68" x14ac:dyDescent="0.25">
      <c r="A495" s="18">
        <v>594</v>
      </c>
      <c r="B495" s="23" t="s">
        <v>1330</v>
      </c>
      <c r="C495" s="28" t="s">
        <v>1870</v>
      </c>
      <c r="D495" s="28"/>
      <c r="E495" s="23" t="s">
        <v>1602</v>
      </c>
      <c r="F495" s="24">
        <v>180</v>
      </c>
      <c r="G495" s="25">
        <v>41.5</v>
      </c>
      <c r="H495" s="52" t="e">
        <v>#N/A</v>
      </c>
      <c r="I495" s="86" t="s">
        <v>1700</v>
      </c>
      <c r="J495" s="83" t="s">
        <v>1506</v>
      </c>
      <c r="K495" s="69" t="s">
        <v>1178</v>
      </c>
      <c r="L495" s="25" t="s">
        <v>1331</v>
      </c>
      <c r="M495" s="52">
        <v>41.5</v>
      </c>
      <c r="N495" s="71" t="s">
        <v>1208</v>
      </c>
      <c r="O495" s="25">
        <v>1</v>
      </c>
      <c r="P495" s="25">
        <v>4</v>
      </c>
      <c r="Q495" s="52">
        <v>1</v>
      </c>
      <c r="R495" s="25">
        <v>2</v>
      </c>
      <c r="S495" s="25">
        <v>8</v>
      </c>
      <c r="U495" s="25">
        <f>MIN(S495,T495)</f>
        <v>8</v>
      </c>
      <c r="V495" s="71"/>
      <c r="W495" s="71" t="s">
        <v>46</v>
      </c>
      <c r="X495" s="25" t="s">
        <v>1510</v>
      </c>
      <c r="Y495" s="25">
        <v>500</v>
      </c>
      <c r="Z495" s="25">
        <v>10</v>
      </c>
      <c r="AA495" s="42"/>
      <c r="AB495" s="42"/>
      <c r="AC495" s="42"/>
      <c r="AD495" s="42"/>
      <c r="AE495" s="42"/>
      <c r="AF495" s="42"/>
      <c r="AG495" s="42"/>
      <c r="AH495" s="42">
        <v>360</v>
      </c>
      <c r="AI495" s="42"/>
      <c r="AK495" s="47">
        <v>360</v>
      </c>
      <c r="AM495" s="47">
        <f t="shared" si="241"/>
        <v>0</v>
      </c>
      <c r="AO495" s="48">
        <v>0</v>
      </c>
      <c r="AP495" s="49">
        <v>1</v>
      </c>
      <c r="AQ495" s="18" t="s">
        <v>1552</v>
      </c>
      <c r="AR495" s="24">
        <v>180</v>
      </c>
      <c r="AS495" s="24" t="s">
        <v>1510</v>
      </c>
      <c r="AT495" s="79">
        <f t="shared" si="239"/>
        <v>0</v>
      </c>
      <c r="AU495" s="51" t="b">
        <f t="shared" si="240"/>
        <v>0</v>
      </c>
      <c r="AV495" s="19"/>
      <c r="AW495" s="47">
        <v>7470</v>
      </c>
      <c r="BB495" s="80">
        <f t="shared" si="242"/>
        <v>500</v>
      </c>
      <c r="BD495" s="18">
        <v>0</v>
      </c>
      <c r="BE495" s="18">
        <v>0</v>
      </c>
      <c r="BF495" s="18"/>
      <c r="BG495" s="18"/>
      <c r="BH495" s="18"/>
      <c r="BI495" s="18"/>
      <c r="BJ495" s="18"/>
      <c r="BK495" s="18"/>
      <c r="BL495" s="18"/>
    </row>
    <row r="496" spans="1:68" x14ac:dyDescent="0.25">
      <c r="A496" s="18">
        <v>497</v>
      </c>
      <c r="B496" s="23" t="s">
        <v>625</v>
      </c>
      <c r="C496" s="28" t="s">
        <v>1534</v>
      </c>
      <c r="D496" s="28"/>
      <c r="E496" s="23"/>
      <c r="F496" s="24">
        <v>418.90000000000003</v>
      </c>
      <c r="G496" s="25">
        <v>130</v>
      </c>
      <c r="H496" s="52" t="s">
        <v>1706</v>
      </c>
      <c r="I496" s="86" t="s">
        <v>1700</v>
      </c>
      <c r="J496" s="83" t="s">
        <v>1503</v>
      </c>
      <c r="K496" s="71" t="s">
        <v>1175</v>
      </c>
      <c r="L496" s="25" t="s">
        <v>626</v>
      </c>
      <c r="M496" s="52">
        <v>130</v>
      </c>
      <c r="N496" s="71" t="s">
        <v>1208</v>
      </c>
      <c r="O496" s="25">
        <v>1</v>
      </c>
      <c r="P496" s="25">
        <v>15</v>
      </c>
      <c r="Q496" s="52">
        <v>1</v>
      </c>
      <c r="R496" s="25">
        <v>5</v>
      </c>
      <c r="S496" s="25">
        <v>22</v>
      </c>
      <c r="T496" s="25">
        <v>25</v>
      </c>
      <c r="U496" s="25">
        <f t="shared" ref="U496:U521" si="278">SUM(O496:R496)</f>
        <v>22</v>
      </c>
      <c r="V496" s="71" t="s">
        <v>1981</v>
      </c>
      <c r="W496" s="71" t="s">
        <v>46</v>
      </c>
      <c r="X496" s="25" t="s">
        <v>1529</v>
      </c>
      <c r="Y496" s="25">
        <v>500</v>
      </c>
      <c r="Z496" s="25">
        <v>10</v>
      </c>
      <c r="AA496" s="42">
        <v>128</v>
      </c>
      <c r="AB496" s="42">
        <v>120</v>
      </c>
      <c r="AC496" s="42">
        <v>120</v>
      </c>
      <c r="AD496" s="42">
        <v>60</v>
      </c>
      <c r="AE496" s="42">
        <v>70</v>
      </c>
      <c r="AF496" s="42">
        <v>110</v>
      </c>
      <c r="AG496" s="42">
        <v>134</v>
      </c>
      <c r="AH496" s="42">
        <v>150</v>
      </c>
      <c r="AI496" s="42">
        <v>126.44</v>
      </c>
      <c r="AJ496" s="18">
        <v>1018.44</v>
      </c>
      <c r="AK496" s="47">
        <v>113.16000000000001</v>
      </c>
      <c r="AL496" s="75">
        <v>150</v>
      </c>
      <c r="AM496" s="47">
        <f t="shared" si="241"/>
        <v>14710.800000000001</v>
      </c>
      <c r="AN496" s="47">
        <v>0.14710800000000002</v>
      </c>
      <c r="AO496" s="48">
        <v>1.345853569484375E-4</v>
      </c>
      <c r="AP496" s="49">
        <v>0.9905958542195844</v>
      </c>
      <c r="AQ496" s="18" t="s">
        <v>1168</v>
      </c>
      <c r="AR496" s="24">
        <v>418.90000000000003</v>
      </c>
      <c r="AS496" s="24" t="s">
        <v>1509</v>
      </c>
      <c r="AT496" s="79">
        <f t="shared" si="239"/>
        <v>5.7692307692307692</v>
      </c>
      <c r="AU496" s="51" t="b">
        <f t="shared" si="240"/>
        <v>0</v>
      </c>
      <c r="AV496" s="53">
        <v>83.78</v>
      </c>
      <c r="AW496" s="47">
        <v>54457.000000000007</v>
      </c>
      <c r="AX496" s="18" t="s">
        <v>1841</v>
      </c>
      <c r="AY496" s="18">
        <v>2</v>
      </c>
      <c r="AZ496" s="18">
        <f>AT496*U496</f>
        <v>126.92307692307692</v>
      </c>
      <c r="BA496" s="44">
        <f>ROUNDUP((AT496*U496)/Z496,0)*Z496</f>
        <v>130</v>
      </c>
      <c r="BB496" s="80">
        <f t="shared" si="242"/>
        <v>500</v>
      </c>
      <c r="BC496" s="18">
        <f t="shared" ref="BC496:BC521" si="279">BO496</f>
        <v>500</v>
      </c>
      <c r="BD496" s="18">
        <f t="shared" ref="BD496:BD521" si="280">BO496*G496</f>
        <v>65000</v>
      </c>
      <c r="BE496" s="18">
        <f t="shared" ref="BE496:BE521" si="281">BD496*AY496</f>
        <v>130000</v>
      </c>
      <c r="BF496" s="18">
        <f t="shared" ref="BF496:BF505" si="282">U496</f>
        <v>22</v>
      </c>
      <c r="BG496" s="19">
        <f t="shared" ref="BG496:BG521" si="283">ROUNDUP(AR496/BO496,0)</f>
        <v>1</v>
      </c>
      <c r="BH496" s="19">
        <f t="shared" ref="BH496:BH521" si="284">AY496-BG496</f>
        <v>1</v>
      </c>
      <c r="BI496" s="19"/>
      <c r="BJ496" s="19"/>
      <c r="BK496" s="19">
        <f>BH496*BO496</f>
        <v>500</v>
      </c>
      <c r="BL496" s="19">
        <f>BK496*G496</f>
        <v>65000</v>
      </c>
      <c r="BM496" s="19">
        <f t="shared" ref="BM496:BM521" si="285">BF496*AT496</f>
        <v>126.92307692307692</v>
      </c>
      <c r="BN496" s="18">
        <f t="shared" ref="BN496:BN521" si="286">Y496+ROUNDUP((BM496-Y496)/Z496,0)*Z496</f>
        <v>120</v>
      </c>
      <c r="BO496" s="18">
        <f t="shared" ref="BO496:BO521" si="287">IF(BN496&gt;=Y496,BN496,Y496)</f>
        <v>500</v>
      </c>
      <c r="BP496" s="18">
        <f t="shared" ref="BP496:BP521" si="288">BO496/AT496</f>
        <v>86.666666666666671</v>
      </c>
    </row>
    <row r="497" spans="1:68" ht="60" x14ac:dyDescent="0.25">
      <c r="A497" s="18">
        <v>850</v>
      </c>
      <c r="B497" s="28" t="s">
        <v>2171</v>
      </c>
      <c r="C497" s="28" t="s">
        <v>1534</v>
      </c>
      <c r="D497" s="28"/>
      <c r="E497" s="23"/>
      <c r="F497" s="24">
        <v>90</v>
      </c>
      <c r="G497" s="25">
        <v>26</v>
      </c>
      <c r="H497" s="52" t="e">
        <v>#N/A</v>
      </c>
      <c r="I497" s="86" t="s">
        <v>1700</v>
      </c>
      <c r="J497" s="83" t="s">
        <v>1499</v>
      </c>
      <c r="K497" s="71" t="s">
        <v>1178</v>
      </c>
      <c r="L497" s="25" t="s">
        <v>729</v>
      </c>
      <c r="M497" s="52">
        <v>26</v>
      </c>
      <c r="N497" s="71" t="s">
        <v>1208</v>
      </c>
      <c r="O497" s="25">
        <v>1</v>
      </c>
      <c r="P497" s="25">
        <v>4</v>
      </c>
      <c r="Q497" s="52">
        <v>1</v>
      </c>
      <c r="R497" s="25">
        <v>2</v>
      </c>
      <c r="S497" s="25">
        <v>8</v>
      </c>
      <c r="T497" s="25">
        <v>5</v>
      </c>
      <c r="U497" s="25">
        <f t="shared" si="278"/>
        <v>8</v>
      </c>
      <c r="V497" s="71" t="s">
        <v>1907</v>
      </c>
      <c r="W497" s="71" t="s">
        <v>46</v>
      </c>
      <c r="X497" s="25" t="s">
        <v>1510</v>
      </c>
      <c r="Y497" s="25">
        <v>500</v>
      </c>
      <c r="Z497" s="25">
        <v>10</v>
      </c>
      <c r="AA497" s="42"/>
      <c r="AB497" s="42"/>
      <c r="AC497" s="42"/>
      <c r="AD497" s="42"/>
      <c r="AE497" s="42">
        <v>1070</v>
      </c>
      <c r="AF497" s="42">
        <v>850</v>
      </c>
      <c r="AG497" s="42"/>
      <c r="AH497" s="42">
        <v>280</v>
      </c>
      <c r="AI497" s="42">
        <v>60</v>
      </c>
      <c r="AJ497" s="18">
        <v>2260</v>
      </c>
      <c r="AK497" s="47">
        <v>565</v>
      </c>
      <c r="AL497" s="75">
        <v>1070</v>
      </c>
      <c r="AM497" s="47">
        <f t="shared" si="241"/>
        <v>6528.8888888888887</v>
      </c>
      <c r="AN497" s="47">
        <v>0.1469</v>
      </c>
      <c r="AO497" s="48">
        <v>1.3439506305384797E-4</v>
      </c>
      <c r="AP497" s="49">
        <v>0.9907302492826382</v>
      </c>
      <c r="AQ497" s="18" t="s">
        <v>1168</v>
      </c>
      <c r="AR497" s="24">
        <v>90</v>
      </c>
      <c r="AS497" s="24" t="s">
        <v>1510</v>
      </c>
      <c r="AT497" s="79">
        <f t="shared" si="239"/>
        <v>41.153846153846153</v>
      </c>
      <c r="AU497" s="51" t="b">
        <f t="shared" si="240"/>
        <v>0</v>
      </c>
      <c r="AV497" s="19">
        <v>2.5233644859813085</v>
      </c>
      <c r="AW497" s="47">
        <v>2340</v>
      </c>
      <c r="AX497" s="18" t="s">
        <v>1841</v>
      </c>
      <c r="AY497" s="18">
        <v>2</v>
      </c>
      <c r="AZ497" s="18">
        <f>AT497*U497</f>
        <v>329.23076923076923</v>
      </c>
      <c r="BA497" s="44">
        <f>ROUNDUP((AT497*U497)/Z497,0)*Z497</f>
        <v>330</v>
      </c>
      <c r="BB497" s="80">
        <f t="shared" si="242"/>
        <v>500</v>
      </c>
      <c r="BC497" s="18">
        <f t="shared" si="279"/>
        <v>500</v>
      </c>
      <c r="BD497" s="18">
        <f t="shared" si="280"/>
        <v>13000</v>
      </c>
      <c r="BE497" s="18">
        <f t="shared" si="281"/>
        <v>26000</v>
      </c>
      <c r="BF497" s="18">
        <f t="shared" si="282"/>
        <v>8</v>
      </c>
      <c r="BG497" s="19">
        <f t="shared" si="283"/>
        <v>1</v>
      </c>
      <c r="BH497" s="19">
        <f t="shared" si="284"/>
        <v>1</v>
      </c>
      <c r="BI497" s="19"/>
      <c r="BJ497" s="19"/>
      <c r="BK497" s="19">
        <f>BH497*BO497</f>
        <v>500</v>
      </c>
      <c r="BL497" s="19">
        <f>BK497*G497</f>
        <v>13000</v>
      </c>
      <c r="BM497" s="19">
        <f t="shared" si="285"/>
        <v>329.23076923076923</v>
      </c>
      <c r="BN497" s="18">
        <f t="shared" si="286"/>
        <v>320</v>
      </c>
      <c r="BO497" s="18">
        <f t="shared" si="287"/>
        <v>500</v>
      </c>
      <c r="BP497" s="18">
        <f t="shared" si="288"/>
        <v>12.149532710280374</v>
      </c>
    </row>
    <row r="498" spans="1:68" s="34" customFormat="1" x14ac:dyDescent="0.25">
      <c r="A498" s="18">
        <v>32</v>
      </c>
      <c r="B498" s="23" t="s">
        <v>627</v>
      </c>
      <c r="C498" s="28" t="s">
        <v>1534</v>
      </c>
      <c r="D498" s="28"/>
      <c r="E498" s="23"/>
      <c r="F498" s="24">
        <v>275</v>
      </c>
      <c r="G498" s="25">
        <v>120</v>
      </c>
      <c r="H498" s="52" t="s">
        <v>1702</v>
      </c>
      <c r="I498" s="86" t="s">
        <v>1700</v>
      </c>
      <c r="J498" s="83" t="s">
        <v>1505</v>
      </c>
      <c r="K498" s="71" t="s">
        <v>1171</v>
      </c>
      <c r="L498" s="25" t="s">
        <v>628</v>
      </c>
      <c r="M498" s="52">
        <v>120</v>
      </c>
      <c r="N498" s="71" t="s">
        <v>1207</v>
      </c>
      <c r="O498" s="25">
        <v>1</v>
      </c>
      <c r="P498" s="25">
        <v>10</v>
      </c>
      <c r="Q498" s="52">
        <v>5</v>
      </c>
      <c r="R498" s="25">
        <v>3</v>
      </c>
      <c r="S498" s="52">
        <f>O498+P498+Q498+R498</f>
        <v>19</v>
      </c>
      <c r="T498" s="25">
        <v>30</v>
      </c>
      <c r="U498" s="25">
        <f t="shared" si="278"/>
        <v>19</v>
      </c>
      <c r="V498" s="71" t="s">
        <v>1930</v>
      </c>
      <c r="W498" s="71" t="s">
        <v>19</v>
      </c>
      <c r="X498" s="25" t="s">
        <v>1529</v>
      </c>
      <c r="Y498" s="25">
        <v>50</v>
      </c>
      <c r="Z498" s="25">
        <v>25</v>
      </c>
      <c r="AA498" s="42">
        <v>350</v>
      </c>
      <c r="AB498" s="42">
        <v>250</v>
      </c>
      <c r="AC498" s="42">
        <v>100</v>
      </c>
      <c r="AD498" s="42">
        <v>50</v>
      </c>
      <c r="AE498" s="42">
        <v>100</v>
      </c>
      <c r="AF498" s="42">
        <v>75</v>
      </c>
      <c r="AG498" s="42">
        <v>50</v>
      </c>
      <c r="AH498" s="42">
        <v>50</v>
      </c>
      <c r="AI498" s="42">
        <v>75</v>
      </c>
      <c r="AJ498" s="18">
        <v>1100</v>
      </c>
      <c r="AK498" s="47">
        <v>122.22222222222223</v>
      </c>
      <c r="AL498" s="75">
        <v>350</v>
      </c>
      <c r="AM498" s="47">
        <f t="shared" si="241"/>
        <v>14666.666666666668</v>
      </c>
      <c r="AN498" s="47">
        <v>0.14666666666666667</v>
      </c>
      <c r="AO498" s="48">
        <v>1.3418159233876358E-4</v>
      </c>
      <c r="AP498" s="49">
        <v>0.990864430874977</v>
      </c>
      <c r="AQ498" s="18" t="s">
        <v>1168</v>
      </c>
      <c r="AR498" s="24">
        <v>275</v>
      </c>
      <c r="AS498" s="24" t="s">
        <v>1509</v>
      </c>
      <c r="AT498" s="79">
        <f t="shared" si="239"/>
        <v>13.461538461538462</v>
      </c>
      <c r="AU498" s="51" t="b">
        <f t="shared" si="240"/>
        <v>0</v>
      </c>
      <c r="AV498" s="19">
        <v>23.571428571428573</v>
      </c>
      <c r="AW498" s="47">
        <v>33000</v>
      </c>
      <c r="AX498" s="18" t="s">
        <v>1841</v>
      </c>
      <c r="AY498" s="18">
        <v>2</v>
      </c>
      <c r="AZ498" s="18">
        <f>AT498*U498</f>
        <v>255.76923076923077</v>
      </c>
      <c r="BA498" s="44">
        <f>ROUNDUP((AT498*U498)/Z498,0)*Z498</f>
        <v>275</v>
      </c>
      <c r="BB498" s="80">
        <f t="shared" si="242"/>
        <v>50</v>
      </c>
      <c r="BC498" s="18">
        <f t="shared" si="279"/>
        <v>275</v>
      </c>
      <c r="BD498" s="18">
        <f t="shared" si="280"/>
        <v>33000</v>
      </c>
      <c r="BE498" s="18">
        <f t="shared" si="281"/>
        <v>66000</v>
      </c>
      <c r="BF498" s="18">
        <f t="shared" si="282"/>
        <v>19</v>
      </c>
      <c r="BG498" s="19">
        <f t="shared" si="283"/>
        <v>1</v>
      </c>
      <c r="BH498" s="19">
        <f t="shared" si="284"/>
        <v>1</v>
      </c>
      <c r="BI498" s="19"/>
      <c r="BJ498" s="19"/>
      <c r="BK498" s="19"/>
      <c r="BL498" s="19"/>
      <c r="BM498" s="19">
        <f t="shared" si="285"/>
        <v>255.76923076923077</v>
      </c>
      <c r="BN498" s="18">
        <f t="shared" si="286"/>
        <v>275</v>
      </c>
      <c r="BO498" s="18">
        <f t="shared" si="287"/>
        <v>275</v>
      </c>
      <c r="BP498" s="18">
        <f t="shared" si="288"/>
        <v>20.428571428571427</v>
      </c>
    </row>
    <row r="499" spans="1:68" ht="30" x14ac:dyDescent="0.25">
      <c r="A499" s="18">
        <v>967</v>
      </c>
      <c r="B499" s="28" t="s">
        <v>2172</v>
      </c>
      <c r="C499" s="28" t="s">
        <v>1534</v>
      </c>
      <c r="D499" s="28"/>
      <c r="E499" s="23"/>
      <c r="F499" s="24">
        <v>1011</v>
      </c>
      <c r="G499" s="25">
        <v>44.25</v>
      </c>
      <c r="H499" s="52" t="e">
        <v>#N/A</v>
      </c>
      <c r="I499" s="86" t="s">
        <v>1700</v>
      </c>
      <c r="J499" s="83" t="s">
        <v>1506</v>
      </c>
      <c r="K499" s="71" t="s">
        <v>1178</v>
      </c>
      <c r="L499" s="25" t="s">
        <v>761</v>
      </c>
      <c r="M499" s="52">
        <v>44.25</v>
      </c>
      <c r="N499" s="71" t="s">
        <v>1208</v>
      </c>
      <c r="O499" s="25">
        <v>1</v>
      </c>
      <c r="P499" s="25">
        <v>4</v>
      </c>
      <c r="Q499" s="52">
        <v>1</v>
      </c>
      <c r="R499" s="25">
        <v>2</v>
      </c>
      <c r="S499" s="25">
        <v>8</v>
      </c>
      <c r="T499" s="25">
        <v>7</v>
      </c>
      <c r="U499" s="25">
        <f t="shared" si="278"/>
        <v>8</v>
      </c>
      <c r="V499" s="71" t="s">
        <v>1968</v>
      </c>
      <c r="W499" s="71" t="s">
        <v>46</v>
      </c>
      <c r="X499" s="25" t="s">
        <v>1510</v>
      </c>
      <c r="Y499" s="25">
        <v>500</v>
      </c>
      <c r="Z499" s="25">
        <v>10</v>
      </c>
      <c r="AA499" s="42"/>
      <c r="AB499" s="42"/>
      <c r="AC499" s="42"/>
      <c r="AD499" s="42"/>
      <c r="AE499" s="42"/>
      <c r="AF499" s="42"/>
      <c r="AG499" s="42">
        <v>100</v>
      </c>
      <c r="AH499" s="42">
        <v>100</v>
      </c>
      <c r="AI499" s="42">
        <v>789</v>
      </c>
      <c r="AJ499" s="18">
        <v>989</v>
      </c>
      <c r="AK499" s="47">
        <v>329.66666666666669</v>
      </c>
      <c r="AL499" s="75">
        <v>789</v>
      </c>
      <c r="AM499" s="47">
        <f t="shared" si="241"/>
        <v>4862.583333333333</v>
      </c>
      <c r="AN499" s="47">
        <v>0.14587749999999999</v>
      </c>
      <c r="AO499" s="48">
        <v>1.3345960388453171E-4</v>
      </c>
      <c r="AP499" s="49">
        <v>0.99099789047886155</v>
      </c>
      <c r="AQ499" s="18" t="s">
        <v>1168</v>
      </c>
      <c r="AR499" s="24">
        <v>1011</v>
      </c>
      <c r="AS499" s="24" t="s">
        <v>1510</v>
      </c>
      <c r="AT499" s="79">
        <f t="shared" si="239"/>
        <v>30.346153846153847</v>
      </c>
      <c r="AU499" s="51" t="b">
        <f t="shared" si="240"/>
        <v>0</v>
      </c>
      <c r="AV499" s="19">
        <v>38.441064638783267</v>
      </c>
      <c r="AW499" s="47">
        <v>44736.75</v>
      </c>
      <c r="AX499" s="18" t="s">
        <v>1841</v>
      </c>
      <c r="AY499" s="18">
        <v>2</v>
      </c>
      <c r="AZ499" s="18">
        <f>AT499*U499</f>
        <v>242.76923076923077</v>
      </c>
      <c r="BA499" s="44">
        <f>ROUNDUP((AT499*U499)/Z499,0)*Z499</f>
        <v>250</v>
      </c>
      <c r="BB499" s="80">
        <f t="shared" si="242"/>
        <v>500</v>
      </c>
      <c r="BC499" s="18">
        <f t="shared" si="279"/>
        <v>500</v>
      </c>
      <c r="BD499" s="18">
        <f t="shared" si="280"/>
        <v>22125</v>
      </c>
      <c r="BE499" s="18">
        <f t="shared" si="281"/>
        <v>44250</v>
      </c>
      <c r="BF499" s="18">
        <f t="shared" si="282"/>
        <v>8</v>
      </c>
      <c r="BG499" s="19">
        <f t="shared" si="283"/>
        <v>3</v>
      </c>
      <c r="BH499" s="19">
        <f t="shared" si="284"/>
        <v>-1</v>
      </c>
      <c r="BI499" s="19">
        <f>(AR499-AY499*BO499)*G499</f>
        <v>486.75</v>
      </c>
      <c r="BJ499" s="19"/>
      <c r="BK499" s="19"/>
      <c r="BL499" s="19"/>
      <c r="BM499" s="19">
        <f t="shared" si="285"/>
        <v>242.76923076923077</v>
      </c>
      <c r="BN499" s="18">
        <f t="shared" si="286"/>
        <v>240</v>
      </c>
      <c r="BO499" s="18">
        <f t="shared" si="287"/>
        <v>500</v>
      </c>
      <c r="BP499" s="18">
        <f t="shared" si="288"/>
        <v>16.476552598225602</v>
      </c>
    </row>
    <row r="500" spans="1:68" x14ac:dyDescent="0.25">
      <c r="A500" s="18">
        <v>99</v>
      </c>
      <c r="B500" s="23" t="s">
        <v>629</v>
      </c>
      <c r="C500" s="28" t="s">
        <v>1534</v>
      </c>
      <c r="D500" s="28"/>
      <c r="E500" s="23"/>
      <c r="F500" s="24">
        <v>320</v>
      </c>
      <c r="G500" s="25">
        <v>295</v>
      </c>
      <c r="H500" s="52" t="s">
        <v>1702</v>
      </c>
      <c r="I500" s="86" t="s">
        <v>1700</v>
      </c>
      <c r="J500" s="83" t="s">
        <v>1505</v>
      </c>
      <c r="K500" s="71" t="s">
        <v>1171</v>
      </c>
      <c r="L500" s="25" t="s">
        <v>630</v>
      </c>
      <c r="M500" s="52">
        <v>295</v>
      </c>
      <c r="N500" s="71" t="s">
        <v>1207</v>
      </c>
      <c r="O500" s="25">
        <v>1</v>
      </c>
      <c r="P500" s="25">
        <v>5</v>
      </c>
      <c r="Q500" s="52">
        <v>1</v>
      </c>
      <c r="R500" s="25">
        <v>3</v>
      </c>
      <c r="S500" s="52">
        <f>O500+P500+Q500+R500</f>
        <v>10</v>
      </c>
      <c r="T500" s="25">
        <v>7</v>
      </c>
      <c r="U500" s="25">
        <f t="shared" si="278"/>
        <v>10</v>
      </c>
      <c r="V500" s="71" t="s">
        <v>1926</v>
      </c>
      <c r="W500" s="71" t="s">
        <v>31</v>
      </c>
      <c r="X500" s="25" t="s">
        <v>1529</v>
      </c>
      <c r="Y500" s="25">
        <v>50</v>
      </c>
      <c r="Z500" s="25">
        <v>25</v>
      </c>
      <c r="AA500" s="42">
        <v>5</v>
      </c>
      <c r="AB500" s="42">
        <v>5</v>
      </c>
      <c r="AC500" s="42">
        <v>40</v>
      </c>
      <c r="AD500" s="42">
        <v>50</v>
      </c>
      <c r="AE500" s="42">
        <v>25</v>
      </c>
      <c r="AF500" s="42">
        <v>25</v>
      </c>
      <c r="AG500" s="42">
        <v>140</v>
      </c>
      <c r="AH500" s="42">
        <v>25</v>
      </c>
      <c r="AI500" s="42">
        <v>130</v>
      </c>
      <c r="AJ500" s="18">
        <v>445</v>
      </c>
      <c r="AK500" s="47">
        <v>49.444444444444443</v>
      </c>
      <c r="AL500" s="75">
        <v>140</v>
      </c>
      <c r="AM500" s="47">
        <f t="shared" si="241"/>
        <v>14586.111111111111</v>
      </c>
      <c r="AN500" s="47">
        <v>0.14586111111111111</v>
      </c>
      <c r="AO500" s="48">
        <v>1.3344461010811508E-4</v>
      </c>
      <c r="AP500" s="49">
        <v>0.99113133508896967</v>
      </c>
      <c r="AQ500" s="18" t="s">
        <v>1168</v>
      </c>
      <c r="AR500" s="24">
        <v>320</v>
      </c>
      <c r="AS500" s="24" t="s">
        <v>1509</v>
      </c>
      <c r="AT500" s="79">
        <f t="shared" si="239"/>
        <v>5.384615384615385</v>
      </c>
      <c r="AU500" s="51" t="b">
        <f t="shared" si="240"/>
        <v>0</v>
      </c>
      <c r="AV500" s="53">
        <v>68.571428571428569</v>
      </c>
      <c r="AW500" s="47">
        <v>94400</v>
      </c>
      <c r="AX500" s="18" t="s">
        <v>1841</v>
      </c>
      <c r="AY500" s="18">
        <v>2</v>
      </c>
      <c r="AZ500" s="18">
        <f>AT500*U500</f>
        <v>53.846153846153854</v>
      </c>
      <c r="BA500" s="44">
        <f>ROUNDUP((AT500*U500)/Z500,0)*Z500</f>
        <v>75</v>
      </c>
      <c r="BB500" s="80">
        <f t="shared" si="242"/>
        <v>50</v>
      </c>
      <c r="BC500" s="18">
        <f t="shared" si="279"/>
        <v>75</v>
      </c>
      <c r="BD500" s="18">
        <f t="shared" si="280"/>
        <v>22125</v>
      </c>
      <c r="BE500" s="18">
        <f t="shared" si="281"/>
        <v>44250</v>
      </c>
      <c r="BF500" s="18">
        <f t="shared" si="282"/>
        <v>10</v>
      </c>
      <c r="BG500" s="19">
        <f t="shared" si="283"/>
        <v>5</v>
      </c>
      <c r="BH500" s="19">
        <f t="shared" si="284"/>
        <v>-3</v>
      </c>
      <c r="BI500" s="19"/>
      <c r="BJ500" s="19"/>
      <c r="BK500" s="19">
        <f>BH500*BO500</f>
        <v>-225</v>
      </c>
      <c r="BL500" s="19">
        <f>BK500*G500</f>
        <v>-66375</v>
      </c>
      <c r="BM500" s="19">
        <f t="shared" si="285"/>
        <v>53.846153846153854</v>
      </c>
      <c r="BN500" s="18">
        <f t="shared" si="286"/>
        <v>75</v>
      </c>
      <c r="BO500" s="18">
        <f t="shared" si="287"/>
        <v>75</v>
      </c>
      <c r="BP500" s="18">
        <f t="shared" si="288"/>
        <v>13.928571428571427</v>
      </c>
    </row>
    <row r="501" spans="1:68" ht="30" x14ac:dyDescent="0.25">
      <c r="A501" s="18">
        <v>778</v>
      </c>
      <c r="B501" s="28" t="s">
        <v>2173</v>
      </c>
      <c r="C501" s="23" t="s">
        <v>1595</v>
      </c>
      <c r="D501" s="23"/>
      <c r="E501" s="23" t="s">
        <v>1602</v>
      </c>
      <c r="F501" s="24">
        <v>18975</v>
      </c>
      <c r="G501" s="25">
        <v>1.1499999999999999</v>
      </c>
      <c r="H501" s="52" t="s">
        <v>1735</v>
      </c>
      <c r="I501" s="86" t="s">
        <v>1700</v>
      </c>
      <c r="J501" s="83" t="s">
        <v>1505</v>
      </c>
      <c r="K501" s="69" t="s">
        <v>1187</v>
      </c>
      <c r="L501" s="25" t="s">
        <v>1258</v>
      </c>
      <c r="M501" s="52">
        <v>1.1499999999999999</v>
      </c>
      <c r="N501" s="71" t="s">
        <v>1208</v>
      </c>
      <c r="O501" s="25">
        <v>1</v>
      </c>
      <c r="P501" s="25">
        <v>10</v>
      </c>
      <c r="Q501" s="52">
        <v>1</v>
      </c>
      <c r="R501" s="25">
        <v>3</v>
      </c>
      <c r="S501" s="25">
        <v>15</v>
      </c>
      <c r="U501" s="25">
        <f t="shared" si="278"/>
        <v>15</v>
      </c>
      <c r="V501" s="71" t="s">
        <v>1933</v>
      </c>
      <c r="W501" s="71" t="s">
        <v>31</v>
      </c>
      <c r="X501" s="25" t="s">
        <v>1510</v>
      </c>
      <c r="Y501" s="25">
        <v>10000</v>
      </c>
      <c r="Z501" s="25">
        <v>400</v>
      </c>
      <c r="AA501" s="42"/>
      <c r="AB501" s="42"/>
      <c r="AC501" s="42"/>
      <c r="AD501" s="42"/>
      <c r="AE501" s="42">
        <v>17904</v>
      </c>
      <c r="AF501" s="42"/>
      <c r="AG501" s="42">
        <v>14000</v>
      </c>
      <c r="AH501" s="42"/>
      <c r="AI501" s="42">
        <v>6000</v>
      </c>
      <c r="AK501" s="47">
        <v>12634.666666666666</v>
      </c>
      <c r="AM501" s="47">
        <f t="shared" si="241"/>
        <v>0</v>
      </c>
      <c r="AO501" s="48">
        <v>0</v>
      </c>
      <c r="AP501" s="49">
        <v>1</v>
      </c>
      <c r="AQ501" s="18" t="s">
        <v>1168</v>
      </c>
      <c r="AR501" s="24">
        <v>18975</v>
      </c>
      <c r="AS501" s="24" t="s">
        <v>1510</v>
      </c>
      <c r="AT501" s="79">
        <f t="shared" si="239"/>
        <v>0</v>
      </c>
      <c r="AU501" s="51" t="b">
        <f t="shared" si="240"/>
        <v>0</v>
      </c>
      <c r="AV501" s="19"/>
      <c r="AW501" s="47">
        <v>21821.25</v>
      </c>
      <c r="AX501" s="18" t="s">
        <v>1867</v>
      </c>
      <c r="AY501" s="18">
        <v>2</v>
      </c>
      <c r="AZ501" s="43"/>
      <c r="BB501" s="80">
        <f t="shared" si="242"/>
        <v>10000</v>
      </c>
      <c r="BC501" s="18">
        <f t="shared" si="279"/>
        <v>10000</v>
      </c>
      <c r="BD501" s="18">
        <f t="shared" si="280"/>
        <v>11500</v>
      </c>
      <c r="BE501" s="18">
        <f t="shared" si="281"/>
        <v>23000</v>
      </c>
      <c r="BF501" s="18">
        <f t="shared" si="282"/>
        <v>15</v>
      </c>
      <c r="BG501" s="19">
        <f t="shared" si="283"/>
        <v>2</v>
      </c>
      <c r="BH501" s="19">
        <f t="shared" si="284"/>
        <v>0</v>
      </c>
      <c r="BI501" s="19"/>
      <c r="BJ501" s="19"/>
      <c r="BK501" s="19">
        <f>BH501*BO501</f>
        <v>0</v>
      </c>
      <c r="BL501" s="19">
        <f>BK501*G501</f>
        <v>0</v>
      </c>
      <c r="BM501" s="19">
        <f t="shared" si="285"/>
        <v>0</v>
      </c>
      <c r="BN501" s="18">
        <f t="shared" si="286"/>
        <v>0</v>
      </c>
      <c r="BO501" s="18">
        <f t="shared" si="287"/>
        <v>10000</v>
      </c>
      <c r="BP501" s="18" t="e">
        <f t="shared" si="288"/>
        <v>#DIV/0!</v>
      </c>
    </row>
    <row r="502" spans="1:68" x14ac:dyDescent="0.25">
      <c r="A502" s="18">
        <v>965</v>
      </c>
      <c r="B502" s="23" t="s">
        <v>762</v>
      </c>
      <c r="C502" s="28" t="s">
        <v>1534</v>
      </c>
      <c r="D502" s="28"/>
      <c r="E502" s="23"/>
      <c r="F502" s="24">
        <v>292.10000000000002</v>
      </c>
      <c r="G502" s="25">
        <v>178</v>
      </c>
      <c r="H502" s="52" t="s">
        <v>1755</v>
      </c>
      <c r="I502" s="86" t="s">
        <v>1700</v>
      </c>
      <c r="J502" s="83" t="s">
        <v>1505</v>
      </c>
      <c r="K502" s="71" t="s">
        <v>1197</v>
      </c>
      <c r="L502" s="25" t="s">
        <v>763</v>
      </c>
      <c r="M502" s="52">
        <v>178</v>
      </c>
      <c r="N502" s="71" t="s">
        <v>1208</v>
      </c>
      <c r="O502" s="25">
        <v>1</v>
      </c>
      <c r="P502" s="25">
        <v>7</v>
      </c>
      <c r="Q502" s="52">
        <v>4</v>
      </c>
      <c r="R502" s="25">
        <v>3</v>
      </c>
      <c r="S502" s="25">
        <v>15</v>
      </c>
      <c r="T502" s="25">
        <v>5</v>
      </c>
      <c r="U502" s="25">
        <f t="shared" si="278"/>
        <v>15</v>
      </c>
      <c r="V502" s="71" t="s">
        <v>1954</v>
      </c>
      <c r="W502" s="71" t="s">
        <v>46</v>
      </c>
      <c r="X502" s="25" t="s">
        <v>1529</v>
      </c>
      <c r="Y502" s="25">
        <v>250</v>
      </c>
      <c r="Z502" s="25">
        <v>3</v>
      </c>
      <c r="AA502" s="42"/>
      <c r="AB502" s="42"/>
      <c r="AC502" s="42"/>
      <c r="AD502" s="42"/>
      <c r="AE502" s="42"/>
      <c r="AF502" s="42"/>
      <c r="AG502" s="42">
        <v>56</v>
      </c>
      <c r="AH502" s="42">
        <v>147.82</v>
      </c>
      <c r="AI502" s="42">
        <v>40</v>
      </c>
      <c r="AJ502" s="18">
        <v>243.82</v>
      </c>
      <c r="AK502" s="47">
        <v>81.273333333333326</v>
      </c>
      <c r="AL502" s="75">
        <v>147.82</v>
      </c>
      <c r="AM502" s="47">
        <f t="shared" si="241"/>
        <v>4822.2177777777779</v>
      </c>
      <c r="AN502" s="47">
        <v>0.14466653333333332</v>
      </c>
      <c r="AO502" s="48">
        <v>1.3235172136906012E-4</v>
      </c>
      <c r="AP502" s="49">
        <v>0.99126368681033872</v>
      </c>
      <c r="AQ502" s="18" t="s">
        <v>1168</v>
      </c>
      <c r="AR502" s="24">
        <v>292.10000000000002</v>
      </c>
      <c r="AS502" s="24" t="s">
        <v>1509</v>
      </c>
      <c r="AT502" s="79">
        <f t="shared" si="239"/>
        <v>5.6853846153846153</v>
      </c>
      <c r="AU502" s="51" t="b">
        <f t="shared" si="240"/>
        <v>0</v>
      </c>
      <c r="AV502" s="53">
        <v>59.281558652415107</v>
      </c>
      <c r="AW502" s="47">
        <v>51993.8</v>
      </c>
      <c r="AX502" s="18" t="s">
        <v>1841</v>
      </c>
      <c r="AY502" s="18">
        <v>2</v>
      </c>
      <c r="AZ502" s="18">
        <f>AT502*U502</f>
        <v>85.280769230769224</v>
      </c>
      <c r="BA502" s="44">
        <f>ROUNDUP((AT502*U502)/Z502,0)*Z502</f>
        <v>87</v>
      </c>
      <c r="BB502" s="80">
        <f t="shared" si="242"/>
        <v>250</v>
      </c>
      <c r="BC502" s="18">
        <f t="shared" si="279"/>
        <v>250</v>
      </c>
      <c r="BD502" s="18">
        <f t="shared" si="280"/>
        <v>44500</v>
      </c>
      <c r="BE502" s="18">
        <f t="shared" si="281"/>
        <v>89000</v>
      </c>
      <c r="BF502" s="18">
        <f t="shared" si="282"/>
        <v>15</v>
      </c>
      <c r="BG502" s="19">
        <f t="shared" si="283"/>
        <v>2</v>
      </c>
      <c r="BH502" s="19">
        <f t="shared" si="284"/>
        <v>0</v>
      </c>
      <c r="BI502" s="19"/>
      <c r="BJ502" s="19"/>
      <c r="BK502" s="19"/>
      <c r="BL502" s="19"/>
      <c r="BM502" s="19">
        <f t="shared" si="285"/>
        <v>85.280769230769224</v>
      </c>
      <c r="BN502" s="18">
        <f t="shared" si="286"/>
        <v>85</v>
      </c>
      <c r="BO502" s="18">
        <f t="shared" si="287"/>
        <v>250</v>
      </c>
      <c r="BP502" s="18">
        <f t="shared" si="288"/>
        <v>43.972398863482617</v>
      </c>
    </row>
    <row r="503" spans="1:68" ht="45" x14ac:dyDescent="0.25">
      <c r="A503" s="18">
        <v>852</v>
      </c>
      <c r="B503" s="28" t="s">
        <v>2174</v>
      </c>
      <c r="C503" s="23" t="s">
        <v>1595</v>
      </c>
      <c r="D503" s="23"/>
      <c r="E503" s="23"/>
      <c r="F503" s="24">
        <v>55000</v>
      </c>
      <c r="G503" s="25">
        <v>1</v>
      </c>
      <c r="H503" s="52" t="e">
        <v>#N/A</v>
      </c>
      <c r="I503" s="86" t="s">
        <v>1700</v>
      </c>
      <c r="J503" s="83" t="s">
        <v>1499</v>
      </c>
      <c r="K503" s="69" t="s">
        <v>1176</v>
      </c>
      <c r="L503" s="25" t="s">
        <v>1270</v>
      </c>
      <c r="M503" s="52">
        <v>1</v>
      </c>
      <c r="N503" s="71" t="s">
        <v>1208</v>
      </c>
      <c r="O503" s="37">
        <v>1</v>
      </c>
      <c r="P503" s="37">
        <v>15</v>
      </c>
      <c r="Q503" s="87">
        <v>1</v>
      </c>
      <c r="R503" s="37">
        <v>5</v>
      </c>
      <c r="S503" s="37">
        <v>22</v>
      </c>
      <c r="T503" s="44"/>
      <c r="U503" s="25">
        <f t="shared" si="278"/>
        <v>22</v>
      </c>
      <c r="V503" s="71" t="s">
        <v>1951</v>
      </c>
      <c r="W503" s="71" t="s">
        <v>31</v>
      </c>
      <c r="X503" s="23" t="s">
        <v>1509</v>
      </c>
      <c r="Y503" s="25">
        <v>250</v>
      </c>
      <c r="Z503" s="25">
        <v>7000</v>
      </c>
      <c r="AA503" s="42"/>
      <c r="AB503" s="42"/>
      <c r="AC503" s="42"/>
      <c r="AD503" s="42"/>
      <c r="AE503" s="42"/>
      <c r="AF503" s="42">
        <v>23000</v>
      </c>
      <c r="AG503" s="42">
        <v>7000</v>
      </c>
      <c r="AH503" s="42">
        <v>13000</v>
      </c>
      <c r="AI503" s="42"/>
      <c r="AK503" s="47">
        <v>14333.333333333334</v>
      </c>
      <c r="AM503" s="47">
        <f t="shared" si="241"/>
        <v>0</v>
      </c>
      <c r="AO503" s="48">
        <v>0</v>
      </c>
      <c r="AP503" s="49">
        <v>1</v>
      </c>
      <c r="AQ503" s="18" t="s">
        <v>1168</v>
      </c>
      <c r="AR503" s="24">
        <v>55000</v>
      </c>
      <c r="AS503" s="24" t="s">
        <v>1510</v>
      </c>
      <c r="AT503" s="79">
        <f t="shared" si="239"/>
        <v>0</v>
      </c>
      <c r="AU503" s="51" t="b">
        <f t="shared" si="240"/>
        <v>0</v>
      </c>
      <c r="AV503" s="19"/>
      <c r="AW503" s="47">
        <v>55000</v>
      </c>
      <c r="AX503" s="18" t="s">
        <v>1867</v>
      </c>
      <c r="AY503" s="18">
        <v>2</v>
      </c>
      <c r="AZ503" s="43"/>
      <c r="BB503" s="80">
        <f t="shared" si="242"/>
        <v>250</v>
      </c>
      <c r="BC503" s="18">
        <f t="shared" si="279"/>
        <v>250</v>
      </c>
      <c r="BD503" s="18">
        <f t="shared" si="280"/>
        <v>250</v>
      </c>
      <c r="BE503" s="18">
        <f t="shared" si="281"/>
        <v>500</v>
      </c>
      <c r="BF503" s="18">
        <f t="shared" si="282"/>
        <v>22</v>
      </c>
      <c r="BG503" s="19">
        <f t="shared" si="283"/>
        <v>220</v>
      </c>
      <c r="BH503" s="19">
        <f t="shared" si="284"/>
        <v>-218</v>
      </c>
      <c r="BI503" s="19"/>
      <c r="BJ503" s="19"/>
      <c r="BK503" s="19">
        <f>BH503*BO503</f>
        <v>-54500</v>
      </c>
      <c r="BL503" s="19">
        <f>BK503*G503</f>
        <v>-54500</v>
      </c>
      <c r="BM503" s="19">
        <f t="shared" si="285"/>
        <v>0</v>
      </c>
      <c r="BN503" s="18">
        <f t="shared" si="286"/>
        <v>-6750</v>
      </c>
      <c r="BO503" s="18">
        <f t="shared" si="287"/>
        <v>250</v>
      </c>
      <c r="BP503" s="18" t="e">
        <f t="shared" si="288"/>
        <v>#DIV/0!</v>
      </c>
    </row>
    <row r="504" spans="1:68" ht="30" x14ac:dyDescent="0.25">
      <c r="A504" s="18">
        <v>174</v>
      </c>
      <c r="B504" s="29" t="s">
        <v>2175</v>
      </c>
      <c r="C504" s="28" t="s">
        <v>1534</v>
      </c>
      <c r="D504" s="28"/>
      <c r="E504" s="23"/>
      <c r="F504" s="24">
        <v>50</v>
      </c>
      <c r="G504" s="25">
        <v>500</v>
      </c>
      <c r="H504" s="52" t="e">
        <v>#N/A</v>
      </c>
      <c r="I504" s="86" t="s">
        <v>1700</v>
      </c>
      <c r="J504" s="83" t="s">
        <v>1661</v>
      </c>
      <c r="K504" s="71" t="s">
        <v>1183</v>
      </c>
      <c r="L504" s="25" t="s">
        <v>663</v>
      </c>
      <c r="M504" s="52">
        <v>500</v>
      </c>
      <c r="N504" s="71" t="s">
        <v>1207</v>
      </c>
      <c r="O504" s="25">
        <v>1</v>
      </c>
      <c r="P504" s="25">
        <v>20</v>
      </c>
      <c r="Q504" s="52">
        <v>5</v>
      </c>
      <c r="R504" s="25">
        <v>5</v>
      </c>
      <c r="S504" s="52">
        <f>O504+P504+Q504+R504</f>
        <v>31</v>
      </c>
      <c r="T504" s="54">
        <v>30</v>
      </c>
      <c r="U504" s="25">
        <f t="shared" si="278"/>
        <v>31</v>
      </c>
      <c r="V504" s="71" t="s">
        <v>1890</v>
      </c>
      <c r="W504" s="71" t="s">
        <v>19</v>
      </c>
      <c r="X504" s="25" t="s">
        <v>1529</v>
      </c>
      <c r="Y504" s="25">
        <v>25</v>
      </c>
      <c r="Z504" s="25">
        <v>25</v>
      </c>
      <c r="AA504" s="42"/>
      <c r="AB504" s="42">
        <v>50</v>
      </c>
      <c r="AC504" s="42"/>
      <c r="AD504" s="42">
        <v>25</v>
      </c>
      <c r="AE504" s="42">
        <v>50</v>
      </c>
      <c r="AF504" s="42">
        <v>50</v>
      </c>
      <c r="AG504" s="42">
        <v>25</v>
      </c>
      <c r="AH504" s="42">
        <v>0</v>
      </c>
      <c r="AI504" s="42">
        <v>0</v>
      </c>
      <c r="AJ504" s="18">
        <v>200</v>
      </c>
      <c r="AK504" s="47">
        <v>28.571428571428573</v>
      </c>
      <c r="AL504" s="75">
        <v>50</v>
      </c>
      <c r="AM504" s="47">
        <f t="shared" si="241"/>
        <v>11111.111111111111</v>
      </c>
      <c r="AN504" s="47">
        <v>0.14285714285714285</v>
      </c>
      <c r="AO504" s="48">
        <v>1.3069635617412039E-4</v>
      </c>
      <c r="AP504" s="49">
        <v>0.99139438316651285</v>
      </c>
      <c r="AQ504" s="18" t="s">
        <v>1168</v>
      </c>
      <c r="AR504" s="24">
        <v>50</v>
      </c>
      <c r="AS504" s="24" t="s">
        <v>1509</v>
      </c>
      <c r="AT504" s="79">
        <f t="shared" si="239"/>
        <v>1.9230769230769231</v>
      </c>
      <c r="AU504" s="51" t="b">
        <f t="shared" si="240"/>
        <v>0</v>
      </c>
      <c r="AV504" s="19">
        <v>30</v>
      </c>
      <c r="AW504" s="47">
        <v>25000</v>
      </c>
      <c r="AX504" s="18" t="s">
        <v>1841</v>
      </c>
      <c r="AY504" s="18">
        <v>2</v>
      </c>
      <c r="AZ504" s="18">
        <f>AT504*U504</f>
        <v>59.61538461538462</v>
      </c>
      <c r="BA504" s="44">
        <f>ROUNDUP((AT504*U504)/Z504,0)*Z504</f>
        <v>75</v>
      </c>
      <c r="BB504" s="80">
        <f t="shared" si="242"/>
        <v>25</v>
      </c>
      <c r="BC504" s="18">
        <f t="shared" si="279"/>
        <v>75</v>
      </c>
      <c r="BD504" s="18">
        <f t="shared" si="280"/>
        <v>37500</v>
      </c>
      <c r="BE504" s="18">
        <f t="shared" si="281"/>
        <v>75000</v>
      </c>
      <c r="BF504" s="18">
        <f t="shared" si="282"/>
        <v>31</v>
      </c>
      <c r="BG504" s="19">
        <f t="shared" si="283"/>
        <v>1</v>
      </c>
      <c r="BH504" s="19">
        <f t="shared" si="284"/>
        <v>1</v>
      </c>
      <c r="BI504" s="19"/>
      <c r="BJ504" s="19"/>
      <c r="BK504" s="19">
        <f>BH504*BO504</f>
        <v>75</v>
      </c>
      <c r="BL504" s="19">
        <f>BK504*G504</f>
        <v>37500</v>
      </c>
      <c r="BM504" s="19">
        <f t="shared" si="285"/>
        <v>59.61538461538462</v>
      </c>
      <c r="BN504" s="18">
        <f t="shared" si="286"/>
        <v>75</v>
      </c>
      <c r="BO504" s="18">
        <f t="shared" si="287"/>
        <v>75</v>
      </c>
      <c r="BP504" s="18">
        <f t="shared" si="288"/>
        <v>39</v>
      </c>
    </row>
    <row r="505" spans="1:68" ht="30" x14ac:dyDescent="0.25">
      <c r="A505" s="18">
        <v>65</v>
      </c>
      <c r="B505" s="28" t="s">
        <v>2176</v>
      </c>
      <c r="C505" s="28" t="s">
        <v>1534</v>
      </c>
      <c r="D505" s="28"/>
      <c r="E505" s="23"/>
      <c r="F505" s="24">
        <v>150</v>
      </c>
      <c r="G505" s="25">
        <v>430</v>
      </c>
      <c r="H505" s="52" t="e">
        <v>#N/A</v>
      </c>
      <c r="I505" s="86" t="s">
        <v>1699</v>
      </c>
      <c r="J505" s="83" t="s">
        <v>1500</v>
      </c>
      <c r="K505" s="71" t="s">
        <v>1199</v>
      </c>
      <c r="L505" s="25" t="s">
        <v>633</v>
      </c>
      <c r="M505" s="52">
        <v>430</v>
      </c>
      <c r="N505" s="71" t="s">
        <v>1208</v>
      </c>
      <c r="O505" s="37">
        <v>1</v>
      </c>
      <c r="P505" s="37">
        <v>15</v>
      </c>
      <c r="Q505" s="87">
        <v>1</v>
      </c>
      <c r="R505" s="37">
        <v>5</v>
      </c>
      <c r="S505" s="37">
        <v>22</v>
      </c>
      <c r="T505" s="37">
        <v>7</v>
      </c>
      <c r="U505" s="25">
        <f t="shared" si="278"/>
        <v>22</v>
      </c>
      <c r="V505" s="71" t="s">
        <v>1955</v>
      </c>
      <c r="W505" s="71" t="s">
        <v>31</v>
      </c>
      <c r="X505" s="23" t="s">
        <v>1529</v>
      </c>
      <c r="Y505" s="25">
        <v>50</v>
      </c>
      <c r="Z505" s="25">
        <v>30</v>
      </c>
      <c r="AA505" s="42">
        <v>30</v>
      </c>
      <c r="AB505" s="42">
        <v>35</v>
      </c>
      <c r="AC505" s="42">
        <v>0</v>
      </c>
      <c r="AD505" s="42">
        <v>17</v>
      </c>
      <c r="AE505" s="42">
        <v>30</v>
      </c>
      <c r="AF505" s="42">
        <v>0</v>
      </c>
      <c r="AG505" s="42">
        <v>60</v>
      </c>
      <c r="AH505" s="42">
        <v>90</v>
      </c>
      <c r="AI505" s="42">
        <v>30</v>
      </c>
      <c r="AJ505" s="18">
        <v>292</v>
      </c>
      <c r="AK505" s="47">
        <v>32.444444444444443</v>
      </c>
      <c r="AL505" s="75">
        <v>90</v>
      </c>
      <c r="AM505" s="47">
        <f t="shared" si="241"/>
        <v>13951.111111111111</v>
      </c>
      <c r="AN505" s="47">
        <v>0.13951111111111111</v>
      </c>
      <c r="AO505" s="48">
        <v>1.2763515707617541E-4</v>
      </c>
      <c r="AP505" s="49">
        <v>0.99152201832358899</v>
      </c>
      <c r="AQ505" s="18" t="s">
        <v>1168</v>
      </c>
      <c r="AR505" s="24">
        <v>150</v>
      </c>
      <c r="AS505" s="24" t="s">
        <v>1509</v>
      </c>
      <c r="AT505" s="79">
        <f t="shared" si="239"/>
        <v>3.4615384615384617</v>
      </c>
      <c r="AU505" s="51" t="b">
        <f t="shared" si="240"/>
        <v>0</v>
      </c>
      <c r="AV505" s="19">
        <v>50</v>
      </c>
      <c r="AW505" s="47">
        <v>64500</v>
      </c>
      <c r="AX505" s="18" t="s">
        <v>1841</v>
      </c>
      <c r="AY505" s="18">
        <v>2</v>
      </c>
      <c r="AZ505" s="18">
        <f>AT505*U505</f>
        <v>76.15384615384616</v>
      </c>
      <c r="BA505" s="44">
        <f>ROUNDUP((AT505*U505)/Z505,0)*Z505</f>
        <v>90</v>
      </c>
      <c r="BB505" s="80">
        <f t="shared" si="242"/>
        <v>50</v>
      </c>
      <c r="BC505" s="18">
        <f t="shared" si="279"/>
        <v>80</v>
      </c>
      <c r="BD505" s="18">
        <f t="shared" si="280"/>
        <v>34400</v>
      </c>
      <c r="BE505" s="18">
        <f t="shared" si="281"/>
        <v>68800</v>
      </c>
      <c r="BF505" s="18">
        <f t="shared" si="282"/>
        <v>22</v>
      </c>
      <c r="BG505" s="19">
        <f t="shared" si="283"/>
        <v>2</v>
      </c>
      <c r="BH505" s="19">
        <f t="shared" si="284"/>
        <v>0</v>
      </c>
      <c r="BI505" s="19"/>
      <c r="BJ505" s="19"/>
      <c r="BK505" s="19">
        <f>BH505*BO505</f>
        <v>0</v>
      </c>
      <c r="BL505" s="19">
        <f>BK505*G505</f>
        <v>0</v>
      </c>
      <c r="BM505" s="19">
        <f t="shared" si="285"/>
        <v>76.15384615384616</v>
      </c>
      <c r="BN505" s="18">
        <f t="shared" si="286"/>
        <v>80</v>
      </c>
      <c r="BO505" s="18">
        <f t="shared" si="287"/>
        <v>80</v>
      </c>
      <c r="BP505" s="18">
        <f t="shared" si="288"/>
        <v>23.111111111111111</v>
      </c>
    </row>
    <row r="506" spans="1:68" ht="30" x14ac:dyDescent="0.25">
      <c r="A506" s="18">
        <v>241</v>
      </c>
      <c r="B506" s="28" t="s">
        <v>2177</v>
      </c>
      <c r="C506" s="28" t="s">
        <v>1534</v>
      </c>
      <c r="D506" s="28"/>
      <c r="E506" s="23"/>
      <c r="F506" s="24">
        <v>75620</v>
      </c>
      <c r="G506" s="25">
        <v>0.45</v>
      </c>
      <c r="H506" s="52" t="s">
        <v>1772</v>
      </c>
      <c r="I506" s="86" t="s">
        <v>1700</v>
      </c>
      <c r="J506" s="83" t="s">
        <v>1501</v>
      </c>
      <c r="K506" s="71" t="s">
        <v>1187</v>
      </c>
      <c r="L506" s="25" t="s">
        <v>635</v>
      </c>
      <c r="M506" s="52">
        <v>0.45</v>
      </c>
      <c r="N506" s="71" t="s">
        <v>1208</v>
      </c>
      <c r="O506" s="25">
        <v>1</v>
      </c>
      <c r="P506" s="25">
        <v>10</v>
      </c>
      <c r="Q506" s="52">
        <v>1</v>
      </c>
      <c r="R506" s="25">
        <v>3</v>
      </c>
      <c r="S506" s="25">
        <v>15</v>
      </c>
      <c r="T506" s="25">
        <v>7</v>
      </c>
      <c r="U506" s="25">
        <f t="shared" si="278"/>
        <v>15</v>
      </c>
      <c r="V506" s="71" t="s">
        <v>1928</v>
      </c>
      <c r="W506" s="71" t="s">
        <v>46</v>
      </c>
      <c r="X506" s="25" t="s">
        <v>1510</v>
      </c>
      <c r="Y506" s="25">
        <v>10000</v>
      </c>
      <c r="Z506" s="25">
        <v>200</v>
      </c>
      <c r="AA506" s="42">
        <v>23170</v>
      </c>
      <c r="AB506" s="42">
        <v>30000</v>
      </c>
      <c r="AC506" s="42">
        <v>23880</v>
      </c>
      <c r="AD506" s="42">
        <v>49600</v>
      </c>
      <c r="AE506" s="42">
        <v>3600</v>
      </c>
      <c r="AF506" s="42">
        <v>15800</v>
      </c>
      <c r="AG506" s="42">
        <v>63000</v>
      </c>
      <c r="AH506" s="42">
        <v>31400</v>
      </c>
      <c r="AI506" s="42">
        <v>29000</v>
      </c>
      <c r="AJ506" s="18">
        <v>269450</v>
      </c>
      <c r="AK506" s="47">
        <v>29938.888888888891</v>
      </c>
      <c r="AL506" s="75">
        <v>63000</v>
      </c>
      <c r="AM506" s="47">
        <f t="shared" si="241"/>
        <v>13472.500000000002</v>
      </c>
      <c r="AN506" s="47">
        <v>0.13472500000000001</v>
      </c>
      <c r="AO506" s="48">
        <v>1.2325646609890857E-4</v>
      </c>
      <c r="AP506" s="49">
        <v>0.99164527478968789</v>
      </c>
      <c r="AQ506" s="18" t="s">
        <v>1168</v>
      </c>
      <c r="AR506" s="24">
        <v>75620</v>
      </c>
      <c r="AS506" s="24" t="s">
        <v>1510</v>
      </c>
      <c r="AT506" s="79">
        <f t="shared" si="239"/>
        <v>2423.0769230769229</v>
      </c>
      <c r="AU506" s="51" t="b">
        <f t="shared" si="240"/>
        <v>0</v>
      </c>
      <c r="AV506" s="19">
        <v>36.009523809523813</v>
      </c>
      <c r="AW506" s="47">
        <v>34029</v>
      </c>
      <c r="AX506" s="18" t="s">
        <v>1841</v>
      </c>
      <c r="AY506" s="18">
        <v>2</v>
      </c>
      <c r="AZ506" s="18">
        <f>AT506*U506</f>
        <v>36346.153846153844</v>
      </c>
      <c r="BA506" s="44">
        <f>ROUNDUP((AT506*U506)/Z506,0)*Z506</f>
        <v>36400</v>
      </c>
      <c r="BB506" s="80">
        <f t="shared" si="242"/>
        <v>10000</v>
      </c>
      <c r="BC506" s="18">
        <f t="shared" si="279"/>
        <v>24400</v>
      </c>
      <c r="BD506" s="18">
        <f t="shared" si="280"/>
        <v>10980</v>
      </c>
      <c r="BE506" s="18">
        <f t="shared" si="281"/>
        <v>21960</v>
      </c>
      <c r="BF506" s="18">
        <v>10</v>
      </c>
      <c r="BG506" s="19">
        <f t="shared" si="283"/>
        <v>4</v>
      </c>
      <c r="BH506" s="19">
        <f t="shared" si="284"/>
        <v>-2</v>
      </c>
      <c r="BI506" s="19">
        <f>(AR506-AY506*BO506)*G506</f>
        <v>12069</v>
      </c>
      <c r="BJ506" s="19"/>
      <c r="BK506" s="19"/>
      <c r="BL506" s="19"/>
      <c r="BM506" s="19">
        <f t="shared" si="285"/>
        <v>24230.769230769227</v>
      </c>
      <c r="BN506" s="18">
        <f t="shared" si="286"/>
        <v>24400</v>
      </c>
      <c r="BO506" s="18">
        <f t="shared" si="287"/>
        <v>24400</v>
      </c>
      <c r="BP506" s="18">
        <f t="shared" si="288"/>
        <v>10.069841269841271</v>
      </c>
    </row>
    <row r="507" spans="1:68" x14ac:dyDescent="0.25">
      <c r="A507" s="18">
        <v>24</v>
      </c>
      <c r="B507" s="23" t="s">
        <v>636</v>
      </c>
      <c r="C507" s="28" t="s">
        <v>1534</v>
      </c>
      <c r="D507" s="28"/>
      <c r="E507" s="23"/>
      <c r="F507" s="24">
        <v>1750</v>
      </c>
      <c r="G507" s="25">
        <v>8</v>
      </c>
      <c r="H507" s="52" t="s">
        <v>1702</v>
      </c>
      <c r="I507" s="86" t="s">
        <v>1699</v>
      </c>
      <c r="J507" s="83" t="s">
        <v>1648</v>
      </c>
      <c r="K507" s="71" t="s">
        <v>1171</v>
      </c>
      <c r="L507" s="25" t="s">
        <v>637</v>
      </c>
      <c r="M507" s="52">
        <v>8</v>
      </c>
      <c r="N507" s="71" t="s">
        <v>1207</v>
      </c>
      <c r="O507" s="25">
        <v>1</v>
      </c>
      <c r="P507" s="25">
        <v>2</v>
      </c>
      <c r="Q507" s="52">
        <v>1</v>
      </c>
      <c r="R507" s="25">
        <v>2</v>
      </c>
      <c r="S507" s="52">
        <f>O507+P507+Q507+R507</f>
        <v>6</v>
      </c>
      <c r="T507" s="25">
        <v>3</v>
      </c>
      <c r="U507" s="25">
        <f t="shared" si="278"/>
        <v>6</v>
      </c>
      <c r="V507" s="71" t="s">
        <v>1956</v>
      </c>
      <c r="W507" s="71" t="s">
        <v>31</v>
      </c>
      <c r="X507" s="25" t="s">
        <v>1529</v>
      </c>
      <c r="Y507" s="25">
        <v>500</v>
      </c>
      <c r="Z507" s="25">
        <v>50</v>
      </c>
      <c r="AA507" s="42">
        <v>1700</v>
      </c>
      <c r="AB507" s="42">
        <v>1600</v>
      </c>
      <c r="AC507" s="42">
        <v>1400</v>
      </c>
      <c r="AD507" s="42">
        <v>1600</v>
      </c>
      <c r="AE507" s="42">
        <v>1550</v>
      </c>
      <c r="AF507" s="42">
        <v>1500</v>
      </c>
      <c r="AG507" s="42">
        <v>1550</v>
      </c>
      <c r="AH507" s="42">
        <v>2150</v>
      </c>
      <c r="AI507" s="42">
        <v>2100</v>
      </c>
      <c r="AJ507" s="18">
        <v>15150</v>
      </c>
      <c r="AK507" s="47">
        <v>1683.3333333333333</v>
      </c>
      <c r="AL507" s="75">
        <v>2150</v>
      </c>
      <c r="AM507" s="47">
        <f t="shared" si="241"/>
        <v>13466.666666666666</v>
      </c>
      <c r="AN507" s="47">
        <v>0.13466666666666666</v>
      </c>
      <c r="AO507" s="48">
        <v>1.2320309842013747E-4</v>
      </c>
      <c r="AP507" s="49">
        <v>0.99176847788810807</v>
      </c>
      <c r="AQ507" s="18" t="s">
        <v>1168</v>
      </c>
      <c r="AR507" s="24">
        <v>1750</v>
      </c>
      <c r="AS507" s="24" t="s">
        <v>1509</v>
      </c>
      <c r="AT507" s="79">
        <f t="shared" si="239"/>
        <v>82.692307692307693</v>
      </c>
      <c r="AU507" s="51" t="b">
        <f t="shared" si="240"/>
        <v>0</v>
      </c>
      <c r="AV507" s="19">
        <v>24.418604651162788</v>
      </c>
      <c r="AW507" s="47">
        <v>14000</v>
      </c>
      <c r="AX507" s="18" t="s">
        <v>1841</v>
      </c>
      <c r="AY507" s="18">
        <v>2</v>
      </c>
      <c r="AZ507" s="18">
        <f>AT507*U507</f>
        <v>496.15384615384619</v>
      </c>
      <c r="BA507" s="44">
        <f>ROUNDUP((AT507*U507)/Z507,0)*Z507</f>
        <v>500</v>
      </c>
      <c r="BB507" s="80">
        <f t="shared" si="242"/>
        <v>500</v>
      </c>
      <c r="BC507" s="18">
        <f t="shared" si="279"/>
        <v>850</v>
      </c>
      <c r="BD507" s="18">
        <f t="shared" si="280"/>
        <v>6800</v>
      </c>
      <c r="BE507" s="18">
        <f t="shared" si="281"/>
        <v>13600</v>
      </c>
      <c r="BF507" s="18">
        <v>10</v>
      </c>
      <c r="BG507" s="19">
        <f t="shared" si="283"/>
        <v>3</v>
      </c>
      <c r="BH507" s="19">
        <f t="shared" si="284"/>
        <v>-1</v>
      </c>
      <c r="BI507" s="19">
        <f>(AR507-AY507*BO507)*G507</f>
        <v>400</v>
      </c>
      <c r="BJ507" s="19"/>
      <c r="BK507" s="19"/>
      <c r="BL507" s="19"/>
      <c r="BM507" s="19">
        <f t="shared" si="285"/>
        <v>826.92307692307691</v>
      </c>
      <c r="BN507" s="18">
        <f t="shared" si="286"/>
        <v>850</v>
      </c>
      <c r="BO507" s="18">
        <f t="shared" si="287"/>
        <v>850</v>
      </c>
      <c r="BP507" s="18">
        <f t="shared" si="288"/>
        <v>10.279069767441861</v>
      </c>
    </row>
    <row r="508" spans="1:68" x14ac:dyDescent="0.25">
      <c r="A508" s="18">
        <v>727</v>
      </c>
      <c r="B508" s="23" t="s">
        <v>655</v>
      </c>
      <c r="C508" s="28" t="s">
        <v>1534</v>
      </c>
      <c r="D508" s="28"/>
      <c r="E508" s="23"/>
      <c r="F508" s="24">
        <v>45</v>
      </c>
      <c r="G508" s="25">
        <v>2112.5250000000001</v>
      </c>
      <c r="H508" s="52" t="e">
        <v>#N/A</v>
      </c>
      <c r="I508" s="86" t="s">
        <v>1700</v>
      </c>
      <c r="J508" s="83" t="s">
        <v>1505</v>
      </c>
      <c r="K508" s="71" t="s">
        <v>1183</v>
      </c>
      <c r="L508" s="25" t="s">
        <v>656</v>
      </c>
      <c r="M508" s="52">
        <v>2112.5250000000001</v>
      </c>
      <c r="N508" s="71" t="s">
        <v>1207</v>
      </c>
      <c r="O508" s="25">
        <v>1</v>
      </c>
      <c r="P508" s="25">
        <v>20</v>
      </c>
      <c r="Q508" s="52">
        <v>5</v>
      </c>
      <c r="R508" s="25">
        <v>5</v>
      </c>
      <c r="S508" s="52">
        <f>O508+P508+Q508+R508</f>
        <v>31</v>
      </c>
      <c r="T508" s="54">
        <v>30</v>
      </c>
      <c r="U508" s="25">
        <f t="shared" si="278"/>
        <v>31</v>
      </c>
      <c r="V508" s="71" t="s">
        <v>1890</v>
      </c>
      <c r="W508" s="71" t="s">
        <v>19</v>
      </c>
      <c r="X508" s="25" t="s">
        <v>1529</v>
      </c>
      <c r="Y508" s="25">
        <v>25</v>
      </c>
      <c r="Z508" s="25">
        <v>25</v>
      </c>
      <c r="AA508" s="42"/>
      <c r="AB508" s="42">
        <v>25</v>
      </c>
      <c r="AC508" s="42">
        <v>0</v>
      </c>
      <c r="AD508" s="42">
        <v>0</v>
      </c>
      <c r="AE508" s="42">
        <v>0</v>
      </c>
      <c r="AF508" s="42">
        <v>0</v>
      </c>
      <c r="AG508" s="42">
        <v>25</v>
      </c>
      <c r="AH508" s="42">
        <v>0</v>
      </c>
      <c r="AI508" s="42">
        <v>0</v>
      </c>
      <c r="AJ508" s="18">
        <v>50</v>
      </c>
      <c r="AK508" s="47">
        <v>6.25</v>
      </c>
      <c r="AL508" s="75">
        <v>25</v>
      </c>
      <c r="AM508" s="47">
        <f t="shared" si="241"/>
        <v>11736.25</v>
      </c>
      <c r="AN508" s="47">
        <v>0.13203281250000001</v>
      </c>
      <c r="AO508" s="48">
        <v>1.2079345242419596E-4</v>
      </c>
      <c r="AP508" s="49">
        <v>0.99188927134053229</v>
      </c>
      <c r="AQ508" s="18" t="s">
        <v>1168</v>
      </c>
      <c r="AR508" s="24">
        <v>45</v>
      </c>
      <c r="AS508" s="24" t="s">
        <v>1509</v>
      </c>
      <c r="AT508" s="79">
        <f t="shared" si="239"/>
        <v>0.96153846153846156</v>
      </c>
      <c r="AU508" s="51" t="b">
        <f t="shared" si="240"/>
        <v>0</v>
      </c>
      <c r="AV508" s="19">
        <v>54</v>
      </c>
      <c r="AW508" s="47">
        <v>95063.625</v>
      </c>
      <c r="AX508" s="18" t="s">
        <v>1841</v>
      </c>
      <c r="AY508" s="18">
        <v>2</v>
      </c>
      <c r="AZ508" s="18">
        <f>AT508*U508</f>
        <v>29.80769230769231</v>
      </c>
      <c r="BA508" s="44">
        <f>ROUNDUP((AT508*U508)/Z508,0)*Z508</f>
        <v>50</v>
      </c>
      <c r="BB508" s="80">
        <f t="shared" si="242"/>
        <v>25</v>
      </c>
      <c r="BC508" s="18">
        <f t="shared" si="279"/>
        <v>50</v>
      </c>
      <c r="BD508" s="18">
        <f t="shared" si="280"/>
        <v>105626.25</v>
      </c>
      <c r="BE508" s="18">
        <f t="shared" si="281"/>
        <v>211252.5</v>
      </c>
      <c r="BF508" s="18">
        <f>U508</f>
        <v>31</v>
      </c>
      <c r="BG508" s="19">
        <f t="shared" si="283"/>
        <v>1</v>
      </c>
      <c r="BH508" s="19">
        <f t="shared" si="284"/>
        <v>1</v>
      </c>
      <c r="BI508" s="19"/>
      <c r="BJ508" s="19"/>
      <c r="BK508" s="19">
        <f>BH508*BO508</f>
        <v>50</v>
      </c>
      <c r="BL508" s="19">
        <f>BK508*G508</f>
        <v>105626.25</v>
      </c>
      <c r="BM508" s="19">
        <f t="shared" si="285"/>
        <v>29.80769230769231</v>
      </c>
      <c r="BN508" s="18">
        <f t="shared" si="286"/>
        <v>50</v>
      </c>
      <c r="BO508" s="18">
        <f t="shared" si="287"/>
        <v>50</v>
      </c>
      <c r="BP508" s="18">
        <f t="shared" si="288"/>
        <v>52</v>
      </c>
    </row>
    <row r="509" spans="1:68" ht="30" x14ac:dyDescent="0.25">
      <c r="A509" s="18">
        <v>352</v>
      </c>
      <c r="B509" s="28" t="s">
        <v>2178</v>
      </c>
      <c r="C509" s="23" t="s">
        <v>1595</v>
      </c>
      <c r="D509" s="23"/>
      <c r="E509" s="23"/>
      <c r="F509" s="24">
        <v>247000</v>
      </c>
      <c r="G509" s="25">
        <v>1</v>
      </c>
      <c r="H509" s="52" t="s">
        <v>1805</v>
      </c>
      <c r="I509" s="86" t="s">
        <v>1700</v>
      </c>
      <c r="J509" s="83" t="s">
        <v>1505</v>
      </c>
      <c r="K509" s="69" t="s">
        <v>1176</v>
      </c>
      <c r="L509" s="25" t="s">
        <v>1264</v>
      </c>
      <c r="M509" s="52">
        <v>1</v>
      </c>
      <c r="N509" s="71" t="s">
        <v>1208</v>
      </c>
      <c r="O509" s="37">
        <v>1</v>
      </c>
      <c r="P509" s="37">
        <v>15</v>
      </c>
      <c r="Q509" s="87">
        <v>1</v>
      </c>
      <c r="R509" s="37">
        <v>5</v>
      </c>
      <c r="S509" s="37">
        <v>22</v>
      </c>
      <c r="T509" s="44"/>
      <c r="U509" s="25">
        <f t="shared" si="278"/>
        <v>22</v>
      </c>
      <c r="V509" s="71" t="s">
        <v>1889</v>
      </c>
      <c r="W509" s="71" t="s">
        <v>31</v>
      </c>
      <c r="X509" s="23" t="s">
        <v>1509</v>
      </c>
      <c r="Y509" s="25">
        <v>150</v>
      </c>
      <c r="Z509" s="25">
        <v>6000</v>
      </c>
      <c r="AA509" s="42">
        <v>43574</v>
      </c>
      <c r="AB509" s="42">
        <v>12000</v>
      </c>
      <c r="AC509" s="42">
        <v>2000</v>
      </c>
      <c r="AD509" s="42"/>
      <c r="AE509" s="42"/>
      <c r="AF509" s="42">
        <v>4000</v>
      </c>
      <c r="AG509" s="42">
        <v>4000</v>
      </c>
      <c r="AH509" s="42"/>
      <c r="AI509" s="42"/>
      <c r="AK509" s="47">
        <v>13114.8</v>
      </c>
      <c r="AM509" s="47">
        <f t="shared" si="241"/>
        <v>0</v>
      </c>
      <c r="AO509" s="48">
        <v>0</v>
      </c>
      <c r="AP509" s="49">
        <v>1</v>
      </c>
      <c r="AQ509" s="18" t="s">
        <v>1168</v>
      </c>
      <c r="AR509" s="24">
        <v>247000</v>
      </c>
      <c r="AS509" s="24" t="s">
        <v>1510</v>
      </c>
      <c r="AT509" s="79">
        <f t="shared" si="239"/>
        <v>0</v>
      </c>
      <c r="AU509" s="51" t="b">
        <f t="shared" si="240"/>
        <v>0</v>
      </c>
      <c r="AV509" s="19"/>
      <c r="AW509" s="47">
        <v>247000</v>
      </c>
      <c r="AX509" s="18" t="s">
        <v>1867</v>
      </c>
      <c r="AY509" s="18">
        <v>2</v>
      </c>
      <c r="AZ509" s="43"/>
      <c r="BB509" s="80">
        <f t="shared" si="242"/>
        <v>150</v>
      </c>
      <c r="BC509" s="18">
        <f t="shared" si="279"/>
        <v>150</v>
      </c>
      <c r="BD509" s="18">
        <f t="shared" si="280"/>
        <v>150</v>
      </c>
      <c r="BE509" s="18">
        <f t="shared" si="281"/>
        <v>300</v>
      </c>
      <c r="BF509" s="18">
        <f>U509</f>
        <v>22</v>
      </c>
      <c r="BG509" s="19">
        <f t="shared" si="283"/>
        <v>1647</v>
      </c>
      <c r="BH509" s="19">
        <f t="shared" si="284"/>
        <v>-1645</v>
      </c>
      <c r="BI509" s="19"/>
      <c r="BJ509" s="19"/>
      <c r="BK509" s="19">
        <f>BH509*BO509</f>
        <v>-246750</v>
      </c>
      <c r="BL509" s="19">
        <f>BK509*G509</f>
        <v>-246750</v>
      </c>
      <c r="BM509" s="19">
        <f t="shared" si="285"/>
        <v>0</v>
      </c>
      <c r="BN509" s="18">
        <f t="shared" si="286"/>
        <v>-5850</v>
      </c>
      <c r="BO509" s="18">
        <f t="shared" si="287"/>
        <v>150</v>
      </c>
      <c r="BP509" s="18" t="e">
        <f t="shared" si="288"/>
        <v>#DIV/0!</v>
      </c>
    </row>
    <row r="510" spans="1:68" x14ac:dyDescent="0.25">
      <c r="A510" s="18">
        <v>581</v>
      </c>
      <c r="B510" s="23" t="s">
        <v>638</v>
      </c>
      <c r="C510" s="28" t="s">
        <v>1534</v>
      </c>
      <c r="D510" s="28"/>
      <c r="E510" s="23"/>
      <c r="F510" s="24">
        <v>44000</v>
      </c>
      <c r="G510" s="25">
        <v>0.56999999999999995</v>
      </c>
      <c r="H510" s="52" t="s">
        <v>1773</v>
      </c>
      <c r="I510" s="86" t="s">
        <v>1700</v>
      </c>
      <c r="J510" s="83" t="s">
        <v>1502</v>
      </c>
      <c r="K510" s="71" t="s">
        <v>1187</v>
      </c>
      <c r="L510" s="25" t="s">
        <v>639</v>
      </c>
      <c r="M510" s="52">
        <v>0.56999999999999995</v>
      </c>
      <c r="N510" s="71" t="s">
        <v>1208</v>
      </c>
      <c r="O510" s="25">
        <v>1</v>
      </c>
      <c r="P510" s="25">
        <v>10</v>
      </c>
      <c r="Q510" s="52">
        <v>1</v>
      </c>
      <c r="R510" s="25">
        <v>3</v>
      </c>
      <c r="S510" s="25">
        <v>15</v>
      </c>
      <c r="T510" s="25">
        <v>7</v>
      </c>
      <c r="U510" s="25">
        <f t="shared" si="278"/>
        <v>15</v>
      </c>
      <c r="V510" s="71" t="s">
        <v>1928</v>
      </c>
      <c r="W510" s="71" t="s">
        <v>46</v>
      </c>
      <c r="X510" s="25" t="s">
        <v>1510</v>
      </c>
      <c r="Y510" s="25">
        <v>10000</v>
      </c>
      <c r="Z510" s="25">
        <v>200</v>
      </c>
      <c r="AA510" s="42">
        <v>30100</v>
      </c>
      <c r="AB510" s="42">
        <v>16000</v>
      </c>
      <c r="AC510" s="42">
        <v>21200</v>
      </c>
      <c r="AD510" s="42">
        <v>21000</v>
      </c>
      <c r="AE510" s="42">
        <v>19000</v>
      </c>
      <c r="AF510" s="42">
        <v>18900</v>
      </c>
      <c r="AG510" s="42">
        <v>31500</v>
      </c>
      <c r="AH510" s="42">
        <v>11600</v>
      </c>
      <c r="AI510" s="42">
        <v>37600</v>
      </c>
      <c r="AJ510" s="18">
        <v>206900</v>
      </c>
      <c r="AK510" s="47">
        <v>22988.888888888891</v>
      </c>
      <c r="AL510" s="75">
        <v>37600</v>
      </c>
      <c r="AM510" s="47">
        <f t="shared" si="241"/>
        <v>13103.666666666666</v>
      </c>
      <c r="AN510" s="47">
        <v>0.13103666666666666</v>
      </c>
      <c r="AO510" s="48">
        <v>1.1988210400975307E-4</v>
      </c>
      <c r="AP510" s="49">
        <v>0.99200915344454199</v>
      </c>
      <c r="AQ510" s="18" t="s">
        <v>1168</v>
      </c>
      <c r="AR510" s="24">
        <v>44000</v>
      </c>
      <c r="AS510" s="24" t="s">
        <v>1510</v>
      </c>
      <c r="AT510" s="79">
        <f t="shared" si="239"/>
        <v>1446.1538461538462</v>
      </c>
      <c r="AU510" s="51" t="b">
        <f t="shared" si="240"/>
        <v>0</v>
      </c>
      <c r="AV510" s="19">
        <v>35.10638297872341</v>
      </c>
      <c r="AW510" s="47">
        <v>25079.999999999996</v>
      </c>
      <c r="AX510" s="18" t="s">
        <v>1841</v>
      </c>
      <c r="AY510" s="18">
        <v>2</v>
      </c>
      <c r="AZ510" s="18">
        <f>AT510*U510</f>
        <v>21692.307692307691</v>
      </c>
      <c r="BA510" s="44">
        <f>ROUNDUP((AT510*U510)/Z510,0)*Z510</f>
        <v>21800</v>
      </c>
      <c r="BB510" s="80">
        <f t="shared" si="242"/>
        <v>10000</v>
      </c>
      <c r="BC510" s="18">
        <f t="shared" si="279"/>
        <v>14600</v>
      </c>
      <c r="BD510" s="18">
        <f t="shared" si="280"/>
        <v>8322</v>
      </c>
      <c r="BE510" s="18">
        <f t="shared" si="281"/>
        <v>16644</v>
      </c>
      <c r="BF510" s="18">
        <v>10</v>
      </c>
      <c r="BG510" s="19">
        <f t="shared" si="283"/>
        <v>4</v>
      </c>
      <c r="BH510" s="19">
        <f t="shared" si="284"/>
        <v>-2</v>
      </c>
      <c r="BI510" s="19">
        <f>(AR510-AY510*BO510)*G510</f>
        <v>8436</v>
      </c>
      <c r="BJ510" s="19"/>
      <c r="BK510" s="19"/>
      <c r="BL510" s="19"/>
      <c r="BM510" s="19">
        <f t="shared" si="285"/>
        <v>14461.538461538461</v>
      </c>
      <c r="BN510" s="18">
        <f t="shared" si="286"/>
        <v>14600</v>
      </c>
      <c r="BO510" s="18">
        <f t="shared" si="287"/>
        <v>14600</v>
      </c>
      <c r="BP510" s="18">
        <f t="shared" si="288"/>
        <v>10.095744680851064</v>
      </c>
    </row>
    <row r="511" spans="1:68" x14ac:dyDescent="0.25">
      <c r="A511" s="18">
        <v>369</v>
      </c>
      <c r="B511" s="23" t="s">
        <v>640</v>
      </c>
      <c r="C511" s="28" t="s">
        <v>1534</v>
      </c>
      <c r="D511" s="28"/>
      <c r="E511" s="23"/>
      <c r="F511" s="24">
        <v>28750</v>
      </c>
      <c r="G511" s="25">
        <v>0.65</v>
      </c>
      <c r="H511" s="52" t="s">
        <v>1702</v>
      </c>
      <c r="I511" s="86" t="s">
        <v>1700</v>
      </c>
      <c r="J511" s="83" t="s">
        <v>1505</v>
      </c>
      <c r="K511" s="71" t="s">
        <v>1187</v>
      </c>
      <c r="L511" s="25" t="s">
        <v>641</v>
      </c>
      <c r="M511" s="52">
        <v>0.65</v>
      </c>
      <c r="N511" s="71" t="s">
        <v>1208</v>
      </c>
      <c r="O511" s="25">
        <v>1</v>
      </c>
      <c r="P511" s="25">
        <v>10</v>
      </c>
      <c r="Q511" s="52">
        <v>1</v>
      </c>
      <c r="R511" s="25">
        <v>3</v>
      </c>
      <c r="S511" s="25">
        <v>15</v>
      </c>
      <c r="T511" s="25">
        <v>5</v>
      </c>
      <c r="U511" s="25">
        <f t="shared" si="278"/>
        <v>15</v>
      </c>
      <c r="V511" s="71" t="s">
        <v>1933</v>
      </c>
      <c r="W511" s="71" t="s">
        <v>46</v>
      </c>
      <c r="X511" s="25" t="s">
        <v>1510</v>
      </c>
      <c r="Y511" s="25">
        <v>10000</v>
      </c>
      <c r="Z511" s="25">
        <v>200</v>
      </c>
      <c r="AA511" s="42">
        <v>0</v>
      </c>
      <c r="AB511" s="42">
        <v>4750</v>
      </c>
      <c r="AC511" s="42">
        <v>10000</v>
      </c>
      <c r="AD511" s="42">
        <v>3340</v>
      </c>
      <c r="AE511" s="42">
        <v>20720</v>
      </c>
      <c r="AF511" s="42">
        <v>10275</v>
      </c>
      <c r="AG511" s="42">
        <v>36170</v>
      </c>
      <c r="AH511" s="42">
        <v>34150</v>
      </c>
      <c r="AI511" s="42">
        <v>60360</v>
      </c>
      <c r="AJ511" s="18">
        <v>179765</v>
      </c>
      <c r="AK511" s="47">
        <v>19973.888888888891</v>
      </c>
      <c r="AL511" s="75">
        <v>60360</v>
      </c>
      <c r="AM511" s="47">
        <f t="shared" si="241"/>
        <v>12983.027777777779</v>
      </c>
      <c r="AN511" s="47">
        <v>0.12983027777777778</v>
      </c>
      <c r="AO511" s="48">
        <v>1.1877840958640602E-4</v>
      </c>
      <c r="AP511" s="49">
        <v>0.9921279318541284</v>
      </c>
      <c r="AQ511" s="18" t="s">
        <v>1168</v>
      </c>
      <c r="AR511" s="24">
        <v>28750</v>
      </c>
      <c r="AS511" s="24" t="s">
        <v>1510</v>
      </c>
      <c r="AT511" s="79">
        <f t="shared" si="239"/>
        <v>2321.5384615384614</v>
      </c>
      <c r="AU511" s="51" t="b">
        <f t="shared" si="240"/>
        <v>0</v>
      </c>
      <c r="AV511" s="19">
        <v>14.289264413518886</v>
      </c>
      <c r="AW511" s="47">
        <v>18687.5</v>
      </c>
      <c r="AX511" s="18" t="s">
        <v>1841</v>
      </c>
      <c r="AY511" s="18">
        <v>2</v>
      </c>
      <c r="AZ511" s="18">
        <f>AT511*U511</f>
        <v>34823.076923076922</v>
      </c>
      <c r="BA511" s="44">
        <f>ROUNDUP((AT511*U511)/Z511,0)*Z511</f>
        <v>35000</v>
      </c>
      <c r="BB511" s="80">
        <f t="shared" si="242"/>
        <v>10000</v>
      </c>
      <c r="BC511" s="18">
        <f t="shared" si="279"/>
        <v>23400</v>
      </c>
      <c r="BD511" s="18">
        <f t="shared" si="280"/>
        <v>15210</v>
      </c>
      <c r="BE511" s="18">
        <f t="shared" si="281"/>
        <v>30420</v>
      </c>
      <c r="BF511" s="18">
        <v>10</v>
      </c>
      <c r="BG511" s="19">
        <f t="shared" si="283"/>
        <v>2</v>
      </c>
      <c r="BH511" s="19">
        <f t="shared" si="284"/>
        <v>0</v>
      </c>
      <c r="BI511" s="19"/>
      <c r="BJ511" s="19"/>
      <c r="BK511" s="19"/>
      <c r="BL511" s="19"/>
      <c r="BM511" s="19">
        <f t="shared" si="285"/>
        <v>23215.384615384613</v>
      </c>
      <c r="BN511" s="18">
        <f t="shared" si="286"/>
        <v>23400</v>
      </c>
      <c r="BO511" s="18">
        <f t="shared" si="287"/>
        <v>23400</v>
      </c>
      <c r="BP511" s="18">
        <f t="shared" si="288"/>
        <v>10.079522862823062</v>
      </c>
    </row>
    <row r="512" spans="1:68" x14ac:dyDescent="0.25">
      <c r="A512" s="18">
        <v>284</v>
      </c>
      <c r="B512" s="23" t="s">
        <v>1314</v>
      </c>
      <c r="C512" s="23" t="s">
        <v>1595</v>
      </c>
      <c r="D512" s="23"/>
      <c r="E512" s="23" t="s">
        <v>1602</v>
      </c>
      <c r="F512" s="24">
        <v>510</v>
      </c>
      <c r="G512" s="25">
        <v>34</v>
      </c>
      <c r="H512" s="52" t="s">
        <v>1807</v>
      </c>
      <c r="I512" s="86" t="s">
        <v>1700</v>
      </c>
      <c r="J512" s="83" t="s">
        <v>1639</v>
      </c>
      <c r="K512" s="69" t="s">
        <v>1178</v>
      </c>
      <c r="L512" s="25" t="s">
        <v>1315</v>
      </c>
      <c r="M512" s="52">
        <v>34</v>
      </c>
      <c r="N512" s="71" t="s">
        <v>1208</v>
      </c>
      <c r="O512" s="25">
        <v>1</v>
      </c>
      <c r="P512" s="25">
        <v>4</v>
      </c>
      <c r="Q512" s="52">
        <v>1</v>
      </c>
      <c r="R512" s="25">
        <v>2</v>
      </c>
      <c r="S512" s="25">
        <v>8</v>
      </c>
      <c r="U512" s="25">
        <f t="shared" si="278"/>
        <v>8</v>
      </c>
      <c r="V512" s="71" t="s">
        <v>1968</v>
      </c>
      <c r="W512" s="71" t="s">
        <v>46</v>
      </c>
      <c r="X512" s="25" t="s">
        <v>1510</v>
      </c>
      <c r="Y512" s="25">
        <v>500</v>
      </c>
      <c r="Z512" s="25">
        <v>10</v>
      </c>
      <c r="AA512" s="42"/>
      <c r="AB512" s="42">
        <v>250</v>
      </c>
      <c r="AC512" s="42"/>
      <c r="AD512" s="42"/>
      <c r="AE512" s="42"/>
      <c r="AF512" s="42"/>
      <c r="AG512" s="42"/>
      <c r="AH512" s="42">
        <v>500</v>
      </c>
      <c r="AI512" s="42"/>
      <c r="AK512" s="47">
        <v>375</v>
      </c>
      <c r="AM512" s="47">
        <f t="shared" si="241"/>
        <v>0</v>
      </c>
      <c r="AO512" s="48">
        <v>0</v>
      </c>
      <c r="AP512" s="49">
        <v>1</v>
      </c>
      <c r="AQ512" s="18" t="s">
        <v>1168</v>
      </c>
      <c r="AR512" s="24">
        <v>510</v>
      </c>
      <c r="AS512" s="24" t="s">
        <v>1510</v>
      </c>
      <c r="AT512" s="79">
        <f t="shared" ref="AT512:AT575" si="289">AL512/26</f>
        <v>0</v>
      </c>
      <c r="AU512" s="51" t="b">
        <f t="shared" ref="AU512:AU575" si="290">IF(AT512&gt;=Y512,TRUE,FALSE)</f>
        <v>0</v>
      </c>
      <c r="AV512" s="19"/>
      <c r="AW512" s="47">
        <v>17340</v>
      </c>
      <c r="AX512" s="18" t="s">
        <v>1867</v>
      </c>
      <c r="AY512" s="18">
        <v>2</v>
      </c>
      <c r="AZ512" s="43"/>
      <c r="BB512" s="80">
        <f t="shared" si="242"/>
        <v>500</v>
      </c>
      <c r="BC512" s="18">
        <f t="shared" si="279"/>
        <v>500</v>
      </c>
      <c r="BD512" s="18">
        <f t="shared" si="280"/>
        <v>17000</v>
      </c>
      <c r="BE512" s="18">
        <f t="shared" si="281"/>
        <v>34000</v>
      </c>
      <c r="BF512" s="18">
        <f>U512</f>
        <v>8</v>
      </c>
      <c r="BG512" s="19">
        <f t="shared" si="283"/>
        <v>2</v>
      </c>
      <c r="BH512" s="19">
        <f t="shared" si="284"/>
        <v>0</v>
      </c>
      <c r="BI512" s="19"/>
      <c r="BJ512" s="19"/>
      <c r="BK512" s="19">
        <f t="shared" ref="BK512:BK520" si="291">BH512*BO512</f>
        <v>0</v>
      </c>
      <c r="BL512" s="19">
        <f t="shared" ref="BL512:BL520" si="292">BK512*G512</f>
        <v>0</v>
      </c>
      <c r="BM512" s="19">
        <f t="shared" si="285"/>
        <v>0</v>
      </c>
      <c r="BN512" s="18">
        <f t="shared" si="286"/>
        <v>0</v>
      </c>
      <c r="BO512" s="18">
        <f t="shared" si="287"/>
        <v>500</v>
      </c>
      <c r="BP512" s="18" t="e">
        <f t="shared" si="288"/>
        <v>#DIV/0!</v>
      </c>
    </row>
    <row r="513" spans="1:68" x14ac:dyDescent="0.25">
      <c r="A513" s="18">
        <v>489</v>
      </c>
      <c r="B513" s="23" t="s">
        <v>644</v>
      </c>
      <c r="C513" s="28" t="s">
        <v>1534</v>
      </c>
      <c r="D513" s="28"/>
      <c r="E513" s="23"/>
      <c r="F513" s="24">
        <v>374</v>
      </c>
      <c r="G513" s="25">
        <v>45</v>
      </c>
      <c r="H513" s="52" t="s">
        <v>1716</v>
      </c>
      <c r="I513" s="86" t="s">
        <v>1700</v>
      </c>
      <c r="J513" s="83" t="s">
        <v>1503</v>
      </c>
      <c r="K513" s="71" t="s">
        <v>1178</v>
      </c>
      <c r="L513" s="25" t="s">
        <v>645</v>
      </c>
      <c r="M513" s="52">
        <v>45</v>
      </c>
      <c r="N513" s="71" t="s">
        <v>1208</v>
      </c>
      <c r="O513" s="25">
        <v>1</v>
      </c>
      <c r="P513" s="25">
        <v>4</v>
      </c>
      <c r="Q513" s="52">
        <v>1</v>
      </c>
      <c r="R513" s="25">
        <v>2</v>
      </c>
      <c r="S513" s="25">
        <v>8</v>
      </c>
      <c r="T513" s="25">
        <v>7</v>
      </c>
      <c r="U513" s="25">
        <f t="shared" si="278"/>
        <v>8</v>
      </c>
      <c r="V513" s="71" t="s">
        <v>1968</v>
      </c>
      <c r="W513" s="71" t="s">
        <v>46</v>
      </c>
      <c r="X513" s="25" t="s">
        <v>1510</v>
      </c>
      <c r="Y513" s="25">
        <v>500</v>
      </c>
      <c r="Z513" s="25">
        <v>10</v>
      </c>
      <c r="AA513" s="42">
        <v>340</v>
      </c>
      <c r="AB513" s="42">
        <v>290</v>
      </c>
      <c r="AC513" s="42">
        <v>280</v>
      </c>
      <c r="AD513" s="42">
        <v>282</v>
      </c>
      <c r="AE513" s="42">
        <v>160</v>
      </c>
      <c r="AF513" s="42">
        <v>193</v>
      </c>
      <c r="AG513" s="42">
        <v>280</v>
      </c>
      <c r="AH513" s="42">
        <v>325</v>
      </c>
      <c r="AI513" s="42">
        <v>375</v>
      </c>
      <c r="AJ513" s="18">
        <v>2525</v>
      </c>
      <c r="AK513" s="47">
        <v>280.55555555555554</v>
      </c>
      <c r="AL513" s="75">
        <v>375</v>
      </c>
      <c r="AM513" s="47">
        <f t="shared" ref="AM513:AM576" si="293">(AJ513/9)*M513</f>
        <v>12625</v>
      </c>
      <c r="AN513" s="47">
        <v>0.12625</v>
      </c>
      <c r="AO513" s="48">
        <v>1.1550290476887887E-4</v>
      </c>
      <c r="AP513" s="49">
        <v>0.99224343475889731</v>
      </c>
      <c r="AQ513" s="18" t="s">
        <v>1168</v>
      </c>
      <c r="AR513" s="24">
        <v>374</v>
      </c>
      <c r="AS513" s="24" t="s">
        <v>1510</v>
      </c>
      <c r="AT513" s="79">
        <f t="shared" si="289"/>
        <v>14.423076923076923</v>
      </c>
      <c r="AU513" s="51" t="b">
        <f t="shared" si="290"/>
        <v>0</v>
      </c>
      <c r="AV513" s="19">
        <v>29.92</v>
      </c>
      <c r="AW513" s="47">
        <v>16830</v>
      </c>
      <c r="AX513" s="18" t="s">
        <v>1841</v>
      </c>
      <c r="AY513" s="18">
        <v>2</v>
      </c>
      <c r="AZ513" s="18">
        <f t="shared" ref="AZ513:AZ521" si="294">AT513*U513</f>
        <v>115.38461538461539</v>
      </c>
      <c r="BA513" s="44">
        <f t="shared" ref="BA513:BA521" si="295">ROUNDUP((AT513*U513)/Z513,0)*Z513</f>
        <v>120</v>
      </c>
      <c r="BB513" s="80">
        <f t="shared" ref="BB513:BB576" si="296">MAX(Y513,AT513)</f>
        <v>500</v>
      </c>
      <c r="BC513" s="18">
        <f t="shared" si="279"/>
        <v>500</v>
      </c>
      <c r="BD513" s="18">
        <f t="shared" si="280"/>
        <v>22500</v>
      </c>
      <c r="BE513" s="18">
        <f t="shared" si="281"/>
        <v>45000</v>
      </c>
      <c r="BF513" s="18">
        <f>U513</f>
        <v>8</v>
      </c>
      <c r="BG513" s="19">
        <f t="shared" si="283"/>
        <v>1</v>
      </c>
      <c r="BH513" s="19">
        <f t="shared" si="284"/>
        <v>1</v>
      </c>
      <c r="BI513" s="19"/>
      <c r="BJ513" s="19"/>
      <c r="BK513" s="19">
        <f t="shared" si="291"/>
        <v>500</v>
      </c>
      <c r="BL513" s="19">
        <f t="shared" si="292"/>
        <v>22500</v>
      </c>
      <c r="BM513" s="19">
        <f t="shared" si="285"/>
        <v>115.38461538461539</v>
      </c>
      <c r="BN513" s="18">
        <f t="shared" si="286"/>
        <v>110</v>
      </c>
      <c r="BO513" s="18">
        <f t="shared" si="287"/>
        <v>500</v>
      </c>
      <c r="BP513" s="18">
        <f t="shared" si="288"/>
        <v>34.666666666666664</v>
      </c>
    </row>
    <row r="514" spans="1:68" x14ac:dyDescent="0.25">
      <c r="A514" s="18">
        <v>50</v>
      </c>
      <c r="B514" s="23" t="s">
        <v>646</v>
      </c>
      <c r="C514" s="28" t="s">
        <v>1534</v>
      </c>
      <c r="D514" s="28"/>
      <c r="E514" s="23"/>
      <c r="F514" s="24">
        <v>100</v>
      </c>
      <c r="G514" s="25">
        <v>215</v>
      </c>
      <c r="H514" s="52" t="s">
        <v>1702</v>
      </c>
      <c r="I514" s="86" t="s">
        <v>1700</v>
      </c>
      <c r="J514" s="83" t="s">
        <v>1504</v>
      </c>
      <c r="K514" s="71" t="s">
        <v>1171</v>
      </c>
      <c r="L514" s="25" t="s">
        <v>647</v>
      </c>
      <c r="M514" s="52">
        <v>215</v>
      </c>
      <c r="N514" s="71" t="s">
        <v>1207</v>
      </c>
      <c r="O514" s="25">
        <v>1</v>
      </c>
      <c r="P514" s="25">
        <v>7</v>
      </c>
      <c r="Q514" s="52">
        <v>5</v>
      </c>
      <c r="R514" s="25">
        <v>3</v>
      </c>
      <c r="S514" s="52">
        <f>O514+P514+Q514+R514</f>
        <v>16</v>
      </c>
      <c r="T514" s="25">
        <v>7</v>
      </c>
      <c r="U514" s="25">
        <f t="shared" si="278"/>
        <v>16</v>
      </c>
      <c r="V514" s="71" t="s">
        <v>1957</v>
      </c>
      <c r="W514" s="71" t="s">
        <v>19</v>
      </c>
      <c r="X514" s="25" t="s">
        <v>1529</v>
      </c>
      <c r="Y514" s="25">
        <v>50</v>
      </c>
      <c r="Z514" s="25">
        <v>25</v>
      </c>
      <c r="AA514" s="42">
        <v>25</v>
      </c>
      <c r="AB514" s="42">
        <v>50</v>
      </c>
      <c r="AC514" s="42">
        <v>0</v>
      </c>
      <c r="AD514" s="42">
        <v>0</v>
      </c>
      <c r="AE514" s="42">
        <v>50</v>
      </c>
      <c r="AF514" s="42">
        <v>50</v>
      </c>
      <c r="AG514" s="42">
        <v>100</v>
      </c>
      <c r="AH514" s="42">
        <v>150</v>
      </c>
      <c r="AI514" s="42">
        <v>100</v>
      </c>
      <c r="AJ514" s="18">
        <v>525</v>
      </c>
      <c r="AK514" s="47">
        <v>58.333333333333336</v>
      </c>
      <c r="AL514" s="75">
        <v>150</v>
      </c>
      <c r="AM514" s="47">
        <f t="shared" si="293"/>
        <v>12541.666666666668</v>
      </c>
      <c r="AN514" s="47">
        <v>0.12541666666666668</v>
      </c>
      <c r="AO514" s="48">
        <v>1.1474050935786318E-4</v>
      </c>
      <c r="AP514" s="49">
        <v>0.9923581752682552</v>
      </c>
      <c r="AQ514" s="18" t="s">
        <v>1168</v>
      </c>
      <c r="AR514" s="24">
        <v>100</v>
      </c>
      <c r="AS514" s="24" t="s">
        <v>1509</v>
      </c>
      <c r="AT514" s="79">
        <f t="shared" si="289"/>
        <v>5.7692307692307692</v>
      </c>
      <c r="AU514" s="51" t="b">
        <f t="shared" si="290"/>
        <v>0</v>
      </c>
      <c r="AV514" s="19">
        <v>20</v>
      </c>
      <c r="AW514" s="47">
        <v>21500</v>
      </c>
      <c r="AX514" s="18" t="s">
        <v>1841</v>
      </c>
      <c r="AY514" s="18">
        <v>2</v>
      </c>
      <c r="AZ514" s="18">
        <f t="shared" si="294"/>
        <v>92.307692307692307</v>
      </c>
      <c r="BA514" s="44">
        <f t="shared" si="295"/>
        <v>100</v>
      </c>
      <c r="BB514" s="80">
        <f t="shared" si="296"/>
        <v>50</v>
      </c>
      <c r="BC514" s="18">
        <f t="shared" si="279"/>
        <v>100</v>
      </c>
      <c r="BD514" s="18">
        <f t="shared" si="280"/>
        <v>21500</v>
      </c>
      <c r="BE514" s="18">
        <f t="shared" si="281"/>
        <v>43000</v>
      </c>
      <c r="BF514" s="18">
        <f>U514</f>
        <v>16</v>
      </c>
      <c r="BG514" s="19">
        <f t="shared" si="283"/>
        <v>1</v>
      </c>
      <c r="BH514" s="19">
        <f t="shared" si="284"/>
        <v>1</v>
      </c>
      <c r="BI514" s="19"/>
      <c r="BJ514" s="19"/>
      <c r="BK514" s="19">
        <f t="shared" si="291"/>
        <v>100</v>
      </c>
      <c r="BL514" s="19">
        <f t="shared" si="292"/>
        <v>21500</v>
      </c>
      <c r="BM514" s="19">
        <f t="shared" si="285"/>
        <v>92.307692307692307</v>
      </c>
      <c r="BN514" s="18">
        <f t="shared" si="286"/>
        <v>100</v>
      </c>
      <c r="BO514" s="18">
        <f t="shared" si="287"/>
        <v>100</v>
      </c>
      <c r="BP514" s="18">
        <f t="shared" si="288"/>
        <v>17.333333333333332</v>
      </c>
    </row>
    <row r="515" spans="1:68" ht="30" x14ac:dyDescent="0.25">
      <c r="A515" s="18">
        <v>128</v>
      </c>
      <c r="B515" s="29" t="s">
        <v>2179</v>
      </c>
      <c r="C515" s="28" t="s">
        <v>1534</v>
      </c>
      <c r="D515" s="28"/>
      <c r="E515" s="23"/>
      <c r="F515" s="24">
        <v>75</v>
      </c>
      <c r="G515" s="25">
        <v>897.68</v>
      </c>
      <c r="H515" s="52" t="s">
        <v>1749</v>
      </c>
      <c r="I515" s="86" t="s">
        <v>1700</v>
      </c>
      <c r="J515" s="83" t="s">
        <v>1644</v>
      </c>
      <c r="K515" s="71" t="s">
        <v>1183</v>
      </c>
      <c r="L515" s="25" t="s">
        <v>649</v>
      </c>
      <c r="M515" s="52">
        <v>897.68</v>
      </c>
      <c r="N515" s="71" t="s">
        <v>1207</v>
      </c>
      <c r="O515" s="25">
        <v>1</v>
      </c>
      <c r="P515" s="25">
        <v>20</v>
      </c>
      <c r="Q515" s="52">
        <v>5</v>
      </c>
      <c r="R515" s="25">
        <v>5</v>
      </c>
      <c r="S515" s="52">
        <f>O515+P515+Q515+R515</f>
        <v>31</v>
      </c>
      <c r="T515" s="54">
        <v>30</v>
      </c>
      <c r="U515" s="25">
        <f t="shared" si="278"/>
        <v>31</v>
      </c>
      <c r="V515" s="71" t="s">
        <v>1935</v>
      </c>
      <c r="W515" s="71" t="s">
        <v>19</v>
      </c>
      <c r="X515" s="25" t="s">
        <v>1529</v>
      </c>
      <c r="Y515" s="25">
        <v>50</v>
      </c>
      <c r="Z515" s="25">
        <v>25</v>
      </c>
      <c r="AA515" s="42">
        <v>25</v>
      </c>
      <c r="AB515" s="42">
        <v>75</v>
      </c>
      <c r="AC515" s="42">
        <v>0</v>
      </c>
      <c r="AD515" s="42">
        <v>0</v>
      </c>
      <c r="AE515" s="42">
        <v>0</v>
      </c>
      <c r="AF515" s="42">
        <v>0</v>
      </c>
      <c r="AG515" s="42">
        <v>25</v>
      </c>
      <c r="AH515" s="42">
        <v>0</v>
      </c>
      <c r="AI515" s="42">
        <v>0</v>
      </c>
      <c r="AJ515" s="18">
        <v>125</v>
      </c>
      <c r="AK515" s="47">
        <v>13.888888888888889</v>
      </c>
      <c r="AL515" s="75">
        <v>75</v>
      </c>
      <c r="AM515" s="47">
        <f t="shared" si="293"/>
        <v>12467.777777777777</v>
      </c>
      <c r="AN515" s="47">
        <v>0.12467777777777778</v>
      </c>
      <c r="AO515" s="48">
        <v>1.1406451876009591E-4</v>
      </c>
      <c r="AP515" s="49">
        <v>0.99247223978701526</v>
      </c>
      <c r="AQ515" s="18" t="s">
        <v>1168</v>
      </c>
      <c r="AR515" s="24">
        <v>75</v>
      </c>
      <c r="AS515" s="24" t="s">
        <v>1509</v>
      </c>
      <c r="AT515" s="79">
        <f t="shared" si="289"/>
        <v>2.8846153846153846</v>
      </c>
      <c r="AU515" s="51" t="b">
        <f t="shared" si="290"/>
        <v>0</v>
      </c>
      <c r="AV515" s="19">
        <v>30</v>
      </c>
      <c r="AW515" s="47">
        <v>67326</v>
      </c>
      <c r="AX515" s="18" t="s">
        <v>1841</v>
      </c>
      <c r="AY515" s="18">
        <v>2</v>
      </c>
      <c r="AZ515" s="18">
        <f t="shared" si="294"/>
        <v>89.42307692307692</v>
      </c>
      <c r="BA515" s="44">
        <f t="shared" si="295"/>
        <v>100</v>
      </c>
      <c r="BB515" s="80">
        <f t="shared" si="296"/>
        <v>50</v>
      </c>
      <c r="BC515" s="18">
        <f t="shared" si="279"/>
        <v>100</v>
      </c>
      <c r="BD515" s="18">
        <f t="shared" si="280"/>
        <v>89768</v>
      </c>
      <c r="BE515" s="18">
        <f t="shared" si="281"/>
        <v>179536</v>
      </c>
      <c r="BF515" s="18">
        <f>U515</f>
        <v>31</v>
      </c>
      <c r="BG515" s="19">
        <f t="shared" si="283"/>
        <v>1</v>
      </c>
      <c r="BH515" s="19">
        <f t="shared" si="284"/>
        <v>1</v>
      </c>
      <c r="BI515" s="19"/>
      <c r="BJ515" s="19"/>
      <c r="BK515" s="19">
        <f t="shared" si="291"/>
        <v>100</v>
      </c>
      <c r="BL515" s="19">
        <f t="shared" si="292"/>
        <v>89768</v>
      </c>
      <c r="BM515" s="19">
        <f t="shared" si="285"/>
        <v>89.42307692307692</v>
      </c>
      <c r="BN515" s="18">
        <f t="shared" si="286"/>
        <v>100</v>
      </c>
      <c r="BO515" s="18">
        <f t="shared" si="287"/>
        <v>100</v>
      </c>
      <c r="BP515" s="18">
        <f t="shared" si="288"/>
        <v>34.666666666666664</v>
      </c>
    </row>
    <row r="516" spans="1:68" ht="30" x14ac:dyDescent="0.25">
      <c r="A516" s="18">
        <v>175</v>
      </c>
      <c r="B516" s="29" t="s">
        <v>2180</v>
      </c>
      <c r="C516" s="28" t="s">
        <v>1534</v>
      </c>
      <c r="D516" s="28"/>
      <c r="E516" s="23"/>
      <c r="F516" s="24">
        <v>0</v>
      </c>
      <c r="G516" s="25">
        <v>225</v>
      </c>
      <c r="H516" s="52" t="s">
        <v>1774</v>
      </c>
      <c r="I516" s="86" t="s">
        <v>1700</v>
      </c>
      <c r="J516" s="83" t="s">
        <v>1501</v>
      </c>
      <c r="K516" s="71" t="s">
        <v>1175</v>
      </c>
      <c r="L516" s="25" t="s">
        <v>650</v>
      </c>
      <c r="M516" s="52">
        <v>225</v>
      </c>
      <c r="N516" s="71" t="s">
        <v>1208</v>
      </c>
      <c r="O516" s="25">
        <v>1</v>
      </c>
      <c r="P516" s="25">
        <v>15</v>
      </c>
      <c r="Q516" s="52">
        <v>1</v>
      </c>
      <c r="R516" s="25">
        <v>5</v>
      </c>
      <c r="S516" s="25">
        <v>22</v>
      </c>
      <c r="T516" s="25">
        <v>25</v>
      </c>
      <c r="U516" s="25">
        <f t="shared" si="278"/>
        <v>22</v>
      </c>
      <c r="V516" s="71"/>
      <c r="W516" s="71" t="s">
        <v>46</v>
      </c>
      <c r="X516" s="25" t="s">
        <v>1529</v>
      </c>
      <c r="Y516" s="25">
        <v>500</v>
      </c>
      <c r="Z516" s="25">
        <v>20</v>
      </c>
      <c r="AA516" s="42">
        <v>0</v>
      </c>
      <c r="AB516" s="42">
        <v>0</v>
      </c>
      <c r="AC516" s="42">
        <v>0</v>
      </c>
      <c r="AD516" s="42">
        <v>0</v>
      </c>
      <c r="AE516" s="42">
        <v>0</v>
      </c>
      <c r="AF516" s="42">
        <v>0</v>
      </c>
      <c r="AG516" s="42">
        <v>20</v>
      </c>
      <c r="AH516" s="42">
        <v>478</v>
      </c>
      <c r="AI516" s="42">
        <v>0</v>
      </c>
      <c r="AJ516" s="18">
        <v>498</v>
      </c>
      <c r="AK516" s="47">
        <v>55.333333333333336</v>
      </c>
      <c r="AL516" s="75">
        <v>478</v>
      </c>
      <c r="AM516" s="47">
        <f t="shared" si="293"/>
        <v>12450</v>
      </c>
      <c r="AN516" s="47">
        <v>0.1245</v>
      </c>
      <c r="AO516" s="48">
        <v>1.139018744057459E-4</v>
      </c>
      <c r="AP516" s="49">
        <v>0.99258614166142101</v>
      </c>
      <c r="AQ516" s="18" t="s">
        <v>1168</v>
      </c>
      <c r="AR516" s="57">
        <v>0</v>
      </c>
      <c r="AS516" s="24" t="s">
        <v>1509</v>
      </c>
      <c r="AT516" s="79">
        <f t="shared" si="289"/>
        <v>18.384615384615383</v>
      </c>
      <c r="AU516" s="51" t="b">
        <f t="shared" si="290"/>
        <v>0</v>
      </c>
      <c r="AV516" s="19">
        <v>0</v>
      </c>
      <c r="AW516" s="47">
        <v>0</v>
      </c>
      <c r="AX516" s="18" t="s">
        <v>1841</v>
      </c>
      <c r="AY516" s="18">
        <v>2</v>
      </c>
      <c r="AZ516" s="43">
        <f t="shared" si="294"/>
        <v>404.46153846153845</v>
      </c>
      <c r="BA516" s="44">
        <f t="shared" si="295"/>
        <v>420</v>
      </c>
      <c r="BB516" s="80">
        <f t="shared" si="296"/>
        <v>500</v>
      </c>
      <c r="BC516" s="18">
        <f t="shared" si="279"/>
        <v>500</v>
      </c>
      <c r="BD516" s="18">
        <f t="shared" si="280"/>
        <v>112500</v>
      </c>
      <c r="BE516" s="18">
        <f t="shared" si="281"/>
        <v>225000</v>
      </c>
      <c r="BF516" s="18">
        <f>U516</f>
        <v>22</v>
      </c>
      <c r="BG516" s="19">
        <f t="shared" si="283"/>
        <v>0</v>
      </c>
      <c r="BH516" s="19">
        <f t="shared" si="284"/>
        <v>2</v>
      </c>
      <c r="BI516" s="19"/>
      <c r="BJ516" s="19"/>
      <c r="BK516" s="19">
        <f t="shared" si="291"/>
        <v>1000</v>
      </c>
      <c r="BL516" s="58">
        <f t="shared" si="292"/>
        <v>225000</v>
      </c>
      <c r="BM516" s="19">
        <f t="shared" si="285"/>
        <v>404.46153846153845</v>
      </c>
      <c r="BN516" s="18">
        <f t="shared" si="286"/>
        <v>400</v>
      </c>
      <c r="BO516" s="18">
        <f t="shared" si="287"/>
        <v>500</v>
      </c>
      <c r="BP516" s="18">
        <f t="shared" si="288"/>
        <v>27.196652719665273</v>
      </c>
    </row>
    <row r="517" spans="1:68" ht="30" x14ac:dyDescent="0.25">
      <c r="A517" s="18">
        <v>394</v>
      </c>
      <c r="B517" s="29" t="s">
        <v>2181</v>
      </c>
      <c r="C517" s="28" t="s">
        <v>1534</v>
      </c>
      <c r="D517" s="28"/>
      <c r="E517" s="23"/>
      <c r="F517" s="24">
        <v>16400</v>
      </c>
      <c r="G517" s="25">
        <v>0.55000000000000004</v>
      </c>
      <c r="H517" s="52" t="e">
        <v>#N/A</v>
      </c>
      <c r="I517" s="86" t="s">
        <v>1700</v>
      </c>
      <c r="J517" s="83" t="s">
        <v>1502</v>
      </c>
      <c r="K517" s="71" t="s">
        <v>1187</v>
      </c>
      <c r="L517" s="25" t="s">
        <v>722</v>
      </c>
      <c r="M517" s="52">
        <v>0.55000000000000004</v>
      </c>
      <c r="N517" s="71" t="s">
        <v>1208</v>
      </c>
      <c r="O517" s="37">
        <v>1</v>
      </c>
      <c r="P517" s="37">
        <v>10</v>
      </c>
      <c r="Q517" s="87">
        <v>1</v>
      </c>
      <c r="R517" s="37">
        <v>3</v>
      </c>
      <c r="S517" s="37">
        <v>15</v>
      </c>
      <c r="T517" s="37">
        <v>5</v>
      </c>
      <c r="U517" s="25">
        <f t="shared" si="278"/>
        <v>15</v>
      </c>
      <c r="V517" s="71"/>
      <c r="W517" s="71" t="s">
        <v>46</v>
      </c>
      <c r="X517" s="23" t="s">
        <v>1510</v>
      </c>
      <c r="Y517" s="25">
        <v>10000</v>
      </c>
      <c r="Z517" s="25">
        <v>500</v>
      </c>
      <c r="AA517" s="42"/>
      <c r="AB517" s="42"/>
      <c r="AC517" s="42"/>
      <c r="AD517" s="42"/>
      <c r="AE517" s="42">
        <v>48000</v>
      </c>
      <c r="AF517" s="42">
        <v>0</v>
      </c>
      <c r="AG517" s="42">
        <v>58600</v>
      </c>
      <c r="AH517" s="42">
        <v>6000</v>
      </c>
      <c r="AI517" s="42">
        <v>0</v>
      </c>
      <c r="AJ517" s="18">
        <v>112600</v>
      </c>
      <c r="AK517" s="47">
        <v>22520</v>
      </c>
      <c r="AL517" s="75">
        <v>58600</v>
      </c>
      <c r="AM517" s="47">
        <f t="shared" si="293"/>
        <v>6881.1111111111122</v>
      </c>
      <c r="AN517" s="47">
        <v>0.12386000000000001</v>
      </c>
      <c r="AO517" s="48">
        <v>1.1331635473008587E-4</v>
      </c>
      <c r="AP517" s="49">
        <v>0.99269945801615112</v>
      </c>
      <c r="AQ517" s="18" t="s">
        <v>1168</v>
      </c>
      <c r="AR517" s="24">
        <v>16400</v>
      </c>
      <c r="AS517" s="24" t="s">
        <v>1510</v>
      </c>
      <c r="AT517" s="79">
        <f t="shared" si="289"/>
        <v>2253.8461538461538</v>
      </c>
      <c r="AU517" s="51" t="b">
        <f t="shared" si="290"/>
        <v>0</v>
      </c>
      <c r="AV517" s="19">
        <v>8.3959044368600679</v>
      </c>
      <c r="AW517" s="47">
        <v>9020</v>
      </c>
      <c r="AX517" s="18" t="s">
        <v>1841</v>
      </c>
      <c r="AY517" s="18">
        <v>2</v>
      </c>
      <c r="AZ517" s="18">
        <f t="shared" si="294"/>
        <v>33807.692307692305</v>
      </c>
      <c r="BA517" s="44">
        <f t="shared" si="295"/>
        <v>34000</v>
      </c>
      <c r="BB517" s="80">
        <f t="shared" si="296"/>
        <v>10000</v>
      </c>
      <c r="BC517" s="18">
        <f t="shared" si="279"/>
        <v>23000</v>
      </c>
      <c r="BD517" s="18">
        <f t="shared" si="280"/>
        <v>12650.000000000002</v>
      </c>
      <c r="BE517" s="18">
        <f t="shared" si="281"/>
        <v>25300.000000000004</v>
      </c>
      <c r="BF517" s="18">
        <v>10</v>
      </c>
      <c r="BG517" s="19">
        <f t="shared" si="283"/>
        <v>1</v>
      </c>
      <c r="BH517" s="19">
        <f t="shared" si="284"/>
        <v>1</v>
      </c>
      <c r="BI517" s="19"/>
      <c r="BJ517" s="19"/>
      <c r="BK517" s="19">
        <f t="shared" si="291"/>
        <v>23000</v>
      </c>
      <c r="BL517" s="19">
        <f t="shared" si="292"/>
        <v>12650.000000000002</v>
      </c>
      <c r="BM517" s="19">
        <f t="shared" si="285"/>
        <v>22538.461538461539</v>
      </c>
      <c r="BN517" s="18">
        <f t="shared" si="286"/>
        <v>23000</v>
      </c>
      <c r="BO517" s="18">
        <f t="shared" si="287"/>
        <v>23000</v>
      </c>
      <c r="BP517" s="18">
        <f t="shared" si="288"/>
        <v>10.204778156996587</v>
      </c>
    </row>
    <row r="518" spans="1:68" ht="30" x14ac:dyDescent="0.25">
      <c r="A518" s="18">
        <v>287</v>
      </c>
      <c r="B518" s="28" t="s">
        <v>2182</v>
      </c>
      <c r="C518" s="28" t="s">
        <v>1534</v>
      </c>
      <c r="D518" s="28"/>
      <c r="E518" s="23"/>
      <c r="F518" s="24">
        <v>304.67</v>
      </c>
      <c r="G518" s="25">
        <v>235</v>
      </c>
      <c r="H518" s="52" t="s">
        <v>1764</v>
      </c>
      <c r="I518" s="86" t="s">
        <v>1700</v>
      </c>
      <c r="J518" s="83" t="s">
        <v>1639</v>
      </c>
      <c r="K518" s="71" t="s">
        <v>1175</v>
      </c>
      <c r="L518" s="25" t="s">
        <v>653</v>
      </c>
      <c r="M518" s="52">
        <v>235</v>
      </c>
      <c r="N518" s="71" t="s">
        <v>1208</v>
      </c>
      <c r="O518" s="25">
        <v>1</v>
      </c>
      <c r="P518" s="25">
        <v>15</v>
      </c>
      <c r="Q518" s="52">
        <v>1</v>
      </c>
      <c r="R518" s="25">
        <v>5</v>
      </c>
      <c r="S518" s="25">
        <v>22</v>
      </c>
      <c r="T518" s="25">
        <v>25</v>
      </c>
      <c r="U518" s="25">
        <f t="shared" si="278"/>
        <v>22</v>
      </c>
      <c r="V518" s="71" t="s">
        <v>1911</v>
      </c>
      <c r="W518" s="71" t="s">
        <v>46</v>
      </c>
      <c r="X518" s="25" t="s">
        <v>1529</v>
      </c>
      <c r="Y518" s="25">
        <v>500</v>
      </c>
      <c r="Z518" s="25">
        <v>20</v>
      </c>
      <c r="AA518" s="42">
        <v>0</v>
      </c>
      <c r="AB518" s="42">
        <v>30</v>
      </c>
      <c r="AC518" s="42">
        <v>0</v>
      </c>
      <c r="AD518" s="42">
        <v>0</v>
      </c>
      <c r="AE518" s="42">
        <v>0</v>
      </c>
      <c r="AF518" s="42">
        <v>0</v>
      </c>
      <c r="AG518" s="42">
        <v>120</v>
      </c>
      <c r="AH518" s="42">
        <v>177</v>
      </c>
      <c r="AI518" s="42">
        <v>131.45999999999998</v>
      </c>
      <c r="AJ518" s="18">
        <v>458.46</v>
      </c>
      <c r="AK518" s="47">
        <v>50.94</v>
      </c>
      <c r="AL518" s="75">
        <v>177</v>
      </c>
      <c r="AM518" s="47">
        <f t="shared" si="293"/>
        <v>11970.9</v>
      </c>
      <c r="AN518" s="47">
        <v>0.119709</v>
      </c>
      <c r="AO518" s="48">
        <v>1.0951871070873442E-4</v>
      </c>
      <c r="AP518" s="49">
        <v>0.99280897672685986</v>
      </c>
      <c r="AQ518" s="18" t="s">
        <v>1168</v>
      </c>
      <c r="AR518" s="24">
        <v>304.67</v>
      </c>
      <c r="AS518" s="24" t="s">
        <v>1509</v>
      </c>
      <c r="AT518" s="79">
        <f t="shared" si="289"/>
        <v>6.8076923076923075</v>
      </c>
      <c r="AU518" s="51" t="b">
        <f t="shared" si="290"/>
        <v>0</v>
      </c>
      <c r="AV518" s="19">
        <v>51.638983050847457</v>
      </c>
      <c r="AW518" s="47">
        <v>71597.45</v>
      </c>
      <c r="AX518" s="18" t="s">
        <v>1841</v>
      </c>
      <c r="AY518" s="18">
        <v>2</v>
      </c>
      <c r="AZ518" s="43">
        <f t="shared" si="294"/>
        <v>149.76923076923077</v>
      </c>
      <c r="BA518" s="44">
        <f t="shared" si="295"/>
        <v>160</v>
      </c>
      <c r="BB518" s="80">
        <f t="shared" si="296"/>
        <v>500</v>
      </c>
      <c r="BC518" s="18">
        <f t="shared" si="279"/>
        <v>500</v>
      </c>
      <c r="BD518" s="18">
        <f t="shared" si="280"/>
        <v>117500</v>
      </c>
      <c r="BE518" s="18">
        <f t="shared" si="281"/>
        <v>235000</v>
      </c>
      <c r="BF518" s="18">
        <f>U518</f>
        <v>22</v>
      </c>
      <c r="BG518" s="19">
        <f t="shared" si="283"/>
        <v>1</v>
      </c>
      <c r="BH518" s="19">
        <f t="shared" si="284"/>
        <v>1</v>
      </c>
      <c r="BI518" s="19"/>
      <c r="BJ518" s="19"/>
      <c r="BK518" s="19">
        <f t="shared" si="291"/>
        <v>500</v>
      </c>
      <c r="BL518" s="19">
        <f t="shared" si="292"/>
        <v>117500</v>
      </c>
      <c r="BM518" s="19">
        <f t="shared" si="285"/>
        <v>149.76923076923077</v>
      </c>
      <c r="BN518" s="18">
        <f t="shared" si="286"/>
        <v>140</v>
      </c>
      <c r="BO518" s="55">
        <f t="shared" si="287"/>
        <v>500</v>
      </c>
      <c r="BP518" s="18">
        <f t="shared" si="288"/>
        <v>73.44632768361582</v>
      </c>
    </row>
    <row r="519" spans="1:68" ht="30" x14ac:dyDescent="0.25">
      <c r="A519" s="18">
        <v>782</v>
      </c>
      <c r="B519" s="29" t="s">
        <v>2183</v>
      </c>
      <c r="C519" s="28" t="s">
        <v>1534</v>
      </c>
      <c r="D519" s="28"/>
      <c r="E519" s="23"/>
      <c r="F519" s="24">
        <v>14742</v>
      </c>
      <c r="G519" s="25">
        <v>0.45</v>
      </c>
      <c r="H519" s="52" t="e">
        <v>#N/A</v>
      </c>
      <c r="I519" s="86" t="s">
        <v>1700</v>
      </c>
      <c r="J519" s="83" t="s">
        <v>1506</v>
      </c>
      <c r="K519" s="71" t="s">
        <v>1187</v>
      </c>
      <c r="L519" s="25" t="s">
        <v>685</v>
      </c>
      <c r="M519" s="52">
        <v>0.45</v>
      </c>
      <c r="N519" s="71" t="s">
        <v>1208</v>
      </c>
      <c r="O519" s="25">
        <v>1</v>
      </c>
      <c r="P519" s="25">
        <v>10</v>
      </c>
      <c r="Q519" s="52">
        <v>1</v>
      </c>
      <c r="R519" s="25">
        <v>3</v>
      </c>
      <c r="S519" s="25">
        <v>15</v>
      </c>
      <c r="T519" s="25">
        <v>5</v>
      </c>
      <c r="U519" s="25">
        <f t="shared" si="278"/>
        <v>15</v>
      </c>
      <c r="V519" s="71"/>
      <c r="W519" s="71" t="s">
        <v>46</v>
      </c>
      <c r="X519" s="25" t="s">
        <v>1510</v>
      </c>
      <c r="Y519" s="25">
        <v>10000</v>
      </c>
      <c r="Z519" s="25">
        <v>400</v>
      </c>
      <c r="AA519" s="42"/>
      <c r="AC519" s="42">
        <v>13700</v>
      </c>
      <c r="AD519" s="42">
        <v>20920</v>
      </c>
      <c r="AE519" s="42">
        <v>18000</v>
      </c>
      <c r="AF519" s="42">
        <v>32655</v>
      </c>
      <c r="AG519" s="42">
        <v>38000</v>
      </c>
      <c r="AH519" s="42">
        <v>43413</v>
      </c>
      <c r="AI519" s="42">
        <v>16200</v>
      </c>
      <c r="AJ519" s="18">
        <v>182888</v>
      </c>
      <c r="AK519" s="47">
        <v>26126.857142857141</v>
      </c>
      <c r="AL519" s="75">
        <v>43413</v>
      </c>
      <c r="AM519" s="47">
        <f t="shared" si="293"/>
        <v>9144.4000000000015</v>
      </c>
      <c r="AN519" s="47">
        <v>0.11757085714285713</v>
      </c>
      <c r="AO519" s="48">
        <v>1.0756257834587636E-4</v>
      </c>
      <c r="AP519" s="49">
        <v>0.99291653930520574</v>
      </c>
      <c r="AQ519" s="18" t="s">
        <v>1168</v>
      </c>
      <c r="AR519" s="24">
        <v>14742</v>
      </c>
      <c r="AS519" s="24" t="s">
        <v>1510</v>
      </c>
      <c r="AT519" s="79">
        <f t="shared" si="289"/>
        <v>1669.7307692307693</v>
      </c>
      <c r="AU519" s="51" t="b">
        <f t="shared" si="290"/>
        <v>0</v>
      </c>
      <c r="AV519" s="19">
        <v>10.187271093911962</v>
      </c>
      <c r="AW519" s="47">
        <v>6633.9000000000005</v>
      </c>
      <c r="AX519" s="18" t="s">
        <v>1841</v>
      </c>
      <c r="AY519" s="18">
        <v>2</v>
      </c>
      <c r="AZ519" s="18">
        <f t="shared" si="294"/>
        <v>25045.961538461539</v>
      </c>
      <c r="BA519" s="44">
        <f t="shared" si="295"/>
        <v>25200</v>
      </c>
      <c r="BB519" s="80">
        <f t="shared" si="296"/>
        <v>10000</v>
      </c>
      <c r="BC519" s="18">
        <f t="shared" si="279"/>
        <v>16800</v>
      </c>
      <c r="BD519" s="18">
        <f t="shared" si="280"/>
        <v>7560</v>
      </c>
      <c r="BE519" s="18">
        <f t="shared" si="281"/>
        <v>15120</v>
      </c>
      <c r="BF519" s="18">
        <v>10</v>
      </c>
      <c r="BG519" s="19">
        <f t="shared" si="283"/>
        <v>1</v>
      </c>
      <c r="BH519" s="19">
        <f t="shared" si="284"/>
        <v>1</v>
      </c>
      <c r="BI519" s="19"/>
      <c r="BJ519" s="19"/>
      <c r="BK519" s="19">
        <f t="shared" si="291"/>
        <v>16800</v>
      </c>
      <c r="BL519" s="19">
        <f t="shared" si="292"/>
        <v>7560</v>
      </c>
      <c r="BM519" s="19">
        <f t="shared" si="285"/>
        <v>16697.307692307691</v>
      </c>
      <c r="BN519" s="18">
        <f t="shared" si="286"/>
        <v>16800</v>
      </c>
      <c r="BO519" s="18">
        <f t="shared" si="287"/>
        <v>16800</v>
      </c>
      <c r="BP519" s="18">
        <f t="shared" si="288"/>
        <v>10.061502314974776</v>
      </c>
    </row>
    <row r="520" spans="1:68" ht="30" x14ac:dyDescent="0.25">
      <c r="A520" s="18">
        <v>806</v>
      </c>
      <c r="B520" s="28" t="s">
        <v>2184</v>
      </c>
      <c r="C520" s="28" t="s">
        <v>1534</v>
      </c>
      <c r="D520" s="28"/>
      <c r="E520" s="23"/>
      <c r="F520" s="24">
        <v>145</v>
      </c>
      <c r="G520" s="25">
        <v>820</v>
      </c>
      <c r="H520" s="52" t="s">
        <v>1702</v>
      </c>
      <c r="I520" s="86" t="s">
        <v>1700</v>
      </c>
      <c r="J520" s="83" t="s">
        <v>1499</v>
      </c>
      <c r="K520" s="71" t="s">
        <v>1183</v>
      </c>
      <c r="L520" s="25" t="s">
        <v>711</v>
      </c>
      <c r="M520" s="52">
        <v>820</v>
      </c>
      <c r="N520" s="71" t="s">
        <v>1207</v>
      </c>
      <c r="O520" s="25">
        <v>1</v>
      </c>
      <c r="P520" s="25">
        <v>20</v>
      </c>
      <c r="Q520" s="52">
        <v>5</v>
      </c>
      <c r="R520" s="25">
        <v>5</v>
      </c>
      <c r="S520" s="52">
        <f>O520+P520+Q520+R520</f>
        <v>31</v>
      </c>
      <c r="T520" s="54">
        <v>30</v>
      </c>
      <c r="U520" s="25">
        <f t="shared" si="278"/>
        <v>31</v>
      </c>
      <c r="V520" s="71" t="s">
        <v>1883</v>
      </c>
      <c r="W520" s="71" t="s">
        <v>19</v>
      </c>
      <c r="X520" s="25" t="s">
        <v>1529</v>
      </c>
      <c r="Y520" s="25">
        <v>25</v>
      </c>
      <c r="Z520" s="25">
        <v>5</v>
      </c>
      <c r="AA520" s="42"/>
      <c r="AB520" s="42"/>
      <c r="AC520" s="42"/>
      <c r="AD520" s="42">
        <v>25</v>
      </c>
      <c r="AE520" s="42">
        <v>0</v>
      </c>
      <c r="AF520" s="42">
        <v>0</v>
      </c>
      <c r="AG520" s="42">
        <v>10</v>
      </c>
      <c r="AH520" s="42">
        <v>10</v>
      </c>
      <c r="AI520" s="42">
        <v>40</v>
      </c>
      <c r="AJ520" s="18">
        <v>85</v>
      </c>
      <c r="AK520" s="47">
        <v>14.166666666666666</v>
      </c>
      <c r="AL520" s="75">
        <v>40</v>
      </c>
      <c r="AM520" s="47">
        <f t="shared" si="293"/>
        <v>7744.4444444444443</v>
      </c>
      <c r="AN520" s="47">
        <v>0.11616666666666665</v>
      </c>
      <c r="AO520" s="48">
        <v>1.0627792029558888E-4</v>
      </c>
      <c r="AP520" s="49">
        <v>0.99302281722550134</v>
      </c>
      <c r="AQ520" s="18" t="s">
        <v>1168</v>
      </c>
      <c r="AR520" s="24">
        <v>145</v>
      </c>
      <c r="AS520" s="24" t="s">
        <v>1509</v>
      </c>
      <c r="AT520" s="79">
        <f t="shared" si="289"/>
        <v>1.5384615384615385</v>
      </c>
      <c r="AU520" s="51" t="b">
        <f t="shared" si="290"/>
        <v>0</v>
      </c>
      <c r="AV520" s="53">
        <v>108.75</v>
      </c>
      <c r="AW520" s="47">
        <v>118900</v>
      </c>
      <c r="AX520" s="18" t="s">
        <v>1841</v>
      </c>
      <c r="AY520" s="18">
        <v>2</v>
      </c>
      <c r="AZ520" s="18">
        <f t="shared" si="294"/>
        <v>47.692307692307693</v>
      </c>
      <c r="BA520" s="44">
        <f t="shared" si="295"/>
        <v>50</v>
      </c>
      <c r="BB520" s="80">
        <f t="shared" si="296"/>
        <v>25</v>
      </c>
      <c r="BC520" s="18">
        <f t="shared" si="279"/>
        <v>50</v>
      </c>
      <c r="BD520" s="18">
        <f t="shared" si="280"/>
        <v>41000</v>
      </c>
      <c r="BE520" s="18">
        <f t="shared" si="281"/>
        <v>82000</v>
      </c>
      <c r="BF520" s="18">
        <f>U520</f>
        <v>31</v>
      </c>
      <c r="BG520" s="19">
        <f t="shared" si="283"/>
        <v>3</v>
      </c>
      <c r="BH520" s="19">
        <f t="shared" si="284"/>
        <v>-1</v>
      </c>
      <c r="BI520" s="19"/>
      <c r="BJ520" s="19"/>
      <c r="BK520" s="19">
        <f t="shared" si="291"/>
        <v>-50</v>
      </c>
      <c r="BL520" s="19">
        <f t="shared" si="292"/>
        <v>-41000</v>
      </c>
      <c r="BM520" s="19">
        <f t="shared" si="285"/>
        <v>47.692307692307693</v>
      </c>
      <c r="BN520" s="18">
        <f t="shared" si="286"/>
        <v>50</v>
      </c>
      <c r="BO520" s="18">
        <f t="shared" si="287"/>
        <v>50</v>
      </c>
      <c r="BP520" s="18">
        <f t="shared" si="288"/>
        <v>32.5</v>
      </c>
    </row>
    <row r="521" spans="1:68" ht="30" x14ac:dyDescent="0.25">
      <c r="A521" s="18">
        <v>910</v>
      </c>
      <c r="B521" s="29" t="s">
        <v>2185</v>
      </c>
      <c r="C521" s="28" t="s">
        <v>1534</v>
      </c>
      <c r="D521" s="28"/>
      <c r="E521" s="23"/>
      <c r="F521" s="24">
        <v>36200</v>
      </c>
      <c r="G521" s="25">
        <v>0.45</v>
      </c>
      <c r="H521" s="52" t="s">
        <v>1722</v>
      </c>
      <c r="I521" s="86" t="s">
        <v>1700</v>
      </c>
      <c r="J521" s="83" t="s">
        <v>1505</v>
      </c>
      <c r="K521" s="71" t="s">
        <v>1187</v>
      </c>
      <c r="L521" s="25" t="s">
        <v>755</v>
      </c>
      <c r="M521" s="52">
        <v>0.45</v>
      </c>
      <c r="N521" s="71" t="s">
        <v>1208</v>
      </c>
      <c r="O521" s="25">
        <v>1</v>
      </c>
      <c r="P521" s="25">
        <v>10</v>
      </c>
      <c r="Q521" s="52">
        <v>1</v>
      </c>
      <c r="R521" s="25">
        <v>3</v>
      </c>
      <c r="S521" s="25">
        <v>15</v>
      </c>
      <c r="T521" s="25">
        <v>5</v>
      </c>
      <c r="U521" s="25">
        <f t="shared" si="278"/>
        <v>15</v>
      </c>
      <c r="V521" s="71"/>
      <c r="W521" s="71" t="s">
        <v>46</v>
      </c>
      <c r="X521" s="25" t="s">
        <v>1529</v>
      </c>
      <c r="Y521" s="25">
        <v>10000</v>
      </c>
      <c r="Z521" s="25">
        <v>400</v>
      </c>
      <c r="AA521" s="42"/>
      <c r="AB521" s="42"/>
      <c r="AC521" s="42"/>
      <c r="AD521" s="42"/>
      <c r="AE521" s="42"/>
      <c r="AF521" s="42">
        <v>34128</v>
      </c>
      <c r="AG521" s="42">
        <v>37514</v>
      </c>
      <c r="AH521" s="42">
        <v>25615</v>
      </c>
      <c r="AI521" s="42">
        <v>5000</v>
      </c>
      <c r="AJ521" s="18">
        <v>102257</v>
      </c>
      <c r="AK521" s="47">
        <v>25564.25</v>
      </c>
      <c r="AL521" s="75">
        <v>37514</v>
      </c>
      <c r="AM521" s="47">
        <f t="shared" si="293"/>
        <v>5112.8500000000004</v>
      </c>
      <c r="AN521" s="47">
        <v>0.11503912500000001</v>
      </c>
      <c r="AO521" s="48">
        <v>1.0524636118471408E-4</v>
      </c>
      <c r="AP521" s="49">
        <v>0.99312806358668604</v>
      </c>
      <c r="AQ521" s="18" t="s">
        <v>1168</v>
      </c>
      <c r="AR521" s="24">
        <v>36200</v>
      </c>
      <c r="AS521" s="24" t="s">
        <v>1510</v>
      </c>
      <c r="AT521" s="79">
        <f t="shared" si="289"/>
        <v>1442.8461538461538</v>
      </c>
      <c r="AU521" s="51" t="b">
        <f t="shared" si="290"/>
        <v>0</v>
      </c>
      <c r="AV521" s="19">
        <v>28.949192301540759</v>
      </c>
      <c r="AW521" s="47">
        <v>16290</v>
      </c>
      <c r="AX521" s="18" t="s">
        <v>1841</v>
      </c>
      <c r="AY521" s="18">
        <v>2</v>
      </c>
      <c r="AZ521" s="18">
        <f t="shared" si="294"/>
        <v>21642.692307692309</v>
      </c>
      <c r="BA521" s="44">
        <f t="shared" si="295"/>
        <v>22000</v>
      </c>
      <c r="BB521" s="80">
        <f t="shared" si="296"/>
        <v>10000</v>
      </c>
      <c r="BC521" s="18">
        <f t="shared" si="279"/>
        <v>14800</v>
      </c>
      <c r="BD521" s="18">
        <f t="shared" si="280"/>
        <v>6660</v>
      </c>
      <c r="BE521" s="18">
        <f t="shared" si="281"/>
        <v>13320</v>
      </c>
      <c r="BF521" s="18">
        <v>10</v>
      </c>
      <c r="BG521" s="19">
        <f t="shared" si="283"/>
        <v>3</v>
      </c>
      <c r="BH521" s="19">
        <f t="shared" si="284"/>
        <v>-1</v>
      </c>
      <c r="BI521" s="19">
        <f>(AR521-AY521*BO521)*G521</f>
        <v>2970</v>
      </c>
      <c r="BJ521" s="19"/>
      <c r="BK521" s="19"/>
      <c r="BL521" s="19"/>
      <c r="BM521" s="19">
        <f t="shared" si="285"/>
        <v>14428.461538461539</v>
      </c>
      <c r="BN521" s="18">
        <f t="shared" si="286"/>
        <v>14800</v>
      </c>
      <c r="BO521" s="18">
        <f t="shared" si="287"/>
        <v>14800</v>
      </c>
      <c r="BP521" s="18">
        <f t="shared" si="288"/>
        <v>10.257503865223651</v>
      </c>
    </row>
    <row r="522" spans="1:68" x14ac:dyDescent="0.25">
      <c r="A522" s="18">
        <v>862</v>
      </c>
      <c r="B522" s="23" t="s">
        <v>1471</v>
      </c>
      <c r="C522" s="28" t="s">
        <v>1870</v>
      </c>
      <c r="D522" s="28"/>
      <c r="E522" s="23" t="s">
        <v>1602</v>
      </c>
      <c r="F522" s="24">
        <v>1116</v>
      </c>
      <c r="G522" s="25">
        <v>18</v>
      </c>
      <c r="H522" s="52" t="e">
        <v>#N/A</v>
      </c>
      <c r="I522" s="86" t="s">
        <v>1700</v>
      </c>
      <c r="J522" s="83" t="s">
        <v>1499</v>
      </c>
      <c r="K522" s="69" t="s">
        <v>1178</v>
      </c>
      <c r="L522" s="25" t="s">
        <v>1472</v>
      </c>
      <c r="M522" s="52">
        <v>18</v>
      </c>
      <c r="N522" s="71" t="s">
        <v>1208</v>
      </c>
      <c r="O522" s="25">
        <v>1</v>
      </c>
      <c r="P522" s="25">
        <v>4</v>
      </c>
      <c r="Q522" s="52">
        <v>1</v>
      </c>
      <c r="R522" s="25">
        <v>2</v>
      </c>
      <c r="S522" s="25">
        <v>8</v>
      </c>
      <c r="U522" s="25">
        <f>MIN(S522,T522)</f>
        <v>8</v>
      </c>
      <c r="V522" s="71"/>
      <c r="W522" s="71" t="s">
        <v>46</v>
      </c>
      <c r="X522" s="25" t="s">
        <v>1510</v>
      </c>
      <c r="Y522" s="25">
        <v>500</v>
      </c>
      <c r="Z522" s="25">
        <v>10</v>
      </c>
      <c r="AA522" s="42"/>
      <c r="AB522" s="42"/>
      <c r="AC522" s="42">
        <v>500</v>
      </c>
      <c r="AD522" s="42"/>
      <c r="AE522" s="42">
        <v>550</v>
      </c>
      <c r="AF522" s="42"/>
      <c r="AG522" s="42"/>
      <c r="AH522" s="42">
        <v>630</v>
      </c>
      <c r="AI522" s="42">
        <v>860</v>
      </c>
      <c r="AK522" s="47">
        <v>635</v>
      </c>
      <c r="AM522" s="47">
        <f t="shared" si="293"/>
        <v>0</v>
      </c>
      <c r="AO522" s="48">
        <v>0</v>
      </c>
      <c r="AP522" s="49">
        <v>1</v>
      </c>
      <c r="AQ522" s="18" t="s">
        <v>1552</v>
      </c>
      <c r="AR522" s="24">
        <v>1116</v>
      </c>
      <c r="AS522" s="24" t="s">
        <v>1510</v>
      </c>
      <c r="AT522" s="79">
        <f t="shared" si="289"/>
        <v>0</v>
      </c>
      <c r="AU522" s="51" t="b">
        <f t="shared" si="290"/>
        <v>0</v>
      </c>
      <c r="AV522" s="19"/>
      <c r="AW522" s="47">
        <v>20088</v>
      </c>
      <c r="BB522" s="80">
        <f t="shared" si="296"/>
        <v>500</v>
      </c>
      <c r="BD522" s="18">
        <v>0</v>
      </c>
      <c r="BE522" s="18">
        <v>0</v>
      </c>
      <c r="BF522" s="18"/>
      <c r="BG522" s="18"/>
      <c r="BH522" s="18"/>
      <c r="BI522" s="18"/>
      <c r="BJ522" s="18"/>
      <c r="BK522" s="18"/>
      <c r="BL522" s="18"/>
    </row>
    <row r="523" spans="1:68" x14ac:dyDescent="0.25">
      <c r="A523" s="18">
        <v>300</v>
      </c>
      <c r="B523" s="23" t="s">
        <v>659</v>
      </c>
      <c r="C523" s="28" t="s">
        <v>1534</v>
      </c>
      <c r="D523" s="28"/>
      <c r="E523" s="23"/>
      <c r="F523" s="24">
        <v>770</v>
      </c>
      <c r="G523" s="25">
        <v>31.9</v>
      </c>
      <c r="H523" s="52" t="s">
        <v>1750</v>
      </c>
      <c r="I523" s="86" t="s">
        <v>1700</v>
      </c>
      <c r="J523" s="83" t="s">
        <v>1639</v>
      </c>
      <c r="K523" s="71" t="s">
        <v>1178</v>
      </c>
      <c r="L523" s="25" t="s">
        <v>660</v>
      </c>
      <c r="M523" s="52">
        <v>31.9</v>
      </c>
      <c r="N523" s="71" t="s">
        <v>1208</v>
      </c>
      <c r="O523" s="25">
        <v>1</v>
      </c>
      <c r="P523" s="25">
        <v>4</v>
      </c>
      <c r="Q523" s="52">
        <v>1</v>
      </c>
      <c r="R523" s="25">
        <v>2</v>
      </c>
      <c r="S523" s="25">
        <v>8</v>
      </c>
      <c r="T523" s="25">
        <v>5</v>
      </c>
      <c r="U523" s="25">
        <f>SUM(O523:R523)</f>
        <v>8</v>
      </c>
      <c r="V523" s="71" t="s">
        <v>1968</v>
      </c>
      <c r="W523" s="71" t="s">
        <v>46</v>
      </c>
      <c r="X523" s="25" t="s">
        <v>1510</v>
      </c>
      <c r="Y523" s="25">
        <v>500</v>
      </c>
      <c r="Z523" s="25">
        <v>10</v>
      </c>
      <c r="AA523" s="42">
        <v>390</v>
      </c>
      <c r="AB523" s="42">
        <v>870</v>
      </c>
      <c r="AC523" s="42">
        <v>330</v>
      </c>
      <c r="AD523" s="42">
        <v>170</v>
      </c>
      <c r="AE523" s="42">
        <v>210</v>
      </c>
      <c r="AF523" s="42">
        <v>480</v>
      </c>
      <c r="AG523" s="42">
        <v>0</v>
      </c>
      <c r="AH523" s="42">
        <v>60</v>
      </c>
      <c r="AI523" s="42">
        <v>670</v>
      </c>
      <c r="AJ523" s="18">
        <v>3180</v>
      </c>
      <c r="AK523" s="47">
        <v>353.33333333333331</v>
      </c>
      <c r="AL523" s="75">
        <v>870</v>
      </c>
      <c r="AM523" s="47">
        <f t="shared" si="293"/>
        <v>11271.333333333332</v>
      </c>
      <c r="AN523" s="47">
        <v>0.11271333333333332</v>
      </c>
      <c r="AO523" s="48">
        <v>1.031185537123398E-4</v>
      </c>
      <c r="AP523" s="49">
        <v>0.99323118214039841</v>
      </c>
      <c r="AQ523" s="18" t="s">
        <v>1168</v>
      </c>
      <c r="AR523" s="24">
        <v>770</v>
      </c>
      <c r="AS523" s="24" t="s">
        <v>1510</v>
      </c>
      <c r="AT523" s="79">
        <f t="shared" si="289"/>
        <v>33.46153846153846</v>
      </c>
      <c r="AU523" s="51" t="b">
        <f t="shared" si="290"/>
        <v>0</v>
      </c>
      <c r="AV523" s="19">
        <v>26.551724137931036</v>
      </c>
      <c r="AW523" s="47">
        <v>24563</v>
      </c>
      <c r="AX523" s="18" t="s">
        <v>1841</v>
      </c>
      <c r="AY523" s="18">
        <v>2</v>
      </c>
      <c r="AZ523" s="18">
        <f>AT523*U523</f>
        <v>267.69230769230768</v>
      </c>
      <c r="BA523" s="44">
        <f>ROUNDUP((AT523*U523)/Z523,0)*Z523</f>
        <v>270</v>
      </c>
      <c r="BB523" s="80">
        <f t="shared" si="296"/>
        <v>500</v>
      </c>
      <c r="BC523" s="18">
        <f>BO523</f>
        <v>500</v>
      </c>
      <c r="BD523" s="18">
        <f>BO523*G523</f>
        <v>15950</v>
      </c>
      <c r="BE523" s="18">
        <f>BD523*AY523</f>
        <v>31900</v>
      </c>
      <c r="BF523" s="18">
        <f>U523</f>
        <v>8</v>
      </c>
      <c r="BG523" s="19">
        <f>ROUNDUP(AR523/BO523,0)</f>
        <v>2</v>
      </c>
      <c r="BH523" s="19">
        <f>AY523-BG523</f>
        <v>0</v>
      </c>
      <c r="BI523" s="19"/>
      <c r="BJ523" s="19"/>
      <c r="BK523" s="19"/>
      <c r="BL523" s="19"/>
      <c r="BM523" s="19">
        <f>BF523*AT523</f>
        <v>267.69230769230768</v>
      </c>
      <c r="BN523" s="18">
        <f>Y523+ROUNDUP((BM523-Y523)/Z523,0)*Z523</f>
        <v>260</v>
      </c>
      <c r="BO523" s="18">
        <f>IF(BN523&gt;=Y523,BN523,Y523)</f>
        <v>500</v>
      </c>
      <c r="BP523" s="18">
        <f>BO523/AT523</f>
        <v>14.942528735632184</v>
      </c>
    </row>
    <row r="524" spans="1:68" ht="30" x14ac:dyDescent="0.25">
      <c r="A524" s="18">
        <v>172</v>
      </c>
      <c r="B524" s="28" t="s">
        <v>2186</v>
      </c>
      <c r="C524" s="28" t="s">
        <v>1870</v>
      </c>
      <c r="D524" s="28"/>
      <c r="E524" s="23"/>
      <c r="F524" s="24">
        <v>50</v>
      </c>
      <c r="G524" s="25">
        <v>1322.4749999999999</v>
      </c>
      <c r="H524" s="52" t="e">
        <v>#N/A</v>
      </c>
      <c r="I524" s="86" t="s">
        <v>1700</v>
      </c>
      <c r="J524" s="83" t="s">
        <v>1505</v>
      </c>
      <c r="K524" s="71" t="s">
        <v>1183</v>
      </c>
      <c r="L524" s="25" t="s">
        <v>719</v>
      </c>
      <c r="M524" s="52">
        <v>1322.4749999999999</v>
      </c>
      <c r="N524" s="71" t="s">
        <v>1207</v>
      </c>
      <c r="O524" s="25">
        <v>1</v>
      </c>
      <c r="P524" s="25">
        <v>20</v>
      </c>
      <c r="Q524" s="52">
        <v>5</v>
      </c>
      <c r="R524" s="25">
        <v>5</v>
      </c>
      <c r="S524" s="25">
        <v>31</v>
      </c>
      <c r="T524" s="54">
        <v>30</v>
      </c>
      <c r="U524" s="25">
        <f>MIN(S524,T524)</f>
        <v>30</v>
      </c>
      <c r="V524" s="71"/>
      <c r="W524" s="71" t="s">
        <v>19</v>
      </c>
      <c r="X524" s="25" t="s">
        <v>1529</v>
      </c>
      <c r="Y524" s="25">
        <v>25</v>
      </c>
      <c r="Z524" s="25">
        <v>25</v>
      </c>
      <c r="AA524" s="42"/>
      <c r="AB524" s="42">
        <v>25</v>
      </c>
      <c r="AC524" s="42"/>
      <c r="AD524" s="42"/>
      <c r="AE524" s="42">
        <v>25</v>
      </c>
      <c r="AF524" s="42">
        <v>0</v>
      </c>
      <c r="AG524" s="42">
        <v>0</v>
      </c>
      <c r="AH524" s="42">
        <v>0</v>
      </c>
      <c r="AI524" s="42">
        <v>0</v>
      </c>
      <c r="AJ524" s="18">
        <v>50</v>
      </c>
      <c r="AK524" s="47">
        <v>8.3333333333333339</v>
      </c>
      <c r="AL524" s="75">
        <v>25</v>
      </c>
      <c r="AM524" s="47">
        <f t="shared" si="293"/>
        <v>7347.0833333333321</v>
      </c>
      <c r="AN524" s="47">
        <v>0.11020625000000001</v>
      </c>
      <c r="AO524" s="48">
        <v>1.0082488711829908E-4</v>
      </c>
      <c r="AP524" s="49">
        <v>0.99333200702751667</v>
      </c>
      <c r="AQ524" s="18" t="s">
        <v>1552</v>
      </c>
      <c r="AR524" s="24">
        <v>50</v>
      </c>
      <c r="AS524" s="24" t="s">
        <v>1509</v>
      </c>
      <c r="AT524" s="79">
        <f t="shared" si="289"/>
        <v>0.96153846153846156</v>
      </c>
      <c r="AU524" s="51" t="b">
        <f t="shared" si="290"/>
        <v>0</v>
      </c>
      <c r="AV524" s="53">
        <v>60</v>
      </c>
      <c r="AW524" s="47">
        <v>66123.75</v>
      </c>
      <c r="BB524" s="80">
        <f t="shared" si="296"/>
        <v>25</v>
      </c>
      <c r="BD524" s="18">
        <v>0</v>
      </c>
      <c r="BE524" s="18">
        <v>0</v>
      </c>
      <c r="BF524" s="18"/>
      <c r="BG524" s="18"/>
      <c r="BH524" s="18"/>
      <c r="BI524" s="18"/>
      <c r="BJ524" s="18"/>
      <c r="BK524" s="18"/>
      <c r="BL524" s="18"/>
    </row>
    <row r="525" spans="1:68" ht="30" x14ac:dyDescent="0.25">
      <c r="A525" s="18">
        <v>226</v>
      </c>
      <c r="B525" s="28" t="s">
        <v>2187</v>
      </c>
      <c r="C525" s="28" t="s">
        <v>1534</v>
      </c>
      <c r="D525" s="28"/>
      <c r="E525" s="23"/>
      <c r="F525" s="24">
        <v>45750</v>
      </c>
      <c r="G525" s="25">
        <v>0.45</v>
      </c>
      <c r="H525" s="52" t="s">
        <v>1775</v>
      </c>
      <c r="I525" s="86" t="s">
        <v>1700</v>
      </c>
      <c r="J525" s="83" t="s">
        <v>1501</v>
      </c>
      <c r="K525" s="71" t="s">
        <v>1187</v>
      </c>
      <c r="L525" s="25" t="s">
        <v>664</v>
      </c>
      <c r="M525" s="52">
        <v>0.45</v>
      </c>
      <c r="N525" s="71" t="s">
        <v>1208</v>
      </c>
      <c r="O525" s="25">
        <v>1</v>
      </c>
      <c r="P525" s="25">
        <v>10</v>
      </c>
      <c r="Q525" s="52">
        <v>1</v>
      </c>
      <c r="R525" s="25">
        <v>3</v>
      </c>
      <c r="S525" s="25">
        <v>15</v>
      </c>
      <c r="T525" s="25">
        <v>7</v>
      </c>
      <c r="U525" s="25">
        <f>SUM(O525:R525)</f>
        <v>15</v>
      </c>
      <c r="V525" s="71" t="s">
        <v>1928</v>
      </c>
      <c r="W525" s="71" t="s">
        <v>46</v>
      </c>
      <c r="X525" s="25" t="s">
        <v>1510</v>
      </c>
      <c r="Y525" s="25">
        <v>10000</v>
      </c>
      <c r="Z525" s="25">
        <v>200</v>
      </c>
      <c r="AA525" s="42">
        <v>23200</v>
      </c>
      <c r="AB525" s="42">
        <v>35000</v>
      </c>
      <c r="AC525" s="42">
        <v>10000</v>
      </c>
      <c r="AD525" s="42">
        <v>35000</v>
      </c>
      <c r="AE525" s="42">
        <v>21000</v>
      </c>
      <c r="AF525" s="42">
        <v>0</v>
      </c>
      <c r="AG525" s="42">
        <v>6000</v>
      </c>
      <c r="AH525" s="42">
        <v>79000</v>
      </c>
      <c r="AI525" s="42">
        <v>10000</v>
      </c>
      <c r="AJ525" s="18">
        <v>219200</v>
      </c>
      <c r="AK525" s="47">
        <v>24355.555555555555</v>
      </c>
      <c r="AL525" s="75">
        <v>79000</v>
      </c>
      <c r="AM525" s="47">
        <f t="shared" si="293"/>
        <v>10960</v>
      </c>
      <c r="AN525" s="47">
        <v>0.1096</v>
      </c>
      <c r="AO525" s="48">
        <v>1.0027024445678515E-4</v>
      </c>
      <c r="AP525" s="49">
        <v>0.99343227727197347</v>
      </c>
      <c r="AQ525" s="18" t="s">
        <v>1168</v>
      </c>
      <c r="AR525" s="24">
        <v>45750</v>
      </c>
      <c r="AS525" s="24" t="s">
        <v>1510</v>
      </c>
      <c r="AT525" s="79">
        <f t="shared" si="289"/>
        <v>3038.4615384615386</v>
      </c>
      <c r="AU525" s="51" t="b">
        <f t="shared" si="290"/>
        <v>0</v>
      </c>
      <c r="AV525" s="19">
        <v>17.373417721518987</v>
      </c>
      <c r="AW525" s="47">
        <v>20587.5</v>
      </c>
      <c r="AX525" s="18" t="s">
        <v>1841</v>
      </c>
      <c r="AY525" s="18">
        <v>2</v>
      </c>
      <c r="AZ525" s="18">
        <f>AT525*U525</f>
        <v>45576.923076923078</v>
      </c>
      <c r="BA525" s="44">
        <f>ROUNDUP((AT525*U525)/Z525,0)*Z525</f>
        <v>45600</v>
      </c>
      <c r="BB525" s="80">
        <f t="shared" si="296"/>
        <v>10000</v>
      </c>
      <c r="BC525" s="18">
        <f>BO525</f>
        <v>30400</v>
      </c>
      <c r="BD525" s="18">
        <f>BO525*G525</f>
        <v>13680</v>
      </c>
      <c r="BE525" s="18">
        <f>BD525*AY525</f>
        <v>27360</v>
      </c>
      <c r="BF525" s="18">
        <v>10</v>
      </c>
      <c r="BG525" s="19">
        <f>ROUNDUP(AR525/BO525,0)</f>
        <v>2</v>
      </c>
      <c r="BH525" s="19">
        <f>AY525-BG525</f>
        <v>0</v>
      </c>
      <c r="BI525" s="19"/>
      <c r="BJ525" s="19"/>
      <c r="BK525" s="19"/>
      <c r="BL525" s="19"/>
      <c r="BM525" s="19">
        <f>BF525*AT525</f>
        <v>30384.615384615387</v>
      </c>
      <c r="BN525" s="18">
        <f>Y525+ROUNDUP((BM525-Y525)/Z525,0)*Z525</f>
        <v>30400</v>
      </c>
      <c r="BO525" s="18">
        <f>IF(BN525&gt;=Y525,BN525,Y525)</f>
        <v>30400</v>
      </c>
      <c r="BP525" s="18">
        <f>BO525/AT525</f>
        <v>10.005063291139241</v>
      </c>
    </row>
    <row r="526" spans="1:68" ht="30" x14ac:dyDescent="0.25">
      <c r="A526" s="18">
        <v>374</v>
      </c>
      <c r="B526" s="29" t="s">
        <v>2188</v>
      </c>
      <c r="C526" s="28" t="s">
        <v>1534</v>
      </c>
      <c r="D526" s="28"/>
      <c r="E526" s="23"/>
      <c r="F526" s="24">
        <v>216</v>
      </c>
      <c r="G526" s="25">
        <v>52.5</v>
      </c>
      <c r="H526" s="52" t="e">
        <v>#N/A</v>
      </c>
      <c r="I526" s="86" t="s">
        <v>1700</v>
      </c>
      <c r="J526" s="83" t="s">
        <v>1506</v>
      </c>
      <c r="K526" s="71" t="s">
        <v>1178</v>
      </c>
      <c r="L526" s="25" t="s">
        <v>676</v>
      </c>
      <c r="M526" s="52">
        <v>52.5</v>
      </c>
      <c r="N526" s="71" t="s">
        <v>1208</v>
      </c>
      <c r="O526" s="25">
        <v>1</v>
      </c>
      <c r="P526" s="25">
        <v>4</v>
      </c>
      <c r="Q526" s="52">
        <v>1</v>
      </c>
      <c r="R526" s="25">
        <v>2</v>
      </c>
      <c r="S526" s="25">
        <v>8</v>
      </c>
      <c r="T526" s="25">
        <v>30</v>
      </c>
      <c r="U526" s="25">
        <f>SUM(O526:R526)</f>
        <v>8</v>
      </c>
      <c r="V526" s="71"/>
      <c r="W526" s="71" t="s">
        <v>46</v>
      </c>
      <c r="X526" s="25" t="s">
        <v>1510</v>
      </c>
      <c r="Y526" s="25">
        <v>500</v>
      </c>
      <c r="Z526" s="25">
        <v>10</v>
      </c>
      <c r="AA526" s="42"/>
      <c r="AB526" s="42">
        <v>250</v>
      </c>
      <c r="AC526" s="42">
        <v>140</v>
      </c>
      <c r="AD526" s="42">
        <v>0</v>
      </c>
      <c r="AE526" s="42">
        <v>0</v>
      </c>
      <c r="AF526" s="42">
        <v>0</v>
      </c>
      <c r="AG526" s="42">
        <v>1010</v>
      </c>
      <c r="AH526" s="42">
        <v>270</v>
      </c>
      <c r="AI526" s="42">
        <v>0</v>
      </c>
      <c r="AJ526" s="18">
        <v>1670</v>
      </c>
      <c r="AK526" s="47">
        <v>208.75</v>
      </c>
      <c r="AL526" s="75">
        <v>1010</v>
      </c>
      <c r="AM526" s="47">
        <f t="shared" si="293"/>
        <v>9741.6666666666661</v>
      </c>
      <c r="AN526" s="47">
        <v>0.10959375</v>
      </c>
      <c r="AO526" s="48">
        <v>1.0026452649120252E-4</v>
      </c>
      <c r="AP526" s="49">
        <v>0.99353254179846473</v>
      </c>
      <c r="AQ526" s="18" t="s">
        <v>1168</v>
      </c>
      <c r="AR526" s="24">
        <v>216</v>
      </c>
      <c r="AS526" s="24" t="s">
        <v>1510</v>
      </c>
      <c r="AT526" s="79">
        <f t="shared" si="289"/>
        <v>38.846153846153847</v>
      </c>
      <c r="AU526" s="51" t="b">
        <f t="shared" si="290"/>
        <v>0</v>
      </c>
      <c r="AV526" s="19">
        <v>6.4158415841584162</v>
      </c>
      <c r="AW526" s="47">
        <v>11340</v>
      </c>
      <c r="AX526" s="18" t="s">
        <v>1841</v>
      </c>
      <c r="AY526" s="18">
        <v>2</v>
      </c>
      <c r="AZ526" s="18">
        <f>AT526*U526</f>
        <v>310.76923076923077</v>
      </c>
      <c r="BA526" s="44">
        <f>ROUNDUP((AT526*U526)/Z526,0)*Z526</f>
        <v>320</v>
      </c>
      <c r="BB526" s="80">
        <f t="shared" si="296"/>
        <v>500</v>
      </c>
      <c r="BC526" s="18">
        <f>BO526</f>
        <v>500</v>
      </c>
      <c r="BD526" s="18">
        <f>BO526*G526</f>
        <v>26250</v>
      </c>
      <c r="BE526" s="18">
        <f>BD526*AY526</f>
        <v>52500</v>
      </c>
      <c r="BF526" s="18">
        <f>U526</f>
        <v>8</v>
      </c>
      <c r="BG526" s="19">
        <f>ROUNDUP(AR526/BO526,0)</f>
        <v>1</v>
      </c>
      <c r="BH526" s="19">
        <f>AY526-BG526</f>
        <v>1</v>
      </c>
      <c r="BI526" s="19"/>
      <c r="BJ526" s="19"/>
      <c r="BK526" s="19">
        <f>BH526*BO526</f>
        <v>500</v>
      </c>
      <c r="BL526" s="19">
        <f>BK526*G526</f>
        <v>26250</v>
      </c>
      <c r="BM526" s="19">
        <f>BF526*AT526</f>
        <v>310.76923076923077</v>
      </c>
      <c r="BN526" s="18">
        <f>Y526+ROUNDUP((BM526-Y526)/Z526,0)*Z526</f>
        <v>310</v>
      </c>
      <c r="BO526" s="18">
        <f>IF(BN526&gt;=Y526,BN526,Y526)</f>
        <v>500</v>
      </c>
      <c r="BP526" s="18">
        <f>BO526/AT526</f>
        <v>12.87128712871287</v>
      </c>
    </row>
    <row r="527" spans="1:68" ht="45" x14ac:dyDescent="0.25">
      <c r="A527" s="18">
        <v>529</v>
      </c>
      <c r="B527" s="28" t="s">
        <v>2189</v>
      </c>
      <c r="C527" s="28" t="s">
        <v>1534</v>
      </c>
      <c r="D527" s="28"/>
      <c r="E527" s="23"/>
      <c r="F527" s="24">
        <v>23730</v>
      </c>
      <c r="G527" s="25">
        <v>1.5</v>
      </c>
      <c r="H527" s="52" t="s">
        <v>1738</v>
      </c>
      <c r="I527" s="86" t="s">
        <v>1700</v>
      </c>
      <c r="J527" s="83" t="s">
        <v>1630</v>
      </c>
      <c r="K527" s="71" t="s">
        <v>1183</v>
      </c>
      <c r="L527" s="25" t="s">
        <v>665</v>
      </c>
      <c r="M527" s="52">
        <v>1.5</v>
      </c>
      <c r="N527" s="71" t="s">
        <v>1207</v>
      </c>
      <c r="O527" s="25">
        <v>1</v>
      </c>
      <c r="P527" s="25">
        <v>20</v>
      </c>
      <c r="Q527" s="52">
        <v>5</v>
      </c>
      <c r="R527" s="25">
        <v>5</v>
      </c>
      <c r="S527" s="52">
        <f>O527+P527+Q527+R527</f>
        <v>31</v>
      </c>
      <c r="T527" s="25">
        <v>5</v>
      </c>
      <c r="U527" s="25">
        <f>SUM(O527:R527)</f>
        <v>31</v>
      </c>
      <c r="V527" s="71" t="s">
        <v>1928</v>
      </c>
      <c r="W527" s="71" t="s">
        <v>46</v>
      </c>
      <c r="X527" s="25" t="s">
        <v>1510</v>
      </c>
      <c r="Y527" s="25">
        <v>10000</v>
      </c>
      <c r="Z527" s="25">
        <v>200</v>
      </c>
      <c r="AA527" s="42">
        <v>6500</v>
      </c>
      <c r="AB527" s="42">
        <v>15140</v>
      </c>
      <c r="AC527" s="42">
        <v>11000</v>
      </c>
      <c r="AD527" s="42">
        <v>8400</v>
      </c>
      <c r="AE527" s="42">
        <v>0</v>
      </c>
      <c r="AF527" s="42">
        <v>12000</v>
      </c>
      <c r="AG527" s="42">
        <v>8000</v>
      </c>
      <c r="AH527" s="42">
        <v>0</v>
      </c>
      <c r="AI527" s="42">
        <v>3600</v>
      </c>
      <c r="AJ527" s="18">
        <v>64640</v>
      </c>
      <c r="AK527" s="47">
        <v>7182.2222222222226</v>
      </c>
      <c r="AL527" s="75">
        <v>15140</v>
      </c>
      <c r="AM527" s="47">
        <f t="shared" si="293"/>
        <v>10773.333333333334</v>
      </c>
      <c r="AN527" s="47">
        <v>0.10773333333333333</v>
      </c>
      <c r="AO527" s="48">
        <v>9.8562478736109982E-5</v>
      </c>
      <c r="AP527" s="49">
        <v>0.99363110427720081</v>
      </c>
      <c r="AQ527" s="18" t="s">
        <v>1168</v>
      </c>
      <c r="AR527" s="24">
        <v>23730</v>
      </c>
      <c r="AS527" s="24" t="s">
        <v>1510</v>
      </c>
      <c r="AT527" s="79">
        <f t="shared" si="289"/>
        <v>582.30769230769226</v>
      </c>
      <c r="AU527" s="51" t="b">
        <f t="shared" si="290"/>
        <v>0</v>
      </c>
      <c r="AV527" s="19">
        <v>47.021136063408186</v>
      </c>
      <c r="AW527" s="47">
        <v>35595</v>
      </c>
      <c r="AX527" s="18" t="s">
        <v>1841</v>
      </c>
      <c r="AY527" s="18">
        <v>2</v>
      </c>
      <c r="AZ527" s="18">
        <f>AT527*U527</f>
        <v>18051.538461538461</v>
      </c>
      <c r="BA527" s="44">
        <f>ROUNDUP((AT527*U527)/Z527,0)*Z527</f>
        <v>18200</v>
      </c>
      <c r="BB527" s="80">
        <f t="shared" si="296"/>
        <v>10000</v>
      </c>
      <c r="BC527" s="18">
        <f>BO527</f>
        <v>18200</v>
      </c>
      <c r="BD527" s="18">
        <f>BO527*G527</f>
        <v>27300</v>
      </c>
      <c r="BE527" s="18">
        <f>BD527*AY527</f>
        <v>54600</v>
      </c>
      <c r="BF527" s="18">
        <f>U527</f>
        <v>31</v>
      </c>
      <c r="BG527" s="19">
        <f>ROUNDUP(AR527/BO527,0)</f>
        <v>2</v>
      </c>
      <c r="BH527" s="19">
        <f>AY527-BG527</f>
        <v>0</v>
      </c>
      <c r="BI527" s="19">
        <f>(AR527-AY527*BO527)*G527</f>
        <v>-19005</v>
      </c>
      <c r="BJ527" s="19"/>
      <c r="BK527" s="19"/>
      <c r="BL527" s="19"/>
      <c r="BM527" s="19">
        <f>BF527*AT527</f>
        <v>18051.538461538461</v>
      </c>
      <c r="BN527" s="18">
        <f>Y527+ROUNDUP((BM527-Y527)/Z527,0)*Z527</f>
        <v>18200</v>
      </c>
      <c r="BO527" s="18">
        <f>IF(BN527&gt;=Y527,BN527,Y527)</f>
        <v>18200</v>
      </c>
      <c r="BP527" s="18">
        <f>BO527/AT527</f>
        <v>31.254953764861298</v>
      </c>
    </row>
    <row r="528" spans="1:68" ht="45" x14ac:dyDescent="0.25">
      <c r="A528" s="18">
        <v>244</v>
      </c>
      <c r="B528" s="29" t="s">
        <v>2190</v>
      </c>
      <c r="C528" s="28" t="s">
        <v>1534</v>
      </c>
      <c r="D528" s="28"/>
      <c r="E528" s="23"/>
      <c r="F528" s="24">
        <v>0</v>
      </c>
      <c r="G528" s="25">
        <v>0.78</v>
      </c>
      <c r="H528" s="52" t="s">
        <v>1721</v>
      </c>
      <c r="I528" s="86" t="s">
        <v>1700</v>
      </c>
      <c r="J528" s="83" t="s">
        <v>1501</v>
      </c>
      <c r="K528" s="71" t="s">
        <v>1187</v>
      </c>
      <c r="L528" s="25" t="s">
        <v>666</v>
      </c>
      <c r="M528" s="52">
        <v>0.78</v>
      </c>
      <c r="N528" s="71" t="s">
        <v>1208</v>
      </c>
      <c r="O528" s="25">
        <v>1</v>
      </c>
      <c r="P528" s="25">
        <v>10</v>
      </c>
      <c r="Q528" s="52">
        <v>1</v>
      </c>
      <c r="R528" s="25">
        <v>3</v>
      </c>
      <c r="S528" s="25">
        <v>15</v>
      </c>
      <c r="T528" s="25">
        <v>7</v>
      </c>
      <c r="U528" s="25">
        <f>SUM(O528:R528)</f>
        <v>15</v>
      </c>
      <c r="V528" s="71"/>
      <c r="W528" s="71" t="s">
        <v>46</v>
      </c>
      <c r="X528" s="25" t="s">
        <v>1510</v>
      </c>
      <c r="Y528" s="25">
        <v>10000</v>
      </c>
      <c r="Z528" s="25">
        <v>200</v>
      </c>
      <c r="AA528" s="42">
        <v>38690</v>
      </c>
      <c r="AB528" s="42">
        <v>20170</v>
      </c>
      <c r="AC528" s="42">
        <v>20000</v>
      </c>
      <c r="AD528" s="42">
        <v>0</v>
      </c>
      <c r="AE528" s="42">
        <v>12115</v>
      </c>
      <c r="AF528" s="42">
        <v>3000</v>
      </c>
      <c r="AG528" s="42">
        <v>10000</v>
      </c>
      <c r="AH528" s="42">
        <v>0</v>
      </c>
      <c r="AI528" s="42">
        <v>16750</v>
      </c>
      <c r="AJ528" s="18">
        <v>120725</v>
      </c>
      <c r="AK528" s="47">
        <v>13413.888888888889</v>
      </c>
      <c r="AL528" s="75">
        <v>38690</v>
      </c>
      <c r="AM528" s="47">
        <f t="shared" si="293"/>
        <v>10462.833333333334</v>
      </c>
      <c r="AN528" s="47">
        <v>0.10462833333333334</v>
      </c>
      <c r="AO528" s="48">
        <v>9.5721793434665477E-5</v>
      </c>
      <c r="AP528" s="49">
        <v>0.99372682607063545</v>
      </c>
      <c r="AQ528" s="18" t="s">
        <v>1168</v>
      </c>
      <c r="AR528" s="57">
        <v>0</v>
      </c>
      <c r="AS528" s="24" t="s">
        <v>1510</v>
      </c>
      <c r="AT528" s="79">
        <f t="shared" si="289"/>
        <v>1488.0769230769231</v>
      </c>
      <c r="AU528" s="51" t="b">
        <f t="shared" si="290"/>
        <v>0</v>
      </c>
      <c r="AV528" s="19">
        <v>0</v>
      </c>
      <c r="AW528" s="47">
        <v>0</v>
      </c>
      <c r="AX528" s="18" t="s">
        <v>1841</v>
      </c>
      <c r="AY528" s="18">
        <v>2</v>
      </c>
      <c r="AZ528" s="18">
        <f>AT528*U528</f>
        <v>22321.153846153848</v>
      </c>
      <c r="BA528" s="44">
        <f>ROUNDUP((AT528*U528)/Z528,0)*Z528</f>
        <v>22400</v>
      </c>
      <c r="BB528" s="80">
        <f t="shared" si="296"/>
        <v>10000</v>
      </c>
      <c r="BC528" s="18">
        <f>BO528</f>
        <v>15000</v>
      </c>
      <c r="BD528" s="18">
        <f>BO528*G528</f>
        <v>11700</v>
      </c>
      <c r="BE528" s="18">
        <f>BD528*AY528</f>
        <v>23400</v>
      </c>
      <c r="BF528" s="18">
        <v>10</v>
      </c>
      <c r="BG528" s="19">
        <f>ROUNDUP(AR528/BO528,0)</f>
        <v>0</v>
      </c>
      <c r="BH528" s="19">
        <f>AY528-BG528</f>
        <v>2</v>
      </c>
      <c r="BI528" s="19"/>
      <c r="BJ528" s="19"/>
      <c r="BK528" s="19">
        <f>BH528*BO528</f>
        <v>30000</v>
      </c>
      <c r="BL528" s="58">
        <f>BK528*G528</f>
        <v>23400</v>
      </c>
      <c r="BM528" s="19">
        <f>BF528*AT528</f>
        <v>14880.76923076923</v>
      </c>
      <c r="BN528" s="18">
        <f>Y528+ROUNDUP((BM528-Y528)/Z528,0)*Z528</f>
        <v>15000</v>
      </c>
      <c r="BO528" s="18">
        <f>IF(BN528&gt;=Y528,BN528,Y528)</f>
        <v>15000</v>
      </c>
      <c r="BP528" s="18">
        <f>BO528/AT528</f>
        <v>10.080124063065391</v>
      </c>
    </row>
    <row r="529" spans="1:68" x14ac:dyDescent="0.25">
      <c r="A529" s="18">
        <v>709</v>
      </c>
      <c r="B529" s="23" t="s">
        <v>1338</v>
      </c>
      <c r="C529" s="28" t="s">
        <v>1870</v>
      </c>
      <c r="D529" s="28"/>
      <c r="E529" s="23"/>
      <c r="F529" s="24">
        <v>7120</v>
      </c>
      <c r="G529" s="25">
        <v>0.85</v>
      </c>
      <c r="H529" s="52" t="e">
        <v>#N/A</v>
      </c>
      <c r="I529" s="86" t="s">
        <v>1699</v>
      </c>
      <c r="J529" s="83" t="s">
        <v>1500</v>
      </c>
      <c r="K529" s="69" t="s">
        <v>1187</v>
      </c>
      <c r="L529" s="25" t="s">
        <v>1339</v>
      </c>
      <c r="M529" s="52">
        <v>0.85</v>
      </c>
      <c r="N529" s="71" t="s">
        <v>1208</v>
      </c>
      <c r="O529" s="25">
        <v>1</v>
      </c>
      <c r="P529" s="25">
        <v>10</v>
      </c>
      <c r="Q529" s="52">
        <v>1</v>
      </c>
      <c r="R529" s="25">
        <v>3</v>
      </c>
      <c r="S529" s="25">
        <v>15</v>
      </c>
      <c r="U529" s="25">
        <f>MIN(S529,T529)</f>
        <v>15</v>
      </c>
      <c r="V529" s="71"/>
      <c r="W529" s="71" t="s">
        <v>31</v>
      </c>
      <c r="X529" s="25" t="s">
        <v>1510</v>
      </c>
      <c r="Y529" s="25">
        <v>5000</v>
      </c>
      <c r="Z529" s="25">
        <v>200</v>
      </c>
      <c r="AA529" s="42"/>
      <c r="AB529" s="42">
        <v>12300</v>
      </c>
      <c r="AC529" s="42"/>
      <c r="AD529" s="42"/>
      <c r="AE529" s="42"/>
      <c r="AF529" s="42"/>
      <c r="AG529" s="42"/>
      <c r="AH529" s="42"/>
      <c r="AI529" s="42"/>
      <c r="AK529" s="47">
        <v>12300</v>
      </c>
      <c r="AM529" s="47">
        <f t="shared" si="293"/>
        <v>0</v>
      </c>
      <c r="AO529" s="48">
        <v>0</v>
      </c>
      <c r="AP529" s="49">
        <v>1</v>
      </c>
      <c r="AQ529" s="18" t="s">
        <v>1552</v>
      </c>
      <c r="AR529" s="24">
        <v>7120</v>
      </c>
      <c r="AS529" s="24" t="s">
        <v>1510</v>
      </c>
      <c r="AT529" s="79">
        <f t="shared" si="289"/>
        <v>0</v>
      </c>
      <c r="AU529" s="51" t="b">
        <f t="shared" si="290"/>
        <v>0</v>
      </c>
      <c r="AV529" s="19"/>
      <c r="AW529" s="47">
        <v>6052</v>
      </c>
      <c r="BB529" s="80">
        <f t="shared" si="296"/>
        <v>5000</v>
      </c>
      <c r="BD529" s="18">
        <v>0</v>
      </c>
      <c r="BE529" s="18">
        <v>0</v>
      </c>
      <c r="BF529" s="18"/>
      <c r="BG529" s="18"/>
      <c r="BH529" s="18"/>
      <c r="BI529" s="18"/>
      <c r="BJ529" s="18"/>
      <c r="BK529" s="18"/>
      <c r="BL529" s="18"/>
    </row>
    <row r="530" spans="1:68" ht="30" x14ac:dyDescent="0.25">
      <c r="A530" s="18">
        <v>907</v>
      </c>
      <c r="B530" s="28" t="s">
        <v>2191</v>
      </c>
      <c r="C530" s="28" t="s">
        <v>1534</v>
      </c>
      <c r="D530" s="28"/>
      <c r="E530" s="23"/>
      <c r="F530" s="24">
        <v>29000</v>
      </c>
      <c r="G530" s="25">
        <v>1</v>
      </c>
      <c r="H530" s="52" t="s">
        <v>1702</v>
      </c>
      <c r="I530" s="86" t="s">
        <v>1700</v>
      </c>
      <c r="J530" s="83" t="s">
        <v>1499</v>
      </c>
      <c r="K530" s="71" t="s">
        <v>1176</v>
      </c>
      <c r="L530" s="25" t="s">
        <v>804</v>
      </c>
      <c r="M530" s="52">
        <v>1</v>
      </c>
      <c r="N530" s="71" t="s">
        <v>1208</v>
      </c>
      <c r="O530" s="37">
        <v>1</v>
      </c>
      <c r="P530" s="37">
        <v>15</v>
      </c>
      <c r="Q530" s="87">
        <v>1</v>
      </c>
      <c r="R530" s="37">
        <v>5</v>
      </c>
      <c r="S530" s="37">
        <v>22</v>
      </c>
      <c r="T530" s="37">
        <v>10</v>
      </c>
      <c r="U530" s="25">
        <f>SUM(O530:R530)</f>
        <v>22</v>
      </c>
      <c r="V530" s="71" t="s">
        <v>1982</v>
      </c>
      <c r="W530" s="71" t="s">
        <v>46</v>
      </c>
      <c r="X530" s="23" t="s">
        <v>1529</v>
      </c>
      <c r="Y530" s="25">
        <v>100</v>
      </c>
      <c r="Z530" s="25">
        <v>40</v>
      </c>
      <c r="AA530" s="42"/>
      <c r="AB530" s="42"/>
      <c r="AC530" s="42"/>
      <c r="AD530" s="42"/>
      <c r="AE530" s="42"/>
      <c r="AF530" s="42"/>
      <c r="AG530" s="42">
        <v>10000</v>
      </c>
      <c r="AH530" s="42">
        <v>1000</v>
      </c>
      <c r="AI530" s="42">
        <v>20000</v>
      </c>
      <c r="AJ530" s="18">
        <v>31000</v>
      </c>
      <c r="AK530" s="47">
        <v>10333.333333333334</v>
      </c>
      <c r="AL530" s="75">
        <v>20000</v>
      </c>
      <c r="AM530" s="47">
        <f t="shared" si="293"/>
        <v>3444.4444444444443</v>
      </c>
      <c r="AN530" s="47">
        <v>0.10333333333333333</v>
      </c>
      <c r="AO530" s="48">
        <v>9.4537030965947071E-5</v>
      </c>
      <c r="AP530" s="49">
        <v>0.99382136310160141</v>
      </c>
      <c r="AQ530" s="18" t="s">
        <v>1168</v>
      </c>
      <c r="AR530" s="24">
        <v>29000</v>
      </c>
      <c r="AS530" s="24" t="s">
        <v>1510</v>
      </c>
      <c r="AT530" s="79">
        <f t="shared" si="289"/>
        <v>769.23076923076928</v>
      </c>
      <c r="AU530" s="51" t="b">
        <f t="shared" si="290"/>
        <v>1</v>
      </c>
      <c r="AV530" s="19">
        <v>43.5</v>
      </c>
      <c r="AW530" s="47">
        <v>29000</v>
      </c>
      <c r="AX530" s="18" t="s">
        <v>1841</v>
      </c>
      <c r="AY530" s="18">
        <v>2</v>
      </c>
      <c r="AZ530" s="18">
        <f>AT530*U530</f>
        <v>16923.076923076926</v>
      </c>
      <c r="BA530" s="44">
        <f>ROUNDUP((AT530*U530)/Z530,0)*Z530</f>
        <v>16960</v>
      </c>
      <c r="BB530" s="80">
        <f t="shared" si="296"/>
        <v>769.23076923076928</v>
      </c>
      <c r="BC530" s="18">
        <f>BO530</f>
        <v>16940</v>
      </c>
      <c r="BD530" s="18">
        <f>BO530*G530</f>
        <v>16940</v>
      </c>
      <c r="BE530" s="18">
        <f>BD530*AY530</f>
        <v>33880</v>
      </c>
      <c r="BF530" s="18">
        <f>U530</f>
        <v>22</v>
      </c>
      <c r="BG530" s="19">
        <f>ROUNDUP(AR530/BO530,0)</f>
        <v>2</v>
      </c>
      <c r="BH530" s="19">
        <f>AY530-BG530</f>
        <v>0</v>
      </c>
      <c r="BI530" s="19">
        <f>(AR530-AY530*BO530)*G530</f>
        <v>-4880</v>
      </c>
      <c r="BJ530" s="19"/>
      <c r="BK530" s="19"/>
      <c r="BL530" s="19"/>
      <c r="BM530" s="19">
        <f>BF530*AT530</f>
        <v>16923.076923076926</v>
      </c>
      <c r="BN530" s="18">
        <f>Y530+ROUNDUP((BM530-Y530)/Z530,0)*Z530</f>
        <v>16940</v>
      </c>
      <c r="BO530" s="18">
        <f>IF(BN530&gt;=Y530,BN530,Y530)</f>
        <v>16940</v>
      </c>
      <c r="BP530" s="18">
        <f>BO530/AT530</f>
        <v>22.021999999999998</v>
      </c>
    </row>
    <row r="531" spans="1:68" x14ac:dyDescent="0.25">
      <c r="A531" s="18">
        <v>438</v>
      </c>
      <c r="B531" s="26" t="s">
        <v>667</v>
      </c>
      <c r="C531" s="28" t="s">
        <v>1534</v>
      </c>
      <c r="D531" s="28"/>
      <c r="E531" s="23"/>
      <c r="F531" s="24">
        <v>326.94</v>
      </c>
      <c r="G531" s="25">
        <v>200</v>
      </c>
      <c r="H531" s="52" t="s">
        <v>1763</v>
      </c>
      <c r="I531" s="86" t="s">
        <v>1700</v>
      </c>
      <c r="J531" s="83" t="s">
        <v>1639</v>
      </c>
      <c r="K531" s="71" t="s">
        <v>1175</v>
      </c>
      <c r="L531" s="25" t="s">
        <v>668</v>
      </c>
      <c r="M531" s="52">
        <v>200</v>
      </c>
      <c r="N531" s="71" t="s">
        <v>1208</v>
      </c>
      <c r="O531" s="25">
        <v>1</v>
      </c>
      <c r="P531" s="25">
        <v>15</v>
      </c>
      <c r="Q531" s="52">
        <v>1</v>
      </c>
      <c r="R531" s="25">
        <v>5</v>
      </c>
      <c r="S531" s="25">
        <v>22</v>
      </c>
      <c r="T531" s="25">
        <v>25</v>
      </c>
      <c r="U531" s="25">
        <f>SUM(O531:R531)</f>
        <v>22</v>
      </c>
      <c r="V531" s="71"/>
      <c r="W531" s="71" t="s">
        <v>46</v>
      </c>
      <c r="X531" s="25" t="s">
        <v>1529</v>
      </c>
      <c r="Y531" s="25">
        <v>500</v>
      </c>
      <c r="Z531" s="25">
        <v>9</v>
      </c>
      <c r="AA531" s="42">
        <v>30</v>
      </c>
      <c r="AB531" s="42">
        <v>0</v>
      </c>
      <c r="AC531" s="42">
        <v>0</v>
      </c>
      <c r="AD531" s="42">
        <v>0</v>
      </c>
      <c r="AE531" s="42">
        <v>315</v>
      </c>
      <c r="AF531" s="42">
        <v>20</v>
      </c>
      <c r="AG531" s="42">
        <v>0</v>
      </c>
      <c r="AH531" s="42">
        <v>0</v>
      </c>
      <c r="AI531" s="42">
        <v>97.06</v>
      </c>
      <c r="AJ531" s="18">
        <v>462.06</v>
      </c>
      <c r="AK531" s="47">
        <v>51.34</v>
      </c>
      <c r="AL531" s="75">
        <v>315</v>
      </c>
      <c r="AM531" s="47">
        <f t="shared" si="293"/>
        <v>10268</v>
      </c>
      <c r="AN531" s="47">
        <v>0.10267999999999999</v>
      </c>
      <c r="AO531" s="48">
        <v>9.3939312963710756E-5</v>
      </c>
      <c r="AP531" s="49">
        <v>0.99391530241456516</v>
      </c>
      <c r="AQ531" s="18" t="s">
        <v>1168</v>
      </c>
      <c r="AR531" s="24">
        <v>326.94</v>
      </c>
      <c r="AS531" s="24" t="s">
        <v>1509</v>
      </c>
      <c r="AT531" s="79">
        <f t="shared" si="289"/>
        <v>12.115384615384615</v>
      </c>
      <c r="AU531" s="51" t="b">
        <f t="shared" si="290"/>
        <v>0</v>
      </c>
      <c r="AV531" s="19">
        <v>31.137142857142855</v>
      </c>
      <c r="AW531" s="47">
        <v>65388</v>
      </c>
      <c r="AX531" s="18" t="s">
        <v>1841</v>
      </c>
      <c r="AY531" s="18">
        <v>2</v>
      </c>
      <c r="AZ531" s="43">
        <f>AT531*U531</f>
        <v>266.53846153846155</v>
      </c>
      <c r="BA531" s="44">
        <f>ROUNDUP((AT531*U531)/Z531,0)*Z531</f>
        <v>270</v>
      </c>
      <c r="BB531" s="80">
        <f t="shared" si="296"/>
        <v>500</v>
      </c>
      <c r="BC531" s="18">
        <f>BO531</f>
        <v>500</v>
      </c>
      <c r="BD531" s="18">
        <f>BO531*G531</f>
        <v>100000</v>
      </c>
      <c r="BE531" s="18">
        <f>BD531*AY531</f>
        <v>200000</v>
      </c>
      <c r="BF531" s="18">
        <f>U531</f>
        <v>22</v>
      </c>
      <c r="BG531" s="19">
        <f>ROUNDUP(AR531/BO531,0)</f>
        <v>1</v>
      </c>
      <c r="BH531" s="19">
        <f>AY531-BG531</f>
        <v>1</v>
      </c>
      <c r="BI531" s="19"/>
      <c r="BJ531" s="19"/>
      <c r="BK531" s="19">
        <f>BH531*BO531</f>
        <v>500</v>
      </c>
      <c r="BL531" s="19">
        <f>BK531*G531</f>
        <v>100000</v>
      </c>
      <c r="BM531" s="19">
        <f>BF531*AT531</f>
        <v>266.53846153846155</v>
      </c>
      <c r="BN531" s="18">
        <f>Y531+ROUNDUP((BM531-Y531)/Z531,0)*Z531</f>
        <v>266</v>
      </c>
      <c r="BO531" s="18">
        <f>IF(BN531&gt;=Y531,BN531,Y531)</f>
        <v>500</v>
      </c>
      <c r="BP531" s="18">
        <f>BO531/AT531</f>
        <v>41.269841269841272</v>
      </c>
    </row>
    <row r="532" spans="1:68" x14ac:dyDescent="0.25">
      <c r="A532" s="18">
        <v>601</v>
      </c>
      <c r="B532" s="23" t="s">
        <v>1307</v>
      </c>
      <c r="C532" s="28" t="s">
        <v>1870</v>
      </c>
      <c r="D532" s="28"/>
      <c r="E532" s="23" t="s">
        <v>1602</v>
      </c>
      <c r="F532" s="24">
        <v>1140</v>
      </c>
      <c r="G532" s="25">
        <v>42</v>
      </c>
      <c r="H532" s="52" t="s">
        <v>1702</v>
      </c>
      <c r="I532" s="86" t="s">
        <v>1700</v>
      </c>
      <c r="J532" s="83" t="s">
        <v>1502</v>
      </c>
      <c r="K532" s="69" t="s">
        <v>1187</v>
      </c>
      <c r="L532" s="25" t="s">
        <v>1308</v>
      </c>
      <c r="M532" s="52">
        <v>42</v>
      </c>
      <c r="N532" s="71" t="s">
        <v>1208</v>
      </c>
      <c r="O532" s="25">
        <v>1</v>
      </c>
      <c r="P532" s="25">
        <v>10</v>
      </c>
      <c r="Q532" s="52">
        <v>1</v>
      </c>
      <c r="R532" s="25">
        <v>3</v>
      </c>
      <c r="S532" s="25">
        <v>15</v>
      </c>
      <c r="U532" s="25">
        <f>MIN(S532,T532)</f>
        <v>15</v>
      </c>
      <c r="V532" s="71"/>
      <c r="W532" s="71" t="s">
        <v>31</v>
      </c>
      <c r="X532" s="25" t="s">
        <v>1510</v>
      </c>
      <c r="Y532" s="25">
        <v>500</v>
      </c>
      <c r="Z532" s="25">
        <v>10</v>
      </c>
      <c r="AA532" s="42"/>
      <c r="AB532" s="42"/>
      <c r="AC532" s="42"/>
      <c r="AD532" s="42"/>
      <c r="AE532" s="42">
        <v>70</v>
      </c>
      <c r="AF532" s="42">
        <v>513</v>
      </c>
      <c r="AG532" s="42">
        <v>150</v>
      </c>
      <c r="AH532" s="42"/>
      <c r="AI532" s="42"/>
      <c r="AK532" s="47">
        <v>244.33333333333334</v>
      </c>
      <c r="AM532" s="47">
        <f t="shared" si="293"/>
        <v>0</v>
      </c>
      <c r="AO532" s="48">
        <v>0</v>
      </c>
      <c r="AP532" s="49">
        <v>1</v>
      </c>
      <c r="AQ532" s="18" t="s">
        <v>1552</v>
      </c>
      <c r="AR532" s="24">
        <v>1140</v>
      </c>
      <c r="AS532" s="24" t="s">
        <v>1510</v>
      </c>
      <c r="AT532" s="79">
        <f t="shared" si="289"/>
        <v>0</v>
      </c>
      <c r="AU532" s="51" t="b">
        <f t="shared" si="290"/>
        <v>0</v>
      </c>
      <c r="AV532" s="19"/>
      <c r="AW532" s="47">
        <v>47880</v>
      </c>
      <c r="BB532" s="80">
        <f t="shared" si="296"/>
        <v>500</v>
      </c>
      <c r="BD532" s="18">
        <v>0</v>
      </c>
      <c r="BE532" s="18">
        <v>0</v>
      </c>
      <c r="BF532" s="18"/>
      <c r="BG532" s="18"/>
      <c r="BH532" s="18"/>
      <c r="BI532" s="18"/>
      <c r="BJ532" s="18"/>
      <c r="BK532" s="18"/>
      <c r="BL532" s="18"/>
    </row>
    <row r="533" spans="1:68" x14ac:dyDescent="0.25">
      <c r="A533" s="18">
        <v>646</v>
      </c>
      <c r="B533" s="23" t="s">
        <v>669</v>
      </c>
      <c r="C533" s="28" t="s">
        <v>1534</v>
      </c>
      <c r="D533" s="28"/>
      <c r="E533" s="23"/>
      <c r="F533" s="24">
        <v>161000</v>
      </c>
      <c r="G533" s="25">
        <v>0.52</v>
      </c>
      <c r="H533" s="52" t="e">
        <v>#N/A</v>
      </c>
      <c r="I533" s="86" t="s">
        <v>1700</v>
      </c>
      <c r="J533" s="83" t="s">
        <v>1502</v>
      </c>
      <c r="K533" s="71" t="s">
        <v>1197</v>
      </c>
      <c r="L533" s="25" t="s">
        <v>670</v>
      </c>
      <c r="M533" s="52">
        <v>0.52</v>
      </c>
      <c r="N533" s="71" t="s">
        <v>1208</v>
      </c>
      <c r="O533" s="25">
        <v>1</v>
      </c>
      <c r="P533" s="25">
        <v>7</v>
      </c>
      <c r="Q533" s="52">
        <v>4</v>
      </c>
      <c r="R533" s="25">
        <v>3</v>
      </c>
      <c r="S533" s="25">
        <v>15</v>
      </c>
      <c r="T533" s="25">
        <v>3</v>
      </c>
      <c r="U533" s="25">
        <f t="shared" ref="U533:U539" si="297">SUM(O533:R533)</f>
        <v>15</v>
      </c>
      <c r="V533" s="71" t="s">
        <v>1872</v>
      </c>
      <c r="W533" s="71" t="s">
        <v>21</v>
      </c>
      <c r="X533" s="23" t="s">
        <v>1510</v>
      </c>
      <c r="Y533" s="25">
        <v>50000</v>
      </c>
      <c r="Z533" s="25">
        <v>1000</v>
      </c>
      <c r="AA533" s="42">
        <v>14000</v>
      </c>
      <c r="AB533" s="42">
        <v>3000</v>
      </c>
      <c r="AC533" s="42">
        <v>19000</v>
      </c>
      <c r="AD533" s="42">
        <v>10000</v>
      </c>
      <c r="AE533" s="42">
        <v>20000</v>
      </c>
      <c r="AF533" s="42">
        <v>3000</v>
      </c>
      <c r="AG533" s="42">
        <v>24000</v>
      </c>
      <c r="AH533" s="42">
        <v>42000</v>
      </c>
      <c r="AI533" s="42">
        <v>41100</v>
      </c>
      <c r="AJ533" s="18">
        <v>176100</v>
      </c>
      <c r="AK533" s="47">
        <v>19566.666666666668</v>
      </c>
      <c r="AL533" s="75">
        <v>42000</v>
      </c>
      <c r="AM533" s="47">
        <f t="shared" si="293"/>
        <v>10174.666666666668</v>
      </c>
      <c r="AN533" s="47">
        <v>0.10174666666666668</v>
      </c>
      <c r="AO533" s="48">
        <v>9.3085430103373185E-5</v>
      </c>
      <c r="AP533" s="49">
        <v>0.9940083878446685</v>
      </c>
      <c r="AQ533" s="18" t="s">
        <v>1168</v>
      </c>
      <c r="AR533" s="24">
        <v>161000</v>
      </c>
      <c r="AS533" s="24" t="s">
        <v>1510</v>
      </c>
      <c r="AT533" s="79">
        <f t="shared" si="289"/>
        <v>1615.3846153846155</v>
      </c>
      <c r="AU533" s="51" t="b">
        <f t="shared" si="290"/>
        <v>0</v>
      </c>
      <c r="AV533" s="53">
        <v>115</v>
      </c>
      <c r="AW533" s="47">
        <v>83720</v>
      </c>
      <c r="AX533" s="18" t="s">
        <v>1841</v>
      </c>
      <c r="AY533" s="18">
        <v>2</v>
      </c>
      <c r="AZ533" s="18">
        <f t="shared" ref="AZ533:AZ539" si="298">AT533*U533</f>
        <v>24230.76923076923</v>
      </c>
      <c r="BA533" s="44">
        <f t="shared" ref="BA533:BA539" si="299">ROUNDUP((AT533*U533)/Z533,0)*Z533</f>
        <v>25000</v>
      </c>
      <c r="BB533" s="80">
        <f t="shared" si="296"/>
        <v>50000</v>
      </c>
      <c r="BC533" s="18">
        <f t="shared" ref="BC533:BC539" si="300">BO533</f>
        <v>50000</v>
      </c>
      <c r="BD533" s="18">
        <f t="shared" ref="BD533:BD539" si="301">BO533*G533</f>
        <v>26000</v>
      </c>
      <c r="BE533" s="18">
        <f t="shared" ref="BE533:BE539" si="302">BD533*AY533</f>
        <v>52000</v>
      </c>
      <c r="BF533" s="18">
        <f>U533</f>
        <v>15</v>
      </c>
      <c r="BG533" s="19">
        <f t="shared" ref="BG533:BG539" si="303">ROUNDUP(AR533/BO533,0)</f>
        <v>4</v>
      </c>
      <c r="BH533" s="19">
        <f t="shared" ref="BH533:BH539" si="304">AY533-BG533</f>
        <v>-2</v>
      </c>
      <c r="BI533" s="19">
        <f>(AR533-AY533*BO533)*G533</f>
        <v>31720</v>
      </c>
      <c r="BJ533" s="19"/>
      <c r="BK533" s="19"/>
      <c r="BL533" s="19"/>
      <c r="BM533" s="19">
        <f t="shared" ref="BM533:BM539" si="305">BF533*AT533</f>
        <v>24230.76923076923</v>
      </c>
      <c r="BN533" s="18">
        <f t="shared" ref="BN533:BN539" si="306">Y533+ROUNDUP((BM533-Y533)/Z533,0)*Z533</f>
        <v>24000</v>
      </c>
      <c r="BO533" s="18">
        <f t="shared" ref="BO533:BO539" si="307">IF(BN533&gt;=Y533,BN533,Y533)</f>
        <v>50000</v>
      </c>
      <c r="BP533" s="18">
        <f t="shared" ref="BP533:BP539" si="308">BO533/AT533</f>
        <v>30.952380952380949</v>
      </c>
    </row>
    <row r="534" spans="1:68" x14ac:dyDescent="0.25">
      <c r="A534" s="18">
        <v>638</v>
      </c>
      <c r="B534" s="23" t="s">
        <v>672</v>
      </c>
      <c r="C534" s="28" t="s">
        <v>1534</v>
      </c>
      <c r="D534" s="28"/>
      <c r="E534" s="23"/>
      <c r="F534" s="24">
        <v>169000</v>
      </c>
      <c r="G534" s="25">
        <v>0.2</v>
      </c>
      <c r="H534" s="52" t="s">
        <v>1702</v>
      </c>
      <c r="I534" s="86" t="s">
        <v>1700</v>
      </c>
      <c r="J534" s="83" t="s">
        <v>1630</v>
      </c>
      <c r="K534" s="71" t="s">
        <v>1197</v>
      </c>
      <c r="L534" s="25" t="s">
        <v>673</v>
      </c>
      <c r="M534" s="52">
        <v>0.2</v>
      </c>
      <c r="N534" s="71" t="s">
        <v>1208</v>
      </c>
      <c r="O534" s="25">
        <v>1</v>
      </c>
      <c r="P534" s="25">
        <v>7</v>
      </c>
      <c r="Q534" s="52">
        <v>4</v>
      </c>
      <c r="R534" s="25">
        <v>3</v>
      </c>
      <c r="S534" s="25">
        <v>15</v>
      </c>
      <c r="T534" s="25">
        <v>3</v>
      </c>
      <c r="U534" s="25">
        <f t="shared" si="297"/>
        <v>15</v>
      </c>
      <c r="V534" s="71" t="s">
        <v>1872</v>
      </c>
      <c r="W534" s="71" t="s">
        <v>21</v>
      </c>
      <c r="X534" s="23" t="s">
        <v>1510</v>
      </c>
      <c r="Y534" s="25">
        <v>50000</v>
      </c>
      <c r="Z534" s="25">
        <v>1000</v>
      </c>
      <c r="AA534" s="42">
        <v>45000</v>
      </c>
      <c r="AB534" s="42">
        <v>23000</v>
      </c>
      <c r="AC534" s="42">
        <v>86000</v>
      </c>
      <c r="AD534" s="42">
        <v>0</v>
      </c>
      <c r="AE534" s="42">
        <v>92000</v>
      </c>
      <c r="AF534" s="42">
        <v>20000</v>
      </c>
      <c r="AG534" s="42">
        <v>25000</v>
      </c>
      <c r="AH534" s="42">
        <v>84000</v>
      </c>
      <c r="AI534" s="42">
        <v>72000</v>
      </c>
      <c r="AJ534" s="18">
        <v>447000</v>
      </c>
      <c r="AK534" s="47">
        <v>49666.666666666664</v>
      </c>
      <c r="AL534" s="75">
        <v>92000</v>
      </c>
      <c r="AM534" s="47">
        <f t="shared" si="293"/>
        <v>9933.3333333333339</v>
      </c>
      <c r="AN534" s="47">
        <v>9.9333333333333343E-2</v>
      </c>
      <c r="AO534" s="48">
        <v>9.0877532993071706E-5</v>
      </c>
      <c r="AP534" s="49">
        <v>0.99409926537766158</v>
      </c>
      <c r="AQ534" s="18" t="s">
        <v>1168</v>
      </c>
      <c r="AR534" s="24">
        <v>169000</v>
      </c>
      <c r="AS534" s="24" t="s">
        <v>1510</v>
      </c>
      <c r="AT534" s="79">
        <f t="shared" si="289"/>
        <v>3538.4615384615386</v>
      </c>
      <c r="AU534" s="51" t="b">
        <f t="shared" si="290"/>
        <v>0</v>
      </c>
      <c r="AV534" s="19">
        <v>55.108695652173914</v>
      </c>
      <c r="AW534" s="47">
        <v>33800</v>
      </c>
      <c r="AX534" s="18" t="s">
        <v>1841</v>
      </c>
      <c r="AY534" s="18">
        <v>2</v>
      </c>
      <c r="AZ534" s="18">
        <f t="shared" si="298"/>
        <v>53076.923076923078</v>
      </c>
      <c r="BA534" s="44">
        <f t="shared" si="299"/>
        <v>54000</v>
      </c>
      <c r="BB534" s="80">
        <f t="shared" si="296"/>
        <v>50000</v>
      </c>
      <c r="BC534" s="18">
        <f t="shared" si="300"/>
        <v>50000</v>
      </c>
      <c r="BD534" s="18">
        <f t="shared" si="301"/>
        <v>10000</v>
      </c>
      <c r="BE534" s="18">
        <f t="shared" si="302"/>
        <v>20000</v>
      </c>
      <c r="BF534" s="18">
        <v>10</v>
      </c>
      <c r="BG534" s="19">
        <f t="shared" si="303"/>
        <v>4</v>
      </c>
      <c r="BH534" s="19">
        <f t="shared" si="304"/>
        <v>-2</v>
      </c>
      <c r="BI534" s="19">
        <f>(AR534-AY534*BO534)*G534</f>
        <v>13800</v>
      </c>
      <c r="BJ534" s="19"/>
      <c r="BK534" s="19"/>
      <c r="BL534" s="19"/>
      <c r="BM534" s="19">
        <f t="shared" si="305"/>
        <v>35384.615384615383</v>
      </c>
      <c r="BN534" s="18">
        <f t="shared" si="306"/>
        <v>35000</v>
      </c>
      <c r="BO534" s="18">
        <f t="shared" si="307"/>
        <v>50000</v>
      </c>
      <c r="BP534" s="18">
        <f t="shared" si="308"/>
        <v>14.130434782608695</v>
      </c>
    </row>
    <row r="535" spans="1:68" ht="45" x14ac:dyDescent="0.25">
      <c r="A535" s="18">
        <v>125</v>
      </c>
      <c r="B535" s="29" t="s">
        <v>2192</v>
      </c>
      <c r="C535" s="28" t="s">
        <v>1534</v>
      </c>
      <c r="D535" s="28"/>
      <c r="E535" s="23"/>
      <c r="F535" s="24">
        <v>0</v>
      </c>
      <c r="G535" s="25">
        <v>500</v>
      </c>
      <c r="H535" s="52" t="s">
        <v>1703</v>
      </c>
      <c r="I535" s="86" t="s">
        <v>1700</v>
      </c>
      <c r="J535" s="83" t="s">
        <v>1623</v>
      </c>
      <c r="K535" s="71" t="s">
        <v>1183</v>
      </c>
      <c r="L535" s="25" t="s">
        <v>677</v>
      </c>
      <c r="M535" s="52">
        <v>500</v>
      </c>
      <c r="N535" s="71" t="s">
        <v>1208</v>
      </c>
      <c r="O535" s="25">
        <v>1</v>
      </c>
      <c r="P535" s="25">
        <v>20</v>
      </c>
      <c r="Q535" s="52">
        <v>5</v>
      </c>
      <c r="R535" s="25">
        <v>5</v>
      </c>
      <c r="S535" s="25">
        <v>31</v>
      </c>
      <c r="T535" s="54">
        <v>30</v>
      </c>
      <c r="U535" s="25">
        <f t="shared" si="297"/>
        <v>31</v>
      </c>
      <c r="V535" s="71" t="s">
        <v>1890</v>
      </c>
      <c r="W535" s="71" t="s">
        <v>19</v>
      </c>
      <c r="X535" s="25" t="s">
        <v>1529</v>
      </c>
      <c r="Y535" s="25">
        <v>25</v>
      </c>
      <c r="Z535" s="25">
        <v>25</v>
      </c>
      <c r="AA535" s="42">
        <v>75</v>
      </c>
      <c r="AB535" s="42">
        <v>25</v>
      </c>
      <c r="AC535" s="42">
        <v>0</v>
      </c>
      <c r="AD535" s="42">
        <v>0</v>
      </c>
      <c r="AE535" s="42">
        <v>0</v>
      </c>
      <c r="AF535" s="42">
        <v>0</v>
      </c>
      <c r="AG535" s="42">
        <v>50</v>
      </c>
      <c r="AH535" s="42">
        <v>25</v>
      </c>
      <c r="AI535" s="42">
        <v>0</v>
      </c>
      <c r="AJ535" s="18">
        <v>175</v>
      </c>
      <c r="AK535" s="47">
        <v>19.444444444444443</v>
      </c>
      <c r="AL535" s="75">
        <v>75</v>
      </c>
      <c r="AM535" s="47">
        <f t="shared" si="293"/>
        <v>9722.2222222222208</v>
      </c>
      <c r="AN535" s="47">
        <v>9.722222222222221E-2</v>
      </c>
      <c r="AO535" s="48">
        <v>8.8946131285165233E-5</v>
      </c>
      <c r="AP535" s="49">
        <v>0.99418821150894676</v>
      </c>
      <c r="AQ535" s="18" t="s">
        <v>1168</v>
      </c>
      <c r="AR535" s="57">
        <v>0</v>
      </c>
      <c r="AS535" s="24" t="s">
        <v>1509</v>
      </c>
      <c r="AT535" s="79">
        <f t="shared" si="289"/>
        <v>2.8846153846153846</v>
      </c>
      <c r="AU535" s="51" t="b">
        <f t="shared" si="290"/>
        <v>0</v>
      </c>
      <c r="AV535" s="19">
        <v>0</v>
      </c>
      <c r="AW535" s="47">
        <v>0</v>
      </c>
      <c r="AX535" s="18" t="s">
        <v>1841</v>
      </c>
      <c r="AY535" s="18">
        <v>2</v>
      </c>
      <c r="AZ535" s="18">
        <f t="shared" si="298"/>
        <v>89.42307692307692</v>
      </c>
      <c r="BA535" s="44">
        <f t="shared" si="299"/>
        <v>100</v>
      </c>
      <c r="BB535" s="80">
        <f t="shared" si="296"/>
        <v>25</v>
      </c>
      <c r="BC535" s="18">
        <f t="shared" si="300"/>
        <v>100</v>
      </c>
      <c r="BD535" s="18">
        <f t="shared" si="301"/>
        <v>50000</v>
      </c>
      <c r="BE535" s="18">
        <f t="shared" si="302"/>
        <v>100000</v>
      </c>
      <c r="BF535" s="18">
        <f>U535</f>
        <v>31</v>
      </c>
      <c r="BG535" s="19">
        <f t="shared" si="303"/>
        <v>0</v>
      </c>
      <c r="BH535" s="19">
        <f t="shared" si="304"/>
        <v>2</v>
      </c>
      <c r="BI535" s="19"/>
      <c r="BJ535" s="19"/>
      <c r="BK535" s="19">
        <f>BH535*BO535</f>
        <v>200</v>
      </c>
      <c r="BL535" s="58">
        <f>BK535*G535</f>
        <v>100000</v>
      </c>
      <c r="BM535" s="19">
        <f t="shared" si="305"/>
        <v>89.42307692307692</v>
      </c>
      <c r="BN535" s="18">
        <f t="shared" si="306"/>
        <v>100</v>
      </c>
      <c r="BO535" s="18">
        <f t="shared" si="307"/>
        <v>100</v>
      </c>
      <c r="BP535" s="18">
        <f t="shared" si="308"/>
        <v>34.666666666666664</v>
      </c>
    </row>
    <row r="536" spans="1:68" x14ac:dyDescent="0.25">
      <c r="A536" s="18">
        <v>972</v>
      </c>
      <c r="B536" s="26" t="s">
        <v>810</v>
      </c>
      <c r="C536" s="28" t="s">
        <v>1534</v>
      </c>
      <c r="D536" s="28"/>
      <c r="E536" s="23"/>
      <c r="F536" s="24">
        <v>15000</v>
      </c>
      <c r="G536" s="25">
        <v>1.1000000000000001</v>
      </c>
      <c r="H536" s="52" t="s">
        <v>1732</v>
      </c>
      <c r="I536" s="86" t="s">
        <v>1700</v>
      </c>
      <c r="J536" s="83" t="s">
        <v>1639</v>
      </c>
      <c r="K536" s="71" t="s">
        <v>1187</v>
      </c>
      <c r="L536" s="25" t="s">
        <v>811</v>
      </c>
      <c r="M536" s="52">
        <v>1.1000000000000001</v>
      </c>
      <c r="N536" s="71" t="s">
        <v>1208</v>
      </c>
      <c r="O536" s="25">
        <v>1</v>
      </c>
      <c r="P536" s="25">
        <v>10</v>
      </c>
      <c r="Q536" s="52">
        <v>1</v>
      </c>
      <c r="R536" s="25">
        <v>3</v>
      </c>
      <c r="S536" s="25">
        <v>15</v>
      </c>
      <c r="T536" s="25">
        <v>5</v>
      </c>
      <c r="U536" s="25">
        <f t="shared" si="297"/>
        <v>15</v>
      </c>
      <c r="V536" s="71"/>
      <c r="W536" s="71" t="s">
        <v>46</v>
      </c>
      <c r="X536" s="25" t="s">
        <v>1510</v>
      </c>
      <c r="Y536" s="25">
        <v>10000</v>
      </c>
      <c r="Z536" s="25">
        <v>2000</v>
      </c>
      <c r="AA536" s="42"/>
      <c r="AB536" s="42"/>
      <c r="AC536" s="42"/>
      <c r="AD536" s="42"/>
      <c r="AE536" s="42"/>
      <c r="AF536" s="42"/>
      <c r="AG536" s="42">
        <v>0</v>
      </c>
      <c r="AH536" s="42">
        <v>14500</v>
      </c>
      <c r="AI536" s="42">
        <v>12000</v>
      </c>
      <c r="AJ536" s="18">
        <v>26500</v>
      </c>
      <c r="AK536" s="47">
        <v>8833.3333333333339</v>
      </c>
      <c r="AL536" s="75">
        <v>14500</v>
      </c>
      <c r="AM536" s="47">
        <f t="shared" si="293"/>
        <v>3238.8888888888891</v>
      </c>
      <c r="AN536" s="47">
        <v>9.7166666666666679E-2</v>
      </c>
      <c r="AO536" s="48">
        <v>8.8895304924430888E-5</v>
      </c>
      <c r="AP536" s="49">
        <v>0.99427710681387116</v>
      </c>
      <c r="AQ536" s="18" t="s">
        <v>1168</v>
      </c>
      <c r="AR536" s="24">
        <v>15000</v>
      </c>
      <c r="AS536" s="24" t="s">
        <v>1510</v>
      </c>
      <c r="AT536" s="79">
        <f t="shared" si="289"/>
        <v>557.69230769230774</v>
      </c>
      <c r="AU536" s="51" t="b">
        <f t="shared" si="290"/>
        <v>0</v>
      </c>
      <c r="AV536" s="19">
        <v>31.03448275862069</v>
      </c>
      <c r="AW536" s="47">
        <v>16500</v>
      </c>
      <c r="AX536" s="18" t="s">
        <v>1841</v>
      </c>
      <c r="AY536" s="18">
        <v>2</v>
      </c>
      <c r="AZ536" s="18">
        <f t="shared" si="298"/>
        <v>8365.3846153846152</v>
      </c>
      <c r="BA536" s="44">
        <f t="shared" si="299"/>
        <v>10000</v>
      </c>
      <c r="BB536" s="80">
        <f t="shared" si="296"/>
        <v>10000</v>
      </c>
      <c r="BC536" s="18">
        <f t="shared" si="300"/>
        <v>10000</v>
      </c>
      <c r="BD536" s="18">
        <f t="shared" si="301"/>
        <v>11000</v>
      </c>
      <c r="BE536" s="18">
        <f t="shared" si="302"/>
        <v>22000</v>
      </c>
      <c r="BF536" s="18">
        <f>U536</f>
        <v>15</v>
      </c>
      <c r="BG536" s="19">
        <f t="shared" si="303"/>
        <v>2</v>
      </c>
      <c r="BH536" s="19">
        <f t="shared" si="304"/>
        <v>0</v>
      </c>
      <c r="BI536" s="19"/>
      <c r="BJ536" s="19"/>
      <c r="BK536" s="19"/>
      <c r="BL536" s="19"/>
      <c r="BM536" s="19">
        <f t="shared" si="305"/>
        <v>8365.3846153846152</v>
      </c>
      <c r="BN536" s="18">
        <f t="shared" si="306"/>
        <v>8000</v>
      </c>
      <c r="BO536" s="18">
        <f t="shared" si="307"/>
        <v>10000</v>
      </c>
      <c r="BP536" s="18">
        <f t="shared" si="308"/>
        <v>17.931034482758619</v>
      </c>
    </row>
    <row r="537" spans="1:68" ht="30" x14ac:dyDescent="0.25">
      <c r="A537" s="18">
        <v>695</v>
      </c>
      <c r="B537" s="28" t="s">
        <v>2193</v>
      </c>
      <c r="C537" s="28" t="s">
        <v>1534</v>
      </c>
      <c r="D537" s="28"/>
      <c r="E537" s="23"/>
      <c r="F537" s="24">
        <v>7500</v>
      </c>
      <c r="G537" s="25">
        <v>1.2</v>
      </c>
      <c r="H537" s="52" t="s">
        <v>1702</v>
      </c>
      <c r="I537" s="86" t="s">
        <v>1700</v>
      </c>
      <c r="J537" s="83" t="s">
        <v>1697</v>
      </c>
      <c r="K537" s="71" t="s">
        <v>1180</v>
      </c>
      <c r="L537" s="25" t="s">
        <v>678</v>
      </c>
      <c r="M537" s="52">
        <v>1.2</v>
      </c>
      <c r="N537" s="71" t="s">
        <v>1208</v>
      </c>
      <c r="O537" s="25">
        <v>1</v>
      </c>
      <c r="P537" s="25">
        <v>7</v>
      </c>
      <c r="Q537" s="52">
        <v>1</v>
      </c>
      <c r="R537" s="25">
        <v>2</v>
      </c>
      <c r="S537" s="25">
        <v>11</v>
      </c>
      <c r="T537" s="25">
        <v>3</v>
      </c>
      <c r="U537" s="25">
        <f t="shared" si="297"/>
        <v>11</v>
      </c>
      <c r="V537" s="71" t="s">
        <v>1899</v>
      </c>
      <c r="W537" s="71" t="s">
        <v>46</v>
      </c>
      <c r="X537" s="25" t="s">
        <v>1510</v>
      </c>
      <c r="Y537" s="25">
        <v>5000</v>
      </c>
      <c r="Z537" s="25">
        <v>2000</v>
      </c>
      <c r="AA537" s="42">
        <v>0</v>
      </c>
      <c r="AB537" s="42">
        <v>0</v>
      </c>
      <c r="AC537" s="42">
        <v>0</v>
      </c>
      <c r="AD537" s="42">
        <v>0</v>
      </c>
      <c r="AE537" s="42">
        <v>0</v>
      </c>
      <c r="AF537" s="42">
        <v>15000</v>
      </c>
      <c r="AG537" s="42">
        <v>15000</v>
      </c>
      <c r="AH537" s="42">
        <v>22800</v>
      </c>
      <c r="AI537" s="42">
        <v>19500</v>
      </c>
      <c r="AJ537" s="18">
        <v>72300</v>
      </c>
      <c r="AK537" s="47">
        <v>8033.333333333333</v>
      </c>
      <c r="AL537" s="75">
        <v>22800</v>
      </c>
      <c r="AM537" s="47">
        <f t="shared" si="293"/>
        <v>9640</v>
      </c>
      <c r="AN537" s="47">
        <v>9.64E-2</v>
      </c>
      <c r="AO537" s="48">
        <v>8.8193901146296419E-5</v>
      </c>
      <c r="AP537" s="49">
        <v>0.9943653007150175</v>
      </c>
      <c r="AQ537" s="18" t="s">
        <v>1168</v>
      </c>
      <c r="AR537" s="24">
        <v>7500</v>
      </c>
      <c r="AS537" s="24" t="s">
        <v>1510</v>
      </c>
      <c r="AT537" s="79">
        <f t="shared" si="289"/>
        <v>876.92307692307691</v>
      </c>
      <c r="AU537" s="51" t="b">
        <f t="shared" si="290"/>
        <v>0</v>
      </c>
      <c r="AV537" s="19">
        <v>9.8684210526315788</v>
      </c>
      <c r="AW537" s="47">
        <v>9000</v>
      </c>
      <c r="AX537" s="18" t="s">
        <v>1841</v>
      </c>
      <c r="AY537" s="18">
        <v>2</v>
      </c>
      <c r="AZ537" s="18">
        <f t="shared" si="298"/>
        <v>9646.1538461538457</v>
      </c>
      <c r="BA537" s="44">
        <f t="shared" si="299"/>
        <v>10000</v>
      </c>
      <c r="BB537" s="80">
        <f t="shared" si="296"/>
        <v>5000</v>
      </c>
      <c r="BC537" s="18">
        <f t="shared" si="300"/>
        <v>9000</v>
      </c>
      <c r="BD537" s="18">
        <f t="shared" si="301"/>
        <v>10800</v>
      </c>
      <c r="BE537" s="18">
        <f t="shared" si="302"/>
        <v>21600</v>
      </c>
      <c r="BF537" s="18">
        <v>10</v>
      </c>
      <c r="BG537" s="19">
        <f t="shared" si="303"/>
        <v>1</v>
      </c>
      <c r="BH537" s="19">
        <f t="shared" si="304"/>
        <v>1</v>
      </c>
      <c r="BI537" s="19"/>
      <c r="BJ537" s="19"/>
      <c r="BK537" s="19">
        <f>BH537*BO537</f>
        <v>9000</v>
      </c>
      <c r="BL537" s="19">
        <f>BK537*G537</f>
        <v>10800</v>
      </c>
      <c r="BM537" s="19">
        <f t="shared" si="305"/>
        <v>8769.2307692307695</v>
      </c>
      <c r="BN537" s="18">
        <f t="shared" si="306"/>
        <v>9000</v>
      </c>
      <c r="BO537" s="18">
        <f t="shared" si="307"/>
        <v>9000</v>
      </c>
      <c r="BP537" s="18">
        <f t="shared" si="308"/>
        <v>10.263157894736842</v>
      </c>
    </row>
    <row r="538" spans="1:68" ht="30" x14ac:dyDescent="0.25">
      <c r="A538" s="18">
        <v>394</v>
      </c>
      <c r="B538" s="29" t="s">
        <v>2194</v>
      </c>
      <c r="C538" s="28" t="s">
        <v>1534</v>
      </c>
      <c r="D538" s="28"/>
      <c r="E538" s="23"/>
      <c r="F538" s="24">
        <v>10000</v>
      </c>
      <c r="G538" s="25">
        <v>0.45</v>
      </c>
      <c r="H538" s="52" t="s">
        <v>1729</v>
      </c>
      <c r="I538" s="86" t="s">
        <v>1700</v>
      </c>
      <c r="J538" s="83" t="s">
        <v>1502</v>
      </c>
      <c r="K538" s="71" t="s">
        <v>1187</v>
      </c>
      <c r="L538" s="25" t="s">
        <v>751</v>
      </c>
      <c r="M538" s="52">
        <v>0.45</v>
      </c>
      <c r="N538" s="71" t="s">
        <v>1208</v>
      </c>
      <c r="O538" s="25">
        <v>1</v>
      </c>
      <c r="P538" s="25">
        <v>10</v>
      </c>
      <c r="Q538" s="52">
        <v>1</v>
      </c>
      <c r="R538" s="25">
        <v>3</v>
      </c>
      <c r="S538" s="25">
        <v>15</v>
      </c>
      <c r="T538" s="25">
        <v>5</v>
      </c>
      <c r="U538" s="25">
        <f t="shared" si="297"/>
        <v>15</v>
      </c>
      <c r="V538" s="71"/>
      <c r="W538" s="71" t="s">
        <v>46</v>
      </c>
      <c r="X538" s="25" t="s">
        <v>1529</v>
      </c>
      <c r="Y538" s="25">
        <v>10000</v>
      </c>
      <c r="Z538" s="25">
        <v>200</v>
      </c>
      <c r="AA538" s="42"/>
      <c r="AB538" s="42"/>
      <c r="AC538" s="42"/>
      <c r="AD538" s="42"/>
      <c r="AE538" s="42">
        <v>22090</v>
      </c>
      <c r="AF538" s="42">
        <v>24340</v>
      </c>
      <c r="AG538" s="42">
        <v>18000</v>
      </c>
      <c r="AH538" s="42">
        <v>16100</v>
      </c>
      <c r="AI538" s="42">
        <v>25400</v>
      </c>
      <c r="AJ538" s="18">
        <v>105930</v>
      </c>
      <c r="AK538" s="47">
        <v>21186</v>
      </c>
      <c r="AL538" s="75">
        <v>25400</v>
      </c>
      <c r="AM538" s="47">
        <f t="shared" si="293"/>
        <v>5296.5</v>
      </c>
      <c r="AN538" s="47">
        <v>9.5337000000000005E-2</v>
      </c>
      <c r="AO538" s="48">
        <v>8.7221389560004803E-5</v>
      </c>
      <c r="AP538" s="49">
        <v>0.99445252210457746</v>
      </c>
      <c r="AQ538" s="18" t="s">
        <v>1168</v>
      </c>
      <c r="AR538" s="24">
        <v>10000</v>
      </c>
      <c r="AS538" s="24" t="s">
        <v>1510</v>
      </c>
      <c r="AT538" s="79">
        <f t="shared" si="289"/>
        <v>976.92307692307691</v>
      </c>
      <c r="AU538" s="51" t="b">
        <f t="shared" si="290"/>
        <v>0</v>
      </c>
      <c r="AV538" s="19">
        <v>11.811023622047244</v>
      </c>
      <c r="AW538" s="47">
        <v>4500</v>
      </c>
      <c r="AX538" s="18" t="s">
        <v>1841</v>
      </c>
      <c r="AY538" s="18">
        <v>2</v>
      </c>
      <c r="AZ538" s="18">
        <f t="shared" si="298"/>
        <v>14653.846153846154</v>
      </c>
      <c r="BA538" s="44">
        <f t="shared" si="299"/>
        <v>14800</v>
      </c>
      <c r="BB538" s="80">
        <f t="shared" si="296"/>
        <v>10000</v>
      </c>
      <c r="BC538" s="18">
        <f t="shared" si="300"/>
        <v>19600</v>
      </c>
      <c r="BD538" s="18">
        <f t="shared" si="301"/>
        <v>8820</v>
      </c>
      <c r="BE538" s="18">
        <f t="shared" si="302"/>
        <v>17640</v>
      </c>
      <c r="BF538" s="18">
        <v>20</v>
      </c>
      <c r="BG538" s="19">
        <f t="shared" si="303"/>
        <v>1</v>
      </c>
      <c r="BH538" s="19">
        <f t="shared" si="304"/>
        <v>1</v>
      </c>
      <c r="BI538" s="19"/>
      <c r="BJ538" s="19"/>
      <c r="BK538" s="19">
        <f>BH538*BO538</f>
        <v>19600</v>
      </c>
      <c r="BL538" s="19">
        <f>BK538*G538</f>
        <v>8820</v>
      </c>
      <c r="BM538" s="19">
        <f t="shared" si="305"/>
        <v>19538.461538461539</v>
      </c>
      <c r="BN538" s="18">
        <f t="shared" si="306"/>
        <v>19600</v>
      </c>
      <c r="BO538" s="18">
        <f t="shared" si="307"/>
        <v>19600</v>
      </c>
      <c r="BP538" s="18">
        <f t="shared" si="308"/>
        <v>20.062992125984252</v>
      </c>
    </row>
    <row r="539" spans="1:68" x14ac:dyDescent="0.25">
      <c r="A539" s="18">
        <v>202</v>
      </c>
      <c r="B539" s="23" t="s">
        <v>680</v>
      </c>
      <c r="C539" s="28" t="s">
        <v>1534</v>
      </c>
      <c r="D539" s="28"/>
      <c r="E539" s="23"/>
      <c r="F539" s="24">
        <v>66900</v>
      </c>
      <c r="G539" s="25">
        <v>0.45</v>
      </c>
      <c r="H539" s="52" t="s">
        <v>1730</v>
      </c>
      <c r="I539" s="86" t="s">
        <v>1699</v>
      </c>
      <c r="J539" s="83" t="s">
        <v>1500</v>
      </c>
      <c r="K539" s="71" t="s">
        <v>1187</v>
      </c>
      <c r="L539" s="25" t="s">
        <v>681</v>
      </c>
      <c r="M539" s="52">
        <v>0.45</v>
      </c>
      <c r="N539" s="71" t="s">
        <v>1208</v>
      </c>
      <c r="O539" s="25">
        <v>1</v>
      </c>
      <c r="P539" s="25">
        <v>10</v>
      </c>
      <c r="Q539" s="52">
        <v>1</v>
      </c>
      <c r="R539" s="25">
        <v>3</v>
      </c>
      <c r="S539" s="25">
        <v>15</v>
      </c>
      <c r="T539" s="25">
        <v>7</v>
      </c>
      <c r="U539" s="25">
        <f t="shared" si="297"/>
        <v>15</v>
      </c>
      <c r="V539" s="71" t="s">
        <v>1928</v>
      </c>
      <c r="W539" s="71" t="s">
        <v>46</v>
      </c>
      <c r="X539" s="25" t="s">
        <v>1510</v>
      </c>
      <c r="Y539" s="25">
        <v>10000</v>
      </c>
      <c r="Z539" s="25">
        <v>200</v>
      </c>
      <c r="AA539" s="42">
        <v>52825</v>
      </c>
      <c r="AB539" s="42">
        <v>32600</v>
      </c>
      <c r="AC539" s="42">
        <v>20000</v>
      </c>
      <c r="AD539" s="42">
        <v>0</v>
      </c>
      <c r="AE539" s="42">
        <v>0</v>
      </c>
      <c r="AF539" s="42">
        <v>19000</v>
      </c>
      <c r="AG539" s="42">
        <v>22040</v>
      </c>
      <c r="AH539" s="42">
        <v>9000</v>
      </c>
      <c r="AI539" s="42">
        <v>32000</v>
      </c>
      <c r="AJ539" s="18">
        <v>187465</v>
      </c>
      <c r="AK539" s="47">
        <v>20829.444444444445</v>
      </c>
      <c r="AL539" s="75">
        <v>52825</v>
      </c>
      <c r="AM539" s="47">
        <f t="shared" si="293"/>
        <v>9373.25</v>
      </c>
      <c r="AN539" s="47">
        <v>9.3732499999999996E-2</v>
      </c>
      <c r="AO539" s="48">
        <v>8.5753473435635168E-5</v>
      </c>
      <c r="AP539" s="49">
        <v>0.99453827557801311</v>
      </c>
      <c r="AQ539" s="18" t="s">
        <v>1168</v>
      </c>
      <c r="AR539" s="24">
        <v>66900</v>
      </c>
      <c r="AS539" s="24" t="s">
        <v>1510</v>
      </c>
      <c r="AT539" s="79">
        <f t="shared" si="289"/>
        <v>2031.7307692307693</v>
      </c>
      <c r="AU539" s="51" t="b">
        <f t="shared" si="290"/>
        <v>0</v>
      </c>
      <c r="AV539" s="19">
        <v>37.993374349266446</v>
      </c>
      <c r="AW539" s="47">
        <v>30105</v>
      </c>
      <c r="AX539" s="18" t="s">
        <v>1841</v>
      </c>
      <c r="AY539" s="18">
        <v>2</v>
      </c>
      <c r="AZ539" s="18">
        <f t="shared" si="298"/>
        <v>30475.961538461539</v>
      </c>
      <c r="BA539" s="44">
        <f t="shared" si="299"/>
        <v>30600</v>
      </c>
      <c r="BB539" s="80">
        <f t="shared" si="296"/>
        <v>10000</v>
      </c>
      <c r="BC539" s="18">
        <f t="shared" si="300"/>
        <v>20400</v>
      </c>
      <c r="BD539" s="18">
        <f t="shared" si="301"/>
        <v>9180</v>
      </c>
      <c r="BE539" s="18">
        <f t="shared" si="302"/>
        <v>18360</v>
      </c>
      <c r="BF539" s="18">
        <v>10</v>
      </c>
      <c r="BG539" s="19">
        <f t="shared" si="303"/>
        <v>4</v>
      </c>
      <c r="BH539" s="19">
        <f t="shared" si="304"/>
        <v>-2</v>
      </c>
      <c r="BI539" s="19">
        <f>(AR539-AY539*BO539)*G539</f>
        <v>11745</v>
      </c>
      <c r="BJ539" s="19"/>
      <c r="BK539" s="19"/>
      <c r="BL539" s="19"/>
      <c r="BM539" s="19">
        <f t="shared" si="305"/>
        <v>20317.307692307691</v>
      </c>
      <c r="BN539" s="18">
        <f t="shared" si="306"/>
        <v>20400</v>
      </c>
      <c r="BO539" s="18">
        <f t="shared" si="307"/>
        <v>20400</v>
      </c>
      <c r="BP539" s="18">
        <f t="shared" si="308"/>
        <v>10.040700425934689</v>
      </c>
    </row>
    <row r="540" spans="1:68" x14ac:dyDescent="0.25">
      <c r="A540" s="18">
        <v>427</v>
      </c>
      <c r="B540" s="23" t="s">
        <v>1285</v>
      </c>
      <c r="C540" s="28" t="s">
        <v>1870</v>
      </c>
      <c r="D540" s="28"/>
      <c r="E540" s="23" t="s">
        <v>1602</v>
      </c>
      <c r="F540" s="24">
        <v>616</v>
      </c>
      <c r="G540" s="25">
        <v>34.25</v>
      </c>
      <c r="H540" s="52" t="s">
        <v>1763</v>
      </c>
      <c r="I540" s="86" t="s">
        <v>1700</v>
      </c>
      <c r="J540" s="83" t="s">
        <v>1639</v>
      </c>
      <c r="K540" s="69" t="s">
        <v>1178</v>
      </c>
      <c r="L540" s="25" t="s">
        <v>1286</v>
      </c>
      <c r="M540" s="52">
        <v>34.25</v>
      </c>
      <c r="N540" s="71" t="s">
        <v>1208</v>
      </c>
      <c r="O540" s="25">
        <v>1</v>
      </c>
      <c r="P540" s="25">
        <v>4</v>
      </c>
      <c r="Q540" s="52">
        <v>1</v>
      </c>
      <c r="R540" s="25">
        <v>2</v>
      </c>
      <c r="S540" s="25">
        <v>8</v>
      </c>
      <c r="U540" s="25">
        <f>MIN(S540,T540)</f>
        <v>8</v>
      </c>
      <c r="V540" s="71"/>
      <c r="W540" s="71" t="s">
        <v>46</v>
      </c>
      <c r="X540" s="25" t="s">
        <v>1510</v>
      </c>
      <c r="Y540" s="25">
        <v>500</v>
      </c>
      <c r="Z540" s="25">
        <v>10</v>
      </c>
      <c r="AA540" s="42">
        <v>65</v>
      </c>
      <c r="AB540" s="42">
        <v>60</v>
      </c>
      <c r="AC540" s="42"/>
      <c r="AD540" s="42"/>
      <c r="AE540" s="42">
        <v>830</v>
      </c>
      <c r="AF540" s="42">
        <v>200</v>
      </c>
      <c r="AG540" s="42"/>
      <c r="AH540" s="42"/>
      <c r="AI540" s="42">
        <v>210</v>
      </c>
      <c r="AK540" s="47">
        <v>273</v>
      </c>
      <c r="AM540" s="47">
        <f t="shared" si="293"/>
        <v>0</v>
      </c>
      <c r="AO540" s="48">
        <v>0</v>
      </c>
      <c r="AP540" s="49">
        <v>1</v>
      </c>
      <c r="AQ540" s="18" t="s">
        <v>1552</v>
      </c>
      <c r="AR540" s="24">
        <v>616</v>
      </c>
      <c r="AS540" s="24" t="s">
        <v>1510</v>
      </c>
      <c r="AT540" s="79">
        <f t="shared" si="289"/>
        <v>0</v>
      </c>
      <c r="AU540" s="51" t="b">
        <f t="shared" si="290"/>
        <v>0</v>
      </c>
      <c r="AV540" s="19"/>
      <c r="AW540" s="47">
        <v>21098</v>
      </c>
      <c r="BB540" s="80">
        <f t="shared" si="296"/>
        <v>500</v>
      </c>
      <c r="BD540" s="18">
        <v>0</v>
      </c>
      <c r="BE540" s="18">
        <v>0</v>
      </c>
      <c r="BF540" s="18"/>
      <c r="BG540" s="18"/>
      <c r="BH540" s="18"/>
      <c r="BI540" s="18"/>
      <c r="BJ540" s="18"/>
      <c r="BK540" s="18"/>
      <c r="BL540" s="18"/>
    </row>
    <row r="541" spans="1:68" ht="30" x14ac:dyDescent="0.25">
      <c r="A541" s="18">
        <v>366</v>
      </c>
      <c r="B541" s="28" t="s">
        <v>2195</v>
      </c>
      <c r="C541" s="28" t="s">
        <v>1534</v>
      </c>
      <c r="D541" s="28"/>
      <c r="E541" s="23"/>
      <c r="F541" s="24">
        <v>260</v>
      </c>
      <c r="G541" s="25">
        <v>38.75</v>
      </c>
      <c r="H541" s="52" t="s">
        <v>1702</v>
      </c>
      <c r="I541" s="86" t="s">
        <v>1700</v>
      </c>
      <c r="J541" s="83" t="s">
        <v>1505</v>
      </c>
      <c r="K541" s="71" t="s">
        <v>1178</v>
      </c>
      <c r="L541" s="25" t="s">
        <v>682</v>
      </c>
      <c r="M541" s="52">
        <v>38.75</v>
      </c>
      <c r="N541" s="71" t="s">
        <v>1208</v>
      </c>
      <c r="O541" s="25">
        <v>1</v>
      </c>
      <c r="P541" s="25">
        <v>4</v>
      </c>
      <c r="Q541" s="52">
        <v>1</v>
      </c>
      <c r="R541" s="25">
        <v>2</v>
      </c>
      <c r="S541" s="25">
        <v>8</v>
      </c>
      <c r="T541" s="25">
        <v>5</v>
      </c>
      <c r="U541" s="25">
        <f t="shared" ref="U541:U551" si="309">SUM(O541:R541)</f>
        <v>8</v>
      </c>
      <c r="V541" s="71" t="s">
        <v>1968</v>
      </c>
      <c r="W541" s="71" t="s">
        <v>46</v>
      </c>
      <c r="X541" s="25" t="s">
        <v>1510</v>
      </c>
      <c r="Y541" s="25">
        <v>500</v>
      </c>
      <c r="Z541" s="25">
        <v>10</v>
      </c>
      <c r="AA541" s="42">
        <v>180</v>
      </c>
      <c r="AB541" s="42">
        <v>550</v>
      </c>
      <c r="AC541" s="42">
        <v>360</v>
      </c>
      <c r="AD541" s="42">
        <v>200</v>
      </c>
      <c r="AE541" s="42">
        <v>40</v>
      </c>
      <c r="AF541" s="42">
        <v>230</v>
      </c>
      <c r="AG541" s="42">
        <v>210</v>
      </c>
      <c r="AH541" s="42">
        <v>50</v>
      </c>
      <c r="AI541" s="42">
        <v>350</v>
      </c>
      <c r="AJ541" s="18">
        <v>2170</v>
      </c>
      <c r="AK541" s="47">
        <v>241.11111111111111</v>
      </c>
      <c r="AL541" s="75">
        <v>550</v>
      </c>
      <c r="AM541" s="47">
        <f t="shared" si="293"/>
        <v>9343.0555555555566</v>
      </c>
      <c r="AN541" s="47">
        <v>9.3430555555555572E-2</v>
      </c>
      <c r="AO541" s="48">
        <v>8.5477232165043817E-5</v>
      </c>
      <c r="AP541" s="49">
        <v>0.99462375281017812</v>
      </c>
      <c r="AQ541" s="18" t="s">
        <v>1168</v>
      </c>
      <c r="AR541" s="24">
        <v>260</v>
      </c>
      <c r="AS541" s="24" t="s">
        <v>1510</v>
      </c>
      <c r="AT541" s="79">
        <f t="shared" si="289"/>
        <v>21.153846153846153</v>
      </c>
      <c r="AU541" s="51" t="b">
        <f t="shared" si="290"/>
        <v>0</v>
      </c>
      <c r="AV541" s="19">
        <v>14.181818181818183</v>
      </c>
      <c r="AW541" s="47">
        <v>10075</v>
      </c>
      <c r="AX541" s="18" t="s">
        <v>1841</v>
      </c>
      <c r="AY541" s="18">
        <v>2</v>
      </c>
      <c r="AZ541" s="18">
        <f>AT541*U541</f>
        <v>169.23076923076923</v>
      </c>
      <c r="BA541" s="44">
        <f>ROUNDUP((AT541*U541)/Z541,0)*Z541</f>
        <v>170</v>
      </c>
      <c r="BB541" s="80">
        <f t="shared" si="296"/>
        <v>500</v>
      </c>
      <c r="BC541" s="18">
        <f t="shared" ref="BC541:BC551" si="310">BO541</f>
        <v>500</v>
      </c>
      <c r="BD541" s="18">
        <f t="shared" ref="BD541:BD551" si="311">BO541*G541</f>
        <v>19375</v>
      </c>
      <c r="BE541" s="18">
        <f t="shared" ref="BE541:BE551" si="312">BD541*AY541</f>
        <v>38750</v>
      </c>
      <c r="BF541" s="18">
        <f>U541</f>
        <v>8</v>
      </c>
      <c r="BG541" s="19">
        <f t="shared" ref="BG541:BG551" si="313">ROUNDUP(AR541/BO541,0)</f>
        <v>1</v>
      </c>
      <c r="BH541" s="19">
        <f t="shared" ref="BH541:BH551" si="314">AY541-BG541</f>
        <v>1</v>
      </c>
      <c r="BI541" s="19"/>
      <c r="BJ541" s="19"/>
      <c r="BK541" s="19">
        <f>BH541*BO541</f>
        <v>500</v>
      </c>
      <c r="BL541" s="19">
        <f>BK541*G541</f>
        <v>19375</v>
      </c>
      <c r="BM541" s="19">
        <f t="shared" ref="BM541:BM551" si="315">BF541*AT541</f>
        <v>169.23076923076923</v>
      </c>
      <c r="BN541" s="18">
        <f t="shared" ref="BN541:BN551" si="316">Y541+ROUNDUP((BM541-Y541)/Z541,0)*Z541</f>
        <v>160</v>
      </c>
      <c r="BO541" s="18">
        <f t="shared" ref="BO541:BO551" si="317">IF(BN541&gt;=Y541,BN541,Y541)</f>
        <v>500</v>
      </c>
      <c r="BP541" s="18">
        <f t="shared" ref="BP541:BP551" si="318">BO541/AT541</f>
        <v>23.636363636363637</v>
      </c>
    </row>
    <row r="542" spans="1:68" ht="30" x14ac:dyDescent="0.25">
      <c r="A542" s="18">
        <v>1043</v>
      </c>
      <c r="B542" s="28" t="s">
        <v>2196</v>
      </c>
      <c r="C542" s="28" t="s">
        <v>1534</v>
      </c>
      <c r="D542" s="28"/>
      <c r="E542" s="23"/>
      <c r="F542" s="24">
        <v>9285</v>
      </c>
      <c r="G542" s="25">
        <v>1.8</v>
      </c>
      <c r="H542" s="52" t="e">
        <v>#N/A</v>
      </c>
      <c r="I542" s="86" t="s">
        <v>1700</v>
      </c>
      <c r="J542" s="83" t="s">
        <v>1506</v>
      </c>
      <c r="K542" s="71" t="s">
        <v>1187</v>
      </c>
      <c r="L542" s="25" t="s">
        <v>846</v>
      </c>
      <c r="M542" s="52">
        <v>1.8</v>
      </c>
      <c r="N542" s="71" t="s">
        <v>1208</v>
      </c>
      <c r="O542" s="25">
        <v>1</v>
      </c>
      <c r="P542" s="25">
        <v>10</v>
      </c>
      <c r="Q542" s="52">
        <v>1</v>
      </c>
      <c r="R542" s="25">
        <v>3</v>
      </c>
      <c r="S542" s="25">
        <v>15</v>
      </c>
      <c r="T542" s="25">
        <v>5</v>
      </c>
      <c r="U542" s="25">
        <f t="shared" si="309"/>
        <v>15</v>
      </c>
      <c r="V542" s="71" t="s">
        <v>1977</v>
      </c>
      <c r="W542" s="71" t="s">
        <v>46</v>
      </c>
      <c r="X542" s="25" t="s">
        <v>1510</v>
      </c>
      <c r="Y542" s="25">
        <v>10000</v>
      </c>
      <c r="Z542" s="25">
        <v>300</v>
      </c>
      <c r="AA542" s="42"/>
      <c r="AB542" s="42"/>
      <c r="AC542" s="42"/>
      <c r="AD542" s="42"/>
      <c r="AE542" s="42"/>
      <c r="AF542" s="42"/>
      <c r="AG542" s="42"/>
      <c r="AH542" s="42">
        <v>0</v>
      </c>
      <c r="AI542" s="42">
        <v>10180</v>
      </c>
      <c r="AJ542" s="18">
        <v>10180</v>
      </c>
      <c r="AK542" s="47">
        <v>5090</v>
      </c>
      <c r="AL542" s="75">
        <v>10180</v>
      </c>
      <c r="AM542" s="47">
        <f t="shared" si="293"/>
        <v>2036</v>
      </c>
      <c r="AN542" s="47">
        <v>9.1619999999999993E-2</v>
      </c>
      <c r="AO542" s="48">
        <v>8.3820801068710355E-5</v>
      </c>
      <c r="AP542" s="49">
        <v>0.99470757361124684</v>
      </c>
      <c r="AQ542" s="18" t="s">
        <v>1168</v>
      </c>
      <c r="AR542" s="24">
        <v>9285</v>
      </c>
      <c r="AS542" s="24" t="s">
        <v>1510</v>
      </c>
      <c r="AT542" s="79">
        <f t="shared" si="289"/>
        <v>391.53846153846155</v>
      </c>
      <c r="AU542" s="51" t="b">
        <f t="shared" si="290"/>
        <v>0</v>
      </c>
      <c r="AV542" s="19">
        <v>27.362475442043223</v>
      </c>
      <c r="AW542" s="47">
        <v>16713</v>
      </c>
      <c r="AX542" s="18" t="s">
        <v>1841</v>
      </c>
      <c r="AY542" s="18">
        <v>2</v>
      </c>
      <c r="AZ542" s="18">
        <f>AT542*U542</f>
        <v>5873.0769230769229</v>
      </c>
      <c r="BA542" s="44">
        <f>ROUNDUP((AT542*U542)/Z542,0)*Z542</f>
        <v>6000</v>
      </c>
      <c r="BB542" s="80">
        <f t="shared" si="296"/>
        <v>10000</v>
      </c>
      <c r="BC542" s="18">
        <f t="shared" si="310"/>
        <v>10000</v>
      </c>
      <c r="BD542" s="18">
        <f t="shared" si="311"/>
        <v>18000</v>
      </c>
      <c r="BE542" s="18">
        <f t="shared" si="312"/>
        <v>36000</v>
      </c>
      <c r="BF542" s="18">
        <f>U542</f>
        <v>15</v>
      </c>
      <c r="BG542" s="19">
        <f t="shared" si="313"/>
        <v>1</v>
      </c>
      <c r="BH542" s="19">
        <f t="shared" si="314"/>
        <v>1</v>
      </c>
      <c r="BI542" s="19"/>
      <c r="BJ542" s="19"/>
      <c r="BK542" s="19">
        <f>BH542*BO542</f>
        <v>10000</v>
      </c>
      <c r="BL542" s="19">
        <f>BK542*G542</f>
        <v>18000</v>
      </c>
      <c r="BM542" s="19">
        <f t="shared" si="315"/>
        <v>5873.0769230769229</v>
      </c>
      <c r="BN542" s="18">
        <f t="shared" si="316"/>
        <v>5800</v>
      </c>
      <c r="BO542" s="18">
        <f t="shared" si="317"/>
        <v>10000</v>
      </c>
      <c r="BP542" s="18">
        <f t="shared" si="318"/>
        <v>25.540275049115913</v>
      </c>
    </row>
    <row r="543" spans="1:68" ht="30" x14ac:dyDescent="0.25">
      <c r="A543" s="18">
        <v>675</v>
      </c>
      <c r="B543" s="28" t="s">
        <v>2197</v>
      </c>
      <c r="C543" s="28" t="s">
        <v>1534</v>
      </c>
      <c r="D543" s="28"/>
      <c r="E543" s="23"/>
      <c r="F543" s="24">
        <v>24000</v>
      </c>
      <c r="G543" s="25">
        <v>1.05</v>
      </c>
      <c r="H543" s="52" t="s">
        <v>1742</v>
      </c>
      <c r="I543" s="86" t="s">
        <v>1700</v>
      </c>
      <c r="J543" s="83" t="s">
        <v>1630</v>
      </c>
      <c r="K543" s="71" t="s">
        <v>1180</v>
      </c>
      <c r="L543" s="25" t="s">
        <v>686</v>
      </c>
      <c r="M543" s="52">
        <v>1.05</v>
      </c>
      <c r="N543" s="71" t="s">
        <v>1208</v>
      </c>
      <c r="O543" s="25">
        <v>1</v>
      </c>
      <c r="P543" s="25">
        <v>7</v>
      </c>
      <c r="Q543" s="52">
        <v>1</v>
      </c>
      <c r="R543" s="25">
        <v>2</v>
      </c>
      <c r="S543" s="25">
        <v>11</v>
      </c>
      <c r="T543" s="25">
        <v>3</v>
      </c>
      <c r="U543" s="25">
        <f t="shared" si="309"/>
        <v>11</v>
      </c>
      <c r="V543" s="71" t="s">
        <v>1899</v>
      </c>
      <c r="W543" s="71" t="s">
        <v>46</v>
      </c>
      <c r="X543" s="25" t="s">
        <v>1510</v>
      </c>
      <c r="Y543" s="25">
        <v>5000</v>
      </c>
      <c r="Z543" s="25">
        <v>2000</v>
      </c>
      <c r="AA543" s="42">
        <v>0</v>
      </c>
      <c r="AB543" s="42">
        <v>6000</v>
      </c>
      <c r="AC543" s="42">
        <v>16000</v>
      </c>
      <c r="AD543" s="42">
        <v>0</v>
      </c>
      <c r="AE543" s="42">
        <v>20000</v>
      </c>
      <c r="AF543" s="42">
        <v>10000</v>
      </c>
      <c r="AG543" s="42">
        <v>16000</v>
      </c>
      <c r="AH543" s="42">
        <v>0</v>
      </c>
      <c r="AI543" s="42">
        <v>10000</v>
      </c>
      <c r="AJ543" s="18">
        <v>78000</v>
      </c>
      <c r="AK543" s="47">
        <v>8666.6666666666661</v>
      </c>
      <c r="AL543" s="75">
        <v>20000</v>
      </c>
      <c r="AM543" s="47">
        <f t="shared" si="293"/>
        <v>9100</v>
      </c>
      <c r="AN543" s="47">
        <v>9.0999999999999998E-2</v>
      </c>
      <c r="AO543" s="48">
        <v>8.3253578882914678E-5</v>
      </c>
      <c r="AP543" s="49">
        <v>0.99479082719012979</v>
      </c>
      <c r="AQ543" s="18" t="s">
        <v>1168</v>
      </c>
      <c r="AR543" s="24">
        <v>24000</v>
      </c>
      <c r="AS543" s="24" t="s">
        <v>1510</v>
      </c>
      <c r="AT543" s="79">
        <f t="shared" si="289"/>
        <v>769.23076923076928</v>
      </c>
      <c r="AU543" s="51" t="b">
        <f t="shared" si="290"/>
        <v>0</v>
      </c>
      <c r="AV543" s="19">
        <v>36</v>
      </c>
      <c r="AW543" s="47">
        <v>25200</v>
      </c>
      <c r="AX543" s="18" t="s">
        <v>1841</v>
      </c>
      <c r="AY543" s="18">
        <v>2</v>
      </c>
      <c r="AZ543" s="18">
        <f>AT543*U543</f>
        <v>8461.5384615384628</v>
      </c>
      <c r="BA543" s="44">
        <f>ROUNDUP((AT543*U543)/Z543,0)*Z543</f>
        <v>10000</v>
      </c>
      <c r="BB543" s="80">
        <f t="shared" si="296"/>
        <v>5000</v>
      </c>
      <c r="BC543" s="18">
        <f t="shared" si="310"/>
        <v>9000</v>
      </c>
      <c r="BD543" s="18">
        <f t="shared" si="311"/>
        <v>9450</v>
      </c>
      <c r="BE543" s="18">
        <f t="shared" si="312"/>
        <v>18900</v>
      </c>
      <c r="BF543" s="18">
        <v>10</v>
      </c>
      <c r="BG543" s="19">
        <f t="shared" si="313"/>
        <v>3</v>
      </c>
      <c r="BH543" s="19">
        <f t="shared" si="314"/>
        <v>-1</v>
      </c>
      <c r="BI543" s="19">
        <f>(AR543-AY543*BO543)*G543</f>
        <v>6300</v>
      </c>
      <c r="BJ543" s="19"/>
      <c r="BK543" s="19"/>
      <c r="BL543" s="19"/>
      <c r="BM543" s="19">
        <f t="shared" si="315"/>
        <v>7692.3076923076933</v>
      </c>
      <c r="BN543" s="18">
        <f t="shared" si="316"/>
        <v>9000</v>
      </c>
      <c r="BO543" s="18">
        <f t="shared" si="317"/>
        <v>9000</v>
      </c>
      <c r="BP543" s="18">
        <f t="shared" si="318"/>
        <v>11.7</v>
      </c>
    </row>
    <row r="544" spans="1:68" x14ac:dyDescent="0.25">
      <c r="A544" s="18">
        <v>1004</v>
      </c>
      <c r="B544" s="26" t="s">
        <v>850</v>
      </c>
      <c r="C544" s="28" t="s">
        <v>1534</v>
      </c>
      <c r="D544" s="28"/>
      <c r="E544" s="23"/>
      <c r="F544" s="24">
        <v>30</v>
      </c>
      <c r="G544" s="25">
        <v>50</v>
      </c>
      <c r="H544" s="52" t="e">
        <v>#N/A</v>
      </c>
      <c r="I544" s="86" t="s">
        <v>1700</v>
      </c>
      <c r="J544" s="83" t="s">
        <v>1639</v>
      </c>
      <c r="K544" s="71" t="s">
        <v>1178</v>
      </c>
      <c r="L544" s="25" t="s">
        <v>851</v>
      </c>
      <c r="M544" s="52">
        <v>50</v>
      </c>
      <c r="N544" s="71" t="s">
        <v>1208</v>
      </c>
      <c r="O544" s="25">
        <v>1</v>
      </c>
      <c r="P544" s="25">
        <v>4</v>
      </c>
      <c r="Q544" s="52">
        <v>1</v>
      </c>
      <c r="R544" s="25">
        <v>2</v>
      </c>
      <c r="S544" s="25">
        <v>8</v>
      </c>
      <c r="T544" s="25">
        <v>7</v>
      </c>
      <c r="U544" s="25">
        <f t="shared" si="309"/>
        <v>8</v>
      </c>
      <c r="V544" s="71"/>
      <c r="W544" s="71" t="s">
        <v>46</v>
      </c>
      <c r="X544" s="25" t="s">
        <v>1510</v>
      </c>
      <c r="Y544" s="25">
        <v>500</v>
      </c>
      <c r="Z544" s="25">
        <v>10</v>
      </c>
      <c r="AA544" s="42"/>
      <c r="AB544" s="42"/>
      <c r="AC544" s="42"/>
      <c r="AD544" s="42"/>
      <c r="AE544" s="42"/>
      <c r="AF544" s="42"/>
      <c r="AG544" s="42"/>
      <c r="AH544" s="42">
        <v>140</v>
      </c>
      <c r="AI544" s="42">
        <v>210</v>
      </c>
      <c r="AJ544" s="18">
        <v>350</v>
      </c>
      <c r="AK544" s="47">
        <v>175</v>
      </c>
      <c r="AL544" s="75">
        <v>210</v>
      </c>
      <c r="AM544" s="47">
        <f t="shared" si="293"/>
        <v>1944.4444444444443</v>
      </c>
      <c r="AN544" s="47">
        <v>8.7499999999999994E-2</v>
      </c>
      <c r="AO544" s="48">
        <v>8.0051518156648728E-5</v>
      </c>
      <c r="AP544" s="49">
        <v>0.99487087870828639</v>
      </c>
      <c r="AQ544" s="18" t="s">
        <v>1168</v>
      </c>
      <c r="AR544" s="24">
        <v>30</v>
      </c>
      <c r="AS544" s="24" t="s">
        <v>1510</v>
      </c>
      <c r="AT544" s="79">
        <f t="shared" si="289"/>
        <v>8.0769230769230766</v>
      </c>
      <c r="AU544" s="51" t="b">
        <f t="shared" si="290"/>
        <v>0</v>
      </c>
      <c r="AV544" s="19">
        <v>4.2857142857142856</v>
      </c>
      <c r="AW544" s="47">
        <v>1500</v>
      </c>
      <c r="AX544" s="18" t="s">
        <v>1841</v>
      </c>
      <c r="AY544" s="18">
        <v>2</v>
      </c>
      <c r="AZ544" s="18">
        <f>AT544*U544</f>
        <v>64.615384615384613</v>
      </c>
      <c r="BA544" s="44">
        <f>ROUNDUP((AT544*U544)/Z544,0)*Z544</f>
        <v>70</v>
      </c>
      <c r="BB544" s="80">
        <f t="shared" si="296"/>
        <v>500</v>
      </c>
      <c r="BC544" s="18">
        <f t="shared" si="310"/>
        <v>500</v>
      </c>
      <c r="BD544" s="18">
        <f t="shared" si="311"/>
        <v>25000</v>
      </c>
      <c r="BE544" s="18">
        <f t="shared" si="312"/>
        <v>50000</v>
      </c>
      <c r="BF544" s="18">
        <f>U544</f>
        <v>8</v>
      </c>
      <c r="BG544" s="19">
        <f t="shared" si="313"/>
        <v>1</v>
      </c>
      <c r="BH544" s="19">
        <f t="shared" si="314"/>
        <v>1</v>
      </c>
      <c r="BI544" s="19"/>
      <c r="BJ544" s="19"/>
      <c r="BK544" s="19">
        <f>BH544*BO544</f>
        <v>500</v>
      </c>
      <c r="BL544" s="19">
        <f>BK544*G544</f>
        <v>25000</v>
      </c>
      <c r="BM544" s="19">
        <f t="shared" si="315"/>
        <v>64.615384615384613</v>
      </c>
      <c r="BN544" s="18">
        <f t="shared" si="316"/>
        <v>60</v>
      </c>
      <c r="BO544" s="18">
        <f t="shared" si="317"/>
        <v>500</v>
      </c>
      <c r="BP544" s="18">
        <f t="shared" si="318"/>
        <v>61.904761904761905</v>
      </c>
    </row>
    <row r="545" spans="1:68" ht="30" x14ac:dyDescent="0.25">
      <c r="B545" s="28" t="s">
        <v>2198</v>
      </c>
      <c r="C545" s="28" t="s">
        <v>1534</v>
      </c>
      <c r="D545" s="28"/>
      <c r="E545" s="23"/>
      <c r="F545" s="24">
        <v>58150</v>
      </c>
      <c r="G545" s="25">
        <v>0.45</v>
      </c>
      <c r="H545" s="52" t="s">
        <v>1776</v>
      </c>
      <c r="I545" s="86" t="s">
        <v>1700</v>
      </c>
      <c r="J545" s="83" t="s">
        <v>1505</v>
      </c>
      <c r="K545" s="71" t="s">
        <v>1187</v>
      </c>
      <c r="L545" s="25" t="s">
        <v>689</v>
      </c>
      <c r="M545" s="52">
        <v>0.45</v>
      </c>
      <c r="N545" s="71" t="s">
        <v>1208</v>
      </c>
      <c r="O545" s="37">
        <v>1</v>
      </c>
      <c r="P545" s="37">
        <v>10</v>
      </c>
      <c r="Q545" s="87">
        <v>1</v>
      </c>
      <c r="R545" s="37">
        <v>3</v>
      </c>
      <c r="S545" s="37">
        <v>15</v>
      </c>
      <c r="T545" s="37">
        <v>5</v>
      </c>
      <c r="U545" s="25">
        <f t="shared" si="309"/>
        <v>15</v>
      </c>
      <c r="V545" s="71" t="s">
        <v>1933</v>
      </c>
      <c r="W545" s="71" t="s">
        <v>46</v>
      </c>
      <c r="X545" s="23" t="s">
        <v>1510</v>
      </c>
      <c r="Y545" s="25">
        <v>10000</v>
      </c>
      <c r="Z545" s="25">
        <v>200</v>
      </c>
      <c r="AA545" s="42">
        <v>37990</v>
      </c>
      <c r="AB545" s="42">
        <v>25140</v>
      </c>
      <c r="AC545" s="42">
        <v>21000</v>
      </c>
      <c r="AD545" s="42">
        <v>16000</v>
      </c>
      <c r="AE545" s="42">
        <v>31580</v>
      </c>
      <c r="AF545" s="42">
        <v>22350</v>
      </c>
      <c r="AG545" s="42">
        <v>10000</v>
      </c>
      <c r="AH545" s="42">
        <v>10000</v>
      </c>
      <c r="AI545" s="42">
        <v>0</v>
      </c>
      <c r="AJ545" s="18">
        <v>174060</v>
      </c>
      <c r="AK545" s="47">
        <v>19340</v>
      </c>
      <c r="AL545" s="75">
        <v>37990</v>
      </c>
      <c r="AM545" s="47">
        <f t="shared" si="293"/>
        <v>8703</v>
      </c>
      <c r="AN545" s="47">
        <v>8.7029999999999996E-2</v>
      </c>
      <c r="AO545" s="48">
        <v>7.9621527144835868E-5</v>
      </c>
      <c r="AP545" s="49">
        <v>0.99495050023543119</v>
      </c>
      <c r="AQ545" s="18" t="s">
        <v>1168</v>
      </c>
      <c r="AR545" s="24">
        <v>58150</v>
      </c>
      <c r="AS545" s="24" t="s">
        <v>1510</v>
      </c>
      <c r="AT545" s="79">
        <f t="shared" si="289"/>
        <v>1461.1538461538462</v>
      </c>
      <c r="AU545" s="51" t="b">
        <f t="shared" si="290"/>
        <v>0</v>
      </c>
      <c r="AV545" s="19">
        <v>45.919978941826798</v>
      </c>
      <c r="AW545" s="47">
        <v>26167.5</v>
      </c>
      <c r="AX545" s="18" t="s">
        <v>1841</v>
      </c>
      <c r="AY545" s="18">
        <v>2</v>
      </c>
      <c r="AZ545" s="18">
        <f>AT545*U545</f>
        <v>21917.307692307691</v>
      </c>
      <c r="BA545" s="44">
        <f>ROUNDUP((AT545*U545)/Z545,0)*Z545</f>
        <v>22000</v>
      </c>
      <c r="BB545" s="80">
        <f t="shared" si="296"/>
        <v>10000</v>
      </c>
      <c r="BC545" s="18">
        <f t="shared" si="310"/>
        <v>14800</v>
      </c>
      <c r="BD545" s="18">
        <f t="shared" si="311"/>
        <v>6660</v>
      </c>
      <c r="BE545" s="18">
        <f t="shared" si="312"/>
        <v>13320</v>
      </c>
      <c r="BF545" s="18">
        <v>10</v>
      </c>
      <c r="BG545" s="19">
        <f t="shared" si="313"/>
        <v>4</v>
      </c>
      <c r="BH545" s="19">
        <f t="shared" si="314"/>
        <v>-2</v>
      </c>
      <c r="BI545" s="19">
        <f>(AR545-AY545*BO545)*G545</f>
        <v>12847.5</v>
      </c>
      <c r="BJ545" s="19"/>
      <c r="BK545" s="19"/>
      <c r="BL545" s="19"/>
      <c r="BM545" s="19">
        <f t="shared" si="315"/>
        <v>14611.538461538461</v>
      </c>
      <c r="BN545" s="18">
        <f t="shared" si="316"/>
        <v>14800</v>
      </c>
      <c r="BO545" s="18">
        <f t="shared" si="317"/>
        <v>14800</v>
      </c>
      <c r="BP545" s="18">
        <f t="shared" si="318"/>
        <v>10.128981310871282</v>
      </c>
    </row>
    <row r="546" spans="1:68" x14ac:dyDescent="0.25">
      <c r="A546" s="18">
        <v>288</v>
      </c>
      <c r="B546" s="23" t="s">
        <v>1289</v>
      </c>
      <c r="C546" s="23" t="s">
        <v>1595</v>
      </c>
      <c r="D546" s="23"/>
      <c r="E546" s="23" t="s">
        <v>1602</v>
      </c>
      <c r="F546" s="24">
        <v>460</v>
      </c>
      <c r="G546" s="25">
        <v>34</v>
      </c>
      <c r="H546" s="52" t="s">
        <v>1764</v>
      </c>
      <c r="I546" s="86" t="s">
        <v>1700</v>
      </c>
      <c r="J546" s="83" t="s">
        <v>1639</v>
      </c>
      <c r="K546" s="69" t="s">
        <v>1178</v>
      </c>
      <c r="L546" s="25" t="s">
        <v>1290</v>
      </c>
      <c r="M546" s="52">
        <v>34</v>
      </c>
      <c r="N546" s="71" t="s">
        <v>1208</v>
      </c>
      <c r="O546" s="25">
        <v>1</v>
      </c>
      <c r="P546" s="25">
        <v>4</v>
      </c>
      <c r="Q546" s="52">
        <v>1</v>
      </c>
      <c r="R546" s="25">
        <v>2</v>
      </c>
      <c r="S546" s="25">
        <v>8</v>
      </c>
      <c r="U546" s="25">
        <f t="shared" si="309"/>
        <v>8</v>
      </c>
      <c r="V546" s="71" t="s">
        <v>1968</v>
      </c>
      <c r="W546" s="71" t="s">
        <v>46</v>
      </c>
      <c r="X546" s="25" t="s">
        <v>1510</v>
      </c>
      <c r="Y546" s="25">
        <v>500</v>
      </c>
      <c r="Z546" s="25">
        <v>10</v>
      </c>
      <c r="AA546" s="42">
        <v>40</v>
      </c>
      <c r="AB546" s="42">
        <v>130</v>
      </c>
      <c r="AC546" s="42"/>
      <c r="AD546" s="42"/>
      <c r="AE546" s="42"/>
      <c r="AF546" s="42"/>
      <c r="AG546" s="42">
        <v>405</v>
      </c>
      <c r="AH546" s="42">
        <v>390</v>
      </c>
      <c r="AI546" s="42">
        <v>310</v>
      </c>
      <c r="AK546" s="47">
        <v>255</v>
      </c>
      <c r="AM546" s="47">
        <f t="shared" si="293"/>
        <v>0</v>
      </c>
      <c r="AO546" s="48">
        <v>0</v>
      </c>
      <c r="AP546" s="49">
        <v>1</v>
      </c>
      <c r="AQ546" s="18" t="s">
        <v>1168</v>
      </c>
      <c r="AR546" s="24">
        <v>460</v>
      </c>
      <c r="AS546" s="24" t="s">
        <v>1510</v>
      </c>
      <c r="AT546" s="79">
        <f t="shared" si="289"/>
        <v>0</v>
      </c>
      <c r="AU546" s="51" t="b">
        <f t="shared" si="290"/>
        <v>0</v>
      </c>
      <c r="AV546" s="19"/>
      <c r="AW546" s="47">
        <v>15640</v>
      </c>
      <c r="AX546" s="18" t="s">
        <v>1867</v>
      </c>
      <c r="AY546" s="18">
        <v>2</v>
      </c>
      <c r="AZ546" s="43"/>
      <c r="BB546" s="80">
        <f t="shared" si="296"/>
        <v>500</v>
      </c>
      <c r="BC546" s="18">
        <f t="shared" si="310"/>
        <v>500</v>
      </c>
      <c r="BD546" s="18">
        <f t="shared" si="311"/>
        <v>17000</v>
      </c>
      <c r="BE546" s="18">
        <f t="shared" si="312"/>
        <v>34000</v>
      </c>
      <c r="BF546" s="18">
        <f>U546</f>
        <v>8</v>
      </c>
      <c r="BG546" s="19">
        <f t="shared" si="313"/>
        <v>1</v>
      </c>
      <c r="BH546" s="19">
        <f t="shared" si="314"/>
        <v>1</v>
      </c>
      <c r="BI546" s="19"/>
      <c r="BJ546" s="19"/>
      <c r="BK546" s="19">
        <f>BH546*BO546</f>
        <v>500</v>
      </c>
      <c r="BL546" s="19">
        <f>BK546*G546</f>
        <v>17000</v>
      </c>
      <c r="BM546" s="19">
        <f t="shared" si="315"/>
        <v>0</v>
      </c>
      <c r="BN546" s="18">
        <f t="shared" si="316"/>
        <v>0</v>
      </c>
      <c r="BO546" s="18">
        <f t="shared" si="317"/>
        <v>500</v>
      </c>
      <c r="BP546" s="18" t="e">
        <f t="shared" si="318"/>
        <v>#DIV/0!</v>
      </c>
    </row>
    <row r="547" spans="1:68" ht="30" x14ac:dyDescent="0.25">
      <c r="A547" s="18">
        <v>673</v>
      </c>
      <c r="B547" s="28" t="s">
        <v>2199</v>
      </c>
      <c r="C547" s="28" t="s">
        <v>1534</v>
      </c>
      <c r="D547" s="28"/>
      <c r="E547" s="23"/>
      <c r="F547" s="24">
        <v>9000</v>
      </c>
      <c r="G547" s="25">
        <v>1.95</v>
      </c>
      <c r="H547" s="52" t="s">
        <v>1777</v>
      </c>
      <c r="I547" s="86" t="s">
        <v>1700</v>
      </c>
      <c r="J547" s="83" t="s">
        <v>1505</v>
      </c>
      <c r="K547" s="71" t="s">
        <v>1175</v>
      </c>
      <c r="L547" s="25" t="s">
        <v>690</v>
      </c>
      <c r="M547" s="52">
        <v>1.95</v>
      </c>
      <c r="N547" s="71" t="s">
        <v>1208</v>
      </c>
      <c r="O547" s="25">
        <v>1</v>
      </c>
      <c r="P547" s="25">
        <v>15</v>
      </c>
      <c r="Q547" s="52">
        <v>1</v>
      </c>
      <c r="R547" s="25">
        <v>5</v>
      </c>
      <c r="S547" s="25">
        <v>22</v>
      </c>
      <c r="T547" s="25">
        <v>3</v>
      </c>
      <c r="U547" s="25">
        <f t="shared" si="309"/>
        <v>22</v>
      </c>
      <c r="V547" s="71" t="s">
        <v>1899</v>
      </c>
      <c r="W547" s="71" t="s">
        <v>46</v>
      </c>
      <c r="X547" s="25" t="s">
        <v>1510</v>
      </c>
      <c r="Y547" s="25">
        <v>5000</v>
      </c>
      <c r="Z547" s="25">
        <v>2000</v>
      </c>
      <c r="AA547" s="42">
        <v>0</v>
      </c>
      <c r="AB547" s="42">
        <v>0</v>
      </c>
      <c r="AC547" s="42">
        <v>12000</v>
      </c>
      <c r="AD547" s="42">
        <v>6000</v>
      </c>
      <c r="AE547" s="42">
        <v>4000</v>
      </c>
      <c r="AF547" s="42">
        <v>13500</v>
      </c>
      <c r="AG547" s="42">
        <v>0</v>
      </c>
      <c r="AH547" s="42">
        <v>0</v>
      </c>
      <c r="AI547" s="42">
        <v>4500</v>
      </c>
      <c r="AJ547" s="18">
        <v>40000</v>
      </c>
      <c r="AK547" s="47">
        <v>4444.4444444444443</v>
      </c>
      <c r="AL547" s="75">
        <v>13500</v>
      </c>
      <c r="AM547" s="47">
        <f t="shared" si="293"/>
        <v>8666.6666666666661</v>
      </c>
      <c r="AN547" s="47">
        <v>8.6666666666666656E-2</v>
      </c>
      <c r="AO547" s="48">
        <v>7.9289122745633013E-5</v>
      </c>
      <c r="AP547" s="49">
        <v>0.99502978935817687</v>
      </c>
      <c r="AQ547" s="18" t="s">
        <v>1168</v>
      </c>
      <c r="AR547" s="24">
        <v>9000</v>
      </c>
      <c r="AS547" s="24" t="s">
        <v>1510</v>
      </c>
      <c r="AT547" s="79">
        <f t="shared" si="289"/>
        <v>519.23076923076928</v>
      </c>
      <c r="AU547" s="51" t="b">
        <f t="shared" si="290"/>
        <v>0</v>
      </c>
      <c r="AV547" s="19">
        <v>20</v>
      </c>
      <c r="AW547" s="47">
        <v>17550</v>
      </c>
      <c r="AX547" s="18" t="s">
        <v>1841</v>
      </c>
      <c r="AY547" s="18">
        <v>2</v>
      </c>
      <c r="AZ547" s="18">
        <f>AT547*U547</f>
        <v>11423.076923076924</v>
      </c>
      <c r="BA547" s="44">
        <f>ROUNDUP((AT547*U547)/Z547,0)*Z547</f>
        <v>12000</v>
      </c>
      <c r="BB547" s="80">
        <f t="shared" si="296"/>
        <v>5000</v>
      </c>
      <c r="BC547" s="18">
        <f t="shared" si="310"/>
        <v>7000</v>
      </c>
      <c r="BD547" s="18">
        <f t="shared" si="311"/>
        <v>13650</v>
      </c>
      <c r="BE547" s="18">
        <f t="shared" si="312"/>
        <v>27300</v>
      </c>
      <c r="BF547" s="18">
        <v>10</v>
      </c>
      <c r="BG547" s="19">
        <f t="shared" si="313"/>
        <v>2</v>
      </c>
      <c r="BH547" s="19">
        <f t="shared" si="314"/>
        <v>0</v>
      </c>
      <c r="BI547" s="19"/>
      <c r="BJ547" s="19"/>
      <c r="BK547" s="19"/>
      <c r="BL547" s="19"/>
      <c r="BM547" s="19">
        <f t="shared" si="315"/>
        <v>5192.3076923076933</v>
      </c>
      <c r="BN547" s="18">
        <f t="shared" si="316"/>
        <v>7000</v>
      </c>
      <c r="BO547" s="18">
        <f t="shared" si="317"/>
        <v>7000</v>
      </c>
      <c r="BP547" s="18">
        <f t="shared" si="318"/>
        <v>13.481481481481481</v>
      </c>
    </row>
    <row r="548" spans="1:68" x14ac:dyDescent="0.25">
      <c r="A548" s="18">
        <v>44</v>
      </c>
      <c r="B548" s="23" t="s">
        <v>694</v>
      </c>
      <c r="C548" s="28" t="s">
        <v>1534</v>
      </c>
      <c r="D548" s="28"/>
      <c r="E548" s="23"/>
      <c r="F548" s="24">
        <v>80</v>
      </c>
      <c r="G548" s="25">
        <v>125</v>
      </c>
      <c r="H548" s="52" t="s">
        <v>1702</v>
      </c>
      <c r="I548" s="86" t="s">
        <v>1700</v>
      </c>
      <c r="J548" s="83" t="s">
        <v>1505</v>
      </c>
      <c r="K548" s="71" t="s">
        <v>1171</v>
      </c>
      <c r="L548" s="25" t="s">
        <v>695</v>
      </c>
      <c r="M548" s="52">
        <v>125</v>
      </c>
      <c r="N548" s="71" t="s">
        <v>1207</v>
      </c>
      <c r="O548" s="25">
        <v>1</v>
      </c>
      <c r="P548" s="25">
        <v>7</v>
      </c>
      <c r="Q548" s="52">
        <v>5</v>
      </c>
      <c r="R548" s="25">
        <v>3</v>
      </c>
      <c r="S548" s="52">
        <f>O548+P548+Q548+R548</f>
        <v>16</v>
      </c>
      <c r="T548" s="25">
        <v>10</v>
      </c>
      <c r="U548" s="25">
        <f t="shared" si="309"/>
        <v>16</v>
      </c>
      <c r="V548" s="71" t="s">
        <v>1958</v>
      </c>
      <c r="W548" s="71" t="s">
        <v>31</v>
      </c>
      <c r="X548" s="25" t="s">
        <v>1529</v>
      </c>
      <c r="Y548" s="25">
        <v>50</v>
      </c>
      <c r="Z548" s="25">
        <v>40</v>
      </c>
      <c r="AA548" s="42">
        <v>0</v>
      </c>
      <c r="AB548" s="42">
        <v>0</v>
      </c>
      <c r="AC548" s="42">
        <v>40</v>
      </c>
      <c r="AD548" s="42">
        <v>0</v>
      </c>
      <c r="AE548" s="42">
        <v>0</v>
      </c>
      <c r="AF548" s="42">
        <v>240</v>
      </c>
      <c r="AG548" s="42">
        <v>0</v>
      </c>
      <c r="AH548" s="42">
        <v>120</v>
      </c>
      <c r="AI548" s="42">
        <v>212.34000000000003</v>
      </c>
      <c r="AJ548" s="18">
        <v>612.34</v>
      </c>
      <c r="AK548" s="47">
        <v>68.037777777777777</v>
      </c>
      <c r="AL548" s="75">
        <v>240</v>
      </c>
      <c r="AM548" s="47">
        <f t="shared" si="293"/>
        <v>8504.7222222222226</v>
      </c>
      <c r="AN548" s="47">
        <v>8.5047222222222232E-2</v>
      </c>
      <c r="AO548" s="48">
        <v>7.780753433022584E-5</v>
      </c>
      <c r="AP548" s="49">
        <v>0.99510759689250705</v>
      </c>
      <c r="AQ548" s="18" t="s">
        <v>1168</v>
      </c>
      <c r="AR548" s="24">
        <v>80</v>
      </c>
      <c r="AS548" s="24" t="s">
        <v>1509</v>
      </c>
      <c r="AT548" s="79">
        <f t="shared" si="289"/>
        <v>9.2307692307692299</v>
      </c>
      <c r="AU548" s="51" t="b">
        <f t="shared" si="290"/>
        <v>0</v>
      </c>
      <c r="AV548" s="19">
        <v>10</v>
      </c>
      <c r="AW548" s="47">
        <v>10000</v>
      </c>
      <c r="AX548" s="18" t="s">
        <v>1841</v>
      </c>
      <c r="AY548" s="18">
        <v>2</v>
      </c>
      <c r="AZ548" s="18">
        <f>AT548*U548</f>
        <v>147.69230769230768</v>
      </c>
      <c r="BA548" s="44">
        <f>ROUNDUP((AT548*U548)/Z548,0)*Z548</f>
        <v>160</v>
      </c>
      <c r="BB548" s="80">
        <f t="shared" si="296"/>
        <v>50</v>
      </c>
      <c r="BC548" s="18">
        <f t="shared" si="310"/>
        <v>170</v>
      </c>
      <c r="BD548" s="18">
        <f t="shared" si="311"/>
        <v>21250</v>
      </c>
      <c r="BE548" s="18">
        <f t="shared" si="312"/>
        <v>42500</v>
      </c>
      <c r="BF548" s="18">
        <f>U548</f>
        <v>16</v>
      </c>
      <c r="BG548" s="19">
        <f t="shared" si="313"/>
        <v>1</v>
      </c>
      <c r="BH548" s="19">
        <f t="shared" si="314"/>
        <v>1</v>
      </c>
      <c r="BI548" s="19"/>
      <c r="BJ548" s="19"/>
      <c r="BK548" s="19">
        <f>BH548*BO548</f>
        <v>170</v>
      </c>
      <c r="BL548" s="19">
        <f>BK548*G548</f>
        <v>21250</v>
      </c>
      <c r="BM548" s="19">
        <f t="shared" si="315"/>
        <v>147.69230769230768</v>
      </c>
      <c r="BN548" s="18">
        <f t="shared" si="316"/>
        <v>170</v>
      </c>
      <c r="BO548" s="18">
        <f t="shared" si="317"/>
        <v>170</v>
      </c>
      <c r="BP548" s="18">
        <f t="shared" si="318"/>
        <v>18.416666666666668</v>
      </c>
    </row>
    <row r="549" spans="1:68" x14ac:dyDescent="0.25">
      <c r="A549" s="18">
        <v>479</v>
      </c>
      <c r="B549" s="26" t="s">
        <v>696</v>
      </c>
      <c r="C549" s="28" t="s">
        <v>1534</v>
      </c>
      <c r="D549" s="28"/>
      <c r="E549" s="23"/>
      <c r="F549" s="24">
        <v>370</v>
      </c>
      <c r="G549" s="25">
        <v>39</v>
      </c>
      <c r="H549" s="52" t="s">
        <v>1758</v>
      </c>
      <c r="I549" s="86" t="s">
        <v>1700</v>
      </c>
      <c r="J549" s="83" t="s">
        <v>1503</v>
      </c>
      <c r="K549" s="71" t="s">
        <v>1178</v>
      </c>
      <c r="L549" s="25" t="s">
        <v>697</v>
      </c>
      <c r="M549" s="52">
        <v>39</v>
      </c>
      <c r="N549" s="71" t="s">
        <v>1208</v>
      </c>
      <c r="O549" s="25">
        <v>1</v>
      </c>
      <c r="P549" s="25">
        <v>4</v>
      </c>
      <c r="Q549" s="52">
        <v>1</v>
      </c>
      <c r="R549" s="25">
        <v>2</v>
      </c>
      <c r="S549" s="25">
        <v>8</v>
      </c>
      <c r="T549" s="25">
        <v>7</v>
      </c>
      <c r="U549" s="25">
        <f t="shared" si="309"/>
        <v>8</v>
      </c>
      <c r="V549" s="71"/>
      <c r="W549" s="71" t="s">
        <v>46</v>
      </c>
      <c r="X549" s="25" t="s">
        <v>1510</v>
      </c>
      <c r="Y549" s="25">
        <v>500</v>
      </c>
      <c r="Z549" s="25">
        <v>10</v>
      </c>
      <c r="AA549" s="42">
        <v>440</v>
      </c>
      <c r="AB549" s="42">
        <v>170</v>
      </c>
      <c r="AC549" s="42">
        <v>100</v>
      </c>
      <c r="AD549" s="42">
        <v>510</v>
      </c>
      <c r="AE549" s="42">
        <v>0</v>
      </c>
      <c r="AF549" s="42">
        <v>90</v>
      </c>
      <c r="AG549" s="42">
        <v>180</v>
      </c>
      <c r="AH549" s="42">
        <v>130</v>
      </c>
      <c r="AI549" s="42">
        <v>330</v>
      </c>
      <c r="AJ549" s="18">
        <v>1950</v>
      </c>
      <c r="AK549" s="47">
        <v>216.66666666666666</v>
      </c>
      <c r="AL549" s="75">
        <v>510</v>
      </c>
      <c r="AM549" s="47">
        <f t="shared" si="293"/>
        <v>8450</v>
      </c>
      <c r="AN549" s="47">
        <v>8.4500000000000006E-2</v>
      </c>
      <c r="AO549" s="48">
        <v>7.7306894676992195E-5</v>
      </c>
      <c r="AP549" s="49">
        <v>0.99518490378718405</v>
      </c>
      <c r="AQ549" s="18" t="s">
        <v>1168</v>
      </c>
      <c r="AR549" s="24">
        <v>370</v>
      </c>
      <c r="AS549" s="24" t="s">
        <v>1510</v>
      </c>
      <c r="AT549" s="79">
        <f t="shared" si="289"/>
        <v>19.615384615384617</v>
      </c>
      <c r="AU549" s="51" t="b">
        <f t="shared" si="290"/>
        <v>0</v>
      </c>
      <c r="AV549" s="19">
        <v>21.764705882352942</v>
      </c>
      <c r="AW549" s="47">
        <v>14430</v>
      </c>
      <c r="AX549" s="18" t="s">
        <v>1841</v>
      </c>
      <c r="AY549" s="18">
        <v>2</v>
      </c>
      <c r="AZ549" s="18">
        <f>AT549*U549</f>
        <v>156.92307692307693</v>
      </c>
      <c r="BA549" s="44">
        <f>ROUNDUP((AT549*U549)/Z549,0)*Z549</f>
        <v>160</v>
      </c>
      <c r="BB549" s="80">
        <f t="shared" si="296"/>
        <v>500</v>
      </c>
      <c r="BC549" s="18">
        <f t="shared" si="310"/>
        <v>500</v>
      </c>
      <c r="BD549" s="18">
        <f t="shared" si="311"/>
        <v>19500</v>
      </c>
      <c r="BE549" s="18">
        <f t="shared" si="312"/>
        <v>39000</v>
      </c>
      <c r="BF549" s="18">
        <f>U549</f>
        <v>8</v>
      </c>
      <c r="BG549" s="19">
        <f t="shared" si="313"/>
        <v>1</v>
      </c>
      <c r="BH549" s="19">
        <f t="shared" si="314"/>
        <v>1</v>
      </c>
      <c r="BI549" s="19"/>
      <c r="BJ549" s="19"/>
      <c r="BK549" s="19">
        <f>BH549*BO549</f>
        <v>500</v>
      </c>
      <c r="BL549" s="19">
        <f>BK549*G549</f>
        <v>19500</v>
      </c>
      <c r="BM549" s="19">
        <f t="shared" si="315"/>
        <v>156.92307692307693</v>
      </c>
      <c r="BN549" s="18">
        <f t="shared" si="316"/>
        <v>150</v>
      </c>
      <c r="BO549" s="18">
        <f t="shared" si="317"/>
        <v>500</v>
      </c>
      <c r="BP549" s="18">
        <f t="shared" si="318"/>
        <v>25.490196078431371</v>
      </c>
    </row>
    <row r="550" spans="1:68" x14ac:dyDescent="0.25">
      <c r="A550" s="18">
        <v>687</v>
      </c>
      <c r="B550" s="26" t="s">
        <v>698</v>
      </c>
      <c r="C550" s="28" t="s">
        <v>1534</v>
      </c>
      <c r="D550" s="28"/>
      <c r="E550" s="23"/>
      <c r="F550" s="24">
        <v>48390</v>
      </c>
      <c r="G550" s="25">
        <v>0.15</v>
      </c>
      <c r="H550" s="52" t="e">
        <v>#N/A</v>
      </c>
      <c r="I550" s="86" t="s">
        <v>1699</v>
      </c>
      <c r="J550" s="83" t="s">
        <v>1500</v>
      </c>
      <c r="K550" s="71" t="s">
        <v>1187</v>
      </c>
      <c r="L550" s="25" t="s">
        <v>699</v>
      </c>
      <c r="M550" s="52">
        <v>0.15</v>
      </c>
      <c r="N550" s="71" t="s">
        <v>1208</v>
      </c>
      <c r="O550" s="25">
        <v>1</v>
      </c>
      <c r="P550" s="25">
        <v>10</v>
      </c>
      <c r="Q550" s="52">
        <v>1</v>
      </c>
      <c r="R550" s="25">
        <v>3</v>
      </c>
      <c r="S550" s="25">
        <v>15</v>
      </c>
      <c r="T550" s="25">
        <v>7</v>
      </c>
      <c r="U550" s="25">
        <f t="shared" si="309"/>
        <v>15</v>
      </c>
      <c r="V550" s="71"/>
      <c r="W550" s="71" t="s">
        <v>46</v>
      </c>
      <c r="X550" s="25" t="s">
        <v>1510</v>
      </c>
      <c r="Y550" s="25">
        <v>10000</v>
      </c>
      <c r="Z550" s="25">
        <v>3000</v>
      </c>
      <c r="AA550" s="42">
        <v>108600</v>
      </c>
      <c r="AB550" s="42">
        <v>126800</v>
      </c>
      <c r="AC550" s="42">
        <v>16000</v>
      </c>
      <c r="AD550" s="42">
        <v>0</v>
      </c>
      <c r="AE550" s="42">
        <v>0</v>
      </c>
      <c r="AF550" s="42">
        <v>18000</v>
      </c>
      <c r="AG550" s="42">
        <v>144000</v>
      </c>
      <c r="AH550" s="42">
        <v>38000</v>
      </c>
      <c r="AI550" s="42">
        <v>55500</v>
      </c>
      <c r="AJ550" s="18">
        <v>506900</v>
      </c>
      <c r="AK550" s="47">
        <v>56322.222222222219</v>
      </c>
      <c r="AL550" s="75">
        <v>144000</v>
      </c>
      <c r="AM550" s="47">
        <f t="shared" si="293"/>
        <v>8448.3333333333321</v>
      </c>
      <c r="AN550" s="47">
        <v>8.4483333333333327E-2</v>
      </c>
      <c r="AO550" s="48">
        <v>7.729164676877187E-5</v>
      </c>
      <c r="AP550" s="49">
        <v>0.99526219543395278</v>
      </c>
      <c r="AQ550" s="18" t="s">
        <v>1168</v>
      </c>
      <c r="AR550" s="24">
        <v>48390</v>
      </c>
      <c r="AS550" s="24" t="s">
        <v>1510</v>
      </c>
      <c r="AT550" s="79">
        <f t="shared" si="289"/>
        <v>5538.4615384615381</v>
      </c>
      <c r="AU550" s="51" t="b">
        <f t="shared" si="290"/>
        <v>0</v>
      </c>
      <c r="AV550" s="19">
        <v>10.081250000000001</v>
      </c>
      <c r="AW550" s="47">
        <v>7258.5</v>
      </c>
      <c r="AX550" s="18" t="s">
        <v>1841</v>
      </c>
      <c r="AY550" s="18">
        <v>2</v>
      </c>
      <c r="AZ550" s="18">
        <f>AT550*U550</f>
        <v>83076.923076923078</v>
      </c>
      <c r="BA550" s="44">
        <f>ROUNDUP((AT550*U550)/Z550,0)*Z550</f>
        <v>84000</v>
      </c>
      <c r="BB550" s="80">
        <f t="shared" si="296"/>
        <v>10000</v>
      </c>
      <c r="BC550" s="18">
        <f t="shared" si="310"/>
        <v>58000</v>
      </c>
      <c r="BD550" s="18">
        <f t="shared" si="311"/>
        <v>8700</v>
      </c>
      <c r="BE550" s="18">
        <f t="shared" si="312"/>
        <v>17400</v>
      </c>
      <c r="BF550" s="18">
        <v>10</v>
      </c>
      <c r="BG550" s="19">
        <f t="shared" si="313"/>
        <v>1</v>
      </c>
      <c r="BH550" s="19">
        <f t="shared" si="314"/>
        <v>1</v>
      </c>
      <c r="BI550" s="19"/>
      <c r="BJ550" s="19"/>
      <c r="BK550" s="19">
        <f>BH550*BO550</f>
        <v>58000</v>
      </c>
      <c r="BL550" s="19">
        <f>BK550*G550</f>
        <v>8700</v>
      </c>
      <c r="BM550" s="19">
        <f t="shared" si="315"/>
        <v>55384.615384615383</v>
      </c>
      <c r="BN550" s="18">
        <f t="shared" si="316"/>
        <v>58000</v>
      </c>
      <c r="BO550" s="18">
        <f t="shared" si="317"/>
        <v>58000</v>
      </c>
      <c r="BP550" s="18">
        <f t="shared" si="318"/>
        <v>10.472222222222223</v>
      </c>
    </row>
    <row r="551" spans="1:68" ht="30" x14ac:dyDescent="0.25">
      <c r="A551" s="18">
        <v>130</v>
      </c>
      <c r="B551" s="29" t="s">
        <v>2200</v>
      </c>
      <c r="C551" s="28" t="s">
        <v>1534</v>
      </c>
      <c r="D551" s="28"/>
      <c r="E551" s="23"/>
      <c r="F551" s="24">
        <v>145</v>
      </c>
      <c r="G551" s="25">
        <v>520.97500000000002</v>
      </c>
      <c r="H551" s="52" t="s">
        <v>1756</v>
      </c>
      <c r="I551" s="86" t="s">
        <v>1700</v>
      </c>
      <c r="J551" s="83" t="s">
        <v>1644</v>
      </c>
      <c r="K551" s="71" t="s">
        <v>1183</v>
      </c>
      <c r="L551" s="25" t="s">
        <v>700</v>
      </c>
      <c r="M551" s="52">
        <v>520.97500000000002</v>
      </c>
      <c r="N551" s="71" t="s">
        <v>1207</v>
      </c>
      <c r="O551" s="25">
        <v>1</v>
      </c>
      <c r="P551" s="25">
        <v>20</v>
      </c>
      <c r="Q551" s="52">
        <v>5</v>
      </c>
      <c r="R551" s="25">
        <v>5</v>
      </c>
      <c r="S551" s="52">
        <f>O551+P551+Q551+R551</f>
        <v>31</v>
      </c>
      <c r="T551" s="54">
        <v>30</v>
      </c>
      <c r="U551" s="25">
        <f t="shared" si="309"/>
        <v>31</v>
      </c>
      <c r="V551" s="71" t="s">
        <v>1959</v>
      </c>
      <c r="W551" s="71" t="s">
        <v>19</v>
      </c>
      <c r="X551" s="25" t="s">
        <v>1529</v>
      </c>
      <c r="Y551" s="25">
        <v>50</v>
      </c>
      <c r="Z551" s="25">
        <v>25</v>
      </c>
      <c r="AA551" s="42">
        <v>69.28</v>
      </c>
      <c r="AB551" s="42">
        <v>45</v>
      </c>
      <c r="AC551" s="42">
        <v>0</v>
      </c>
      <c r="AD551" s="42">
        <v>0</v>
      </c>
      <c r="AE551" s="42">
        <v>0</v>
      </c>
      <c r="AF551" s="42">
        <v>0</v>
      </c>
      <c r="AG551" s="42">
        <v>15</v>
      </c>
      <c r="AH551" s="42">
        <v>15</v>
      </c>
      <c r="AI551" s="42">
        <v>0</v>
      </c>
      <c r="AJ551" s="18">
        <v>144.28</v>
      </c>
      <c r="AK551" s="47">
        <v>16.031111111111112</v>
      </c>
      <c r="AL551" s="75">
        <v>69.28</v>
      </c>
      <c r="AM551" s="47">
        <f t="shared" si="293"/>
        <v>8351.8081111111114</v>
      </c>
      <c r="AN551" s="47">
        <v>8.3518081111111114E-2</v>
      </c>
      <c r="AO551" s="48">
        <v>7.6408562131137975E-5</v>
      </c>
      <c r="AP551" s="49">
        <v>0.99533860399608387</v>
      </c>
      <c r="AQ551" s="18" t="s">
        <v>1168</v>
      </c>
      <c r="AR551" s="24">
        <v>145</v>
      </c>
      <c r="AS551" s="24" t="s">
        <v>1509</v>
      </c>
      <c r="AT551" s="79">
        <f t="shared" si="289"/>
        <v>2.6646153846153848</v>
      </c>
      <c r="AU551" s="51" t="b">
        <f t="shared" si="290"/>
        <v>0</v>
      </c>
      <c r="AV551" s="53">
        <v>62.788683602771357</v>
      </c>
      <c r="AW551" s="47">
        <v>75541.375</v>
      </c>
      <c r="AX551" s="18" t="s">
        <v>1841</v>
      </c>
      <c r="AY551" s="18">
        <v>2</v>
      </c>
      <c r="AZ551" s="18">
        <f>AT551*U551</f>
        <v>82.603076923076927</v>
      </c>
      <c r="BA551" s="44">
        <f>ROUNDUP((AT551*U551)/Z551,0)*Z551</f>
        <v>100</v>
      </c>
      <c r="BB551" s="80">
        <f t="shared" si="296"/>
        <v>50</v>
      </c>
      <c r="BC551" s="18">
        <f t="shared" si="310"/>
        <v>100</v>
      </c>
      <c r="BD551" s="18">
        <f t="shared" si="311"/>
        <v>52097.5</v>
      </c>
      <c r="BE551" s="18">
        <f t="shared" si="312"/>
        <v>104195</v>
      </c>
      <c r="BF551" s="18">
        <f>U551</f>
        <v>31</v>
      </c>
      <c r="BG551" s="19">
        <f t="shared" si="313"/>
        <v>2</v>
      </c>
      <c r="BH551" s="19">
        <f t="shared" si="314"/>
        <v>0</v>
      </c>
      <c r="BI551" s="19"/>
      <c r="BJ551" s="19"/>
      <c r="BK551" s="19"/>
      <c r="BL551" s="19"/>
      <c r="BM551" s="19">
        <f t="shared" si="315"/>
        <v>82.603076923076927</v>
      </c>
      <c r="BN551" s="18">
        <f t="shared" si="316"/>
        <v>100</v>
      </c>
      <c r="BO551" s="18">
        <f t="shared" si="317"/>
        <v>100</v>
      </c>
      <c r="BP551" s="18">
        <f t="shared" si="318"/>
        <v>37.52886836027713</v>
      </c>
    </row>
    <row r="552" spans="1:68" ht="30" x14ac:dyDescent="0.25">
      <c r="A552" s="18">
        <v>834</v>
      </c>
      <c r="B552" s="29" t="s">
        <v>2201</v>
      </c>
      <c r="C552" s="28" t="s">
        <v>1870</v>
      </c>
      <c r="D552" s="28"/>
      <c r="E552" s="23"/>
      <c r="F552" s="24">
        <v>21000</v>
      </c>
      <c r="G552" s="25">
        <v>0.65</v>
      </c>
      <c r="H552" s="52" t="e">
        <v>#N/A</v>
      </c>
      <c r="I552" s="86" t="s">
        <v>1700</v>
      </c>
      <c r="J552" s="83" t="s">
        <v>1505</v>
      </c>
      <c r="K552" s="71" t="s">
        <v>1187</v>
      </c>
      <c r="L552" s="25" t="s">
        <v>854</v>
      </c>
      <c r="M552" s="52">
        <v>0.65</v>
      </c>
      <c r="N552" s="71" t="s">
        <v>1208</v>
      </c>
      <c r="O552" s="37">
        <v>1</v>
      </c>
      <c r="P552" s="37">
        <v>10</v>
      </c>
      <c r="Q552" s="87">
        <v>1</v>
      </c>
      <c r="R552" s="37">
        <v>3</v>
      </c>
      <c r="S552" s="37">
        <v>15</v>
      </c>
      <c r="T552" s="37">
        <v>5</v>
      </c>
      <c r="U552" s="25">
        <f>MIN(S552,T552)</f>
        <v>5</v>
      </c>
      <c r="V552" s="71"/>
      <c r="W552" s="71" t="s">
        <v>46</v>
      </c>
      <c r="X552" s="23" t="s">
        <v>1510</v>
      </c>
      <c r="Y552" s="25">
        <v>10000</v>
      </c>
      <c r="Z552" s="25">
        <v>200</v>
      </c>
      <c r="AA552" s="42"/>
      <c r="AB552" s="42"/>
      <c r="AC552" s="42"/>
      <c r="AD552" s="42">
        <v>10000</v>
      </c>
      <c r="AE552" s="42">
        <v>15675</v>
      </c>
      <c r="AF552" s="42"/>
      <c r="AG552" s="42"/>
      <c r="AH552" s="42"/>
      <c r="AI552" s="42"/>
      <c r="AJ552" s="18">
        <v>25675</v>
      </c>
      <c r="AK552" s="47">
        <v>12837.5</v>
      </c>
      <c r="AL552" s="75">
        <v>15675</v>
      </c>
      <c r="AM552" s="47">
        <f t="shared" si="293"/>
        <v>1854.3055555555557</v>
      </c>
      <c r="AN552" s="47">
        <v>8.3443749999999997E-2</v>
      </c>
      <c r="AO552" s="48">
        <v>7.6340558493529802E-5</v>
      </c>
      <c r="AP552" s="49">
        <v>0.99541494455457735</v>
      </c>
      <c r="AQ552" s="18" t="s">
        <v>1552</v>
      </c>
      <c r="AR552" s="24">
        <v>21000</v>
      </c>
      <c r="AS552" s="24" t="s">
        <v>1510</v>
      </c>
      <c r="AT552" s="79">
        <f t="shared" si="289"/>
        <v>602.88461538461536</v>
      </c>
      <c r="AU552" s="51" t="b">
        <f t="shared" si="290"/>
        <v>0</v>
      </c>
      <c r="AV552" s="19">
        <v>40.191387559808611</v>
      </c>
      <c r="AW552" s="47">
        <v>13650</v>
      </c>
      <c r="BB552" s="80">
        <f t="shared" si="296"/>
        <v>10000</v>
      </c>
      <c r="BD552" s="18">
        <v>0</v>
      </c>
      <c r="BE552" s="18">
        <v>0</v>
      </c>
      <c r="BF552" s="18"/>
      <c r="BG552" s="18"/>
      <c r="BH552" s="18"/>
      <c r="BI552" s="18"/>
      <c r="BJ552" s="18"/>
      <c r="BK552" s="18"/>
      <c r="BL552" s="18"/>
    </row>
    <row r="553" spans="1:68" x14ac:dyDescent="0.25">
      <c r="A553" s="18">
        <v>30</v>
      </c>
      <c r="B553" s="23" t="s">
        <v>701</v>
      </c>
      <c r="C553" s="28" t="s">
        <v>1870</v>
      </c>
      <c r="D553" s="28"/>
      <c r="E553" s="23"/>
      <c r="F553" s="24">
        <v>200</v>
      </c>
      <c r="G553" s="25">
        <v>340</v>
      </c>
      <c r="H553" s="52" t="s">
        <v>1778</v>
      </c>
      <c r="I553" s="86" t="s">
        <v>1700</v>
      </c>
      <c r="J553" s="83" t="s">
        <v>1505</v>
      </c>
      <c r="K553" s="71" t="s">
        <v>1183</v>
      </c>
      <c r="L553" s="25" t="s">
        <v>702</v>
      </c>
      <c r="M553" s="52">
        <v>340</v>
      </c>
      <c r="N553" s="71" t="s">
        <v>1207</v>
      </c>
      <c r="O553" s="25">
        <v>1</v>
      </c>
      <c r="P553" s="25">
        <v>20</v>
      </c>
      <c r="Q553" s="52">
        <v>5</v>
      </c>
      <c r="R553" s="25">
        <v>5</v>
      </c>
      <c r="S553" s="25">
        <v>31</v>
      </c>
      <c r="T553" s="25">
        <v>10</v>
      </c>
      <c r="U553" s="25">
        <f>MIN(S553,T553)</f>
        <v>10</v>
      </c>
      <c r="V553" s="71"/>
      <c r="W553" s="71" t="s">
        <v>19</v>
      </c>
      <c r="X553" s="25" t="s">
        <v>1529</v>
      </c>
      <c r="Y553" s="25">
        <v>50</v>
      </c>
      <c r="Z553" s="25">
        <v>40</v>
      </c>
      <c r="AA553" s="42">
        <v>100</v>
      </c>
      <c r="AB553" s="42">
        <v>80</v>
      </c>
      <c r="AC553" s="42">
        <v>0</v>
      </c>
      <c r="AD553" s="42">
        <v>0</v>
      </c>
      <c r="AE553" s="42">
        <v>0</v>
      </c>
      <c r="AF553" s="42">
        <v>40</v>
      </c>
      <c r="AG553" s="42">
        <v>0</v>
      </c>
      <c r="AH553" s="42">
        <v>0</v>
      </c>
      <c r="AI553" s="42">
        <v>0</v>
      </c>
      <c r="AJ553" s="18">
        <v>220</v>
      </c>
      <c r="AK553" s="47">
        <v>24.444444444444443</v>
      </c>
      <c r="AL553" s="75">
        <v>100</v>
      </c>
      <c r="AM553" s="47">
        <f t="shared" si="293"/>
        <v>8311.1111111111113</v>
      </c>
      <c r="AN553" s="47">
        <v>8.3111111111111108E-2</v>
      </c>
      <c r="AO553" s="48">
        <v>7.6036235658632692E-5</v>
      </c>
      <c r="AP553" s="49">
        <v>0.99549098079023601</v>
      </c>
      <c r="AQ553" s="18" t="s">
        <v>1552</v>
      </c>
      <c r="AR553" s="24">
        <v>200</v>
      </c>
      <c r="AS553" s="24" t="s">
        <v>1509</v>
      </c>
      <c r="AT553" s="79">
        <f t="shared" si="289"/>
        <v>3.8461538461538463</v>
      </c>
      <c r="AU553" s="51" t="b">
        <f t="shared" si="290"/>
        <v>0</v>
      </c>
      <c r="AV553" s="53">
        <v>60</v>
      </c>
      <c r="AW553" s="47">
        <v>68000</v>
      </c>
      <c r="BB553" s="80">
        <f t="shared" si="296"/>
        <v>50</v>
      </c>
      <c r="BD553" s="18">
        <v>0</v>
      </c>
      <c r="BE553" s="18">
        <v>0</v>
      </c>
      <c r="BF553" s="18"/>
      <c r="BG553" s="18"/>
      <c r="BH553" s="18"/>
      <c r="BI553" s="18"/>
      <c r="BJ553" s="18"/>
      <c r="BK553" s="18"/>
      <c r="BL553" s="18"/>
    </row>
    <row r="554" spans="1:68" x14ac:dyDescent="0.25">
      <c r="A554" s="18">
        <v>296</v>
      </c>
      <c r="B554" s="23" t="s">
        <v>703</v>
      </c>
      <c r="C554" s="28" t="s">
        <v>1534</v>
      </c>
      <c r="D554" s="28"/>
      <c r="E554" s="23"/>
      <c r="F554" s="24">
        <v>300</v>
      </c>
      <c r="G554" s="25">
        <v>34</v>
      </c>
      <c r="H554" s="52" t="s">
        <v>1746</v>
      </c>
      <c r="I554" s="86" t="s">
        <v>1699</v>
      </c>
      <c r="J554" s="83" t="s">
        <v>1500</v>
      </c>
      <c r="K554" s="71" t="s">
        <v>1178</v>
      </c>
      <c r="L554" s="25" t="s">
        <v>704</v>
      </c>
      <c r="M554" s="52">
        <v>34</v>
      </c>
      <c r="N554" s="71" t="s">
        <v>1208</v>
      </c>
      <c r="O554" s="25">
        <v>1</v>
      </c>
      <c r="P554" s="25">
        <v>4</v>
      </c>
      <c r="Q554" s="52">
        <v>1</v>
      </c>
      <c r="R554" s="25">
        <v>2</v>
      </c>
      <c r="S554" s="25">
        <v>8</v>
      </c>
      <c r="T554" s="25">
        <v>5</v>
      </c>
      <c r="U554" s="25">
        <f t="shared" ref="U554:U561" si="319">SUM(O554:R554)</f>
        <v>8</v>
      </c>
      <c r="V554" s="71" t="s">
        <v>1968</v>
      </c>
      <c r="W554" s="71" t="s">
        <v>46</v>
      </c>
      <c r="X554" s="25" t="s">
        <v>1510</v>
      </c>
      <c r="Y554" s="25">
        <v>500</v>
      </c>
      <c r="Z554" s="25">
        <v>10</v>
      </c>
      <c r="AA554" s="42">
        <v>520</v>
      </c>
      <c r="AB554" s="42">
        <v>0</v>
      </c>
      <c r="AC554" s="42">
        <v>30</v>
      </c>
      <c r="AD554" s="42">
        <v>80</v>
      </c>
      <c r="AE554" s="42">
        <v>310</v>
      </c>
      <c r="AF554" s="42">
        <v>260</v>
      </c>
      <c r="AG554" s="42">
        <v>600</v>
      </c>
      <c r="AH554" s="42">
        <v>180</v>
      </c>
      <c r="AI554" s="42">
        <v>180</v>
      </c>
      <c r="AJ554" s="18">
        <v>2160</v>
      </c>
      <c r="AK554" s="47">
        <v>240</v>
      </c>
      <c r="AL554" s="75">
        <v>600</v>
      </c>
      <c r="AM554" s="47">
        <f t="shared" si="293"/>
        <v>8160</v>
      </c>
      <c r="AN554" s="47">
        <v>8.1600000000000006E-2</v>
      </c>
      <c r="AO554" s="48">
        <v>7.4653758646657558E-5</v>
      </c>
      <c r="AP554" s="49">
        <v>0.99556563454888269</v>
      </c>
      <c r="AQ554" s="18" t="s">
        <v>1168</v>
      </c>
      <c r="AR554" s="24">
        <v>300</v>
      </c>
      <c r="AS554" s="24" t="s">
        <v>1510</v>
      </c>
      <c r="AT554" s="79">
        <f t="shared" si="289"/>
        <v>23.076923076923077</v>
      </c>
      <c r="AU554" s="51" t="b">
        <f t="shared" si="290"/>
        <v>0</v>
      </c>
      <c r="AV554" s="19">
        <v>15</v>
      </c>
      <c r="AW554" s="47">
        <v>10200</v>
      </c>
      <c r="AX554" s="18" t="s">
        <v>1841</v>
      </c>
      <c r="AY554" s="18">
        <v>2</v>
      </c>
      <c r="AZ554" s="18">
        <f t="shared" ref="AZ554:AZ561" si="320">AT554*U554</f>
        <v>184.61538461538461</v>
      </c>
      <c r="BA554" s="44">
        <f t="shared" ref="BA554:BA561" si="321">ROUNDUP((AT554*U554)/Z554,0)*Z554</f>
        <v>190</v>
      </c>
      <c r="BB554" s="80">
        <f t="shared" si="296"/>
        <v>500</v>
      </c>
      <c r="BC554" s="18">
        <f t="shared" ref="BC554:BC561" si="322">BO554</f>
        <v>500</v>
      </c>
      <c r="BD554" s="18">
        <f t="shared" ref="BD554:BD561" si="323">BO554*G554</f>
        <v>17000</v>
      </c>
      <c r="BE554" s="18">
        <f t="shared" ref="BE554:BE561" si="324">BD554*AY554</f>
        <v>34000</v>
      </c>
      <c r="BF554" s="18">
        <f>U554</f>
        <v>8</v>
      </c>
      <c r="BG554" s="19">
        <f t="shared" ref="BG554:BG561" si="325">ROUNDUP(AR554/BO554,0)</f>
        <v>1</v>
      </c>
      <c r="BH554" s="19">
        <f t="shared" ref="BH554:BH561" si="326">AY554-BG554</f>
        <v>1</v>
      </c>
      <c r="BI554" s="19"/>
      <c r="BJ554" s="19"/>
      <c r="BK554" s="19">
        <f>BH554*BO554</f>
        <v>500</v>
      </c>
      <c r="BL554" s="19">
        <f>BK554*G554</f>
        <v>17000</v>
      </c>
      <c r="BM554" s="19">
        <f t="shared" ref="BM554:BM561" si="327">BF554*AT554</f>
        <v>184.61538461538461</v>
      </c>
      <c r="BN554" s="18">
        <f t="shared" ref="BN554:BN561" si="328">Y554+ROUNDUP((BM554-Y554)/Z554,0)*Z554</f>
        <v>180</v>
      </c>
      <c r="BO554" s="18">
        <f t="shared" ref="BO554:BO561" si="329">IF(BN554&gt;=Y554,BN554,Y554)</f>
        <v>500</v>
      </c>
      <c r="BP554" s="18">
        <f t="shared" ref="BP554:BP561" si="330">BO554/AT554</f>
        <v>21.666666666666668</v>
      </c>
    </row>
    <row r="555" spans="1:68" x14ac:dyDescent="0.25">
      <c r="A555" s="18">
        <v>214</v>
      </c>
      <c r="B555" s="23" t="s">
        <v>705</v>
      </c>
      <c r="C555" s="28" t="s">
        <v>1534</v>
      </c>
      <c r="D555" s="28"/>
      <c r="E555" s="23"/>
      <c r="F555" s="24">
        <v>500</v>
      </c>
      <c r="G555" s="25">
        <v>34</v>
      </c>
      <c r="H555" s="52" t="s">
        <v>1752</v>
      </c>
      <c r="I555" s="86" t="s">
        <v>1700</v>
      </c>
      <c r="J555" s="83" t="s">
        <v>1639</v>
      </c>
      <c r="K555" s="71" t="s">
        <v>1178</v>
      </c>
      <c r="L555" s="25" t="s">
        <v>706</v>
      </c>
      <c r="M555" s="52">
        <v>34</v>
      </c>
      <c r="N555" s="71" t="s">
        <v>1208</v>
      </c>
      <c r="O555" s="25">
        <v>1</v>
      </c>
      <c r="P555" s="25">
        <v>4</v>
      </c>
      <c r="Q555" s="52">
        <v>1</v>
      </c>
      <c r="R555" s="25">
        <v>2</v>
      </c>
      <c r="S555" s="25">
        <v>8</v>
      </c>
      <c r="T555" s="25">
        <v>5</v>
      </c>
      <c r="U555" s="25">
        <f t="shared" si="319"/>
        <v>8</v>
      </c>
      <c r="V555" s="71" t="s">
        <v>1968</v>
      </c>
      <c r="W555" s="71" t="s">
        <v>46</v>
      </c>
      <c r="X555" s="25" t="s">
        <v>1510</v>
      </c>
      <c r="Y555" s="25">
        <v>500</v>
      </c>
      <c r="Z555" s="25">
        <v>10</v>
      </c>
      <c r="AA555" s="42">
        <v>450</v>
      </c>
      <c r="AB555" s="42">
        <v>320</v>
      </c>
      <c r="AC555" s="42">
        <v>230</v>
      </c>
      <c r="AD555" s="42">
        <v>0</v>
      </c>
      <c r="AE555" s="42">
        <v>0</v>
      </c>
      <c r="AF555" s="42">
        <v>0</v>
      </c>
      <c r="AG555" s="42">
        <v>210</v>
      </c>
      <c r="AH555" s="42">
        <v>500</v>
      </c>
      <c r="AI555" s="42">
        <v>430</v>
      </c>
      <c r="AJ555" s="18">
        <v>2140</v>
      </c>
      <c r="AK555" s="47">
        <v>237.77777777777777</v>
      </c>
      <c r="AL555" s="75">
        <v>500</v>
      </c>
      <c r="AM555" s="47">
        <f t="shared" si="293"/>
        <v>8084.4444444444443</v>
      </c>
      <c r="AN555" s="47">
        <v>8.0844444444444441E-2</v>
      </c>
      <c r="AO555" s="48">
        <v>7.3962520140669977E-5</v>
      </c>
      <c r="AP555" s="49">
        <v>0.99563959706902339</v>
      </c>
      <c r="AQ555" s="18" t="s">
        <v>1168</v>
      </c>
      <c r="AR555" s="24">
        <v>500</v>
      </c>
      <c r="AS555" s="24" t="s">
        <v>1510</v>
      </c>
      <c r="AT555" s="79">
        <f t="shared" si="289"/>
        <v>19.23076923076923</v>
      </c>
      <c r="AU555" s="51" t="b">
        <f t="shared" si="290"/>
        <v>0</v>
      </c>
      <c r="AV555" s="19">
        <v>29.999999999999996</v>
      </c>
      <c r="AW555" s="47">
        <v>17000</v>
      </c>
      <c r="AX555" s="18" t="s">
        <v>1841</v>
      </c>
      <c r="AY555" s="18">
        <v>2</v>
      </c>
      <c r="AZ555" s="18">
        <f t="shared" si="320"/>
        <v>153.84615384615384</v>
      </c>
      <c r="BA555" s="44">
        <f t="shared" si="321"/>
        <v>160</v>
      </c>
      <c r="BB555" s="80">
        <f t="shared" si="296"/>
        <v>500</v>
      </c>
      <c r="BC555" s="18">
        <f t="shared" si="322"/>
        <v>500</v>
      </c>
      <c r="BD555" s="18">
        <f t="shared" si="323"/>
        <v>17000</v>
      </c>
      <c r="BE555" s="18">
        <f t="shared" si="324"/>
        <v>34000</v>
      </c>
      <c r="BF555" s="18">
        <f>U555</f>
        <v>8</v>
      </c>
      <c r="BG555" s="19">
        <f t="shared" si="325"/>
        <v>1</v>
      </c>
      <c r="BH555" s="19">
        <f t="shared" si="326"/>
        <v>1</v>
      </c>
      <c r="BI555" s="19"/>
      <c r="BJ555" s="19"/>
      <c r="BK555" s="19">
        <f>BH555*BO555</f>
        <v>500</v>
      </c>
      <c r="BL555" s="19">
        <f>BK555*G555</f>
        <v>17000</v>
      </c>
      <c r="BM555" s="19">
        <f t="shared" si="327"/>
        <v>153.84615384615384</v>
      </c>
      <c r="BN555" s="18">
        <f t="shared" si="328"/>
        <v>150</v>
      </c>
      <c r="BO555" s="18">
        <f t="shared" si="329"/>
        <v>500</v>
      </c>
      <c r="BP555" s="18">
        <f t="shared" si="330"/>
        <v>26</v>
      </c>
    </row>
    <row r="556" spans="1:68" ht="30" x14ac:dyDescent="0.25">
      <c r="A556" s="18">
        <v>380</v>
      </c>
      <c r="B556" s="28" t="s">
        <v>2202</v>
      </c>
      <c r="C556" s="28" t="s">
        <v>1534</v>
      </c>
      <c r="D556" s="28"/>
      <c r="E556" s="23"/>
      <c r="F556" s="24">
        <v>30000</v>
      </c>
      <c r="G556" s="25">
        <v>0.65</v>
      </c>
      <c r="H556" s="52" t="s">
        <v>1779</v>
      </c>
      <c r="I556" s="86" t="s">
        <v>1700</v>
      </c>
      <c r="J556" s="83" t="s">
        <v>1505</v>
      </c>
      <c r="K556" s="71" t="s">
        <v>1187</v>
      </c>
      <c r="L556" s="25" t="s">
        <v>707</v>
      </c>
      <c r="M556" s="52">
        <v>0.65</v>
      </c>
      <c r="N556" s="71" t="s">
        <v>1208</v>
      </c>
      <c r="O556" s="25">
        <v>1</v>
      </c>
      <c r="P556" s="25">
        <v>10</v>
      </c>
      <c r="Q556" s="52">
        <v>1</v>
      </c>
      <c r="R556" s="25">
        <v>3</v>
      </c>
      <c r="S556" s="25">
        <v>15</v>
      </c>
      <c r="T556" s="25">
        <v>5</v>
      </c>
      <c r="U556" s="25">
        <f t="shared" si="319"/>
        <v>15</v>
      </c>
      <c r="V556" s="71" t="s">
        <v>1933</v>
      </c>
      <c r="W556" s="71" t="s">
        <v>46</v>
      </c>
      <c r="X556" s="25" t="s">
        <v>1510</v>
      </c>
      <c r="Y556" s="25">
        <v>10000</v>
      </c>
      <c r="Z556" s="25">
        <v>200</v>
      </c>
      <c r="AA556" s="42">
        <v>16140</v>
      </c>
      <c r="AB556" s="42">
        <v>26060</v>
      </c>
      <c r="AC556" s="42">
        <v>5000</v>
      </c>
      <c r="AD556" s="42">
        <v>21000</v>
      </c>
      <c r="AE556" s="42">
        <v>5000</v>
      </c>
      <c r="AF556" s="42">
        <v>4690</v>
      </c>
      <c r="AG556" s="42">
        <v>8000</v>
      </c>
      <c r="AH556" s="42">
        <v>12400</v>
      </c>
      <c r="AI556" s="42">
        <v>12800</v>
      </c>
      <c r="AJ556" s="18">
        <v>111090</v>
      </c>
      <c r="AK556" s="47">
        <v>12343.333333333334</v>
      </c>
      <c r="AL556" s="75">
        <v>26060</v>
      </c>
      <c r="AM556" s="47">
        <f t="shared" si="293"/>
        <v>8023.166666666667</v>
      </c>
      <c r="AN556" s="47">
        <v>8.0231666666666673E-2</v>
      </c>
      <c r="AO556" s="48">
        <v>7.340190538176977E-5</v>
      </c>
      <c r="AP556" s="49">
        <v>0.99571299897440513</v>
      </c>
      <c r="AQ556" s="18" t="s">
        <v>1168</v>
      </c>
      <c r="AR556" s="24">
        <v>30000</v>
      </c>
      <c r="AS556" s="24" t="s">
        <v>1510</v>
      </c>
      <c r="AT556" s="79">
        <f t="shared" si="289"/>
        <v>1002.3076923076923</v>
      </c>
      <c r="AU556" s="51" t="b">
        <f t="shared" si="290"/>
        <v>0</v>
      </c>
      <c r="AV556" s="19">
        <v>34.535686876438987</v>
      </c>
      <c r="AW556" s="47">
        <v>19500</v>
      </c>
      <c r="AX556" s="18" t="s">
        <v>1841</v>
      </c>
      <c r="AY556" s="18">
        <v>2</v>
      </c>
      <c r="AZ556" s="18">
        <f t="shared" si="320"/>
        <v>15034.615384615385</v>
      </c>
      <c r="BA556" s="44">
        <f t="shared" si="321"/>
        <v>15200</v>
      </c>
      <c r="BB556" s="80">
        <f t="shared" si="296"/>
        <v>10000</v>
      </c>
      <c r="BC556" s="18">
        <f t="shared" si="322"/>
        <v>10200</v>
      </c>
      <c r="BD556" s="18">
        <f t="shared" si="323"/>
        <v>6630</v>
      </c>
      <c r="BE556" s="18">
        <f t="shared" si="324"/>
        <v>13260</v>
      </c>
      <c r="BF556" s="18">
        <v>10</v>
      </c>
      <c r="BG556" s="19">
        <f t="shared" si="325"/>
        <v>3</v>
      </c>
      <c r="BH556" s="19">
        <f t="shared" si="326"/>
        <v>-1</v>
      </c>
      <c r="BI556" s="19">
        <f>(AR556-AY556*BO556)*G556</f>
        <v>6240</v>
      </c>
      <c r="BJ556" s="19"/>
      <c r="BK556" s="19"/>
      <c r="BL556" s="19"/>
      <c r="BM556" s="19">
        <f t="shared" si="327"/>
        <v>10023.076923076922</v>
      </c>
      <c r="BN556" s="18">
        <f t="shared" si="328"/>
        <v>10200</v>
      </c>
      <c r="BO556" s="18">
        <f t="shared" si="329"/>
        <v>10200</v>
      </c>
      <c r="BP556" s="18">
        <f t="shared" si="330"/>
        <v>10.176515732924022</v>
      </c>
    </row>
    <row r="557" spans="1:68" x14ac:dyDescent="0.25">
      <c r="A557" s="18">
        <v>883</v>
      </c>
      <c r="B557" s="23" t="s">
        <v>772</v>
      </c>
      <c r="C557" s="28" t="s">
        <v>1534</v>
      </c>
      <c r="D557" s="28"/>
      <c r="E557" s="23"/>
      <c r="F557" s="24">
        <v>1013</v>
      </c>
      <c r="G557" s="25">
        <v>26</v>
      </c>
      <c r="H557" s="52" t="e">
        <v>#N/A</v>
      </c>
      <c r="I557" s="86" t="s">
        <v>1700</v>
      </c>
      <c r="J557" s="83" t="s">
        <v>1499</v>
      </c>
      <c r="K557" s="71" t="s">
        <v>1178</v>
      </c>
      <c r="L557" s="25" t="s">
        <v>773</v>
      </c>
      <c r="M557" s="52">
        <v>26</v>
      </c>
      <c r="N557" s="71" t="s">
        <v>1208</v>
      </c>
      <c r="O557" s="25">
        <v>1</v>
      </c>
      <c r="P557" s="25">
        <v>4</v>
      </c>
      <c r="Q557" s="52">
        <v>1</v>
      </c>
      <c r="R557" s="25">
        <v>2</v>
      </c>
      <c r="S557" s="25">
        <v>8</v>
      </c>
      <c r="T557" s="25">
        <v>5</v>
      </c>
      <c r="U557" s="25">
        <f t="shared" si="319"/>
        <v>8</v>
      </c>
      <c r="V557" s="71" t="s">
        <v>1968</v>
      </c>
      <c r="W557" s="71" t="s">
        <v>46</v>
      </c>
      <c r="X557" s="25" t="s">
        <v>1510</v>
      </c>
      <c r="Y557" s="25">
        <v>500</v>
      </c>
      <c r="Z557" s="25">
        <v>10</v>
      </c>
      <c r="AA557" s="42"/>
      <c r="AB557" s="42"/>
      <c r="AC557" s="42"/>
      <c r="AD557" s="42"/>
      <c r="AE557" s="42">
        <v>255</v>
      </c>
      <c r="AF557" s="42">
        <v>150</v>
      </c>
      <c r="AG557" s="42">
        <v>360</v>
      </c>
      <c r="AH557" s="42">
        <v>350</v>
      </c>
      <c r="AI557" s="42">
        <v>420</v>
      </c>
      <c r="AJ557" s="18">
        <v>1535</v>
      </c>
      <c r="AK557" s="47">
        <v>307</v>
      </c>
      <c r="AL557" s="75">
        <v>420</v>
      </c>
      <c r="AM557" s="47">
        <f t="shared" si="293"/>
        <v>4434.4444444444443</v>
      </c>
      <c r="AN557" s="47">
        <v>7.9820000000000002E-2</v>
      </c>
      <c r="AO557" s="48">
        <v>7.3025282048728014E-5</v>
      </c>
      <c r="AP557" s="49">
        <v>0.99578602425645391</v>
      </c>
      <c r="AQ557" s="18" t="s">
        <v>1168</v>
      </c>
      <c r="AR557" s="24">
        <v>1013</v>
      </c>
      <c r="AS557" s="24" t="s">
        <v>1510</v>
      </c>
      <c r="AT557" s="79">
        <f t="shared" si="289"/>
        <v>16.153846153846153</v>
      </c>
      <c r="AU557" s="51" t="b">
        <f t="shared" si="290"/>
        <v>0</v>
      </c>
      <c r="AV557" s="53">
        <v>72.357142857142861</v>
      </c>
      <c r="AW557" s="47">
        <v>26338</v>
      </c>
      <c r="AX557" s="18" t="s">
        <v>1841</v>
      </c>
      <c r="AY557" s="18">
        <v>2</v>
      </c>
      <c r="AZ557" s="18">
        <f t="shared" si="320"/>
        <v>129.23076923076923</v>
      </c>
      <c r="BA557" s="44">
        <f t="shared" si="321"/>
        <v>130</v>
      </c>
      <c r="BB557" s="80">
        <f t="shared" si="296"/>
        <v>500</v>
      </c>
      <c r="BC557" s="18">
        <f t="shared" si="322"/>
        <v>500</v>
      </c>
      <c r="BD557" s="18">
        <f t="shared" si="323"/>
        <v>13000</v>
      </c>
      <c r="BE557" s="18">
        <f t="shared" si="324"/>
        <v>26000</v>
      </c>
      <c r="BF557" s="18">
        <f>U557</f>
        <v>8</v>
      </c>
      <c r="BG557" s="19">
        <f t="shared" si="325"/>
        <v>3</v>
      </c>
      <c r="BH557" s="19">
        <f t="shared" si="326"/>
        <v>-1</v>
      </c>
      <c r="BI557" s="19">
        <f>(AR557-AY557*BO557)*G557</f>
        <v>338</v>
      </c>
      <c r="BJ557" s="19"/>
      <c r="BK557" s="19"/>
      <c r="BL557" s="19"/>
      <c r="BM557" s="19">
        <f t="shared" si="327"/>
        <v>129.23076923076923</v>
      </c>
      <c r="BN557" s="18">
        <f t="shared" si="328"/>
        <v>120</v>
      </c>
      <c r="BO557" s="18">
        <f t="shared" si="329"/>
        <v>500</v>
      </c>
      <c r="BP557" s="18">
        <f t="shared" si="330"/>
        <v>30.952380952380953</v>
      </c>
    </row>
    <row r="558" spans="1:68" ht="30" x14ac:dyDescent="0.25">
      <c r="A558" s="18">
        <v>513</v>
      </c>
      <c r="B558" s="28" t="s">
        <v>2203</v>
      </c>
      <c r="C558" s="28" t="s">
        <v>1534</v>
      </c>
      <c r="D558" s="28"/>
      <c r="E558" s="23"/>
      <c r="F558" s="24">
        <v>36000</v>
      </c>
      <c r="G558" s="25">
        <v>0.82</v>
      </c>
      <c r="H558" s="52" t="s">
        <v>1742</v>
      </c>
      <c r="I558" s="86" t="s">
        <v>1700</v>
      </c>
      <c r="J558" s="83" t="s">
        <v>1630</v>
      </c>
      <c r="K558" s="71" t="s">
        <v>1187</v>
      </c>
      <c r="L558" s="25" t="s">
        <v>708</v>
      </c>
      <c r="M558" s="52">
        <v>0.82</v>
      </c>
      <c r="N558" s="71" t="s">
        <v>1208</v>
      </c>
      <c r="O558" s="25">
        <v>1</v>
      </c>
      <c r="P558" s="25">
        <v>10</v>
      </c>
      <c r="Q558" s="52">
        <v>1</v>
      </c>
      <c r="R558" s="25">
        <v>3</v>
      </c>
      <c r="S558" s="25">
        <v>15</v>
      </c>
      <c r="T558" s="25">
        <v>5</v>
      </c>
      <c r="U558" s="25">
        <f t="shared" si="319"/>
        <v>15</v>
      </c>
      <c r="V558" s="71" t="s">
        <v>1928</v>
      </c>
      <c r="W558" s="71" t="s">
        <v>46</v>
      </c>
      <c r="X558" s="25" t="s">
        <v>1510</v>
      </c>
      <c r="Y558" s="25">
        <v>10000</v>
      </c>
      <c r="Z558" s="25">
        <v>200</v>
      </c>
      <c r="AA558" s="42">
        <v>0</v>
      </c>
      <c r="AB558" s="42">
        <v>6000</v>
      </c>
      <c r="AC558" s="42">
        <v>20000</v>
      </c>
      <c r="AD558" s="42">
        <v>6000</v>
      </c>
      <c r="AE558" s="42">
        <v>12000</v>
      </c>
      <c r="AF558" s="42">
        <v>21200</v>
      </c>
      <c r="AG558" s="42">
        <v>16000</v>
      </c>
      <c r="AH558" s="42">
        <v>0</v>
      </c>
      <c r="AI558" s="42">
        <v>6400</v>
      </c>
      <c r="AJ558" s="18">
        <v>87600</v>
      </c>
      <c r="AK558" s="47">
        <v>9733.3333333333339</v>
      </c>
      <c r="AL558" s="75">
        <v>21200</v>
      </c>
      <c r="AM558" s="47">
        <f t="shared" si="293"/>
        <v>7981.333333333333</v>
      </c>
      <c r="AN558" s="47">
        <v>7.9813333333333333E-2</v>
      </c>
      <c r="AO558" s="48">
        <v>7.3019182885439892E-5</v>
      </c>
      <c r="AP558" s="49">
        <v>0.9958590434393394</v>
      </c>
      <c r="AQ558" s="18" t="s">
        <v>1168</v>
      </c>
      <c r="AR558" s="24">
        <v>36000</v>
      </c>
      <c r="AS558" s="24" t="s">
        <v>1510</v>
      </c>
      <c r="AT558" s="79">
        <f t="shared" si="289"/>
        <v>815.38461538461536</v>
      </c>
      <c r="AU558" s="51" t="b">
        <f t="shared" si="290"/>
        <v>0</v>
      </c>
      <c r="AV558" s="19">
        <v>50.943396226415096</v>
      </c>
      <c r="AW558" s="47">
        <v>29520</v>
      </c>
      <c r="AX558" s="18" t="s">
        <v>1841</v>
      </c>
      <c r="AY558" s="18">
        <v>2</v>
      </c>
      <c r="AZ558" s="18">
        <f t="shared" si="320"/>
        <v>12230.76923076923</v>
      </c>
      <c r="BA558" s="44">
        <f t="shared" si="321"/>
        <v>12400</v>
      </c>
      <c r="BB558" s="80">
        <f t="shared" si="296"/>
        <v>10000</v>
      </c>
      <c r="BC558" s="18">
        <f t="shared" si="322"/>
        <v>10000</v>
      </c>
      <c r="BD558" s="18">
        <f t="shared" si="323"/>
        <v>8200</v>
      </c>
      <c r="BE558" s="18">
        <f t="shared" si="324"/>
        <v>16400</v>
      </c>
      <c r="BF558" s="18">
        <v>10</v>
      </c>
      <c r="BG558" s="19">
        <f t="shared" si="325"/>
        <v>4</v>
      </c>
      <c r="BH558" s="19">
        <f t="shared" si="326"/>
        <v>-2</v>
      </c>
      <c r="BI558" s="19">
        <f>(AR558-AY558*BO558)*G558</f>
        <v>13120</v>
      </c>
      <c r="BJ558" s="19"/>
      <c r="BK558" s="19"/>
      <c r="BL558" s="19"/>
      <c r="BM558" s="19">
        <f t="shared" si="327"/>
        <v>8153.8461538461534</v>
      </c>
      <c r="BN558" s="18">
        <f t="shared" si="328"/>
        <v>8000</v>
      </c>
      <c r="BO558" s="18">
        <f t="shared" si="329"/>
        <v>10000</v>
      </c>
      <c r="BP558" s="18">
        <f t="shared" si="330"/>
        <v>12.264150943396228</v>
      </c>
    </row>
    <row r="559" spans="1:68" x14ac:dyDescent="0.25">
      <c r="A559" s="18">
        <v>891</v>
      </c>
      <c r="B559" s="23" t="s">
        <v>775</v>
      </c>
      <c r="C559" s="28" t="s">
        <v>1534</v>
      </c>
      <c r="D559" s="28"/>
      <c r="E559" s="23"/>
      <c r="F559" s="24">
        <v>1870</v>
      </c>
      <c r="G559" s="25">
        <v>35</v>
      </c>
      <c r="H559" s="52" t="s">
        <v>1780</v>
      </c>
      <c r="I559" s="86" t="s">
        <v>1700</v>
      </c>
      <c r="J559" s="83" t="s">
        <v>1499</v>
      </c>
      <c r="K559" s="71" t="s">
        <v>1178</v>
      </c>
      <c r="L559" s="25" t="s">
        <v>776</v>
      </c>
      <c r="M559" s="52">
        <v>35</v>
      </c>
      <c r="N559" s="71" t="s">
        <v>1208</v>
      </c>
      <c r="O559" s="37">
        <v>1</v>
      </c>
      <c r="P559" s="37">
        <v>4</v>
      </c>
      <c r="Q559" s="87">
        <v>1</v>
      </c>
      <c r="R559" s="37">
        <v>2</v>
      </c>
      <c r="S559" s="37">
        <v>8</v>
      </c>
      <c r="T559" s="37">
        <v>7</v>
      </c>
      <c r="U559" s="25">
        <f t="shared" si="319"/>
        <v>8</v>
      </c>
      <c r="V559" s="71" t="s">
        <v>1968</v>
      </c>
      <c r="W559" s="71" t="s">
        <v>46</v>
      </c>
      <c r="X559" s="23" t="s">
        <v>1510</v>
      </c>
      <c r="Y559" s="25">
        <v>500</v>
      </c>
      <c r="Z559" s="25">
        <v>10</v>
      </c>
      <c r="AA559" s="42"/>
      <c r="AB559" s="42"/>
      <c r="AC559" s="42"/>
      <c r="AD559" s="42"/>
      <c r="AE559" s="42">
        <v>890</v>
      </c>
      <c r="AF559" s="42">
        <v>110</v>
      </c>
      <c r="AG559" s="42">
        <v>0</v>
      </c>
      <c r="AH559" s="42">
        <v>0</v>
      </c>
      <c r="AI559" s="42">
        <v>140</v>
      </c>
      <c r="AJ559" s="18">
        <v>1140</v>
      </c>
      <c r="AK559" s="47">
        <v>228</v>
      </c>
      <c r="AL559" s="75">
        <v>890</v>
      </c>
      <c r="AM559" s="47">
        <f t="shared" si="293"/>
        <v>4433.3333333333339</v>
      </c>
      <c r="AN559" s="47">
        <v>7.9799999999999996E-2</v>
      </c>
      <c r="AO559" s="48">
        <v>7.3006984558863635E-5</v>
      </c>
      <c r="AP559" s="49">
        <v>0.99593205042389821</v>
      </c>
      <c r="AQ559" s="18" t="s">
        <v>1168</v>
      </c>
      <c r="AR559" s="24">
        <v>1870</v>
      </c>
      <c r="AS559" s="24" t="s">
        <v>1510</v>
      </c>
      <c r="AT559" s="79">
        <f t="shared" si="289"/>
        <v>34.230769230769234</v>
      </c>
      <c r="AU559" s="51" t="b">
        <f t="shared" si="290"/>
        <v>0</v>
      </c>
      <c r="AV559" s="53">
        <v>63.033707865168537</v>
      </c>
      <c r="AW559" s="47">
        <v>65450</v>
      </c>
      <c r="AX559" s="18" t="s">
        <v>1841</v>
      </c>
      <c r="AY559" s="18">
        <v>2</v>
      </c>
      <c r="AZ559" s="18">
        <f t="shared" si="320"/>
        <v>273.84615384615387</v>
      </c>
      <c r="BA559" s="44">
        <f t="shared" si="321"/>
        <v>280</v>
      </c>
      <c r="BB559" s="80">
        <f t="shared" si="296"/>
        <v>500</v>
      </c>
      <c r="BC559" s="18">
        <f t="shared" si="322"/>
        <v>500</v>
      </c>
      <c r="BD559" s="18">
        <f t="shared" si="323"/>
        <v>17500</v>
      </c>
      <c r="BE559" s="18">
        <f t="shared" si="324"/>
        <v>35000</v>
      </c>
      <c r="BF559" s="18">
        <f>U559</f>
        <v>8</v>
      </c>
      <c r="BG559" s="19">
        <f t="shared" si="325"/>
        <v>4</v>
      </c>
      <c r="BH559" s="19">
        <f t="shared" si="326"/>
        <v>-2</v>
      </c>
      <c r="BI559" s="19">
        <f>(AR559-AY559*BO559)*G559</f>
        <v>30450</v>
      </c>
      <c r="BJ559" s="19"/>
      <c r="BK559" s="19"/>
      <c r="BL559" s="19"/>
      <c r="BM559" s="19">
        <f t="shared" si="327"/>
        <v>273.84615384615387</v>
      </c>
      <c r="BN559" s="18">
        <f t="shared" si="328"/>
        <v>270</v>
      </c>
      <c r="BO559" s="18">
        <f t="shared" si="329"/>
        <v>500</v>
      </c>
      <c r="BP559" s="18">
        <f t="shared" si="330"/>
        <v>14.606741573033707</v>
      </c>
    </row>
    <row r="560" spans="1:68" x14ac:dyDescent="0.25">
      <c r="A560" s="18">
        <v>166</v>
      </c>
      <c r="B560" s="23" t="s">
        <v>709</v>
      </c>
      <c r="C560" s="28" t="s">
        <v>1534</v>
      </c>
      <c r="D560" s="28"/>
      <c r="E560" s="23"/>
      <c r="F560" s="24">
        <v>47.794499999999999</v>
      </c>
      <c r="G560" s="25">
        <v>571.42999999999995</v>
      </c>
      <c r="H560" s="52" t="s">
        <v>1702</v>
      </c>
      <c r="I560" s="86" t="s">
        <v>1700</v>
      </c>
      <c r="J560" s="83" t="s">
        <v>1502</v>
      </c>
      <c r="K560" s="71" t="s">
        <v>1192</v>
      </c>
      <c r="L560" s="25" t="s">
        <v>710</v>
      </c>
      <c r="M560" s="52">
        <v>571.42999999999995</v>
      </c>
      <c r="N560" s="71" t="s">
        <v>1207</v>
      </c>
      <c r="O560" s="25">
        <v>1</v>
      </c>
      <c r="P560" s="25">
        <v>10</v>
      </c>
      <c r="Q560" s="52">
        <v>1</v>
      </c>
      <c r="R560" s="25">
        <v>4</v>
      </c>
      <c r="S560" s="52">
        <f>O560+P560+Q560+R560</f>
        <v>16</v>
      </c>
      <c r="T560" s="25">
        <v>15</v>
      </c>
      <c r="U560" s="25">
        <f t="shared" si="319"/>
        <v>16</v>
      </c>
      <c r="V560" s="71" t="s">
        <v>1938</v>
      </c>
      <c r="W560" s="71" t="s">
        <v>46</v>
      </c>
      <c r="X560" s="25" t="s">
        <v>1529</v>
      </c>
      <c r="Y560" s="25">
        <v>5</v>
      </c>
      <c r="Z560" s="25">
        <v>25</v>
      </c>
      <c r="AA560" s="42">
        <v>0</v>
      </c>
      <c r="AB560" s="42">
        <v>0</v>
      </c>
      <c r="AC560" s="42">
        <v>25</v>
      </c>
      <c r="AD560" s="42">
        <v>0</v>
      </c>
      <c r="AE560" s="42">
        <v>0</v>
      </c>
      <c r="AF560" s="42">
        <v>25</v>
      </c>
      <c r="AG560" s="42">
        <v>25</v>
      </c>
      <c r="AH560" s="42">
        <v>25</v>
      </c>
      <c r="AI560" s="42">
        <v>25</v>
      </c>
      <c r="AJ560" s="18">
        <v>125</v>
      </c>
      <c r="AK560" s="47">
        <v>13.888888888888889</v>
      </c>
      <c r="AL560" s="75">
        <v>25</v>
      </c>
      <c r="AM560" s="47">
        <f t="shared" si="293"/>
        <v>7936.5277777777774</v>
      </c>
      <c r="AN560" s="47">
        <v>7.9365277777777771E-2</v>
      </c>
      <c r="AO560" s="48">
        <v>7.2609268286117113E-5</v>
      </c>
      <c r="AP560" s="49">
        <v>0.99600465969218432</v>
      </c>
      <c r="AQ560" s="18" t="s">
        <v>1168</v>
      </c>
      <c r="AR560" s="24">
        <v>47.794499999999999</v>
      </c>
      <c r="AS560" s="24" t="s">
        <v>1509</v>
      </c>
      <c r="AT560" s="79">
        <f t="shared" si="289"/>
        <v>0.96153846153846156</v>
      </c>
      <c r="AU560" s="51" t="b">
        <f t="shared" si="290"/>
        <v>0</v>
      </c>
      <c r="AV560" s="19">
        <v>57.353399999999993</v>
      </c>
      <c r="AW560" s="47">
        <v>27311.211134999998</v>
      </c>
      <c r="AX560" s="18" t="s">
        <v>1841</v>
      </c>
      <c r="AY560" s="18">
        <v>2</v>
      </c>
      <c r="AZ560" s="18">
        <f t="shared" si="320"/>
        <v>15.384615384615385</v>
      </c>
      <c r="BA560" s="44">
        <f t="shared" si="321"/>
        <v>25</v>
      </c>
      <c r="BB560" s="80">
        <f t="shared" si="296"/>
        <v>5</v>
      </c>
      <c r="BC560" s="18">
        <f t="shared" si="322"/>
        <v>30</v>
      </c>
      <c r="BD560" s="18">
        <f t="shared" si="323"/>
        <v>17142.899999999998</v>
      </c>
      <c r="BE560" s="18">
        <f t="shared" si="324"/>
        <v>34285.799999999996</v>
      </c>
      <c r="BF560" s="18">
        <f>U560</f>
        <v>16</v>
      </c>
      <c r="BG560" s="19">
        <f t="shared" si="325"/>
        <v>2</v>
      </c>
      <c r="BH560" s="19">
        <f t="shared" si="326"/>
        <v>0</v>
      </c>
      <c r="BI560" s="19"/>
      <c r="BJ560" s="19"/>
      <c r="BK560" s="19">
        <f>BH560*BO560</f>
        <v>0</v>
      </c>
      <c r="BL560" s="19">
        <f>BK560*G560</f>
        <v>0</v>
      </c>
      <c r="BM560" s="19">
        <f t="shared" si="327"/>
        <v>15.384615384615385</v>
      </c>
      <c r="BN560" s="18">
        <f t="shared" si="328"/>
        <v>30</v>
      </c>
      <c r="BO560" s="18">
        <f t="shared" si="329"/>
        <v>30</v>
      </c>
      <c r="BP560" s="18">
        <f t="shared" si="330"/>
        <v>31.2</v>
      </c>
    </row>
    <row r="561" spans="1:68" ht="30" x14ac:dyDescent="0.25">
      <c r="A561" s="18">
        <v>813</v>
      </c>
      <c r="B561" s="28" t="s">
        <v>2204</v>
      </c>
      <c r="C561" s="28" t="s">
        <v>1534</v>
      </c>
      <c r="D561" s="28"/>
      <c r="E561" s="23"/>
      <c r="F561" s="24">
        <v>62000</v>
      </c>
      <c r="G561" s="25">
        <v>0.15</v>
      </c>
      <c r="H561" s="52" t="s">
        <v>1702</v>
      </c>
      <c r="I561" s="86" t="s">
        <v>1700</v>
      </c>
      <c r="J561" s="83" t="s">
        <v>1502</v>
      </c>
      <c r="K561" s="71" t="s">
        <v>1197</v>
      </c>
      <c r="L561" s="25" t="s">
        <v>752</v>
      </c>
      <c r="M561" s="52">
        <v>0.15</v>
      </c>
      <c r="N561" s="71" t="s">
        <v>1208</v>
      </c>
      <c r="O561" s="25">
        <v>1</v>
      </c>
      <c r="P561" s="25">
        <v>7</v>
      </c>
      <c r="Q561" s="52">
        <v>4</v>
      </c>
      <c r="R561" s="25">
        <v>3</v>
      </c>
      <c r="S561" s="25">
        <v>15</v>
      </c>
      <c r="T561" s="25">
        <v>5</v>
      </c>
      <c r="U561" s="25">
        <f t="shared" si="319"/>
        <v>15</v>
      </c>
      <c r="V561" s="71" t="s">
        <v>1872</v>
      </c>
      <c r="W561" s="71" t="s">
        <v>21</v>
      </c>
      <c r="X561" s="23" t="s">
        <v>1510</v>
      </c>
      <c r="Y561" s="25">
        <v>50000</v>
      </c>
      <c r="Z561" s="25">
        <v>1000</v>
      </c>
      <c r="AA561" s="42"/>
      <c r="AB561" s="42"/>
      <c r="AC561" s="42"/>
      <c r="AD561" s="42">
        <v>116000</v>
      </c>
      <c r="AE561" s="42">
        <v>109000</v>
      </c>
      <c r="AF561" s="42">
        <v>0</v>
      </c>
      <c r="AG561" s="42">
        <v>91000</v>
      </c>
      <c r="AH561" s="42">
        <v>0</v>
      </c>
      <c r="AI561" s="42">
        <v>0</v>
      </c>
      <c r="AJ561" s="18">
        <v>316000</v>
      </c>
      <c r="AK561" s="47">
        <v>52666.666666666664</v>
      </c>
      <c r="AL561" s="75">
        <v>116000</v>
      </c>
      <c r="AM561" s="47">
        <f t="shared" si="293"/>
        <v>5266.6666666666661</v>
      </c>
      <c r="AN561" s="47">
        <v>7.8999999999999987E-2</v>
      </c>
      <c r="AO561" s="48">
        <v>7.2275084964288557E-5</v>
      </c>
      <c r="AP561" s="49">
        <v>0.99607693477714865</v>
      </c>
      <c r="AQ561" s="18" t="s">
        <v>1168</v>
      </c>
      <c r="AR561" s="24">
        <v>62000</v>
      </c>
      <c r="AS561" s="24" t="s">
        <v>1510</v>
      </c>
      <c r="AT561" s="79">
        <f t="shared" si="289"/>
        <v>4461.5384615384619</v>
      </c>
      <c r="AU561" s="51" t="b">
        <f t="shared" si="290"/>
        <v>0</v>
      </c>
      <c r="AV561" s="19">
        <v>16.03448275862069</v>
      </c>
      <c r="AW561" s="47">
        <v>9300</v>
      </c>
      <c r="AX561" s="18" t="s">
        <v>1841</v>
      </c>
      <c r="AY561" s="18">
        <v>2</v>
      </c>
      <c r="AZ561" s="18">
        <f t="shared" si="320"/>
        <v>66923.076923076922</v>
      </c>
      <c r="BA561" s="44">
        <f t="shared" si="321"/>
        <v>67000</v>
      </c>
      <c r="BB561" s="80">
        <f t="shared" si="296"/>
        <v>50000</v>
      </c>
      <c r="BC561" s="18">
        <f t="shared" si="322"/>
        <v>50000</v>
      </c>
      <c r="BD561" s="18">
        <f t="shared" si="323"/>
        <v>7500</v>
      </c>
      <c r="BE561" s="18">
        <f t="shared" si="324"/>
        <v>15000</v>
      </c>
      <c r="BF561" s="18">
        <v>10</v>
      </c>
      <c r="BG561" s="19">
        <f t="shared" si="325"/>
        <v>2</v>
      </c>
      <c r="BH561" s="19">
        <f t="shared" si="326"/>
        <v>0</v>
      </c>
      <c r="BI561" s="19"/>
      <c r="BJ561" s="19"/>
      <c r="BK561" s="19"/>
      <c r="BL561" s="19"/>
      <c r="BM561" s="19">
        <f t="shared" si="327"/>
        <v>44615.384615384617</v>
      </c>
      <c r="BN561" s="18">
        <f t="shared" si="328"/>
        <v>44000</v>
      </c>
      <c r="BO561" s="18">
        <f t="shared" si="329"/>
        <v>50000</v>
      </c>
      <c r="BP561" s="18">
        <f t="shared" si="330"/>
        <v>11.206896551724137</v>
      </c>
    </row>
    <row r="562" spans="1:68" ht="30" x14ac:dyDescent="0.25">
      <c r="A562" s="18">
        <v>334</v>
      </c>
      <c r="B562" s="28" t="s">
        <v>2205</v>
      </c>
      <c r="C562" s="28" t="s">
        <v>1870</v>
      </c>
      <c r="D562" s="28"/>
      <c r="E562" s="23"/>
      <c r="F562" s="24">
        <v>702</v>
      </c>
      <c r="G562" s="25">
        <v>230</v>
      </c>
      <c r="H562" s="52" t="e">
        <v>#N/A</v>
      </c>
      <c r="I562" s="86" t="s">
        <v>1700</v>
      </c>
      <c r="J562" s="83" t="s">
        <v>1502</v>
      </c>
      <c r="K562" s="69" t="s">
        <v>1175</v>
      </c>
      <c r="L562" s="25" t="s">
        <v>1341</v>
      </c>
      <c r="M562" s="52">
        <v>230</v>
      </c>
      <c r="N562" s="71" t="s">
        <v>1208</v>
      </c>
      <c r="O562" s="25">
        <v>1</v>
      </c>
      <c r="P562" s="25">
        <v>15</v>
      </c>
      <c r="Q562" s="52">
        <v>1</v>
      </c>
      <c r="R562" s="25">
        <v>5</v>
      </c>
      <c r="S562" s="25">
        <v>22</v>
      </c>
      <c r="U562" s="25">
        <f>MIN(S562,T562)</f>
        <v>22</v>
      </c>
      <c r="V562" s="71"/>
      <c r="W562" s="71" t="s">
        <v>21</v>
      </c>
      <c r="X562" s="25" t="s">
        <v>1509</v>
      </c>
      <c r="Y562" s="25">
        <v>200</v>
      </c>
      <c r="Z562" s="25">
        <v>20</v>
      </c>
      <c r="AA562" s="42"/>
      <c r="AB562" s="42"/>
      <c r="AC562" s="42"/>
      <c r="AD562" s="42"/>
      <c r="AE562" s="42"/>
      <c r="AF562" s="42"/>
      <c r="AG562" s="42"/>
      <c r="AH562" s="42">
        <v>34</v>
      </c>
      <c r="AI562" s="42"/>
      <c r="AK562" s="47">
        <v>34</v>
      </c>
      <c r="AM562" s="47">
        <f t="shared" si="293"/>
        <v>0</v>
      </c>
      <c r="AO562" s="48">
        <v>0</v>
      </c>
      <c r="AP562" s="49">
        <v>1</v>
      </c>
      <c r="AQ562" s="18" t="s">
        <v>1552</v>
      </c>
      <c r="AR562" s="24">
        <v>702</v>
      </c>
      <c r="AS562" s="24" t="s">
        <v>1509</v>
      </c>
      <c r="AT562" s="79">
        <f t="shared" si="289"/>
        <v>0</v>
      </c>
      <c r="AU562" s="51" t="b">
        <f t="shared" si="290"/>
        <v>0</v>
      </c>
      <c r="AV562" s="19"/>
      <c r="AW562" s="47">
        <v>161460</v>
      </c>
      <c r="BB562" s="80">
        <f t="shared" si="296"/>
        <v>200</v>
      </c>
      <c r="BD562" s="18">
        <v>0</v>
      </c>
      <c r="BE562" s="18">
        <v>0</v>
      </c>
      <c r="BF562" s="18"/>
      <c r="BG562" s="18"/>
      <c r="BH562" s="18"/>
      <c r="BI562" s="18"/>
      <c r="BJ562" s="18"/>
      <c r="BK562" s="18"/>
      <c r="BL562" s="18"/>
    </row>
    <row r="563" spans="1:68" ht="30" x14ac:dyDescent="0.25">
      <c r="A563" s="18">
        <v>829</v>
      </c>
      <c r="B563" s="28" t="s">
        <v>2206</v>
      </c>
      <c r="C563" s="28" t="s">
        <v>1534</v>
      </c>
      <c r="D563" s="28"/>
      <c r="E563" s="23"/>
      <c r="F563" s="24">
        <v>10000</v>
      </c>
      <c r="G563" s="25">
        <v>0.6</v>
      </c>
      <c r="H563" s="52" t="e">
        <v>#N/A</v>
      </c>
      <c r="I563" s="86" t="s">
        <v>1700</v>
      </c>
      <c r="J563" s="83" t="s">
        <v>1502</v>
      </c>
      <c r="K563" s="71" t="s">
        <v>1178</v>
      </c>
      <c r="L563" s="25" t="s">
        <v>777</v>
      </c>
      <c r="M563" s="52">
        <v>0.6</v>
      </c>
      <c r="N563" s="71" t="s">
        <v>1208</v>
      </c>
      <c r="O563" s="25">
        <v>1</v>
      </c>
      <c r="P563" s="25">
        <v>4</v>
      </c>
      <c r="Q563" s="52">
        <v>1</v>
      </c>
      <c r="R563" s="25">
        <v>2</v>
      </c>
      <c r="S563" s="25">
        <v>8</v>
      </c>
      <c r="T563" s="25">
        <v>2</v>
      </c>
      <c r="U563" s="25">
        <f t="shared" ref="U563:U568" si="331">SUM(O563:R563)</f>
        <v>8</v>
      </c>
      <c r="V563" s="71" t="s">
        <v>1899</v>
      </c>
      <c r="W563" s="71" t="s">
        <v>46</v>
      </c>
      <c r="X563" s="25" t="s">
        <v>1510</v>
      </c>
      <c r="Y563" s="25">
        <v>5000</v>
      </c>
      <c r="Z563" s="25">
        <v>2000</v>
      </c>
      <c r="AA563" s="42"/>
      <c r="AB563" s="42"/>
      <c r="AC563" s="42"/>
      <c r="AD563" s="42"/>
      <c r="AE563" s="42">
        <v>35000</v>
      </c>
      <c r="AF563" s="42">
        <v>0</v>
      </c>
      <c r="AG563" s="42">
        <v>20000</v>
      </c>
      <c r="AH563" s="42">
        <v>10000</v>
      </c>
      <c r="AI563" s="42">
        <v>0</v>
      </c>
      <c r="AJ563" s="18">
        <v>65000</v>
      </c>
      <c r="AK563" s="47">
        <v>13000</v>
      </c>
      <c r="AL563" s="75">
        <v>35000</v>
      </c>
      <c r="AM563" s="47">
        <f t="shared" si="293"/>
        <v>4333.333333333333</v>
      </c>
      <c r="AN563" s="47">
        <v>7.8E-2</v>
      </c>
      <c r="AO563" s="48">
        <v>7.1360210471069726E-5</v>
      </c>
      <c r="AP563" s="49">
        <v>0.9961482949876197</v>
      </c>
      <c r="AQ563" s="18" t="s">
        <v>1168</v>
      </c>
      <c r="AR563" s="24">
        <v>10000</v>
      </c>
      <c r="AS563" s="24" t="s">
        <v>1510</v>
      </c>
      <c r="AT563" s="79">
        <f t="shared" si="289"/>
        <v>1346.1538461538462</v>
      </c>
      <c r="AU563" s="51" t="b">
        <f t="shared" si="290"/>
        <v>0</v>
      </c>
      <c r="AV563" s="19">
        <v>8.5714285714285712</v>
      </c>
      <c r="AW563" s="47">
        <v>6000</v>
      </c>
      <c r="AX563" s="18" t="s">
        <v>1841</v>
      </c>
      <c r="AY563" s="18">
        <v>2</v>
      </c>
      <c r="AZ563" s="18">
        <f>AT563*U563</f>
        <v>10769.23076923077</v>
      </c>
      <c r="BA563" s="44">
        <f>ROUNDUP((AT563*U563)/Z563,0)*Z563</f>
        <v>12000</v>
      </c>
      <c r="BB563" s="80">
        <f t="shared" si="296"/>
        <v>5000</v>
      </c>
      <c r="BC563" s="18">
        <f t="shared" ref="BC563:BC568" si="332">BO563</f>
        <v>15000</v>
      </c>
      <c r="BD563" s="18">
        <f t="shared" ref="BD563:BD568" si="333">BO563*G563</f>
        <v>9000</v>
      </c>
      <c r="BE563" s="18">
        <f t="shared" ref="BE563:BE568" si="334">BD563*AY563</f>
        <v>18000</v>
      </c>
      <c r="BF563" s="18">
        <v>10</v>
      </c>
      <c r="BG563" s="19">
        <f t="shared" ref="BG563:BG568" si="335">ROUNDUP(AR563/BO563,0)</f>
        <v>1</v>
      </c>
      <c r="BH563" s="19">
        <f t="shared" ref="BH563:BH568" si="336">AY563-BG563</f>
        <v>1</v>
      </c>
      <c r="BI563" s="19"/>
      <c r="BJ563" s="19"/>
      <c r="BK563" s="19">
        <f>BH563*BO563</f>
        <v>15000</v>
      </c>
      <c r="BL563" s="19">
        <f>BK563*G563</f>
        <v>9000</v>
      </c>
      <c r="BM563" s="19">
        <f t="shared" ref="BM563:BM568" si="337">BF563*AT563</f>
        <v>13461.538461538461</v>
      </c>
      <c r="BN563" s="18">
        <f t="shared" ref="BN563:BN568" si="338">Y563+ROUNDUP((BM563-Y563)/Z563,0)*Z563</f>
        <v>15000</v>
      </c>
      <c r="BO563" s="18">
        <f t="shared" ref="BO563:BO568" si="339">IF(BN563&gt;=Y563,BN563,Y563)</f>
        <v>15000</v>
      </c>
      <c r="BP563" s="18">
        <f t="shared" ref="BP563:BP568" si="340">BO563/AT563</f>
        <v>11.142857142857142</v>
      </c>
    </row>
    <row r="564" spans="1:68" ht="30" x14ac:dyDescent="0.25">
      <c r="A564" s="18">
        <v>341</v>
      </c>
      <c r="B564" s="28" t="s">
        <v>2207</v>
      </c>
      <c r="C564" s="23" t="s">
        <v>1595</v>
      </c>
      <c r="D564" s="23"/>
      <c r="E564" s="23" t="s">
        <v>1602</v>
      </c>
      <c r="F564" s="24">
        <v>21800</v>
      </c>
      <c r="G564" s="25">
        <v>0.9</v>
      </c>
      <c r="H564" s="52" t="s">
        <v>1803</v>
      </c>
      <c r="I564" s="86" t="s">
        <v>1700</v>
      </c>
      <c r="J564" s="83" t="s">
        <v>1505</v>
      </c>
      <c r="K564" s="69" t="s">
        <v>1187</v>
      </c>
      <c r="L564" s="25" t="s">
        <v>1317</v>
      </c>
      <c r="M564" s="52">
        <v>0.9</v>
      </c>
      <c r="N564" s="71" t="s">
        <v>1208</v>
      </c>
      <c r="O564" s="25">
        <v>1</v>
      </c>
      <c r="P564" s="25">
        <v>10</v>
      </c>
      <c r="Q564" s="52">
        <v>1</v>
      </c>
      <c r="R564" s="25">
        <v>3</v>
      </c>
      <c r="S564" s="25">
        <v>15</v>
      </c>
      <c r="U564" s="25">
        <f t="shared" si="331"/>
        <v>15</v>
      </c>
      <c r="V564" s="71" t="s">
        <v>1933</v>
      </c>
      <c r="W564" s="71" t="s">
        <v>31</v>
      </c>
      <c r="X564" s="25" t="s">
        <v>1510</v>
      </c>
      <c r="Y564" s="25">
        <v>10000</v>
      </c>
      <c r="Z564" s="25">
        <v>200</v>
      </c>
      <c r="AA564" s="42">
        <v>10800</v>
      </c>
      <c r="AB564" s="42"/>
      <c r="AC564" s="42"/>
      <c r="AD564" s="42"/>
      <c r="AE564" s="42"/>
      <c r="AF564" s="42">
        <v>10000</v>
      </c>
      <c r="AG564" s="42"/>
      <c r="AH564" s="42"/>
      <c r="AI564" s="42">
        <v>5000</v>
      </c>
      <c r="AK564" s="47">
        <v>8600</v>
      </c>
      <c r="AM564" s="47">
        <f t="shared" si="293"/>
        <v>0</v>
      </c>
      <c r="AO564" s="48">
        <v>0</v>
      </c>
      <c r="AP564" s="49">
        <v>1</v>
      </c>
      <c r="AQ564" s="18" t="s">
        <v>1168</v>
      </c>
      <c r="AR564" s="24">
        <v>21800</v>
      </c>
      <c r="AS564" s="24" t="s">
        <v>1510</v>
      </c>
      <c r="AT564" s="79">
        <f t="shared" si="289"/>
        <v>0</v>
      </c>
      <c r="AU564" s="51" t="b">
        <f t="shared" si="290"/>
        <v>0</v>
      </c>
      <c r="AV564" s="19"/>
      <c r="AW564" s="47">
        <v>19620</v>
      </c>
      <c r="AX564" s="18" t="s">
        <v>1867</v>
      </c>
      <c r="AY564" s="18">
        <v>2</v>
      </c>
      <c r="AZ564" s="43"/>
      <c r="BB564" s="80">
        <f t="shared" si="296"/>
        <v>10000</v>
      </c>
      <c r="BC564" s="18">
        <f t="shared" si="332"/>
        <v>10000</v>
      </c>
      <c r="BD564" s="18">
        <f t="shared" si="333"/>
        <v>9000</v>
      </c>
      <c r="BE564" s="18">
        <f t="shared" si="334"/>
        <v>18000</v>
      </c>
      <c r="BF564" s="18">
        <f>U564</f>
        <v>15</v>
      </c>
      <c r="BG564" s="19">
        <f t="shared" si="335"/>
        <v>3</v>
      </c>
      <c r="BH564" s="19">
        <f t="shared" si="336"/>
        <v>-1</v>
      </c>
      <c r="BI564" s="19"/>
      <c r="BJ564" s="19"/>
      <c r="BK564" s="19">
        <f>BH564*BO564</f>
        <v>-10000</v>
      </c>
      <c r="BL564" s="19">
        <f>BK564*G564</f>
        <v>-9000</v>
      </c>
      <c r="BM564" s="19">
        <f t="shared" si="337"/>
        <v>0</v>
      </c>
      <c r="BN564" s="18">
        <f t="shared" si="338"/>
        <v>0</v>
      </c>
      <c r="BO564" s="18">
        <f t="shared" si="339"/>
        <v>10000</v>
      </c>
      <c r="BP564" s="18" t="e">
        <f t="shared" si="340"/>
        <v>#DIV/0!</v>
      </c>
    </row>
    <row r="565" spans="1:68" ht="30" x14ac:dyDescent="0.25">
      <c r="A565" s="18">
        <v>176</v>
      </c>
      <c r="B565" s="29" t="s">
        <v>2208</v>
      </c>
      <c r="C565" s="28" t="s">
        <v>1534</v>
      </c>
      <c r="D565" s="28"/>
      <c r="E565" s="23"/>
      <c r="F565" s="24">
        <v>415</v>
      </c>
      <c r="G565" s="25">
        <v>225</v>
      </c>
      <c r="H565" s="52" t="s">
        <v>1781</v>
      </c>
      <c r="I565" s="86" t="s">
        <v>1700</v>
      </c>
      <c r="J565" s="83" t="s">
        <v>1501</v>
      </c>
      <c r="K565" s="71" t="s">
        <v>1175</v>
      </c>
      <c r="L565" s="25" t="s">
        <v>713</v>
      </c>
      <c r="M565" s="52">
        <v>225</v>
      </c>
      <c r="N565" s="71" t="s">
        <v>1208</v>
      </c>
      <c r="O565" s="25">
        <v>1</v>
      </c>
      <c r="P565" s="25">
        <v>15</v>
      </c>
      <c r="Q565" s="52">
        <v>1</v>
      </c>
      <c r="R565" s="25">
        <v>5</v>
      </c>
      <c r="S565" s="25">
        <v>22</v>
      </c>
      <c r="T565" s="25">
        <v>25</v>
      </c>
      <c r="U565" s="25">
        <f t="shared" si="331"/>
        <v>22</v>
      </c>
      <c r="V565" s="71"/>
      <c r="W565" s="71" t="s">
        <v>46</v>
      </c>
      <c r="X565" s="25" t="s">
        <v>1529</v>
      </c>
      <c r="Y565" s="25">
        <v>500</v>
      </c>
      <c r="Z565" s="25">
        <v>20</v>
      </c>
      <c r="AA565" s="42">
        <v>0</v>
      </c>
      <c r="AB565" s="42">
        <v>0</v>
      </c>
      <c r="AC565" s="42">
        <v>0</v>
      </c>
      <c r="AD565" s="42">
        <v>0</v>
      </c>
      <c r="AE565" s="42">
        <v>0</v>
      </c>
      <c r="AF565" s="42">
        <v>0</v>
      </c>
      <c r="AG565" s="42">
        <v>5</v>
      </c>
      <c r="AH565" s="42">
        <v>299</v>
      </c>
      <c r="AI565" s="42">
        <v>0</v>
      </c>
      <c r="AJ565" s="18">
        <v>304</v>
      </c>
      <c r="AK565" s="47">
        <v>33.777777777777779</v>
      </c>
      <c r="AL565" s="75">
        <v>299</v>
      </c>
      <c r="AM565" s="47">
        <f t="shared" si="293"/>
        <v>7600</v>
      </c>
      <c r="AN565" s="47">
        <v>7.5999999999999998E-2</v>
      </c>
      <c r="AO565" s="48">
        <v>6.9530461484632036E-5</v>
      </c>
      <c r="AP565" s="49">
        <v>0.99621782544910431</v>
      </c>
      <c r="AQ565" s="18" t="s">
        <v>1168</v>
      </c>
      <c r="AR565" s="24">
        <v>415</v>
      </c>
      <c r="AS565" s="24" t="s">
        <v>1509</v>
      </c>
      <c r="AT565" s="79">
        <f t="shared" si="289"/>
        <v>11.5</v>
      </c>
      <c r="AU565" s="51" t="b">
        <f t="shared" si="290"/>
        <v>0</v>
      </c>
      <c r="AV565" s="19">
        <v>41.638795986622071</v>
      </c>
      <c r="AW565" s="47">
        <v>93375</v>
      </c>
      <c r="AX565" s="18" t="s">
        <v>1841</v>
      </c>
      <c r="AY565" s="18">
        <v>2</v>
      </c>
      <c r="AZ565" s="43">
        <f>AT565*U565</f>
        <v>253</v>
      </c>
      <c r="BA565" s="44">
        <f>ROUNDUP((AT565*U565)/Z565,0)*Z565</f>
        <v>260</v>
      </c>
      <c r="BB565" s="80">
        <f t="shared" si="296"/>
        <v>500</v>
      </c>
      <c r="BC565" s="18">
        <f t="shared" si="332"/>
        <v>500</v>
      </c>
      <c r="BD565" s="18">
        <f t="shared" si="333"/>
        <v>112500</v>
      </c>
      <c r="BE565" s="18">
        <f t="shared" si="334"/>
        <v>225000</v>
      </c>
      <c r="BF565" s="18">
        <f>U565</f>
        <v>22</v>
      </c>
      <c r="BG565" s="19">
        <f t="shared" si="335"/>
        <v>1</v>
      </c>
      <c r="BH565" s="19">
        <f t="shared" si="336"/>
        <v>1</v>
      </c>
      <c r="BI565" s="19"/>
      <c r="BJ565" s="19"/>
      <c r="BK565" s="19">
        <f>BH565*BO565</f>
        <v>500</v>
      </c>
      <c r="BL565" s="19">
        <f>BK565*G565</f>
        <v>112500</v>
      </c>
      <c r="BM565" s="19">
        <f t="shared" si="337"/>
        <v>253</v>
      </c>
      <c r="BN565" s="18">
        <f t="shared" si="338"/>
        <v>240</v>
      </c>
      <c r="BO565" s="18">
        <f t="shared" si="339"/>
        <v>500</v>
      </c>
      <c r="BP565" s="18">
        <f t="shared" si="340"/>
        <v>43.478260869565219</v>
      </c>
    </row>
    <row r="566" spans="1:68" x14ac:dyDescent="0.25">
      <c r="A566" s="18">
        <v>178</v>
      </c>
      <c r="B566" s="26" t="s">
        <v>714</v>
      </c>
      <c r="C566" s="28" t="s">
        <v>1534</v>
      </c>
      <c r="D566" s="28"/>
      <c r="E566" s="23"/>
      <c r="F566" s="24">
        <v>420</v>
      </c>
      <c r="G566" s="25">
        <v>52</v>
      </c>
      <c r="H566" s="52" t="s">
        <v>1702</v>
      </c>
      <c r="I566" s="86" t="s">
        <v>1700</v>
      </c>
      <c r="J566" s="83" t="s">
        <v>1501</v>
      </c>
      <c r="K566" s="71" t="s">
        <v>1178</v>
      </c>
      <c r="L566" s="25" t="s">
        <v>715</v>
      </c>
      <c r="M566" s="52">
        <v>52</v>
      </c>
      <c r="N566" s="71" t="s">
        <v>1208</v>
      </c>
      <c r="O566" s="25">
        <v>1</v>
      </c>
      <c r="P566" s="25">
        <v>4</v>
      </c>
      <c r="Q566" s="52">
        <v>1</v>
      </c>
      <c r="R566" s="25">
        <v>2</v>
      </c>
      <c r="S566" s="25">
        <v>8</v>
      </c>
      <c r="T566" s="25">
        <v>5</v>
      </c>
      <c r="U566" s="25">
        <f t="shared" si="331"/>
        <v>8</v>
      </c>
      <c r="V566" s="71"/>
      <c r="W566" s="71" t="s">
        <v>46</v>
      </c>
      <c r="X566" s="25" t="s">
        <v>1510</v>
      </c>
      <c r="Y566" s="25">
        <v>500</v>
      </c>
      <c r="Z566" s="25">
        <v>10</v>
      </c>
      <c r="AA566" s="42">
        <v>0</v>
      </c>
      <c r="AB566" s="42">
        <v>0</v>
      </c>
      <c r="AC566" s="42">
        <v>0</v>
      </c>
      <c r="AD566" s="42">
        <v>0</v>
      </c>
      <c r="AE566" s="42">
        <v>0</v>
      </c>
      <c r="AF566" s="42">
        <v>0</v>
      </c>
      <c r="AG566" s="42">
        <v>250</v>
      </c>
      <c r="AH566" s="42">
        <v>750</v>
      </c>
      <c r="AI566" s="42">
        <v>300</v>
      </c>
      <c r="AJ566" s="18">
        <v>1300</v>
      </c>
      <c r="AK566" s="47">
        <v>144.44444444444446</v>
      </c>
      <c r="AL566" s="75">
        <v>750</v>
      </c>
      <c r="AM566" s="47">
        <f t="shared" si="293"/>
        <v>7511.1111111111113</v>
      </c>
      <c r="AN566" s="47">
        <v>7.5111111111111115E-2</v>
      </c>
      <c r="AO566" s="48">
        <v>6.8717239712881949E-5</v>
      </c>
      <c r="AP566" s="49">
        <v>0.99628654268881722</v>
      </c>
      <c r="AQ566" s="18" t="s">
        <v>1168</v>
      </c>
      <c r="AR566" s="24">
        <v>420</v>
      </c>
      <c r="AS566" s="24" t="s">
        <v>1510</v>
      </c>
      <c r="AT566" s="79">
        <f t="shared" si="289"/>
        <v>28.846153846153847</v>
      </c>
      <c r="AU566" s="51" t="b">
        <f t="shared" si="290"/>
        <v>0</v>
      </c>
      <c r="AV566" s="19">
        <v>16.8</v>
      </c>
      <c r="AW566" s="47">
        <v>21840</v>
      </c>
      <c r="AX566" s="18" t="s">
        <v>1841</v>
      </c>
      <c r="AY566" s="18">
        <v>2</v>
      </c>
      <c r="AZ566" s="18">
        <f>AT566*U566</f>
        <v>230.76923076923077</v>
      </c>
      <c r="BA566" s="44">
        <f>ROUNDUP((AT566*U566)/Z566,0)*Z566</f>
        <v>240</v>
      </c>
      <c r="BB566" s="80">
        <f t="shared" si="296"/>
        <v>500</v>
      </c>
      <c r="BC566" s="18">
        <f t="shared" si="332"/>
        <v>500</v>
      </c>
      <c r="BD566" s="18">
        <f t="shared" si="333"/>
        <v>26000</v>
      </c>
      <c r="BE566" s="18">
        <f t="shared" si="334"/>
        <v>52000</v>
      </c>
      <c r="BF566" s="18">
        <f>U566</f>
        <v>8</v>
      </c>
      <c r="BG566" s="19">
        <f t="shared" si="335"/>
        <v>1</v>
      </c>
      <c r="BH566" s="19">
        <f t="shared" si="336"/>
        <v>1</v>
      </c>
      <c r="BI566" s="19"/>
      <c r="BJ566" s="19"/>
      <c r="BK566" s="19">
        <f>BH566*BO566</f>
        <v>500</v>
      </c>
      <c r="BL566" s="19">
        <f>BK566*G566</f>
        <v>26000</v>
      </c>
      <c r="BM566" s="19">
        <f t="shared" si="337"/>
        <v>230.76923076923077</v>
      </c>
      <c r="BN566" s="18">
        <f t="shared" si="338"/>
        <v>230</v>
      </c>
      <c r="BO566" s="18">
        <f t="shared" si="339"/>
        <v>500</v>
      </c>
      <c r="BP566" s="18">
        <f t="shared" si="340"/>
        <v>17.333333333333332</v>
      </c>
    </row>
    <row r="567" spans="1:68" ht="30" x14ac:dyDescent="0.25">
      <c r="A567" s="18">
        <v>999</v>
      </c>
      <c r="B567" s="28" t="s">
        <v>2209</v>
      </c>
      <c r="C567" s="28" t="s">
        <v>1534</v>
      </c>
      <c r="D567" s="28"/>
      <c r="E567" s="23"/>
      <c r="F567" s="24">
        <v>64948</v>
      </c>
      <c r="G567" s="25">
        <v>1</v>
      </c>
      <c r="H567" s="52" t="s">
        <v>1702</v>
      </c>
      <c r="I567" s="86" t="s">
        <v>1700</v>
      </c>
      <c r="J567" s="83" t="s">
        <v>1499</v>
      </c>
      <c r="K567" s="71" t="s">
        <v>1176</v>
      </c>
      <c r="L567" s="25" t="s">
        <v>828</v>
      </c>
      <c r="M567" s="52">
        <v>1</v>
      </c>
      <c r="N567" s="71" t="s">
        <v>1208</v>
      </c>
      <c r="O567" s="25">
        <v>1</v>
      </c>
      <c r="P567" s="25">
        <v>15</v>
      </c>
      <c r="Q567" s="52">
        <v>1</v>
      </c>
      <c r="R567" s="25">
        <v>5</v>
      </c>
      <c r="S567" s="25">
        <v>22</v>
      </c>
      <c r="T567" s="25">
        <v>10</v>
      </c>
      <c r="U567" s="25">
        <f t="shared" si="331"/>
        <v>22</v>
      </c>
      <c r="V567" s="71" t="s">
        <v>1891</v>
      </c>
      <c r="W567" s="71" t="s">
        <v>46</v>
      </c>
      <c r="X567" s="25" t="s">
        <v>1510</v>
      </c>
      <c r="Y567" s="25">
        <v>50000</v>
      </c>
      <c r="Z567" s="25">
        <v>6000</v>
      </c>
      <c r="AA567" s="42"/>
      <c r="AB567" s="42"/>
      <c r="AC567" s="42"/>
      <c r="AD567" s="42">
        <v>7000</v>
      </c>
      <c r="AE567" s="42"/>
      <c r="AF567" s="42"/>
      <c r="AG567" s="42"/>
      <c r="AH567" s="42">
        <v>0</v>
      </c>
      <c r="AI567" s="42">
        <v>15500</v>
      </c>
      <c r="AJ567" s="18">
        <v>22500</v>
      </c>
      <c r="AK567" s="47">
        <v>7500</v>
      </c>
      <c r="AL567" s="75">
        <v>15500</v>
      </c>
      <c r="AM567" s="47">
        <f t="shared" si="293"/>
        <v>2500</v>
      </c>
      <c r="AN567" s="47">
        <v>7.4999999999999997E-2</v>
      </c>
      <c r="AO567" s="48">
        <v>6.8615586991413192E-5</v>
      </c>
      <c r="AP567" s="49">
        <v>0.99635515827580867</v>
      </c>
      <c r="AQ567" s="18" t="s">
        <v>1168</v>
      </c>
      <c r="AR567" s="24">
        <v>64948</v>
      </c>
      <c r="AS567" s="24" t="s">
        <v>1510</v>
      </c>
      <c r="AT567" s="79">
        <f t="shared" si="289"/>
        <v>596.15384615384619</v>
      </c>
      <c r="AU567" s="51" t="b">
        <f t="shared" si="290"/>
        <v>0</v>
      </c>
      <c r="AV567" s="53">
        <v>125.70580645161291</v>
      </c>
      <c r="AW567" s="47">
        <v>64948</v>
      </c>
      <c r="AX567" s="18" t="s">
        <v>1841</v>
      </c>
      <c r="AY567" s="18">
        <v>2</v>
      </c>
      <c r="AZ567" s="18">
        <f>AT567*U567</f>
        <v>13115.384615384617</v>
      </c>
      <c r="BA567" s="44">
        <f>ROUNDUP((AT567*U567)/Z567,0)*Z567</f>
        <v>18000</v>
      </c>
      <c r="BB567" s="80">
        <f t="shared" si="296"/>
        <v>50000</v>
      </c>
      <c r="BC567" s="18">
        <f t="shared" si="332"/>
        <v>50000</v>
      </c>
      <c r="BD567" s="18">
        <f t="shared" si="333"/>
        <v>50000</v>
      </c>
      <c r="BE567" s="18">
        <f t="shared" si="334"/>
        <v>100000</v>
      </c>
      <c r="BF567" s="18">
        <f>U567</f>
        <v>22</v>
      </c>
      <c r="BG567" s="19">
        <f t="shared" si="335"/>
        <v>2</v>
      </c>
      <c r="BH567" s="19">
        <f t="shared" si="336"/>
        <v>0</v>
      </c>
      <c r="BI567" s="19"/>
      <c r="BJ567" s="19"/>
      <c r="BK567" s="19"/>
      <c r="BL567" s="19"/>
      <c r="BM567" s="19">
        <f t="shared" si="337"/>
        <v>13115.384615384617</v>
      </c>
      <c r="BN567" s="18">
        <f t="shared" si="338"/>
        <v>8000</v>
      </c>
      <c r="BO567" s="18">
        <f t="shared" si="339"/>
        <v>50000</v>
      </c>
      <c r="BP567" s="18">
        <f t="shared" si="340"/>
        <v>83.870967741935473</v>
      </c>
    </row>
    <row r="568" spans="1:68" ht="30" x14ac:dyDescent="0.25">
      <c r="A568" s="18">
        <v>209</v>
      </c>
      <c r="B568" s="28" t="s">
        <v>2210</v>
      </c>
      <c r="C568" s="28" t="s">
        <v>1534</v>
      </c>
      <c r="D568" s="28"/>
      <c r="E568" s="23"/>
      <c r="F568" s="24">
        <v>30200</v>
      </c>
      <c r="G568" s="25">
        <v>0.45</v>
      </c>
      <c r="H568" s="52" t="s">
        <v>1702</v>
      </c>
      <c r="I568" s="86" t="s">
        <v>1699</v>
      </c>
      <c r="J568" s="83" t="s">
        <v>1500</v>
      </c>
      <c r="K568" s="71" t="s">
        <v>1187</v>
      </c>
      <c r="L568" s="25" t="s">
        <v>716</v>
      </c>
      <c r="M568" s="52">
        <v>0.45</v>
      </c>
      <c r="N568" s="71" t="s">
        <v>1208</v>
      </c>
      <c r="O568" s="25">
        <v>1</v>
      </c>
      <c r="P568" s="25">
        <v>10</v>
      </c>
      <c r="Q568" s="52">
        <v>1</v>
      </c>
      <c r="R568" s="25">
        <v>3</v>
      </c>
      <c r="S568" s="25">
        <v>15</v>
      </c>
      <c r="T568" s="25">
        <v>7</v>
      </c>
      <c r="U568" s="25">
        <f t="shared" si="331"/>
        <v>15</v>
      </c>
      <c r="V568" s="71" t="s">
        <v>1928</v>
      </c>
      <c r="W568" s="71" t="s">
        <v>46</v>
      </c>
      <c r="X568" s="25" t="s">
        <v>1510</v>
      </c>
      <c r="Y568" s="25">
        <v>10000</v>
      </c>
      <c r="Z568" s="25">
        <v>200</v>
      </c>
      <c r="AA568" s="42">
        <v>37300</v>
      </c>
      <c r="AB568" s="42">
        <v>45600</v>
      </c>
      <c r="AC568" s="42">
        <v>1500</v>
      </c>
      <c r="AD568" s="42">
        <v>0</v>
      </c>
      <c r="AE568" s="42">
        <v>0</v>
      </c>
      <c r="AF568" s="42">
        <v>11500</v>
      </c>
      <c r="AG568" s="42">
        <v>17500</v>
      </c>
      <c r="AH568" s="42">
        <v>8000</v>
      </c>
      <c r="AI568" s="42">
        <v>27500</v>
      </c>
      <c r="AJ568" s="18">
        <v>148900</v>
      </c>
      <c r="AK568" s="47">
        <v>16544.444444444445</v>
      </c>
      <c r="AL568" s="75">
        <v>45600</v>
      </c>
      <c r="AM568" s="47">
        <f t="shared" si="293"/>
        <v>7445.0000000000009</v>
      </c>
      <c r="AN568" s="47">
        <v>7.4450000000000002E-2</v>
      </c>
      <c r="AO568" s="48">
        <v>6.8112406020142842E-5</v>
      </c>
      <c r="AP568" s="49">
        <v>0.99642327068182879</v>
      </c>
      <c r="AQ568" s="18" t="s">
        <v>1168</v>
      </c>
      <c r="AR568" s="24">
        <v>30200</v>
      </c>
      <c r="AS568" s="24" t="s">
        <v>1510</v>
      </c>
      <c r="AT568" s="79">
        <f t="shared" si="289"/>
        <v>1753.8461538461538</v>
      </c>
      <c r="AU568" s="51" t="b">
        <f t="shared" si="290"/>
        <v>0</v>
      </c>
      <c r="AV568" s="19">
        <v>19.868421052631579</v>
      </c>
      <c r="AW568" s="47">
        <v>13590</v>
      </c>
      <c r="AX568" s="18" t="s">
        <v>1841</v>
      </c>
      <c r="AY568" s="18">
        <v>2</v>
      </c>
      <c r="AZ568" s="18">
        <f>AT568*U568</f>
        <v>26307.692307692309</v>
      </c>
      <c r="BA568" s="44">
        <f>ROUNDUP((AT568*U568)/Z568,0)*Z568</f>
        <v>26400</v>
      </c>
      <c r="BB568" s="80">
        <f t="shared" si="296"/>
        <v>10000</v>
      </c>
      <c r="BC568" s="18">
        <f t="shared" si="332"/>
        <v>17600</v>
      </c>
      <c r="BD568" s="18">
        <f t="shared" si="333"/>
        <v>7920</v>
      </c>
      <c r="BE568" s="18">
        <f t="shared" si="334"/>
        <v>15840</v>
      </c>
      <c r="BF568" s="18">
        <v>10</v>
      </c>
      <c r="BG568" s="19">
        <f t="shared" si="335"/>
        <v>2</v>
      </c>
      <c r="BH568" s="19">
        <f t="shared" si="336"/>
        <v>0</v>
      </c>
      <c r="BI568" s="19"/>
      <c r="BJ568" s="19"/>
      <c r="BK568" s="19"/>
      <c r="BL568" s="19"/>
      <c r="BM568" s="19">
        <f t="shared" si="337"/>
        <v>17538.461538461539</v>
      </c>
      <c r="BN568" s="18">
        <f t="shared" si="338"/>
        <v>17600</v>
      </c>
      <c r="BO568" s="18">
        <f t="shared" si="339"/>
        <v>17600</v>
      </c>
      <c r="BP568" s="18">
        <f t="shared" si="340"/>
        <v>10.035087719298247</v>
      </c>
    </row>
    <row r="569" spans="1:68" ht="30" x14ac:dyDescent="0.25">
      <c r="A569" s="18">
        <v>708</v>
      </c>
      <c r="B569" s="28" t="s">
        <v>2211</v>
      </c>
      <c r="C569" s="28" t="s">
        <v>1870</v>
      </c>
      <c r="D569" s="28"/>
      <c r="E569" s="23"/>
      <c r="F569" s="24">
        <v>10000</v>
      </c>
      <c r="G569" s="25">
        <v>0.85</v>
      </c>
      <c r="H569" s="52" t="e">
        <v>#N/A</v>
      </c>
      <c r="I569" s="86" t="s">
        <v>1699</v>
      </c>
      <c r="J569" s="83" t="s">
        <v>1500</v>
      </c>
      <c r="K569" s="69" t="s">
        <v>1187</v>
      </c>
      <c r="L569" s="25" t="s">
        <v>1342</v>
      </c>
      <c r="M569" s="52">
        <v>0.85</v>
      </c>
      <c r="N569" s="71" t="s">
        <v>1208</v>
      </c>
      <c r="O569" s="25">
        <v>1</v>
      </c>
      <c r="P569" s="25">
        <v>10</v>
      </c>
      <c r="Q569" s="52">
        <v>1</v>
      </c>
      <c r="R569" s="25">
        <v>3</v>
      </c>
      <c r="S569" s="25">
        <v>15</v>
      </c>
      <c r="U569" s="25">
        <f>MIN(S569,T569)</f>
        <v>15</v>
      </c>
      <c r="V569" s="71"/>
      <c r="W569" s="71" t="s">
        <v>31</v>
      </c>
      <c r="X569" s="25" t="s">
        <v>1510</v>
      </c>
      <c r="Y569" s="25">
        <v>5000</v>
      </c>
      <c r="Z569" s="25">
        <v>200</v>
      </c>
      <c r="AA569" s="42"/>
      <c r="AB569" s="42">
        <v>8700</v>
      </c>
      <c r="AC569" s="42"/>
      <c r="AD569" s="42"/>
      <c r="AE569" s="42"/>
      <c r="AF569" s="42"/>
      <c r="AG569" s="42"/>
      <c r="AH569" s="42"/>
      <c r="AI569" s="42"/>
      <c r="AK569" s="47">
        <v>8700</v>
      </c>
      <c r="AM569" s="47">
        <f t="shared" si="293"/>
        <v>0</v>
      </c>
      <c r="AO569" s="48">
        <v>0</v>
      </c>
      <c r="AP569" s="49">
        <v>1</v>
      </c>
      <c r="AQ569" s="18" t="s">
        <v>1552</v>
      </c>
      <c r="AR569" s="24">
        <v>10000</v>
      </c>
      <c r="AS569" s="24" t="s">
        <v>1510</v>
      </c>
      <c r="AT569" s="79">
        <f t="shared" si="289"/>
        <v>0</v>
      </c>
      <c r="AU569" s="51" t="b">
        <f t="shared" si="290"/>
        <v>0</v>
      </c>
      <c r="AV569" s="19"/>
      <c r="AW569" s="47">
        <v>8500</v>
      </c>
      <c r="BB569" s="80">
        <f t="shared" si="296"/>
        <v>5000</v>
      </c>
      <c r="BD569" s="18">
        <v>0</v>
      </c>
      <c r="BE569" s="18">
        <v>0</v>
      </c>
      <c r="BF569" s="18"/>
      <c r="BG569" s="18"/>
      <c r="BH569" s="18"/>
      <c r="BI569" s="18"/>
      <c r="BJ569" s="18"/>
      <c r="BK569" s="18"/>
      <c r="BL569" s="18"/>
    </row>
    <row r="570" spans="1:68" ht="30" x14ac:dyDescent="0.25">
      <c r="A570" s="18">
        <v>412</v>
      </c>
      <c r="B570" s="28" t="s">
        <v>2212</v>
      </c>
      <c r="C570" s="28" t="s">
        <v>1534</v>
      </c>
      <c r="D570" s="28"/>
      <c r="E570" s="23"/>
      <c r="F570" s="24">
        <v>22000</v>
      </c>
      <c r="G570" s="25">
        <v>0.55000000000000004</v>
      </c>
      <c r="H570" s="52" t="s">
        <v>1757</v>
      </c>
      <c r="I570" s="86" t="s">
        <v>1700</v>
      </c>
      <c r="J570" s="83" t="s">
        <v>1505</v>
      </c>
      <c r="K570" s="71" t="s">
        <v>1187</v>
      </c>
      <c r="L570" s="25" t="s">
        <v>718</v>
      </c>
      <c r="M570" s="52">
        <v>0.55000000000000004</v>
      </c>
      <c r="N570" s="71" t="s">
        <v>1208</v>
      </c>
      <c r="O570" s="25">
        <v>1</v>
      </c>
      <c r="P570" s="25">
        <v>10</v>
      </c>
      <c r="Q570" s="52">
        <v>1</v>
      </c>
      <c r="R570" s="25">
        <v>3</v>
      </c>
      <c r="S570" s="25">
        <v>15</v>
      </c>
      <c r="T570" s="25">
        <v>5</v>
      </c>
      <c r="U570" s="25">
        <f>SUM(O570:R570)</f>
        <v>15</v>
      </c>
      <c r="V570" s="71" t="s">
        <v>1933</v>
      </c>
      <c r="W570" s="71" t="s">
        <v>46</v>
      </c>
      <c r="X570" s="25" t="s">
        <v>1510</v>
      </c>
      <c r="Y570" s="25">
        <v>10000</v>
      </c>
      <c r="Z570" s="25">
        <v>200</v>
      </c>
      <c r="AA570" s="42">
        <v>10000</v>
      </c>
      <c r="AB570" s="42">
        <v>24600</v>
      </c>
      <c r="AC570" s="42">
        <v>20225</v>
      </c>
      <c r="AD570" s="42">
        <v>15000</v>
      </c>
      <c r="AE570" s="42">
        <v>21490</v>
      </c>
      <c r="AF570" s="42">
        <v>0</v>
      </c>
      <c r="AG570" s="42">
        <v>10000</v>
      </c>
      <c r="AH570" s="42">
        <v>10000</v>
      </c>
      <c r="AI570" s="42">
        <v>9000</v>
      </c>
      <c r="AJ570" s="18">
        <v>120315</v>
      </c>
      <c r="AK570" s="47">
        <v>13368.333333333334</v>
      </c>
      <c r="AL570" s="75">
        <v>24600</v>
      </c>
      <c r="AM570" s="47">
        <f t="shared" si="293"/>
        <v>7352.5833333333339</v>
      </c>
      <c r="AN570" s="47">
        <v>7.3525833333333346E-2</v>
      </c>
      <c r="AO570" s="48">
        <v>6.7266909509326416E-5</v>
      </c>
      <c r="AP570" s="49">
        <v>0.9964905375913381</v>
      </c>
      <c r="AQ570" s="18" t="s">
        <v>1168</v>
      </c>
      <c r="AR570" s="24">
        <v>22000</v>
      </c>
      <c r="AS570" s="24" t="s">
        <v>1510</v>
      </c>
      <c r="AT570" s="79">
        <f t="shared" si="289"/>
        <v>946.15384615384619</v>
      </c>
      <c r="AU570" s="51" t="b">
        <f t="shared" si="290"/>
        <v>0</v>
      </c>
      <c r="AV570" s="19">
        <v>26.829268292682926</v>
      </c>
      <c r="AW570" s="47">
        <v>12100.000000000002</v>
      </c>
      <c r="AX570" s="18" t="s">
        <v>1841</v>
      </c>
      <c r="AY570" s="18">
        <v>2</v>
      </c>
      <c r="AZ570" s="18">
        <f>AT570*U570</f>
        <v>14192.307692307693</v>
      </c>
      <c r="BA570" s="44">
        <f>ROUNDUP((AT570*U570)/Z570,0)*Z570</f>
        <v>14200</v>
      </c>
      <c r="BB570" s="80">
        <f t="shared" si="296"/>
        <v>10000</v>
      </c>
      <c r="BC570" s="18">
        <f>BO570</f>
        <v>10000</v>
      </c>
      <c r="BD570" s="18">
        <f>BO570*G570</f>
        <v>5500</v>
      </c>
      <c r="BE570" s="18">
        <f>BD570*AY570</f>
        <v>11000</v>
      </c>
      <c r="BF570" s="18">
        <v>10</v>
      </c>
      <c r="BG570" s="19">
        <f>ROUNDUP(AR570/BO570,0)</f>
        <v>3</v>
      </c>
      <c r="BH570" s="19">
        <f>AY570-BG570</f>
        <v>-1</v>
      </c>
      <c r="BI570" s="19">
        <f>(AR570-AY570*BO570)*G570</f>
        <v>1100</v>
      </c>
      <c r="BJ570" s="19"/>
      <c r="BK570" s="19"/>
      <c r="BL570" s="19"/>
      <c r="BM570" s="19">
        <f>BF570*AT570</f>
        <v>9461.538461538461</v>
      </c>
      <c r="BN570" s="18">
        <f>Y570+ROUNDUP((BM570-Y570)/Z570,0)*Z570</f>
        <v>9400</v>
      </c>
      <c r="BO570" s="18">
        <f>IF(BN570&gt;=Y570,BN570,Y570)</f>
        <v>10000</v>
      </c>
      <c r="BP570" s="18">
        <f>BO570/AT570</f>
        <v>10.56910569105691</v>
      </c>
    </row>
    <row r="571" spans="1:68" ht="30" x14ac:dyDescent="0.25">
      <c r="A571" s="18">
        <v>820</v>
      </c>
      <c r="B571" s="28" t="s">
        <v>2213</v>
      </c>
      <c r="C571" s="28" t="s">
        <v>1534</v>
      </c>
      <c r="D571" s="28"/>
      <c r="E571" s="23"/>
      <c r="F571" s="24">
        <v>0</v>
      </c>
      <c r="G571" s="25">
        <v>0.6</v>
      </c>
      <c r="H571" s="52" t="e">
        <v>#N/A</v>
      </c>
      <c r="I571" s="86" t="s">
        <v>1700</v>
      </c>
      <c r="J571" s="83" t="s">
        <v>1502</v>
      </c>
      <c r="K571" s="71" t="s">
        <v>1187</v>
      </c>
      <c r="L571" s="25" t="s">
        <v>760</v>
      </c>
      <c r="M571" s="52">
        <v>0.6</v>
      </c>
      <c r="N571" s="71" t="s">
        <v>1208</v>
      </c>
      <c r="O571" s="25">
        <v>1</v>
      </c>
      <c r="P571" s="25">
        <v>10</v>
      </c>
      <c r="Q571" s="52">
        <v>1</v>
      </c>
      <c r="R571" s="25">
        <v>3</v>
      </c>
      <c r="S571" s="25">
        <v>15</v>
      </c>
      <c r="T571" s="25">
        <v>2</v>
      </c>
      <c r="U571" s="25">
        <f>SUM(O571:R571)</f>
        <v>15</v>
      </c>
      <c r="V571" s="71" t="s">
        <v>1899</v>
      </c>
      <c r="W571" s="71" t="s">
        <v>46</v>
      </c>
      <c r="X571" s="25" t="s">
        <v>1510</v>
      </c>
      <c r="Y571" s="25">
        <v>5000</v>
      </c>
      <c r="Z571" s="25">
        <v>2000</v>
      </c>
      <c r="AA571" s="42"/>
      <c r="AB571" s="42"/>
      <c r="AC571" s="42"/>
      <c r="AD571" s="42">
        <v>28000</v>
      </c>
      <c r="AE571" s="42">
        <v>2500</v>
      </c>
      <c r="AF571" s="42">
        <v>0</v>
      </c>
      <c r="AG571" s="42">
        <v>32500</v>
      </c>
      <c r="AH571" s="42">
        <v>10000</v>
      </c>
      <c r="AI571" s="42">
        <v>0</v>
      </c>
      <c r="AJ571" s="18">
        <v>73000</v>
      </c>
      <c r="AK571" s="47">
        <v>12166.666666666666</v>
      </c>
      <c r="AL571" s="75">
        <v>32500</v>
      </c>
      <c r="AM571" s="47">
        <f t="shared" si="293"/>
        <v>4866.666666666667</v>
      </c>
      <c r="AN571" s="47">
        <v>7.2999999999999995E-2</v>
      </c>
      <c r="AO571" s="48">
        <v>6.6785838004975503E-5</v>
      </c>
      <c r="AP571" s="49">
        <v>0.99655732342934311</v>
      </c>
      <c r="AQ571" s="18" t="s">
        <v>1168</v>
      </c>
      <c r="AR571" s="57">
        <v>0</v>
      </c>
      <c r="AS571" s="24" t="s">
        <v>1510</v>
      </c>
      <c r="AT571" s="79">
        <f t="shared" si="289"/>
        <v>1250</v>
      </c>
      <c r="AU571" s="51" t="b">
        <f t="shared" si="290"/>
        <v>0</v>
      </c>
      <c r="AV571" s="19">
        <v>0</v>
      </c>
      <c r="AW571" s="47">
        <v>0</v>
      </c>
      <c r="AX571" s="18" t="s">
        <v>1841</v>
      </c>
      <c r="AY571" s="18">
        <v>2</v>
      </c>
      <c r="AZ571" s="18">
        <f>AT571*U571</f>
        <v>18750</v>
      </c>
      <c r="BA571" s="44">
        <f>ROUNDUP((AT571*U571)/Z571,0)*Z571</f>
        <v>20000</v>
      </c>
      <c r="BB571" s="80">
        <f t="shared" si="296"/>
        <v>5000</v>
      </c>
      <c r="BC571" s="18">
        <f>BO571</f>
        <v>13000</v>
      </c>
      <c r="BD571" s="18">
        <f>BO571*G571</f>
        <v>7800</v>
      </c>
      <c r="BE571" s="18">
        <f>BD571*AY571</f>
        <v>15600</v>
      </c>
      <c r="BF571" s="18">
        <v>10</v>
      </c>
      <c r="BG571" s="19">
        <f>ROUNDUP(AR571/BO571,0)</f>
        <v>0</v>
      </c>
      <c r="BH571" s="19">
        <f>AY571-BG571</f>
        <v>2</v>
      </c>
      <c r="BI571" s="19"/>
      <c r="BJ571" s="19"/>
      <c r="BK571" s="19">
        <f>BH571*BO571</f>
        <v>26000</v>
      </c>
      <c r="BL571" s="58">
        <f>BK571*G571</f>
        <v>15600</v>
      </c>
      <c r="BM571" s="19">
        <f>BF571*AT571</f>
        <v>12500</v>
      </c>
      <c r="BN571" s="18">
        <f>Y571+ROUNDUP((BM571-Y571)/Z571,0)*Z571</f>
        <v>13000</v>
      </c>
      <c r="BO571" s="18">
        <f>IF(BN571&gt;=Y571,BN571,Y571)</f>
        <v>13000</v>
      </c>
      <c r="BP571" s="18">
        <f>BO571/AT571</f>
        <v>10.4</v>
      </c>
    </row>
    <row r="572" spans="1:68" ht="45" x14ac:dyDescent="0.25">
      <c r="A572" s="18">
        <v>583</v>
      </c>
      <c r="B572" s="28" t="s">
        <v>2214</v>
      </c>
      <c r="C572" s="28" t="s">
        <v>1534</v>
      </c>
      <c r="D572" s="28"/>
      <c r="E572" s="23"/>
      <c r="F572" s="24">
        <v>1460</v>
      </c>
      <c r="G572" s="25">
        <v>10</v>
      </c>
      <c r="H572" s="52" t="e">
        <v>#N/A</v>
      </c>
      <c r="I572" s="86" t="s">
        <v>1700</v>
      </c>
      <c r="J572" s="83" t="s">
        <v>1639</v>
      </c>
      <c r="K572" s="71" t="s">
        <v>1177</v>
      </c>
      <c r="L572" s="25" t="s">
        <v>795</v>
      </c>
      <c r="M572" s="52">
        <v>10</v>
      </c>
      <c r="N572" s="71" t="s">
        <v>1208</v>
      </c>
      <c r="O572" s="25">
        <v>1</v>
      </c>
      <c r="P572" s="25">
        <v>10</v>
      </c>
      <c r="Q572" s="52">
        <v>1</v>
      </c>
      <c r="R572" s="25">
        <v>4</v>
      </c>
      <c r="S572" s="25">
        <v>16</v>
      </c>
      <c r="T572" s="25">
        <v>5</v>
      </c>
      <c r="U572" s="25">
        <f>SUM(O572:R572)</f>
        <v>16</v>
      </c>
      <c r="V572" s="71" t="s">
        <v>1905</v>
      </c>
      <c r="W572" s="71" t="s">
        <v>31</v>
      </c>
      <c r="X572" s="25" t="s">
        <v>1510</v>
      </c>
      <c r="Y572" s="25">
        <v>5000</v>
      </c>
      <c r="Z572" s="25">
        <v>140</v>
      </c>
      <c r="AA572" s="42"/>
      <c r="AB572" s="42"/>
      <c r="AC572" s="42"/>
      <c r="AD572" s="42"/>
      <c r="AE572" s="42">
        <v>2120</v>
      </c>
      <c r="AF572" s="42">
        <v>0</v>
      </c>
      <c r="AG572" s="42">
        <v>0</v>
      </c>
      <c r="AH572" s="42">
        <v>560</v>
      </c>
      <c r="AI572" s="42">
        <v>840</v>
      </c>
      <c r="AJ572" s="18">
        <v>3520</v>
      </c>
      <c r="AK572" s="47">
        <v>704</v>
      </c>
      <c r="AL572" s="75">
        <v>2120</v>
      </c>
      <c r="AM572" s="47">
        <f t="shared" si="293"/>
        <v>3911.1111111111109</v>
      </c>
      <c r="AN572" s="47">
        <v>7.0400000000000004E-2</v>
      </c>
      <c r="AO572" s="48">
        <v>6.4407164322606515E-5</v>
      </c>
      <c r="AP572" s="49">
        <v>0.99662173059366577</v>
      </c>
      <c r="AQ572" s="18" t="s">
        <v>1168</v>
      </c>
      <c r="AR572" s="24">
        <v>1460</v>
      </c>
      <c r="AS572" s="24" t="s">
        <v>1510</v>
      </c>
      <c r="AT572" s="79">
        <f t="shared" si="289"/>
        <v>81.538461538461533</v>
      </c>
      <c r="AU572" s="51" t="b">
        <f t="shared" si="290"/>
        <v>0</v>
      </c>
      <c r="AV572" s="19">
        <v>20.660377358490564</v>
      </c>
      <c r="AW572" s="47">
        <v>14600</v>
      </c>
      <c r="AX572" s="18" t="s">
        <v>1841</v>
      </c>
      <c r="AY572" s="18">
        <v>2</v>
      </c>
      <c r="AZ572" s="18">
        <f>AT572*U572</f>
        <v>1304.6153846153845</v>
      </c>
      <c r="BA572" s="44">
        <f>ROUNDUP((AT572*U572)/Z572,0)*Z572</f>
        <v>1400</v>
      </c>
      <c r="BB572" s="80">
        <f t="shared" si="296"/>
        <v>5000</v>
      </c>
      <c r="BC572" s="18">
        <f>BO572</f>
        <v>5000</v>
      </c>
      <c r="BD572" s="18">
        <f>BO572*G572</f>
        <v>50000</v>
      </c>
      <c r="BE572" s="18">
        <f>BD572*AY572</f>
        <v>100000</v>
      </c>
      <c r="BF572" s="18">
        <f>U572</f>
        <v>16</v>
      </c>
      <c r="BG572" s="19">
        <f>ROUNDUP(AR572/BO572,0)</f>
        <v>1</v>
      </c>
      <c r="BH572" s="19">
        <f>AY572-BG572</f>
        <v>1</v>
      </c>
      <c r="BI572" s="19"/>
      <c r="BJ572" s="19"/>
      <c r="BK572" s="19">
        <f>BH572*BO572</f>
        <v>5000</v>
      </c>
      <c r="BL572" s="19">
        <f>BK572*G572</f>
        <v>50000</v>
      </c>
      <c r="BM572" s="19">
        <f>BF572*AT572</f>
        <v>1304.6153846153845</v>
      </c>
      <c r="BN572" s="18">
        <f>Y572+ROUNDUP((BM572-Y572)/Z572,0)*Z572</f>
        <v>1220</v>
      </c>
      <c r="BO572" s="18">
        <f>IF(BN572&gt;=Y572,BN572,Y572)</f>
        <v>5000</v>
      </c>
      <c r="BP572" s="18">
        <f>BO572/AT572</f>
        <v>61.320754716981135</v>
      </c>
    </row>
    <row r="573" spans="1:68" ht="45" x14ac:dyDescent="0.25">
      <c r="A573" s="18">
        <v>754</v>
      </c>
      <c r="B573" s="28" t="s">
        <v>2215</v>
      </c>
      <c r="C573" s="28" t="s">
        <v>1870</v>
      </c>
      <c r="D573" s="28"/>
      <c r="E573" s="23" t="s">
        <v>1602</v>
      </c>
      <c r="F573" s="24">
        <v>90</v>
      </c>
      <c r="G573" s="25">
        <v>33</v>
      </c>
      <c r="H573" s="52" t="e">
        <v>#N/A</v>
      </c>
      <c r="I573" s="86" t="s">
        <v>1699</v>
      </c>
      <c r="J573" s="83" t="s">
        <v>1500</v>
      </c>
      <c r="K573" s="69" t="s">
        <v>1178</v>
      </c>
      <c r="L573" s="25" t="s">
        <v>1343</v>
      </c>
      <c r="M573" s="52">
        <v>33</v>
      </c>
      <c r="N573" s="71" t="s">
        <v>1208</v>
      </c>
      <c r="O573" s="25">
        <v>1</v>
      </c>
      <c r="P573" s="25">
        <v>4</v>
      </c>
      <c r="Q573" s="52">
        <v>1</v>
      </c>
      <c r="R573" s="25">
        <v>2</v>
      </c>
      <c r="S573" s="25">
        <v>8</v>
      </c>
      <c r="U573" s="25">
        <f>MIN(S573,T573)</f>
        <v>8</v>
      </c>
      <c r="V573" s="71"/>
      <c r="W573" s="71" t="s">
        <v>46</v>
      </c>
      <c r="X573" s="25" t="s">
        <v>1510</v>
      </c>
      <c r="Y573" s="25">
        <v>500</v>
      </c>
      <c r="Z573" s="25">
        <v>10</v>
      </c>
      <c r="AA573" s="42"/>
      <c r="AB573" s="42"/>
      <c r="AC573" s="42">
        <v>210</v>
      </c>
      <c r="AD573" s="42"/>
      <c r="AE573" s="42"/>
      <c r="AF573" s="42"/>
      <c r="AG573" s="42"/>
      <c r="AH573" s="42"/>
      <c r="AI573" s="42"/>
      <c r="AK573" s="47">
        <v>210</v>
      </c>
      <c r="AM573" s="47">
        <f t="shared" si="293"/>
        <v>0</v>
      </c>
      <c r="AO573" s="48">
        <v>0</v>
      </c>
      <c r="AP573" s="49">
        <v>1</v>
      </c>
      <c r="AQ573" s="18" t="s">
        <v>1552</v>
      </c>
      <c r="AR573" s="24">
        <v>90</v>
      </c>
      <c r="AS573" s="24" t="s">
        <v>1510</v>
      </c>
      <c r="AT573" s="79">
        <f t="shared" si="289"/>
        <v>0</v>
      </c>
      <c r="AU573" s="51" t="b">
        <f t="shared" si="290"/>
        <v>0</v>
      </c>
      <c r="AV573" s="19"/>
      <c r="AW573" s="47">
        <v>2970</v>
      </c>
      <c r="BB573" s="80">
        <f t="shared" si="296"/>
        <v>500</v>
      </c>
      <c r="BD573" s="18">
        <v>0</v>
      </c>
      <c r="BE573" s="18">
        <v>0</v>
      </c>
      <c r="BF573" s="18"/>
      <c r="BG573" s="18"/>
      <c r="BH573" s="18"/>
      <c r="BI573" s="18"/>
      <c r="BJ573" s="18"/>
      <c r="BK573" s="18"/>
      <c r="BL573" s="18"/>
    </row>
    <row r="574" spans="1:68" x14ac:dyDescent="0.25">
      <c r="A574" s="18">
        <v>643</v>
      </c>
      <c r="B574" s="23" t="s">
        <v>723</v>
      </c>
      <c r="C574" s="28" t="s">
        <v>1534</v>
      </c>
      <c r="D574" s="28"/>
      <c r="E574" s="23"/>
      <c r="F574" s="24">
        <v>86320</v>
      </c>
      <c r="G574" s="25">
        <v>0.28000000000000003</v>
      </c>
      <c r="H574" s="52" t="s">
        <v>1702</v>
      </c>
      <c r="I574" s="86" t="s">
        <v>1700</v>
      </c>
      <c r="J574" s="83" t="s">
        <v>1502</v>
      </c>
      <c r="K574" s="71" t="s">
        <v>1197</v>
      </c>
      <c r="L574" s="25" t="s">
        <v>724</v>
      </c>
      <c r="M574" s="52">
        <v>0.28000000000000003</v>
      </c>
      <c r="N574" s="71" t="s">
        <v>1208</v>
      </c>
      <c r="O574" s="37">
        <v>1</v>
      </c>
      <c r="P574" s="37">
        <v>7</v>
      </c>
      <c r="Q574" s="87">
        <v>4</v>
      </c>
      <c r="R574" s="37">
        <v>3</v>
      </c>
      <c r="S574" s="37">
        <v>15</v>
      </c>
      <c r="T574" s="37">
        <v>3</v>
      </c>
      <c r="U574" s="25">
        <f>SUM(O574:R574)</f>
        <v>15</v>
      </c>
      <c r="V574" s="71" t="s">
        <v>1872</v>
      </c>
      <c r="W574" s="71" t="s">
        <v>21</v>
      </c>
      <c r="X574" s="23" t="s">
        <v>1510</v>
      </c>
      <c r="Y574" s="25">
        <v>50000</v>
      </c>
      <c r="Z574" s="25">
        <v>1000</v>
      </c>
      <c r="AA574" s="42">
        <v>22000</v>
      </c>
      <c r="AB574" s="42">
        <v>18000</v>
      </c>
      <c r="AC574" s="42">
        <v>100000</v>
      </c>
      <c r="AD574" s="42">
        <v>35000</v>
      </c>
      <c r="AE574" s="42">
        <v>30000</v>
      </c>
      <c r="AF574" s="42">
        <v>10000</v>
      </c>
      <c r="AG574" s="42">
        <v>0</v>
      </c>
      <c r="AH574" s="42">
        <v>5000</v>
      </c>
      <c r="AI574" s="42">
        <v>0</v>
      </c>
      <c r="AJ574" s="18">
        <v>220000</v>
      </c>
      <c r="AK574" s="47">
        <v>24444.444444444445</v>
      </c>
      <c r="AL574" s="75">
        <v>100000</v>
      </c>
      <c r="AM574" s="47">
        <f t="shared" si="293"/>
        <v>6844.4444444444453</v>
      </c>
      <c r="AN574" s="47">
        <v>6.8444444444444447E-2</v>
      </c>
      <c r="AO574" s="48">
        <v>6.2618076424756337E-5</v>
      </c>
      <c r="AP574" s="49">
        <v>0.99668434867009048</v>
      </c>
      <c r="AQ574" s="18" t="s">
        <v>1168</v>
      </c>
      <c r="AR574" s="24">
        <v>86320</v>
      </c>
      <c r="AS574" s="24" t="s">
        <v>1510</v>
      </c>
      <c r="AT574" s="79">
        <f t="shared" si="289"/>
        <v>3846.1538461538462</v>
      </c>
      <c r="AU574" s="51" t="b">
        <f t="shared" si="290"/>
        <v>0</v>
      </c>
      <c r="AV574" s="19">
        <v>25.895999999999997</v>
      </c>
      <c r="AW574" s="47">
        <v>24169.600000000002</v>
      </c>
      <c r="AX574" s="18" t="s">
        <v>1841</v>
      </c>
      <c r="AY574" s="18">
        <v>2</v>
      </c>
      <c r="AZ574" s="18">
        <f>AT574*U574</f>
        <v>57692.307692307695</v>
      </c>
      <c r="BA574" s="44">
        <f>ROUNDUP((AT574*U574)/Z574,0)*Z574</f>
        <v>58000</v>
      </c>
      <c r="BB574" s="80">
        <f t="shared" si="296"/>
        <v>50000</v>
      </c>
      <c r="BC574" s="18">
        <f>BO574</f>
        <v>50000</v>
      </c>
      <c r="BD574" s="18">
        <f>BO574*G574</f>
        <v>14000.000000000002</v>
      </c>
      <c r="BE574" s="18">
        <f>BD574*AY574</f>
        <v>28000.000000000004</v>
      </c>
      <c r="BF574" s="18">
        <v>5</v>
      </c>
      <c r="BG574" s="19">
        <f>ROUNDUP(AR574/BO574,0)</f>
        <v>2</v>
      </c>
      <c r="BH574" s="19">
        <f>AY574-BG574</f>
        <v>0</v>
      </c>
      <c r="BI574" s="19"/>
      <c r="BJ574" s="19"/>
      <c r="BK574" s="19"/>
      <c r="BL574" s="19"/>
      <c r="BM574" s="19">
        <f>BF574*AT574</f>
        <v>19230.76923076923</v>
      </c>
      <c r="BN574" s="18">
        <f>Y574+ROUNDUP((BM574-Y574)/Z574,0)*Z574</f>
        <v>19000</v>
      </c>
      <c r="BO574" s="18">
        <f>IF(BN574&gt;=Y574,BN574,Y574)</f>
        <v>50000</v>
      </c>
      <c r="BP574" s="18">
        <f>BO574/AT574</f>
        <v>13</v>
      </c>
    </row>
    <row r="575" spans="1:68" x14ac:dyDescent="0.25">
      <c r="A575" s="18">
        <v>280</v>
      </c>
      <c r="B575" s="23" t="s">
        <v>1334</v>
      </c>
      <c r="C575" s="28" t="s">
        <v>1870</v>
      </c>
      <c r="D575" s="28"/>
      <c r="E575" s="23" t="s">
        <v>1602</v>
      </c>
      <c r="F575" s="24">
        <v>1430</v>
      </c>
      <c r="G575" s="25">
        <v>35</v>
      </c>
      <c r="H575" s="52" t="s">
        <v>1799</v>
      </c>
      <c r="I575" s="86" t="s">
        <v>1700</v>
      </c>
      <c r="J575" s="83" t="s">
        <v>1639</v>
      </c>
      <c r="K575" s="69" t="s">
        <v>1178</v>
      </c>
      <c r="L575" s="25" t="s">
        <v>1335</v>
      </c>
      <c r="M575" s="52">
        <v>35</v>
      </c>
      <c r="N575" s="71" t="s">
        <v>1208</v>
      </c>
      <c r="O575" s="25">
        <v>1</v>
      </c>
      <c r="P575" s="25">
        <v>4</v>
      </c>
      <c r="Q575" s="52">
        <v>1</v>
      </c>
      <c r="R575" s="25">
        <v>2</v>
      </c>
      <c r="S575" s="25">
        <v>8</v>
      </c>
      <c r="U575" s="25">
        <f>MIN(S575,T575)</f>
        <v>8</v>
      </c>
      <c r="V575" s="71"/>
      <c r="W575" s="71" t="s">
        <v>46</v>
      </c>
      <c r="X575" s="25" t="s">
        <v>1510</v>
      </c>
      <c r="Y575" s="25">
        <v>500</v>
      </c>
      <c r="Z575" s="25">
        <v>10</v>
      </c>
      <c r="AA575" s="42">
        <v>100</v>
      </c>
      <c r="AB575" s="42"/>
      <c r="AC575" s="42"/>
      <c r="AD575" s="42"/>
      <c r="AE575" s="42"/>
      <c r="AF575" s="42"/>
      <c r="AG575" s="42"/>
      <c r="AH575" s="42">
        <v>290</v>
      </c>
      <c r="AI575" s="42"/>
      <c r="AK575" s="47">
        <v>195</v>
      </c>
      <c r="AM575" s="47">
        <f t="shared" si="293"/>
        <v>0</v>
      </c>
      <c r="AO575" s="48">
        <v>0</v>
      </c>
      <c r="AP575" s="49">
        <v>1</v>
      </c>
      <c r="AQ575" s="18" t="s">
        <v>1552</v>
      </c>
      <c r="AR575" s="24">
        <v>1430</v>
      </c>
      <c r="AS575" s="24" t="s">
        <v>1510</v>
      </c>
      <c r="AT575" s="79">
        <f t="shared" si="289"/>
        <v>0</v>
      </c>
      <c r="AU575" s="51" t="b">
        <f t="shared" si="290"/>
        <v>0</v>
      </c>
      <c r="AV575" s="19"/>
      <c r="AW575" s="47">
        <v>50050</v>
      </c>
      <c r="BB575" s="80">
        <f t="shared" si="296"/>
        <v>500</v>
      </c>
      <c r="BD575" s="18">
        <v>0</v>
      </c>
      <c r="BE575" s="18">
        <v>0</v>
      </c>
      <c r="BF575" s="18"/>
      <c r="BG575" s="18"/>
      <c r="BH575" s="18"/>
      <c r="BI575" s="18"/>
      <c r="BJ575" s="18"/>
      <c r="BK575" s="18"/>
      <c r="BL575" s="18"/>
    </row>
    <row r="576" spans="1:68" ht="30" x14ac:dyDescent="0.25">
      <c r="A576" s="18">
        <v>321</v>
      </c>
      <c r="B576" s="28" t="s">
        <v>2216</v>
      </c>
      <c r="C576" s="28" t="s">
        <v>1534</v>
      </c>
      <c r="D576" s="28"/>
      <c r="E576" s="23"/>
      <c r="F576" s="24">
        <v>10600</v>
      </c>
      <c r="G576" s="25">
        <v>0.45</v>
      </c>
      <c r="H576" s="52" t="s">
        <v>1743</v>
      </c>
      <c r="I576" s="86" t="s">
        <v>1700</v>
      </c>
      <c r="J576" s="83" t="s">
        <v>1502</v>
      </c>
      <c r="K576" s="71" t="s">
        <v>1187</v>
      </c>
      <c r="L576" s="25" t="s">
        <v>737</v>
      </c>
      <c r="M576" s="52">
        <v>0.45</v>
      </c>
      <c r="N576" s="71" t="s">
        <v>1208</v>
      </c>
      <c r="O576" s="25">
        <v>1</v>
      </c>
      <c r="P576" s="25">
        <v>10</v>
      </c>
      <c r="Q576" s="52">
        <v>1</v>
      </c>
      <c r="R576" s="25">
        <v>3</v>
      </c>
      <c r="S576" s="25">
        <v>15</v>
      </c>
      <c r="T576" s="25">
        <v>5</v>
      </c>
      <c r="U576" s="25">
        <f t="shared" ref="U576:U587" si="341">SUM(O576:R576)</f>
        <v>15</v>
      </c>
      <c r="V576" s="71" t="s">
        <v>1933</v>
      </c>
      <c r="W576" s="71" t="s">
        <v>46</v>
      </c>
      <c r="X576" s="25" t="s">
        <v>1510</v>
      </c>
      <c r="Y576" s="25">
        <v>10000</v>
      </c>
      <c r="Z576" s="25">
        <v>200</v>
      </c>
      <c r="AA576" s="42"/>
      <c r="AB576" s="42">
        <v>8300</v>
      </c>
      <c r="AC576" s="42">
        <v>10930</v>
      </c>
      <c r="AD576" s="42">
        <v>3000</v>
      </c>
      <c r="AE576" s="42">
        <v>0</v>
      </c>
      <c r="AF576" s="42">
        <v>31680</v>
      </c>
      <c r="AG576" s="42">
        <v>14600</v>
      </c>
      <c r="AH576" s="42">
        <v>28490</v>
      </c>
      <c r="AI576" s="42">
        <v>20965</v>
      </c>
      <c r="AJ576" s="18">
        <v>117965</v>
      </c>
      <c r="AK576" s="47">
        <v>14745.625</v>
      </c>
      <c r="AL576" s="75">
        <v>31680</v>
      </c>
      <c r="AM576" s="47">
        <f t="shared" si="293"/>
        <v>5898.25</v>
      </c>
      <c r="AN576" s="47">
        <v>6.6355312499999999E-2</v>
      </c>
      <c r="AO576" s="48">
        <v>6.0706782895815428E-5</v>
      </c>
      <c r="AP576" s="49">
        <v>0.99674505545298631</v>
      </c>
      <c r="AQ576" s="18" t="s">
        <v>1168</v>
      </c>
      <c r="AR576" s="24">
        <v>10600</v>
      </c>
      <c r="AS576" s="24" t="s">
        <v>1510</v>
      </c>
      <c r="AT576" s="79">
        <f t="shared" ref="AT576:AT639" si="342">AL576/26</f>
        <v>1218.4615384615386</v>
      </c>
      <c r="AU576" s="51" t="b">
        <f t="shared" ref="AU576:AU639" si="343">IF(AT576&gt;=Y576,TRUE,FALSE)</f>
        <v>0</v>
      </c>
      <c r="AV576" s="19">
        <v>10.037878787878787</v>
      </c>
      <c r="AW576" s="47">
        <v>4770</v>
      </c>
      <c r="AX576" s="18" t="s">
        <v>1841</v>
      </c>
      <c r="AY576" s="18">
        <v>2</v>
      </c>
      <c r="AZ576" s="18">
        <f t="shared" ref="AZ576:AZ586" si="344">AT576*U576</f>
        <v>18276.923076923078</v>
      </c>
      <c r="BA576" s="44">
        <f t="shared" ref="BA576:BA586" si="345">ROUNDUP((AT576*U576)/Z576,0)*Z576</f>
        <v>18400</v>
      </c>
      <c r="BB576" s="80">
        <f t="shared" si="296"/>
        <v>10000</v>
      </c>
      <c r="BC576" s="18">
        <f t="shared" ref="BC576:BC587" si="346">BO576</f>
        <v>24400</v>
      </c>
      <c r="BD576" s="18">
        <f t="shared" ref="BD576:BD587" si="347">BO576*G576</f>
        <v>10980</v>
      </c>
      <c r="BE576" s="18">
        <f t="shared" ref="BE576:BE587" si="348">BD576*AY576</f>
        <v>21960</v>
      </c>
      <c r="BF576" s="18">
        <v>20</v>
      </c>
      <c r="BG576" s="19">
        <f t="shared" ref="BG576:BG587" si="349">ROUNDUP(AR576/BO576,0)</f>
        <v>1</v>
      </c>
      <c r="BH576" s="19">
        <f t="shared" ref="BH576:BH587" si="350">AY576-BG576</f>
        <v>1</v>
      </c>
      <c r="BI576" s="19"/>
      <c r="BJ576" s="19"/>
      <c r="BK576" s="19">
        <f>BH576*BO576</f>
        <v>24400</v>
      </c>
      <c r="BL576" s="19">
        <f>BK576*G576</f>
        <v>10980</v>
      </c>
      <c r="BM576" s="19">
        <f t="shared" ref="BM576:BM587" si="351">BF576*AT576</f>
        <v>24369.230769230773</v>
      </c>
      <c r="BN576" s="18">
        <f t="shared" ref="BN576:BN587" si="352">Y576+ROUNDUP((BM576-Y576)/Z576,0)*Z576</f>
        <v>24400</v>
      </c>
      <c r="BO576" s="18">
        <f t="shared" ref="BO576:BO587" si="353">IF(BN576&gt;=Y576,BN576,Y576)</f>
        <v>24400</v>
      </c>
      <c r="BP576" s="18">
        <f t="shared" ref="BP576:BP587" si="354">BO576/AT576</f>
        <v>20.025252525252522</v>
      </c>
    </row>
    <row r="577" spans="1:68" x14ac:dyDescent="0.25">
      <c r="A577" s="18">
        <v>644</v>
      </c>
      <c r="B577" s="23" t="s">
        <v>730</v>
      </c>
      <c r="C577" s="28" t="s">
        <v>1534</v>
      </c>
      <c r="D577" s="28"/>
      <c r="E577" s="23"/>
      <c r="F577" s="24">
        <v>161910</v>
      </c>
      <c r="G577" s="25">
        <v>0.48</v>
      </c>
      <c r="H577" s="52" t="s">
        <v>1702</v>
      </c>
      <c r="I577" s="86" t="s">
        <v>1700</v>
      </c>
      <c r="J577" s="83" t="s">
        <v>1502</v>
      </c>
      <c r="K577" s="71" t="s">
        <v>1197</v>
      </c>
      <c r="L577" s="25" t="s">
        <v>731</v>
      </c>
      <c r="M577" s="52">
        <v>0.48</v>
      </c>
      <c r="N577" s="71" t="s">
        <v>1208</v>
      </c>
      <c r="O577" s="37">
        <v>1</v>
      </c>
      <c r="P577" s="37">
        <v>7</v>
      </c>
      <c r="Q577" s="87">
        <v>4</v>
      </c>
      <c r="R577" s="37">
        <v>3</v>
      </c>
      <c r="S577" s="37">
        <v>15</v>
      </c>
      <c r="T577" s="37">
        <v>3</v>
      </c>
      <c r="U577" s="25">
        <f t="shared" si="341"/>
        <v>15</v>
      </c>
      <c r="V577" s="71" t="s">
        <v>1872</v>
      </c>
      <c r="W577" s="71" t="s">
        <v>21</v>
      </c>
      <c r="X577" s="23" t="s">
        <v>1510</v>
      </c>
      <c r="Y577" s="25">
        <v>50000</v>
      </c>
      <c r="Z577" s="25">
        <v>1000</v>
      </c>
      <c r="AA577" s="42">
        <v>4000</v>
      </c>
      <c r="AB577" s="42">
        <v>3000</v>
      </c>
      <c r="AC577" s="42">
        <v>15000</v>
      </c>
      <c r="AD577" s="42">
        <v>9000</v>
      </c>
      <c r="AE577" s="42">
        <v>5000</v>
      </c>
      <c r="AF577" s="42">
        <v>35000</v>
      </c>
      <c r="AG577" s="42">
        <v>5000</v>
      </c>
      <c r="AH577" s="42">
        <v>0</v>
      </c>
      <c r="AI577" s="42">
        <v>46000</v>
      </c>
      <c r="AJ577" s="18">
        <v>122000</v>
      </c>
      <c r="AK577" s="47">
        <v>13555.555555555555</v>
      </c>
      <c r="AL577" s="75">
        <v>46000</v>
      </c>
      <c r="AM577" s="47">
        <f t="shared" ref="AM577:AM640" si="355">(AJ577/9)*M577</f>
        <v>6506.6666666666661</v>
      </c>
      <c r="AN577" s="47">
        <v>6.5066666666666662E-2</v>
      </c>
      <c r="AO577" s="48">
        <v>5.952783369210602E-5</v>
      </c>
      <c r="AP577" s="49">
        <v>0.99680458328667843</v>
      </c>
      <c r="AQ577" s="18" t="s">
        <v>1168</v>
      </c>
      <c r="AR577" s="24">
        <v>161910</v>
      </c>
      <c r="AS577" s="24" t="s">
        <v>1510</v>
      </c>
      <c r="AT577" s="79">
        <f t="shared" si="342"/>
        <v>1769.2307692307693</v>
      </c>
      <c r="AU577" s="51" t="b">
        <f t="shared" si="343"/>
        <v>0</v>
      </c>
      <c r="AV577" s="53">
        <v>105.59347826086957</v>
      </c>
      <c r="AW577" s="47">
        <v>77716.800000000003</v>
      </c>
      <c r="AX577" s="18" t="s">
        <v>1841</v>
      </c>
      <c r="AY577" s="18">
        <v>2</v>
      </c>
      <c r="AZ577" s="18">
        <f t="shared" si="344"/>
        <v>26538.461538461539</v>
      </c>
      <c r="BA577" s="44">
        <f t="shared" si="345"/>
        <v>27000</v>
      </c>
      <c r="BB577" s="80">
        <f t="shared" ref="BB577:BB640" si="356">MAX(Y577,AT577)</f>
        <v>50000</v>
      </c>
      <c r="BC577" s="18">
        <f t="shared" si="346"/>
        <v>50000</v>
      </c>
      <c r="BD577" s="18">
        <f t="shared" si="347"/>
        <v>24000</v>
      </c>
      <c r="BE577" s="18">
        <f t="shared" si="348"/>
        <v>48000</v>
      </c>
      <c r="BF577" s="18">
        <f>U577</f>
        <v>15</v>
      </c>
      <c r="BG577" s="19">
        <f t="shared" si="349"/>
        <v>4</v>
      </c>
      <c r="BH577" s="19">
        <f t="shared" si="350"/>
        <v>-2</v>
      </c>
      <c r="BI577" s="19">
        <f>(AR577-AY577*BO577)*G577</f>
        <v>29716.799999999999</v>
      </c>
      <c r="BJ577" s="19"/>
      <c r="BK577" s="19"/>
      <c r="BL577" s="19"/>
      <c r="BM577" s="19">
        <f t="shared" si="351"/>
        <v>26538.461538461539</v>
      </c>
      <c r="BN577" s="18">
        <f t="shared" si="352"/>
        <v>26000</v>
      </c>
      <c r="BO577" s="18">
        <f t="shared" si="353"/>
        <v>50000</v>
      </c>
      <c r="BP577" s="18">
        <f t="shared" si="354"/>
        <v>28.260869565217391</v>
      </c>
    </row>
    <row r="578" spans="1:68" x14ac:dyDescent="0.25">
      <c r="A578" s="18">
        <v>874</v>
      </c>
      <c r="B578" s="23" t="s">
        <v>778</v>
      </c>
      <c r="C578" s="28" t="s">
        <v>1534</v>
      </c>
      <c r="D578" s="28"/>
      <c r="E578" s="23"/>
      <c r="F578" s="24">
        <v>1520</v>
      </c>
      <c r="G578" s="25">
        <v>30</v>
      </c>
      <c r="H578" s="52" t="s">
        <v>1702</v>
      </c>
      <c r="I578" s="86" t="s">
        <v>1700</v>
      </c>
      <c r="J578" s="83" t="s">
        <v>1499</v>
      </c>
      <c r="K578" s="71" t="s">
        <v>1178</v>
      </c>
      <c r="L578" s="25" t="s">
        <v>779</v>
      </c>
      <c r="M578" s="52">
        <v>30</v>
      </c>
      <c r="N578" s="71" t="s">
        <v>1208</v>
      </c>
      <c r="O578" s="25">
        <v>1</v>
      </c>
      <c r="P578" s="25">
        <v>4</v>
      </c>
      <c r="Q578" s="52">
        <v>1</v>
      </c>
      <c r="R578" s="25">
        <v>2</v>
      </c>
      <c r="S578" s="25">
        <v>8</v>
      </c>
      <c r="T578" s="25">
        <v>7</v>
      </c>
      <c r="U578" s="25">
        <f t="shared" si="341"/>
        <v>8</v>
      </c>
      <c r="V578" s="71"/>
      <c r="W578" s="71" t="s">
        <v>46</v>
      </c>
      <c r="X578" s="25" t="s">
        <v>1510</v>
      </c>
      <c r="Y578" s="25">
        <v>500</v>
      </c>
      <c r="Z578" s="25">
        <v>10</v>
      </c>
      <c r="AA578" s="42"/>
      <c r="AB578" s="42"/>
      <c r="AC578" s="42"/>
      <c r="AD578" s="42">
        <v>680</v>
      </c>
      <c r="AE578" s="42">
        <v>300</v>
      </c>
      <c r="AF578" s="42">
        <v>0</v>
      </c>
      <c r="AG578" s="42">
        <v>20</v>
      </c>
      <c r="AH578" s="42">
        <v>0</v>
      </c>
      <c r="AI578" s="42">
        <v>300</v>
      </c>
      <c r="AJ578" s="18">
        <v>1300</v>
      </c>
      <c r="AK578" s="47">
        <v>216.66666666666666</v>
      </c>
      <c r="AL578" s="75">
        <v>680</v>
      </c>
      <c r="AM578" s="47">
        <f t="shared" si="355"/>
        <v>4333.3333333333339</v>
      </c>
      <c r="AN578" s="47">
        <v>6.5000000000000002E-2</v>
      </c>
      <c r="AO578" s="48">
        <v>5.9466842059224767E-5</v>
      </c>
      <c r="AP578" s="49">
        <v>0.99686405012873769</v>
      </c>
      <c r="AQ578" s="18" t="s">
        <v>1168</v>
      </c>
      <c r="AR578" s="24">
        <v>1520</v>
      </c>
      <c r="AS578" s="24" t="s">
        <v>1510</v>
      </c>
      <c r="AT578" s="79">
        <f t="shared" si="342"/>
        <v>26.153846153846153</v>
      </c>
      <c r="AU578" s="51" t="b">
        <f t="shared" si="343"/>
        <v>0</v>
      </c>
      <c r="AV578" s="53">
        <v>67.058823529411768</v>
      </c>
      <c r="AW578" s="47">
        <v>45600</v>
      </c>
      <c r="AX578" s="18" t="s">
        <v>1841</v>
      </c>
      <c r="AY578" s="18">
        <v>2</v>
      </c>
      <c r="AZ578" s="18">
        <f t="shared" si="344"/>
        <v>209.23076923076923</v>
      </c>
      <c r="BA578" s="44">
        <f t="shared" si="345"/>
        <v>210</v>
      </c>
      <c r="BB578" s="80">
        <f t="shared" si="356"/>
        <v>500</v>
      </c>
      <c r="BC578" s="18">
        <f t="shared" si="346"/>
        <v>500</v>
      </c>
      <c r="BD578" s="18">
        <f t="shared" si="347"/>
        <v>15000</v>
      </c>
      <c r="BE578" s="18">
        <f t="shared" si="348"/>
        <v>30000</v>
      </c>
      <c r="BF578" s="18">
        <f>U578</f>
        <v>8</v>
      </c>
      <c r="BG578" s="19">
        <f t="shared" si="349"/>
        <v>4</v>
      </c>
      <c r="BH578" s="19">
        <f t="shared" si="350"/>
        <v>-2</v>
      </c>
      <c r="BI578" s="19">
        <f>(AR578-AY578*BO578)*G578</f>
        <v>15600</v>
      </c>
      <c r="BJ578" s="19"/>
      <c r="BK578" s="19"/>
      <c r="BL578" s="19"/>
      <c r="BM578" s="19">
        <f t="shared" si="351"/>
        <v>209.23076923076923</v>
      </c>
      <c r="BN578" s="18">
        <f t="shared" si="352"/>
        <v>200</v>
      </c>
      <c r="BO578" s="18">
        <f t="shared" si="353"/>
        <v>500</v>
      </c>
      <c r="BP578" s="18">
        <f t="shared" si="354"/>
        <v>19.117647058823529</v>
      </c>
    </row>
    <row r="579" spans="1:68" ht="30" x14ac:dyDescent="0.25">
      <c r="A579" s="18">
        <v>395</v>
      </c>
      <c r="B579" s="29" t="s">
        <v>2217</v>
      </c>
      <c r="C579" s="28" t="s">
        <v>1534</v>
      </c>
      <c r="D579" s="28"/>
      <c r="E579" s="23"/>
      <c r="F579" s="24">
        <v>24000</v>
      </c>
      <c r="G579" s="25">
        <v>0.45</v>
      </c>
      <c r="H579" s="52" t="e">
        <v>#N/A</v>
      </c>
      <c r="I579" s="86" t="s">
        <v>1700</v>
      </c>
      <c r="J579" s="83" t="s">
        <v>1502</v>
      </c>
      <c r="K579" s="71" t="s">
        <v>1187</v>
      </c>
      <c r="L579" s="25" t="s">
        <v>843</v>
      </c>
      <c r="M579" s="52">
        <v>0.45</v>
      </c>
      <c r="N579" s="71" t="s">
        <v>1208</v>
      </c>
      <c r="O579" s="37">
        <v>1</v>
      </c>
      <c r="P579" s="37">
        <v>10</v>
      </c>
      <c r="Q579" s="87">
        <v>1</v>
      </c>
      <c r="R579" s="37">
        <v>3</v>
      </c>
      <c r="S579" s="37">
        <v>15</v>
      </c>
      <c r="T579" s="37">
        <v>5</v>
      </c>
      <c r="U579" s="25">
        <f t="shared" si="341"/>
        <v>15</v>
      </c>
      <c r="V579" s="71"/>
      <c r="W579" s="71" t="s">
        <v>46</v>
      </c>
      <c r="X579" s="23" t="s">
        <v>1510</v>
      </c>
      <c r="Y579" s="25">
        <v>10000</v>
      </c>
      <c r="Z579" s="25">
        <v>200</v>
      </c>
      <c r="AA579" s="42"/>
      <c r="AB579" s="42"/>
      <c r="AC579" s="42"/>
      <c r="AD579" s="42"/>
      <c r="AE579" s="42"/>
      <c r="AF579" s="42"/>
      <c r="AG579" s="42">
        <v>4400</v>
      </c>
      <c r="AH579" s="42">
        <v>5785</v>
      </c>
      <c r="AI579" s="42">
        <v>32480</v>
      </c>
      <c r="AJ579" s="18">
        <v>42665</v>
      </c>
      <c r="AK579" s="47">
        <v>14221.666666666666</v>
      </c>
      <c r="AL579" s="75">
        <v>32480</v>
      </c>
      <c r="AM579" s="47">
        <f t="shared" si="355"/>
        <v>2133.25</v>
      </c>
      <c r="AN579" s="47">
        <v>6.3997499999999999E-2</v>
      </c>
      <c r="AO579" s="48">
        <v>5.8549680379772878E-5</v>
      </c>
      <c r="AP579" s="49">
        <v>0.99692259980911746</v>
      </c>
      <c r="AQ579" s="18" t="s">
        <v>1168</v>
      </c>
      <c r="AR579" s="24">
        <v>24000</v>
      </c>
      <c r="AS579" s="24" t="s">
        <v>1510</v>
      </c>
      <c r="AT579" s="79">
        <f t="shared" si="342"/>
        <v>1249.2307692307693</v>
      </c>
      <c r="AU579" s="51" t="b">
        <f t="shared" si="343"/>
        <v>0</v>
      </c>
      <c r="AV579" s="19">
        <v>22.167487684729064</v>
      </c>
      <c r="AW579" s="47">
        <v>10800</v>
      </c>
      <c r="AX579" s="18" t="s">
        <v>1841</v>
      </c>
      <c r="AY579" s="18">
        <v>2</v>
      </c>
      <c r="AZ579" s="18">
        <f t="shared" si="344"/>
        <v>18738.461538461539</v>
      </c>
      <c r="BA579" s="44">
        <f t="shared" si="345"/>
        <v>18800</v>
      </c>
      <c r="BB579" s="80">
        <f t="shared" si="356"/>
        <v>10000</v>
      </c>
      <c r="BC579" s="18">
        <f t="shared" si="346"/>
        <v>25000</v>
      </c>
      <c r="BD579" s="18">
        <f t="shared" si="347"/>
        <v>11250</v>
      </c>
      <c r="BE579" s="18">
        <f t="shared" si="348"/>
        <v>22500</v>
      </c>
      <c r="BF579" s="18">
        <v>20</v>
      </c>
      <c r="BG579" s="19">
        <f t="shared" si="349"/>
        <v>1</v>
      </c>
      <c r="BH579" s="19">
        <f t="shared" si="350"/>
        <v>1</v>
      </c>
      <c r="BI579" s="19"/>
      <c r="BJ579" s="19"/>
      <c r="BK579" s="19"/>
      <c r="BL579" s="19"/>
      <c r="BM579" s="19">
        <f t="shared" si="351"/>
        <v>24984.615384615387</v>
      </c>
      <c r="BN579" s="18">
        <f t="shared" si="352"/>
        <v>25000</v>
      </c>
      <c r="BO579" s="18">
        <f t="shared" si="353"/>
        <v>25000</v>
      </c>
      <c r="BP579" s="18">
        <f t="shared" si="354"/>
        <v>20.012315270935961</v>
      </c>
    </row>
    <row r="580" spans="1:68" ht="30" x14ac:dyDescent="0.25">
      <c r="A580" s="18">
        <v>815</v>
      </c>
      <c r="B580" s="28" t="s">
        <v>2218</v>
      </c>
      <c r="C580" s="28" t="s">
        <v>1534</v>
      </c>
      <c r="D580" s="28"/>
      <c r="E580" s="23"/>
      <c r="F580" s="24">
        <v>22500</v>
      </c>
      <c r="G580" s="25">
        <v>0.6</v>
      </c>
      <c r="H580" s="52" t="s">
        <v>1782</v>
      </c>
      <c r="I580" s="86" t="s">
        <v>1700</v>
      </c>
      <c r="J580" s="83" t="s">
        <v>1502</v>
      </c>
      <c r="K580" s="71" t="s">
        <v>1180</v>
      </c>
      <c r="L580" s="25" t="s">
        <v>789</v>
      </c>
      <c r="M580" s="52">
        <v>0.6</v>
      </c>
      <c r="N580" s="71" t="s">
        <v>1208</v>
      </c>
      <c r="O580" s="25">
        <v>1</v>
      </c>
      <c r="P580" s="25">
        <v>7</v>
      </c>
      <c r="Q580" s="52">
        <v>1</v>
      </c>
      <c r="R580" s="25">
        <v>2</v>
      </c>
      <c r="S580" s="25">
        <v>11</v>
      </c>
      <c r="T580" s="25">
        <v>2</v>
      </c>
      <c r="U580" s="25">
        <f t="shared" si="341"/>
        <v>11</v>
      </c>
      <c r="V580" s="71" t="s">
        <v>1899</v>
      </c>
      <c r="W580" s="71" t="s">
        <v>46</v>
      </c>
      <c r="X580" s="25" t="s">
        <v>1510</v>
      </c>
      <c r="Y580" s="25">
        <v>5000</v>
      </c>
      <c r="Z580" s="25">
        <v>2000</v>
      </c>
      <c r="AA580" s="42"/>
      <c r="AB580" s="42"/>
      <c r="AC580" s="42"/>
      <c r="AD580" s="42">
        <v>15000</v>
      </c>
      <c r="AE580" s="42">
        <v>0</v>
      </c>
      <c r="AF580" s="42">
        <v>0</v>
      </c>
      <c r="AG580" s="42">
        <v>47500</v>
      </c>
      <c r="AH580" s="42">
        <v>0</v>
      </c>
      <c r="AI580" s="42">
        <v>0</v>
      </c>
      <c r="AJ580" s="18">
        <v>62500</v>
      </c>
      <c r="AK580" s="47">
        <v>10416.666666666666</v>
      </c>
      <c r="AL580" s="75">
        <v>47500</v>
      </c>
      <c r="AM580" s="47">
        <f t="shared" si="355"/>
        <v>4166.6666666666661</v>
      </c>
      <c r="AN580" s="47">
        <v>6.2499999999999993E-2</v>
      </c>
      <c r="AO580" s="48">
        <v>5.7179655826177655E-5</v>
      </c>
      <c r="AP580" s="49">
        <v>0.99697977946494365</v>
      </c>
      <c r="AQ580" s="18" t="s">
        <v>1168</v>
      </c>
      <c r="AR580" s="24">
        <v>22500</v>
      </c>
      <c r="AS580" s="24" t="s">
        <v>1510</v>
      </c>
      <c r="AT580" s="79">
        <f t="shared" si="342"/>
        <v>1826.9230769230769</v>
      </c>
      <c r="AU580" s="51" t="b">
        <f t="shared" si="343"/>
        <v>0</v>
      </c>
      <c r="AV580" s="19">
        <v>14.210526315789474</v>
      </c>
      <c r="AW580" s="47">
        <v>13500</v>
      </c>
      <c r="AX580" s="18" t="s">
        <v>1841</v>
      </c>
      <c r="AY580" s="18">
        <v>2</v>
      </c>
      <c r="AZ580" s="18">
        <f t="shared" si="344"/>
        <v>20096.153846153848</v>
      </c>
      <c r="BA580" s="44">
        <f t="shared" si="345"/>
        <v>22000</v>
      </c>
      <c r="BB580" s="80">
        <f t="shared" si="356"/>
        <v>5000</v>
      </c>
      <c r="BC580" s="18">
        <f t="shared" si="346"/>
        <v>19000</v>
      </c>
      <c r="BD580" s="18">
        <f t="shared" si="347"/>
        <v>11400</v>
      </c>
      <c r="BE580" s="18">
        <f t="shared" si="348"/>
        <v>22800</v>
      </c>
      <c r="BF580" s="18">
        <v>10</v>
      </c>
      <c r="BG580" s="19">
        <f t="shared" si="349"/>
        <v>2</v>
      </c>
      <c r="BH580" s="19">
        <f t="shared" si="350"/>
        <v>0</v>
      </c>
      <c r="BI580" s="19"/>
      <c r="BJ580" s="19"/>
      <c r="BK580" s="19"/>
      <c r="BL580" s="19"/>
      <c r="BM580" s="19">
        <f t="shared" si="351"/>
        <v>18269.23076923077</v>
      </c>
      <c r="BN580" s="18">
        <f t="shared" si="352"/>
        <v>19000</v>
      </c>
      <c r="BO580" s="18">
        <f t="shared" si="353"/>
        <v>19000</v>
      </c>
      <c r="BP580" s="18">
        <f t="shared" si="354"/>
        <v>10.4</v>
      </c>
    </row>
    <row r="581" spans="1:68" ht="30" x14ac:dyDescent="0.25">
      <c r="A581" s="18">
        <v>971</v>
      </c>
      <c r="B581" s="29" t="s">
        <v>2219</v>
      </c>
      <c r="C581" s="28" t="s">
        <v>1534</v>
      </c>
      <c r="D581" s="28"/>
      <c r="E581" s="23"/>
      <c r="F581" s="24">
        <v>29545</v>
      </c>
      <c r="G581" s="25">
        <v>1.1000000000000001</v>
      </c>
      <c r="H581" s="52" t="s">
        <v>1741</v>
      </c>
      <c r="I581" s="86" t="s">
        <v>1700</v>
      </c>
      <c r="J581" s="83" t="s">
        <v>1639</v>
      </c>
      <c r="K581" s="71" t="s">
        <v>1187</v>
      </c>
      <c r="L581" s="25" t="s">
        <v>844</v>
      </c>
      <c r="M581" s="52">
        <v>1.1000000000000001</v>
      </c>
      <c r="N581" s="71" t="s">
        <v>1208</v>
      </c>
      <c r="O581" s="37">
        <v>1</v>
      </c>
      <c r="P581" s="37">
        <v>10</v>
      </c>
      <c r="Q581" s="87">
        <v>1</v>
      </c>
      <c r="R581" s="37">
        <v>3</v>
      </c>
      <c r="S581" s="37">
        <v>15</v>
      </c>
      <c r="T581" s="37">
        <v>5</v>
      </c>
      <c r="U581" s="25">
        <f t="shared" si="341"/>
        <v>15</v>
      </c>
      <c r="V581" s="71"/>
      <c r="W581" s="71" t="s">
        <v>46</v>
      </c>
      <c r="X581" s="23" t="s">
        <v>1510</v>
      </c>
      <c r="Y581" s="25">
        <v>10000</v>
      </c>
      <c r="Z581" s="25">
        <v>200</v>
      </c>
      <c r="AA581" s="42"/>
      <c r="AB581" s="42"/>
      <c r="AC581" s="42"/>
      <c r="AD581" s="42"/>
      <c r="AE581" s="42"/>
      <c r="AF581" s="42"/>
      <c r="AG581" s="42">
        <v>0</v>
      </c>
      <c r="AH581" s="42">
        <v>2100</v>
      </c>
      <c r="AI581" s="42">
        <v>14800</v>
      </c>
      <c r="AJ581" s="18">
        <v>16900</v>
      </c>
      <c r="AK581" s="47">
        <v>5633.333333333333</v>
      </c>
      <c r="AL581" s="75">
        <v>14800</v>
      </c>
      <c r="AM581" s="47">
        <f t="shared" si="355"/>
        <v>2065.5555555555557</v>
      </c>
      <c r="AN581" s="47">
        <v>6.196666666666667E-2</v>
      </c>
      <c r="AO581" s="48">
        <v>5.6691722763127617E-5</v>
      </c>
      <c r="AP581" s="49">
        <v>0.99703647118770677</v>
      </c>
      <c r="AQ581" s="18" t="s">
        <v>1168</v>
      </c>
      <c r="AR581" s="24">
        <v>29545</v>
      </c>
      <c r="AS581" s="24" t="s">
        <v>1510</v>
      </c>
      <c r="AT581" s="79">
        <f t="shared" si="342"/>
        <v>569.23076923076928</v>
      </c>
      <c r="AU581" s="51" t="b">
        <f t="shared" si="343"/>
        <v>0</v>
      </c>
      <c r="AV581" s="53">
        <v>59.888513513513516</v>
      </c>
      <c r="AW581" s="47">
        <v>32499.500000000004</v>
      </c>
      <c r="AX581" s="18" t="s">
        <v>1841</v>
      </c>
      <c r="AY581" s="18">
        <v>2</v>
      </c>
      <c r="AZ581" s="18">
        <f t="shared" si="344"/>
        <v>8538.461538461539</v>
      </c>
      <c r="BA581" s="44">
        <f t="shared" si="345"/>
        <v>8600</v>
      </c>
      <c r="BB581" s="80">
        <f t="shared" si="356"/>
        <v>10000</v>
      </c>
      <c r="BC581" s="18">
        <f t="shared" si="346"/>
        <v>10000</v>
      </c>
      <c r="BD581" s="18">
        <f t="shared" si="347"/>
        <v>11000</v>
      </c>
      <c r="BE581" s="18">
        <f t="shared" si="348"/>
        <v>22000</v>
      </c>
      <c r="BF581" s="18">
        <f>U581</f>
        <v>15</v>
      </c>
      <c r="BG581" s="19">
        <f t="shared" si="349"/>
        <v>3</v>
      </c>
      <c r="BH581" s="19">
        <f t="shared" si="350"/>
        <v>-1</v>
      </c>
      <c r="BI581" s="19">
        <f>(AR581-AY581*BO581)*G581</f>
        <v>10499.5</v>
      </c>
      <c r="BJ581" s="19"/>
      <c r="BK581" s="19"/>
      <c r="BL581" s="19"/>
      <c r="BM581" s="19">
        <f t="shared" si="351"/>
        <v>8538.461538461539</v>
      </c>
      <c r="BN581" s="18">
        <f t="shared" si="352"/>
        <v>8400</v>
      </c>
      <c r="BO581" s="18">
        <f t="shared" si="353"/>
        <v>10000</v>
      </c>
      <c r="BP581" s="18">
        <f t="shared" si="354"/>
        <v>17.567567567567565</v>
      </c>
    </row>
    <row r="582" spans="1:68" ht="30" x14ac:dyDescent="0.25">
      <c r="A582" s="18">
        <v>546</v>
      </c>
      <c r="B582" s="28" t="s">
        <v>2220</v>
      </c>
      <c r="C582" s="28" t="s">
        <v>1534</v>
      </c>
      <c r="D582" s="28"/>
      <c r="E582" s="23"/>
      <c r="F582" s="24">
        <v>0</v>
      </c>
      <c r="G582" s="25">
        <v>1.5</v>
      </c>
      <c r="H582" s="52" t="s">
        <v>1759</v>
      </c>
      <c r="I582" s="86" t="s">
        <v>1700</v>
      </c>
      <c r="J582" s="83" t="s">
        <v>1630</v>
      </c>
      <c r="K582" s="71" t="s">
        <v>1187</v>
      </c>
      <c r="L582" s="25" t="s">
        <v>746</v>
      </c>
      <c r="M582" s="52">
        <v>1.5</v>
      </c>
      <c r="N582" s="71" t="s">
        <v>1208</v>
      </c>
      <c r="O582" s="25">
        <v>1</v>
      </c>
      <c r="P582" s="25">
        <v>10</v>
      </c>
      <c r="Q582" s="52">
        <v>1</v>
      </c>
      <c r="R582" s="25">
        <v>3</v>
      </c>
      <c r="S582" s="25">
        <v>15</v>
      </c>
      <c r="T582" s="25">
        <v>5</v>
      </c>
      <c r="U582" s="25">
        <f t="shared" si="341"/>
        <v>15</v>
      </c>
      <c r="V582" s="71" t="s">
        <v>1928</v>
      </c>
      <c r="W582" s="71" t="s">
        <v>46</v>
      </c>
      <c r="X582" s="25" t="s">
        <v>1510</v>
      </c>
      <c r="Y582" s="25">
        <v>10000</v>
      </c>
      <c r="Z582" s="25">
        <v>200</v>
      </c>
      <c r="AA582" s="42"/>
      <c r="AB582" s="42">
        <v>8000</v>
      </c>
      <c r="AC582" s="42">
        <v>0</v>
      </c>
      <c r="AD582" s="42">
        <v>10000</v>
      </c>
      <c r="AE582" s="42">
        <v>0</v>
      </c>
      <c r="AF582" s="42">
        <v>8000</v>
      </c>
      <c r="AG582" s="42">
        <v>6750</v>
      </c>
      <c r="AH582" s="42">
        <v>0</v>
      </c>
      <c r="AI582" s="42">
        <v>0</v>
      </c>
      <c r="AJ582" s="18">
        <v>32750</v>
      </c>
      <c r="AK582" s="47">
        <v>4093.75</v>
      </c>
      <c r="AL582" s="75">
        <v>10000</v>
      </c>
      <c r="AM582" s="47">
        <f t="shared" si="355"/>
        <v>5458.333333333333</v>
      </c>
      <c r="AN582" s="47">
        <v>6.1406250000000002E-2</v>
      </c>
      <c r="AO582" s="48">
        <v>5.6179011849219555E-5</v>
      </c>
      <c r="AP582" s="49">
        <v>0.99709265019955595</v>
      </c>
      <c r="AQ582" s="18" t="s">
        <v>1168</v>
      </c>
      <c r="AR582" s="57">
        <v>0</v>
      </c>
      <c r="AS582" s="24" t="s">
        <v>1510</v>
      </c>
      <c r="AT582" s="79">
        <f t="shared" si="342"/>
        <v>384.61538461538464</v>
      </c>
      <c r="AU582" s="51" t="b">
        <f t="shared" si="343"/>
        <v>0</v>
      </c>
      <c r="AV582" s="19">
        <v>0</v>
      </c>
      <c r="AW582" s="47">
        <v>0</v>
      </c>
      <c r="AX582" s="18" t="s">
        <v>1841</v>
      </c>
      <c r="AY582" s="18">
        <v>2</v>
      </c>
      <c r="AZ582" s="18">
        <f t="shared" si="344"/>
        <v>5769.2307692307695</v>
      </c>
      <c r="BA582" s="44">
        <f t="shared" si="345"/>
        <v>5800</v>
      </c>
      <c r="BB582" s="80">
        <f t="shared" si="356"/>
        <v>10000</v>
      </c>
      <c r="BC582" s="18">
        <f t="shared" si="346"/>
        <v>10000</v>
      </c>
      <c r="BD582" s="18">
        <f t="shared" si="347"/>
        <v>15000</v>
      </c>
      <c r="BE582" s="18">
        <f t="shared" si="348"/>
        <v>30000</v>
      </c>
      <c r="BF582" s="18">
        <f>U582</f>
        <v>15</v>
      </c>
      <c r="BG582" s="19">
        <f t="shared" si="349"/>
        <v>0</v>
      </c>
      <c r="BH582" s="19">
        <f t="shared" si="350"/>
        <v>2</v>
      </c>
      <c r="BI582" s="19"/>
      <c r="BJ582" s="19"/>
      <c r="BK582" s="19">
        <f>BH582*BO582</f>
        <v>20000</v>
      </c>
      <c r="BL582" s="58">
        <f>BK582*G582</f>
        <v>30000</v>
      </c>
      <c r="BM582" s="19">
        <f t="shared" si="351"/>
        <v>5769.2307692307695</v>
      </c>
      <c r="BN582" s="18">
        <f t="shared" si="352"/>
        <v>5600</v>
      </c>
      <c r="BO582" s="18">
        <f t="shared" si="353"/>
        <v>10000</v>
      </c>
      <c r="BP582" s="18">
        <f t="shared" si="354"/>
        <v>26</v>
      </c>
    </row>
    <row r="583" spans="1:68" x14ac:dyDescent="0.25">
      <c r="A583" s="18">
        <v>469</v>
      </c>
      <c r="B583" s="23" t="s">
        <v>733</v>
      </c>
      <c r="C583" s="28" t="s">
        <v>1534</v>
      </c>
      <c r="D583" s="28"/>
      <c r="E583" s="23"/>
      <c r="F583" s="24">
        <v>18980</v>
      </c>
      <c r="G583" s="25">
        <v>0.78</v>
      </c>
      <c r="H583" s="52" t="s">
        <v>1737</v>
      </c>
      <c r="I583" s="86" t="s">
        <v>1699</v>
      </c>
      <c r="J583" s="83" t="s">
        <v>1500</v>
      </c>
      <c r="K583" s="71" t="s">
        <v>1187</v>
      </c>
      <c r="L583" s="25" t="s">
        <v>734</v>
      </c>
      <c r="M583" s="52">
        <v>0.78</v>
      </c>
      <c r="N583" s="71" t="s">
        <v>1208</v>
      </c>
      <c r="O583" s="25">
        <v>1</v>
      </c>
      <c r="P583" s="25">
        <v>10</v>
      </c>
      <c r="Q583" s="52">
        <v>1</v>
      </c>
      <c r="R583" s="25">
        <v>3</v>
      </c>
      <c r="S583" s="25">
        <v>15</v>
      </c>
      <c r="T583" s="25">
        <v>5</v>
      </c>
      <c r="U583" s="25">
        <f t="shared" si="341"/>
        <v>15</v>
      </c>
      <c r="V583" s="71" t="s">
        <v>1933</v>
      </c>
      <c r="W583" s="71" t="s">
        <v>46</v>
      </c>
      <c r="X583" s="25" t="s">
        <v>1510</v>
      </c>
      <c r="Y583" s="25">
        <v>10000</v>
      </c>
      <c r="Z583" s="25">
        <v>200</v>
      </c>
      <c r="AA583" s="42">
        <v>0</v>
      </c>
      <c r="AB583" s="42">
        <v>0</v>
      </c>
      <c r="AC583" s="42">
        <v>0</v>
      </c>
      <c r="AD583" s="42">
        <v>0</v>
      </c>
      <c r="AE583" s="42">
        <v>0</v>
      </c>
      <c r="AF583" s="42">
        <v>17300</v>
      </c>
      <c r="AG583" s="42">
        <v>14400</v>
      </c>
      <c r="AH583" s="42">
        <v>15600</v>
      </c>
      <c r="AI583" s="42">
        <v>23500</v>
      </c>
      <c r="AJ583" s="18">
        <v>70800</v>
      </c>
      <c r="AK583" s="47">
        <v>7866.666666666667</v>
      </c>
      <c r="AL583" s="75">
        <v>23500</v>
      </c>
      <c r="AM583" s="47">
        <f t="shared" si="355"/>
        <v>6136</v>
      </c>
      <c r="AN583" s="47">
        <v>6.1359999999999998E-2</v>
      </c>
      <c r="AO583" s="48">
        <v>5.6136698903908183E-5</v>
      </c>
      <c r="AP583" s="49">
        <v>0.99714878689845987</v>
      </c>
      <c r="AQ583" s="18" t="s">
        <v>1168</v>
      </c>
      <c r="AR583" s="24">
        <v>18980</v>
      </c>
      <c r="AS583" s="24" t="s">
        <v>1510</v>
      </c>
      <c r="AT583" s="79">
        <f t="shared" si="342"/>
        <v>903.84615384615381</v>
      </c>
      <c r="AU583" s="51" t="b">
        <f t="shared" si="343"/>
        <v>0</v>
      </c>
      <c r="AV583" s="19">
        <v>24.229787234042551</v>
      </c>
      <c r="AW583" s="47">
        <v>14804.4</v>
      </c>
      <c r="AX583" s="18" t="s">
        <v>1841</v>
      </c>
      <c r="AY583" s="18">
        <v>2</v>
      </c>
      <c r="AZ583" s="18">
        <f t="shared" si="344"/>
        <v>13557.692307692307</v>
      </c>
      <c r="BA583" s="44">
        <f t="shared" si="345"/>
        <v>13600</v>
      </c>
      <c r="BB583" s="80">
        <f t="shared" si="356"/>
        <v>10000</v>
      </c>
      <c r="BC583" s="18">
        <f t="shared" si="346"/>
        <v>10000</v>
      </c>
      <c r="BD583" s="18">
        <f t="shared" si="347"/>
        <v>7800</v>
      </c>
      <c r="BE583" s="18">
        <f t="shared" si="348"/>
        <v>15600</v>
      </c>
      <c r="BF583" s="18">
        <v>10</v>
      </c>
      <c r="BG583" s="19">
        <f t="shared" si="349"/>
        <v>2</v>
      </c>
      <c r="BH583" s="19">
        <f t="shared" si="350"/>
        <v>0</v>
      </c>
      <c r="BI583" s="19"/>
      <c r="BJ583" s="19"/>
      <c r="BK583" s="19"/>
      <c r="BL583" s="19"/>
      <c r="BM583" s="19">
        <f t="shared" si="351"/>
        <v>9038.461538461539</v>
      </c>
      <c r="BN583" s="18">
        <f t="shared" si="352"/>
        <v>9000</v>
      </c>
      <c r="BO583" s="18">
        <f t="shared" si="353"/>
        <v>10000</v>
      </c>
      <c r="BP583" s="18">
        <f t="shared" si="354"/>
        <v>11.063829787234043</v>
      </c>
    </row>
    <row r="584" spans="1:68" x14ac:dyDescent="0.25">
      <c r="A584" s="18">
        <v>648</v>
      </c>
      <c r="B584" s="23" t="s">
        <v>735</v>
      </c>
      <c r="C584" s="28" t="s">
        <v>1534</v>
      </c>
      <c r="D584" s="28"/>
      <c r="E584" s="23"/>
      <c r="F584" s="24">
        <v>74000</v>
      </c>
      <c r="G584" s="25">
        <v>0.2</v>
      </c>
      <c r="H584" s="52" t="s">
        <v>1702</v>
      </c>
      <c r="I584" s="86" t="s">
        <v>1700</v>
      </c>
      <c r="J584" s="83" t="s">
        <v>1630</v>
      </c>
      <c r="K584" s="71" t="s">
        <v>1197</v>
      </c>
      <c r="L584" s="25" t="s">
        <v>736</v>
      </c>
      <c r="M584" s="52">
        <v>0.2</v>
      </c>
      <c r="N584" s="71" t="s">
        <v>1208</v>
      </c>
      <c r="O584" s="37">
        <v>1</v>
      </c>
      <c r="P584" s="37">
        <v>7</v>
      </c>
      <c r="Q584" s="87">
        <v>4</v>
      </c>
      <c r="R584" s="37">
        <v>3</v>
      </c>
      <c r="S584" s="37">
        <v>15</v>
      </c>
      <c r="T584" s="37">
        <v>3</v>
      </c>
      <c r="U584" s="25">
        <f t="shared" si="341"/>
        <v>15</v>
      </c>
      <c r="V584" s="71" t="s">
        <v>1872</v>
      </c>
      <c r="W584" s="71" t="s">
        <v>21</v>
      </c>
      <c r="X584" s="23" t="s">
        <v>1510</v>
      </c>
      <c r="Y584" s="25">
        <v>50000</v>
      </c>
      <c r="Z584" s="25">
        <v>1000</v>
      </c>
      <c r="AA584" s="42">
        <v>31500</v>
      </c>
      <c r="AB584" s="42">
        <v>25000</v>
      </c>
      <c r="AC584" s="42">
        <v>42000</v>
      </c>
      <c r="AD584" s="42">
        <v>35000</v>
      </c>
      <c r="AE584" s="42">
        <v>44000</v>
      </c>
      <c r="AF584" s="42">
        <v>10000</v>
      </c>
      <c r="AG584" s="42">
        <v>10000</v>
      </c>
      <c r="AH584" s="42">
        <v>52000</v>
      </c>
      <c r="AI584" s="42">
        <v>24000</v>
      </c>
      <c r="AJ584" s="18">
        <v>273500</v>
      </c>
      <c r="AK584" s="47">
        <v>30388.888888888891</v>
      </c>
      <c r="AL584" s="75">
        <v>52000</v>
      </c>
      <c r="AM584" s="47">
        <f t="shared" si="355"/>
        <v>6077.7777777777783</v>
      </c>
      <c r="AN584" s="47">
        <v>6.0777777777777785E-2</v>
      </c>
      <c r="AO584" s="48">
        <v>5.560403864341188E-5</v>
      </c>
      <c r="AP584" s="49">
        <v>0.99720439093710334</v>
      </c>
      <c r="AQ584" s="18" t="s">
        <v>1168</v>
      </c>
      <c r="AR584" s="24">
        <v>74000</v>
      </c>
      <c r="AS584" s="24" t="s">
        <v>1510</v>
      </c>
      <c r="AT584" s="79">
        <f t="shared" si="342"/>
        <v>2000</v>
      </c>
      <c r="AU584" s="51" t="b">
        <f t="shared" si="343"/>
        <v>0</v>
      </c>
      <c r="AV584" s="19">
        <v>42.692307692307693</v>
      </c>
      <c r="AW584" s="47">
        <v>14800</v>
      </c>
      <c r="AX584" s="18" t="s">
        <v>1841</v>
      </c>
      <c r="AY584" s="18">
        <v>2</v>
      </c>
      <c r="AZ584" s="18">
        <f t="shared" si="344"/>
        <v>30000</v>
      </c>
      <c r="BA584" s="44">
        <f t="shared" si="345"/>
        <v>30000</v>
      </c>
      <c r="BB584" s="80">
        <f t="shared" si="356"/>
        <v>50000</v>
      </c>
      <c r="BC584" s="18">
        <f t="shared" si="346"/>
        <v>50000</v>
      </c>
      <c r="BD584" s="18">
        <f t="shared" si="347"/>
        <v>10000</v>
      </c>
      <c r="BE584" s="18">
        <f t="shared" si="348"/>
        <v>20000</v>
      </c>
      <c r="BF584" s="18">
        <v>10</v>
      </c>
      <c r="BG584" s="19">
        <f t="shared" si="349"/>
        <v>2</v>
      </c>
      <c r="BH584" s="19">
        <f t="shared" si="350"/>
        <v>0</v>
      </c>
      <c r="BI584" s="19"/>
      <c r="BJ584" s="19"/>
      <c r="BK584" s="19"/>
      <c r="BL584" s="19"/>
      <c r="BM584" s="19">
        <f t="shared" si="351"/>
        <v>20000</v>
      </c>
      <c r="BN584" s="18">
        <f t="shared" si="352"/>
        <v>20000</v>
      </c>
      <c r="BO584" s="18">
        <f t="shared" si="353"/>
        <v>50000</v>
      </c>
      <c r="BP584" s="18">
        <f t="shared" si="354"/>
        <v>25</v>
      </c>
    </row>
    <row r="585" spans="1:68" ht="30" x14ac:dyDescent="0.25">
      <c r="A585" s="18">
        <v>1033</v>
      </c>
      <c r="B585" s="28" t="s">
        <v>2221</v>
      </c>
      <c r="C585" s="28" t="s">
        <v>1534</v>
      </c>
      <c r="D585" s="28"/>
      <c r="E585" s="23"/>
      <c r="F585" s="24">
        <v>0</v>
      </c>
      <c r="G585" s="25">
        <v>1.2</v>
      </c>
      <c r="H585" s="52" t="e">
        <v>#N/A</v>
      </c>
      <c r="I585" s="86" t="s">
        <v>1700</v>
      </c>
      <c r="J585" s="83" t="s">
        <v>1506</v>
      </c>
      <c r="K585" s="71" t="s">
        <v>1180</v>
      </c>
      <c r="L585" s="25" t="s">
        <v>890</v>
      </c>
      <c r="M585" s="52">
        <v>1.2</v>
      </c>
      <c r="N585" s="71" t="s">
        <v>1208</v>
      </c>
      <c r="O585" s="25">
        <v>1</v>
      </c>
      <c r="P585" s="25">
        <v>7</v>
      </c>
      <c r="Q585" s="52">
        <v>1</v>
      </c>
      <c r="R585" s="25">
        <v>2</v>
      </c>
      <c r="S585" s="25">
        <v>11</v>
      </c>
      <c r="T585" s="25">
        <v>2</v>
      </c>
      <c r="U585" s="25">
        <f t="shared" si="341"/>
        <v>11</v>
      </c>
      <c r="V585" s="71" t="s">
        <v>1899</v>
      </c>
      <c r="W585" s="71" t="s">
        <v>46</v>
      </c>
      <c r="X585" s="25" t="s">
        <v>1510</v>
      </c>
      <c r="Y585" s="25">
        <v>5000</v>
      </c>
      <c r="Z585" s="25">
        <v>1000</v>
      </c>
      <c r="AA585" s="42"/>
      <c r="AB585" s="42"/>
      <c r="AC585" s="42"/>
      <c r="AD585" s="42"/>
      <c r="AE585" s="42"/>
      <c r="AF585" s="42"/>
      <c r="AG585" s="42"/>
      <c r="AH585" s="42">
        <v>6000</v>
      </c>
      <c r="AI585" s="42">
        <v>4000</v>
      </c>
      <c r="AJ585" s="18">
        <v>10000</v>
      </c>
      <c r="AK585" s="47">
        <v>5000</v>
      </c>
      <c r="AL585" s="75">
        <v>6000</v>
      </c>
      <c r="AM585" s="47">
        <f t="shared" si="355"/>
        <v>1333.3333333333333</v>
      </c>
      <c r="AN585" s="47">
        <v>0.06</v>
      </c>
      <c r="AO585" s="48">
        <v>5.4892469593130558E-5</v>
      </c>
      <c r="AP585" s="49">
        <v>0.99725928340669645</v>
      </c>
      <c r="AQ585" s="18" t="s">
        <v>1168</v>
      </c>
      <c r="AR585" s="57">
        <v>0</v>
      </c>
      <c r="AS585" s="24" t="s">
        <v>1510</v>
      </c>
      <c r="AT585" s="79">
        <f t="shared" si="342"/>
        <v>230.76923076923077</v>
      </c>
      <c r="AU585" s="51" t="b">
        <f t="shared" si="343"/>
        <v>0</v>
      </c>
      <c r="AV585" s="19">
        <v>0</v>
      </c>
      <c r="AW585" s="47">
        <v>0</v>
      </c>
      <c r="AX585" s="18" t="s">
        <v>1841</v>
      </c>
      <c r="AY585" s="18">
        <v>2</v>
      </c>
      <c r="AZ585" s="18">
        <f t="shared" si="344"/>
        <v>2538.4615384615386</v>
      </c>
      <c r="BA585" s="44">
        <f t="shared" si="345"/>
        <v>3000</v>
      </c>
      <c r="BB585" s="80">
        <f t="shared" si="356"/>
        <v>5000</v>
      </c>
      <c r="BC585" s="18">
        <f t="shared" si="346"/>
        <v>5000</v>
      </c>
      <c r="BD585" s="18">
        <f t="shared" si="347"/>
        <v>6000</v>
      </c>
      <c r="BE585" s="18">
        <f t="shared" si="348"/>
        <v>12000</v>
      </c>
      <c r="BF585" s="18">
        <v>10</v>
      </c>
      <c r="BG585" s="19">
        <f t="shared" si="349"/>
        <v>0</v>
      </c>
      <c r="BH585" s="19">
        <f t="shared" si="350"/>
        <v>2</v>
      </c>
      <c r="BI585" s="19"/>
      <c r="BJ585" s="19"/>
      <c r="BK585" s="19">
        <f>BH585*BO585</f>
        <v>10000</v>
      </c>
      <c r="BL585" s="58">
        <f>BK585*G585</f>
        <v>12000</v>
      </c>
      <c r="BM585" s="19">
        <f t="shared" si="351"/>
        <v>2307.6923076923076</v>
      </c>
      <c r="BN585" s="18">
        <f t="shared" si="352"/>
        <v>2000</v>
      </c>
      <c r="BO585" s="18">
        <f t="shared" si="353"/>
        <v>5000</v>
      </c>
      <c r="BP585" s="18">
        <f t="shared" si="354"/>
        <v>21.666666666666668</v>
      </c>
    </row>
    <row r="586" spans="1:68" ht="30" x14ac:dyDescent="0.25">
      <c r="A586" s="18">
        <v>1051</v>
      </c>
      <c r="B586" s="28" t="s">
        <v>2222</v>
      </c>
      <c r="C586" s="28" t="s">
        <v>1534</v>
      </c>
      <c r="D586" s="28"/>
      <c r="E586" s="23"/>
      <c r="F586" s="24">
        <v>17500</v>
      </c>
      <c r="G586" s="25">
        <v>0.6</v>
      </c>
      <c r="H586" s="52" t="s">
        <v>1783</v>
      </c>
      <c r="I586" s="86" t="s">
        <v>1700</v>
      </c>
      <c r="J586" s="83" t="s">
        <v>1502</v>
      </c>
      <c r="K586" s="71" t="s">
        <v>1180</v>
      </c>
      <c r="L586" s="25" t="s">
        <v>928</v>
      </c>
      <c r="M586" s="52">
        <v>0.6</v>
      </c>
      <c r="N586" s="71" t="s">
        <v>1208</v>
      </c>
      <c r="O586" s="25">
        <v>1</v>
      </c>
      <c r="P586" s="25">
        <v>7</v>
      </c>
      <c r="Q586" s="52">
        <v>1</v>
      </c>
      <c r="R586" s="25">
        <v>2</v>
      </c>
      <c r="S586" s="25">
        <v>11</v>
      </c>
      <c r="T586" s="25">
        <v>2</v>
      </c>
      <c r="U586" s="25">
        <f t="shared" si="341"/>
        <v>11</v>
      </c>
      <c r="V586" s="71" t="s">
        <v>1899</v>
      </c>
      <c r="W586" s="71" t="s">
        <v>46</v>
      </c>
      <c r="X586" s="25" t="s">
        <v>1510</v>
      </c>
      <c r="Y586" s="25">
        <v>5000</v>
      </c>
      <c r="Z586" s="25">
        <v>2000</v>
      </c>
      <c r="AA586" s="42"/>
      <c r="AB586" s="42"/>
      <c r="AC586" s="42"/>
      <c r="AD586" s="42"/>
      <c r="AE586" s="42"/>
      <c r="AF586" s="42"/>
      <c r="AG586" s="42"/>
      <c r="AH586" s="42"/>
      <c r="AI586" s="42">
        <v>10000</v>
      </c>
      <c r="AJ586" s="18">
        <v>10000</v>
      </c>
      <c r="AK586" s="47">
        <v>10000</v>
      </c>
      <c r="AL586" s="75">
        <v>10000</v>
      </c>
      <c r="AM586" s="47">
        <f t="shared" si="355"/>
        <v>666.66666666666663</v>
      </c>
      <c r="AN586" s="47">
        <v>0.06</v>
      </c>
      <c r="AO586" s="48">
        <v>5.4892469593130558E-5</v>
      </c>
      <c r="AP586" s="49">
        <v>0.99731417587628957</v>
      </c>
      <c r="AQ586" s="18" t="s">
        <v>1168</v>
      </c>
      <c r="AR586" s="24">
        <v>17500</v>
      </c>
      <c r="AS586" s="24" t="s">
        <v>1510</v>
      </c>
      <c r="AT586" s="79">
        <f t="shared" si="342"/>
        <v>384.61538461538464</v>
      </c>
      <c r="AU586" s="51" t="b">
        <f t="shared" si="343"/>
        <v>0</v>
      </c>
      <c r="AV586" s="19">
        <v>52.5</v>
      </c>
      <c r="AW586" s="47">
        <v>10500</v>
      </c>
      <c r="AX586" s="18" t="s">
        <v>1841</v>
      </c>
      <c r="AY586" s="18">
        <v>2</v>
      </c>
      <c r="AZ586" s="18">
        <f t="shared" si="344"/>
        <v>4230.7692307692314</v>
      </c>
      <c r="BA586" s="44">
        <f t="shared" si="345"/>
        <v>6000</v>
      </c>
      <c r="BB586" s="80">
        <f t="shared" si="356"/>
        <v>5000</v>
      </c>
      <c r="BC586" s="18">
        <f t="shared" si="346"/>
        <v>9000</v>
      </c>
      <c r="BD586" s="18">
        <f t="shared" si="347"/>
        <v>5400</v>
      </c>
      <c r="BE586" s="18">
        <f t="shared" si="348"/>
        <v>10800</v>
      </c>
      <c r="BF586" s="18">
        <v>20</v>
      </c>
      <c r="BG586" s="19">
        <f t="shared" si="349"/>
        <v>2</v>
      </c>
      <c r="BH586" s="19">
        <f t="shared" si="350"/>
        <v>0</v>
      </c>
      <c r="BI586" s="19">
        <f>(AR586-AY586*BO586)*G586</f>
        <v>-300</v>
      </c>
      <c r="BJ586" s="19"/>
      <c r="BK586" s="19"/>
      <c r="BL586" s="19"/>
      <c r="BM586" s="19">
        <f t="shared" si="351"/>
        <v>7692.3076923076933</v>
      </c>
      <c r="BN586" s="18">
        <f t="shared" si="352"/>
        <v>9000</v>
      </c>
      <c r="BO586" s="18">
        <f t="shared" si="353"/>
        <v>9000</v>
      </c>
      <c r="BP586" s="18">
        <f t="shared" si="354"/>
        <v>23.4</v>
      </c>
    </row>
    <row r="587" spans="1:68" ht="30" x14ac:dyDescent="0.25">
      <c r="A587" s="18">
        <v>200</v>
      </c>
      <c r="B587" s="28" t="s">
        <v>2223</v>
      </c>
      <c r="C587" s="23" t="s">
        <v>1595</v>
      </c>
      <c r="D587" s="23"/>
      <c r="E587" s="23" t="s">
        <v>1602</v>
      </c>
      <c r="F587" s="24">
        <v>1740</v>
      </c>
      <c r="G587" s="25">
        <v>33.5</v>
      </c>
      <c r="H587" s="52" t="s">
        <v>1809</v>
      </c>
      <c r="I587" s="86" t="s">
        <v>1699</v>
      </c>
      <c r="J587" s="83" t="s">
        <v>1500</v>
      </c>
      <c r="K587" s="69" t="s">
        <v>1178</v>
      </c>
      <c r="L587" s="25" t="s">
        <v>1336</v>
      </c>
      <c r="M587" s="52">
        <v>33.5</v>
      </c>
      <c r="N587" s="71" t="s">
        <v>1208</v>
      </c>
      <c r="O587" s="25">
        <v>1</v>
      </c>
      <c r="P587" s="25">
        <v>4</v>
      </c>
      <c r="Q587" s="52">
        <v>1</v>
      </c>
      <c r="R587" s="25">
        <v>2</v>
      </c>
      <c r="S587" s="25">
        <v>8</v>
      </c>
      <c r="U587" s="25">
        <f t="shared" si="341"/>
        <v>8</v>
      </c>
      <c r="V587" s="71" t="s">
        <v>1968</v>
      </c>
      <c r="W587" s="71" t="s">
        <v>46</v>
      </c>
      <c r="X587" s="25" t="s">
        <v>1510</v>
      </c>
      <c r="Y587" s="25">
        <v>500</v>
      </c>
      <c r="Z587" s="25">
        <v>10</v>
      </c>
      <c r="AA587" s="42"/>
      <c r="AB587" s="42"/>
      <c r="AC587" s="42"/>
      <c r="AD587" s="42"/>
      <c r="AE587" s="42"/>
      <c r="AF587" s="42">
        <v>250</v>
      </c>
      <c r="AG587" s="42"/>
      <c r="AH587" s="42">
        <v>100</v>
      </c>
      <c r="AI587" s="42"/>
      <c r="AK587" s="47">
        <v>175</v>
      </c>
      <c r="AM587" s="47">
        <f t="shared" si="355"/>
        <v>0</v>
      </c>
      <c r="AO587" s="48">
        <v>0</v>
      </c>
      <c r="AP587" s="49">
        <v>1</v>
      </c>
      <c r="AQ587" s="18" t="s">
        <v>1168</v>
      </c>
      <c r="AR587" s="24">
        <v>1740</v>
      </c>
      <c r="AS587" s="24" t="s">
        <v>1510</v>
      </c>
      <c r="AT587" s="79">
        <f t="shared" si="342"/>
        <v>0</v>
      </c>
      <c r="AU587" s="51" t="b">
        <f t="shared" si="343"/>
        <v>0</v>
      </c>
      <c r="AV587" s="19"/>
      <c r="AW587" s="47">
        <v>58290</v>
      </c>
      <c r="AX587" s="18" t="s">
        <v>1867</v>
      </c>
      <c r="AY587" s="18">
        <v>2</v>
      </c>
      <c r="AZ587" s="43"/>
      <c r="BB587" s="80">
        <f t="shared" si="356"/>
        <v>500</v>
      </c>
      <c r="BC587" s="18">
        <f t="shared" si="346"/>
        <v>500</v>
      </c>
      <c r="BD587" s="18">
        <f t="shared" si="347"/>
        <v>16750</v>
      </c>
      <c r="BE587" s="18">
        <f t="shared" si="348"/>
        <v>33500</v>
      </c>
      <c r="BF587" s="18">
        <f>U587</f>
        <v>8</v>
      </c>
      <c r="BG587" s="19">
        <f t="shared" si="349"/>
        <v>4</v>
      </c>
      <c r="BH587" s="19">
        <f t="shared" si="350"/>
        <v>-2</v>
      </c>
      <c r="BI587" s="19"/>
      <c r="BJ587" s="19"/>
      <c r="BK587" s="19">
        <f>BH587*BO587</f>
        <v>-1000</v>
      </c>
      <c r="BL587" s="19">
        <f>BK587*G587</f>
        <v>-33500</v>
      </c>
      <c r="BM587" s="19">
        <f t="shared" si="351"/>
        <v>0</v>
      </c>
      <c r="BN587" s="18">
        <f t="shared" si="352"/>
        <v>0</v>
      </c>
      <c r="BO587" s="18">
        <f t="shared" si="353"/>
        <v>500</v>
      </c>
      <c r="BP587" s="18" t="e">
        <f t="shared" si="354"/>
        <v>#DIV/0!</v>
      </c>
    </row>
    <row r="588" spans="1:68" x14ac:dyDescent="0.25">
      <c r="A588" s="18">
        <v>445</v>
      </c>
      <c r="B588" s="23" t="s">
        <v>738</v>
      </c>
      <c r="C588" s="28" t="s">
        <v>1870</v>
      </c>
      <c r="D588" s="28"/>
      <c r="E588" s="23"/>
      <c r="F588" s="24">
        <v>0</v>
      </c>
      <c r="G588" s="25">
        <v>56</v>
      </c>
      <c r="H588" s="52" t="e">
        <v>#N/A</v>
      </c>
      <c r="I588" s="86" t="s">
        <v>1700</v>
      </c>
      <c r="J588" s="83" t="s">
        <v>1504</v>
      </c>
      <c r="K588" s="71" t="s">
        <v>1178</v>
      </c>
      <c r="L588" s="25" t="s">
        <v>739</v>
      </c>
      <c r="M588" s="52">
        <v>56</v>
      </c>
      <c r="N588" s="71" t="s">
        <v>1208</v>
      </c>
      <c r="O588" s="25">
        <v>1</v>
      </c>
      <c r="P588" s="25">
        <v>4</v>
      </c>
      <c r="Q588" s="52">
        <v>1</v>
      </c>
      <c r="R588" s="25">
        <v>2</v>
      </c>
      <c r="S588" s="25">
        <v>8</v>
      </c>
      <c r="T588" s="25">
        <v>5</v>
      </c>
      <c r="U588" s="25">
        <f>MIN(S588,T588)</f>
        <v>5</v>
      </c>
      <c r="V588" s="71"/>
      <c r="W588" s="71" t="s">
        <v>46</v>
      </c>
      <c r="X588" s="25" t="s">
        <v>1510</v>
      </c>
      <c r="Y588" s="25">
        <v>500</v>
      </c>
      <c r="Z588" s="25">
        <v>10</v>
      </c>
      <c r="AA588" s="42">
        <v>0</v>
      </c>
      <c r="AB588" s="42">
        <v>0</v>
      </c>
      <c r="AC588" s="42">
        <v>0</v>
      </c>
      <c r="AD588" s="42">
        <v>0</v>
      </c>
      <c r="AE588" s="42">
        <v>250</v>
      </c>
      <c r="AF588" s="42">
        <v>670</v>
      </c>
      <c r="AG588" s="42">
        <v>0</v>
      </c>
      <c r="AH588" s="42">
        <v>0</v>
      </c>
      <c r="AI588" s="42">
        <v>0</v>
      </c>
      <c r="AJ588" s="18">
        <v>920</v>
      </c>
      <c r="AK588" s="47">
        <v>102.22222222222223</v>
      </c>
      <c r="AL588" s="75">
        <v>670</v>
      </c>
      <c r="AM588" s="47">
        <f t="shared" si="355"/>
        <v>5724.4444444444453</v>
      </c>
      <c r="AN588" s="47">
        <v>5.7244444444444452E-2</v>
      </c>
      <c r="AO588" s="48">
        <v>5.2371482100705308E-5</v>
      </c>
      <c r="AP588" s="49">
        <v>0.99736654735839025</v>
      </c>
      <c r="AQ588" s="18" t="s">
        <v>1552</v>
      </c>
      <c r="AR588" s="24">
        <v>0</v>
      </c>
      <c r="AS588" s="24" t="s">
        <v>1510</v>
      </c>
      <c r="AT588" s="79">
        <f t="shared" si="342"/>
        <v>25.76923076923077</v>
      </c>
      <c r="AU588" s="51" t="b">
        <f t="shared" si="343"/>
        <v>0</v>
      </c>
      <c r="AV588" s="19">
        <v>0</v>
      </c>
      <c r="AW588" s="47">
        <v>0</v>
      </c>
      <c r="BB588" s="80">
        <f t="shared" si="356"/>
        <v>500</v>
      </c>
      <c r="BD588" s="18">
        <v>0</v>
      </c>
      <c r="BE588" s="18">
        <v>0</v>
      </c>
      <c r="BF588" s="18"/>
      <c r="BG588" s="18"/>
      <c r="BH588" s="18"/>
      <c r="BI588" s="18"/>
      <c r="BJ588" s="18"/>
      <c r="BK588" s="18"/>
      <c r="BL588" s="18"/>
    </row>
    <row r="589" spans="1:68" ht="30" x14ac:dyDescent="0.25">
      <c r="A589" s="18">
        <v>909</v>
      </c>
      <c r="B589" s="28" t="s">
        <v>2224</v>
      </c>
      <c r="C589" s="28" t="s">
        <v>1534</v>
      </c>
      <c r="D589" s="28"/>
      <c r="E589" s="23"/>
      <c r="F589" s="24">
        <v>8714</v>
      </c>
      <c r="G589" s="25">
        <v>4</v>
      </c>
      <c r="H589" s="52" t="e">
        <v>#N/A</v>
      </c>
      <c r="I589" s="86" t="s">
        <v>1700</v>
      </c>
      <c r="J589" s="83" t="s">
        <v>1506</v>
      </c>
      <c r="K589" s="71" t="s">
        <v>1180</v>
      </c>
      <c r="L589" s="25" t="s">
        <v>891</v>
      </c>
      <c r="M589" s="52">
        <v>4</v>
      </c>
      <c r="N589" s="71" t="s">
        <v>1208</v>
      </c>
      <c r="O589" s="37">
        <v>1</v>
      </c>
      <c r="P589" s="37">
        <v>7</v>
      </c>
      <c r="Q589" s="87">
        <v>1</v>
      </c>
      <c r="R589" s="37">
        <v>2</v>
      </c>
      <c r="S589" s="37">
        <v>11</v>
      </c>
      <c r="T589" s="37">
        <v>2</v>
      </c>
      <c r="U589" s="25">
        <f>SUM(O589:R589)</f>
        <v>11</v>
      </c>
      <c r="V589" s="71" t="s">
        <v>1899</v>
      </c>
      <c r="W589" s="71" t="s">
        <v>46</v>
      </c>
      <c r="X589" s="23" t="s">
        <v>1510</v>
      </c>
      <c r="Y589" s="25">
        <v>5000</v>
      </c>
      <c r="Z589" s="25">
        <v>1000</v>
      </c>
      <c r="AA589" s="42"/>
      <c r="AB589" s="42"/>
      <c r="AC589" s="42"/>
      <c r="AD589" s="42"/>
      <c r="AE589" s="42"/>
      <c r="AF589" s="42"/>
      <c r="AG589" s="42"/>
      <c r="AH589" s="42">
        <v>1800</v>
      </c>
      <c r="AI589" s="42">
        <v>986</v>
      </c>
      <c r="AJ589" s="18">
        <v>2786</v>
      </c>
      <c r="AK589" s="47">
        <v>1393</v>
      </c>
      <c r="AL589" s="75">
        <v>1800</v>
      </c>
      <c r="AM589" s="47">
        <f t="shared" si="355"/>
        <v>1238.2222222222222</v>
      </c>
      <c r="AN589" s="47">
        <v>5.5719999999999999E-2</v>
      </c>
      <c r="AO589" s="48">
        <v>5.0976806762153909E-5</v>
      </c>
      <c r="AP589" s="49">
        <v>0.99741752416515239</v>
      </c>
      <c r="AQ589" s="18" t="s">
        <v>1168</v>
      </c>
      <c r="AR589" s="24">
        <v>8714</v>
      </c>
      <c r="AS589" s="24" t="s">
        <v>1510</v>
      </c>
      <c r="AT589" s="79">
        <f t="shared" si="342"/>
        <v>69.230769230769226</v>
      </c>
      <c r="AU589" s="51" t="b">
        <f t="shared" si="343"/>
        <v>0</v>
      </c>
      <c r="AV589" s="53">
        <v>145.23333333333332</v>
      </c>
      <c r="AW589" s="47">
        <v>34856</v>
      </c>
      <c r="AX589" s="18" t="s">
        <v>1841</v>
      </c>
      <c r="AY589" s="18">
        <v>2</v>
      </c>
      <c r="AZ589" s="18">
        <f>AT589*U589</f>
        <v>761.53846153846143</v>
      </c>
      <c r="BA589" s="44">
        <f>ROUNDUP((AT589*U589)/Z589,0)*Z589</f>
        <v>1000</v>
      </c>
      <c r="BB589" s="80">
        <f t="shared" si="356"/>
        <v>5000</v>
      </c>
      <c r="BC589" s="18">
        <f>BO589</f>
        <v>5000</v>
      </c>
      <c r="BD589" s="18">
        <f>BO589*G589</f>
        <v>20000</v>
      </c>
      <c r="BE589" s="18">
        <f>BD589*AY589</f>
        <v>40000</v>
      </c>
      <c r="BF589" s="18">
        <v>5</v>
      </c>
      <c r="BG589" s="19">
        <f>ROUNDUP(AR589/BO589,0)</f>
        <v>2</v>
      </c>
      <c r="BH589" s="19">
        <f>AY589-BG589</f>
        <v>0</v>
      </c>
      <c r="BI589" s="19"/>
      <c r="BJ589" s="19"/>
      <c r="BK589" s="19"/>
      <c r="BL589" s="19"/>
      <c r="BM589" s="19">
        <f>BF589*AT589</f>
        <v>346.15384615384613</v>
      </c>
      <c r="BN589" s="18">
        <f>Y589+ROUNDUP((BM589-Y589)/Z589,0)*Z589</f>
        <v>0</v>
      </c>
      <c r="BO589" s="18">
        <f>IF(BN589&gt;=Y589,BN589,Y589)</f>
        <v>5000</v>
      </c>
      <c r="BP589" s="18">
        <f>BO589/AT589</f>
        <v>72.222222222222229</v>
      </c>
    </row>
    <row r="590" spans="1:68" ht="30" x14ac:dyDescent="0.25">
      <c r="A590" s="18">
        <v>126</v>
      </c>
      <c r="B590" s="29" t="s">
        <v>2225</v>
      </c>
      <c r="C590" s="28" t="s">
        <v>1534</v>
      </c>
      <c r="D590" s="28"/>
      <c r="E590" s="23"/>
      <c r="F590" s="24">
        <v>31</v>
      </c>
      <c r="G590" s="25">
        <v>400</v>
      </c>
      <c r="H590" s="52" t="s">
        <v>1702</v>
      </c>
      <c r="I590" s="86" t="s">
        <v>1700</v>
      </c>
      <c r="J590" s="83" t="s">
        <v>1623</v>
      </c>
      <c r="K590" s="71" t="s">
        <v>1183</v>
      </c>
      <c r="L590" s="25" t="s">
        <v>743</v>
      </c>
      <c r="M590" s="52">
        <v>400</v>
      </c>
      <c r="N590" s="71" t="s">
        <v>1207</v>
      </c>
      <c r="O590" s="25">
        <v>1</v>
      </c>
      <c r="P590" s="25">
        <v>20</v>
      </c>
      <c r="Q590" s="52">
        <v>5</v>
      </c>
      <c r="R590" s="25">
        <v>5</v>
      </c>
      <c r="S590" s="52">
        <f>O590+P590+Q590+R590</f>
        <v>31</v>
      </c>
      <c r="T590" s="54">
        <v>30</v>
      </c>
      <c r="U590" s="25">
        <f>SUM(O590:R590)</f>
        <v>31</v>
      </c>
      <c r="V590" s="71" t="s">
        <v>1903</v>
      </c>
      <c r="W590" s="71" t="s">
        <v>19</v>
      </c>
      <c r="X590" s="25" t="s">
        <v>1529</v>
      </c>
      <c r="Y590" s="25">
        <v>25</v>
      </c>
      <c r="Z590" s="25">
        <v>25</v>
      </c>
      <c r="AA590" s="42">
        <v>0</v>
      </c>
      <c r="AB590" s="42">
        <v>0</v>
      </c>
      <c r="AC590" s="42">
        <v>50</v>
      </c>
      <c r="AD590" s="42">
        <v>0</v>
      </c>
      <c r="AE590" s="42">
        <v>0</v>
      </c>
      <c r="AF590" s="42">
        <v>25</v>
      </c>
      <c r="AG590" s="42">
        <v>0</v>
      </c>
      <c r="AH590" s="42">
        <v>0</v>
      </c>
      <c r="AI590" s="42">
        <v>50</v>
      </c>
      <c r="AJ590" s="18">
        <v>125</v>
      </c>
      <c r="AK590" s="47">
        <v>13.888888888888889</v>
      </c>
      <c r="AL590" s="75">
        <v>50</v>
      </c>
      <c r="AM590" s="47">
        <f t="shared" si="355"/>
        <v>5555.5555555555557</v>
      </c>
      <c r="AN590" s="47">
        <v>5.5555555555555559E-2</v>
      </c>
      <c r="AO590" s="48">
        <v>5.0826360734380143E-5</v>
      </c>
      <c r="AP590" s="49">
        <v>0.99751917688662117</v>
      </c>
      <c r="AQ590" s="18" t="s">
        <v>1168</v>
      </c>
      <c r="AR590" s="24">
        <v>31</v>
      </c>
      <c r="AS590" s="24" t="s">
        <v>1509</v>
      </c>
      <c r="AT590" s="79">
        <f t="shared" si="342"/>
        <v>1.9230769230769231</v>
      </c>
      <c r="AU590" s="51" t="b">
        <f t="shared" si="343"/>
        <v>0</v>
      </c>
      <c r="AV590" s="19">
        <v>18.599999999999998</v>
      </c>
      <c r="AW590" s="47">
        <v>12400</v>
      </c>
      <c r="AX590" s="18" t="s">
        <v>1841</v>
      </c>
      <c r="AY590" s="18">
        <v>2</v>
      </c>
      <c r="AZ590" s="18">
        <f>AT590*U590</f>
        <v>59.61538461538462</v>
      </c>
      <c r="BA590" s="44">
        <f>ROUNDUP((AT590*U590)/Z590,0)*Z590</f>
        <v>75</v>
      </c>
      <c r="BB590" s="80">
        <f t="shared" si="356"/>
        <v>25</v>
      </c>
      <c r="BC590" s="18">
        <f>BO590</f>
        <v>75</v>
      </c>
      <c r="BD590" s="18">
        <f>BO590*G590</f>
        <v>30000</v>
      </c>
      <c r="BE590" s="18">
        <f>BD590*AY590</f>
        <v>60000</v>
      </c>
      <c r="BF590" s="18">
        <f>U590</f>
        <v>31</v>
      </c>
      <c r="BG590" s="19">
        <f>ROUNDUP(AR590/BO590,0)</f>
        <v>1</v>
      </c>
      <c r="BH590" s="19">
        <f>AY590-BG590</f>
        <v>1</v>
      </c>
      <c r="BI590" s="19"/>
      <c r="BJ590" s="19"/>
      <c r="BK590" s="19">
        <f>BH590*BO590</f>
        <v>75</v>
      </c>
      <c r="BL590" s="19">
        <f>BK590*G590</f>
        <v>30000</v>
      </c>
      <c r="BM590" s="19">
        <f>BF590*AT590</f>
        <v>59.61538461538462</v>
      </c>
      <c r="BN590" s="18">
        <f>Y590+ROUNDUP((BM590-Y590)/Z590,0)*Z590</f>
        <v>75</v>
      </c>
      <c r="BO590" s="18">
        <f>IF(BN590&gt;=Y590,BN590,Y590)</f>
        <v>75</v>
      </c>
      <c r="BP590" s="18">
        <f>BO590/AT590</f>
        <v>39</v>
      </c>
    </row>
    <row r="591" spans="1:68" ht="30" x14ac:dyDescent="0.25">
      <c r="A591" s="18">
        <v>153</v>
      </c>
      <c r="B591" s="28" t="s">
        <v>2226</v>
      </c>
      <c r="C591" s="28" t="s">
        <v>1534</v>
      </c>
      <c r="D591" s="28"/>
      <c r="E591" s="23"/>
      <c r="F591" s="24">
        <v>50</v>
      </c>
      <c r="G591" s="25">
        <v>500</v>
      </c>
      <c r="H591" s="52" t="s">
        <v>1702</v>
      </c>
      <c r="I591" s="86" t="s">
        <v>1699</v>
      </c>
      <c r="J591" s="83" t="s">
        <v>1500</v>
      </c>
      <c r="K591" s="71" t="s">
        <v>1183</v>
      </c>
      <c r="L591" s="25" t="s">
        <v>744</v>
      </c>
      <c r="M591" s="52">
        <v>500</v>
      </c>
      <c r="N591" s="71" t="s">
        <v>1207</v>
      </c>
      <c r="O591" s="25">
        <v>1</v>
      </c>
      <c r="P591" s="25">
        <v>20</v>
      </c>
      <c r="Q591" s="52">
        <v>5</v>
      </c>
      <c r="R591" s="25">
        <v>5</v>
      </c>
      <c r="S591" s="52">
        <f>O591+P591+Q591+R591</f>
        <v>31</v>
      </c>
      <c r="T591" s="54">
        <v>30</v>
      </c>
      <c r="U591" s="25">
        <f>SUM(O591:R591)</f>
        <v>31</v>
      </c>
      <c r="V591" s="71" t="s">
        <v>1960</v>
      </c>
      <c r="W591" s="71" t="s">
        <v>19</v>
      </c>
      <c r="X591" s="25" t="s">
        <v>1529</v>
      </c>
      <c r="Y591" s="25">
        <v>25</v>
      </c>
      <c r="Z591" s="25">
        <v>25</v>
      </c>
      <c r="AA591" s="42">
        <v>25</v>
      </c>
      <c r="AB591" s="42">
        <v>0</v>
      </c>
      <c r="AC591" s="42">
        <v>0</v>
      </c>
      <c r="AD591" s="42">
        <v>0</v>
      </c>
      <c r="AE591" s="42">
        <v>0</v>
      </c>
      <c r="AF591" s="42">
        <v>25</v>
      </c>
      <c r="AG591" s="42">
        <v>25</v>
      </c>
      <c r="AH591" s="42">
        <v>25</v>
      </c>
      <c r="AI591" s="42">
        <v>0</v>
      </c>
      <c r="AJ591" s="18">
        <v>100</v>
      </c>
      <c r="AK591" s="47">
        <v>11.111111111111111</v>
      </c>
      <c r="AL591" s="75">
        <v>25</v>
      </c>
      <c r="AM591" s="47">
        <f t="shared" si="355"/>
        <v>5555.5555555555557</v>
      </c>
      <c r="AN591" s="47">
        <v>5.5555555555555559E-2</v>
      </c>
      <c r="AO591" s="48">
        <v>5.0826360734380143E-5</v>
      </c>
      <c r="AP591" s="49">
        <v>0.99746835052588678</v>
      </c>
      <c r="AQ591" s="18" t="s">
        <v>1168</v>
      </c>
      <c r="AR591" s="24">
        <v>50</v>
      </c>
      <c r="AS591" s="24" t="s">
        <v>1509</v>
      </c>
      <c r="AT591" s="79">
        <f t="shared" si="342"/>
        <v>0.96153846153846156</v>
      </c>
      <c r="AU591" s="51" t="b">
        <f t="shared" si="343"/>
        <v>0</v>
      </c>
      <c r="AV591" s="53">
        <v>60</v>
      </c>
      <c r="AW591" s="47">
        <v>25000</v>
      </c>
      <c r="AX591" s="18" t="s">
        <v>1841</v>
      </c>
      <c r="AY591" s="18">
        <v>2</v>
      </c>
      <c r="AZ591" s="18">
        <f>AT591*U591</f>
        <v>29.80769230769231</v>
      </c>
      <c r="BA591" s="44">
        <f>ROUNDUP((AT591*U591)/Z591,0)*Z591</f>
        <v>50</v>
      </c>
      <c r="BB591" s="80">
        <f t="shared" si="356"/>
        <v>25</v>
      </c>
      <c r="BC591" s="18">
        <f>BO591</f>
        <v>50</v>
      </c>
      <c r="BD591" s="18">
        <f>BO591*G591</f>
        <v>25000</v>
      </c>
      <c r="BE591" s="18">
        <f>BD591*AY591</f>
        <v>50000</v>
      </c>
      <c r="BF591" s="18">
        <f>U591</f>
        <v>31</v>
      </c>
      <c r="BG591" s="19">
        <f>ROUNDUP(AR591/BO591,0)</f>
        <v>1</v>
      </c>
      <c r="BH591" s="19">
        <f>AY591-BG591</f>
        <v>1</v>
      </c>
      <c r="BI591" s="19"/>
      <c r="BJ591" s="19"/>
      <c r="BK591" s="19">
        <f>BH591*BO591</f>
        <v>50</v>
      </c>
      <c r="BL591" s="19">
        <f>BK591*G591</f>
        <v>25000</v>
      </c>
      <c r="BM591" s="19">
        <f>BF591*AT591</f>
        <v>29.80769230769231</v>
      </c>
      <c r="BN591" s="18">
        <f>Y591+ROUNDUP((BM591-Y591)/Z591,0)*Z591</f>
        <v>50</v>
      </c>
      <c r="BO591" s="18">
        <f>IF(BN591&gt;=Y591,BN591,Y591)</f>
        <v>50</v>
      </c>
      <c r="BP591" s="18">
        <f>BO591/AT591</f>
        <v>52</v>
      </c>
    </row>
    <row r="592" spans="1:68" ht="30" x14ac:dyDescent="0.25">
      <c r="A592" s="18">
        <v>310</v>
      </c>
      <c r="B592" s="28" t="s">
        <v>2227</v>
      </c>
      <c r="C592" s="23" t="s">
        <v>1595</v>
      </c>
      <c r="D592" s="23"/>
      <c r="E592" s="23"/>
      <c r="F592" s="24">
        <v>370</v>
      </c>
      <c r="G592" s="25">
        <v>36.75</v>
      </c>
      <c r="H592" s="52" t="e">
        <v>#N/A</v>
      </c>
      <c r="I592" s="86" t="s">
        <v>1700</v>
      </c>
      <c r="J592" s="83" t="s">
        <v>1502</v>
      </c>
      <c r="K592" s="71" t="s">
        <v>1198</v>
      </c>
      <c r="L592" s="25" t="s">
        <v>745</v>
      </c>
      <c r="M592" s="52">
        <v>36.75</v>
      </c>
      <c r="N592" s="71" t="s">
        <v>1208</v>
      </c>
      <c r="O592" s="25">
        <v>1</v>
      </c>
      <c r="P592" s="25">
        <v>10</v>
      </c>
      <c r="Q592" s="52">
        <v>1</v>
      </c>
      <c r="R592" s="25">
        <v>3</v>
      </c>
      <c r="S592" s="25">
        <v>15</v>
      </c>
      <c r="T592" s="25">
        <v>5</v>
      </c>
      <c r="U592" s="25">
        <f>SUM(O592:R592)</f>
        <v>15</v>
      </c>
      <c r="V592" s="71" t="s">
        <v>1968</v>
      </c>
      <c r="W592" s="71" t="s">
        <v>46</v>
      </c>
      <c r="X592" s="25" t="s">
        <v>1510</v>
      </c>
      <c r="Y592" s="25">
        <v>500</v>
      </c>
      <c r="Z592" s="25">
        <v>10</v>
      </c>
      <c r="AA592" s="42">
        <v>70</v>
      </c>
      <c r="AB592" s="42">
        <v>10</v>
      </c>
      <c r="AC592" s="42">
        <v>0</v>
      </c>
      <c r="AD592" s="42">
        <v>0</v>
      </c>
      <c r="AE592" s="42">
        <v>1280</v>
      </c>
      <c r="AF592" s="42">
        <v>0</v>
      </c>
      <c r="AG592" s="42">
        <v>0</v>
      </c>
      <c r="AH592" s="42">
        <v>0</v>
      </c>
      <c r="AI592" s="42">
        <v>0</v>
      </c>
      <c r="AJ592" s="18">
        <v>1360</v>
      </c>
      <c r="AK592" s="47">
        <v>151.11111111111111</v>
      </c>
      <c r="AL592" s="75">
        <v>1280</v>
      </c>
      <c r="AM592" s="47">
        <f t="shared" si="355"/>
        <v>5553.333333333333</v>
      </c>
      <c r="AN592" s="47">
        <v>5.553333333333333E-2</v>
      </c>
      <c r="AO592" s="48">
        <v>5.0806030190086387E-5</v>
      </c>
      <c r="AP592" s="49">
        <v>0.9975699829168112</v>
      </c>
      <c r="AQ592" s="18" t="s">
        <v>1168</v>
      </c>
      <c r="AR592" s="24">
        <v>370</v>
      </c>
      <c r="AS592" s="24" t="s">
        <v>1510</v>
      </c>
      <c r="AT592" s="79">
        <f t="shared" si="342"/>
        <v>49.230769230769234</v>
      </c>
      <c r="AU592" s="51" t="b">
        <f t="shared" si="343"/>
        <v>0</v>
      </c>
      <c r="AV592" s="19">
        <v>8.671875</v>
      </c>
      <c r="AW592" s="47">
        <v>13597.5</v>
      </c>
      <c r="AX592" s="18" t="s">
        <v>1867</v>
      </c>
      <c r="AY592" s="18">
        <v>2</v>
      </c>
      <c r="AZ592" s="18">
        <f>AT592*U592</f>
        <v>738.46153846153845</v>
      </c>
      <c r="BB592" s="80">
        <f t="shared" si="356"/>
        <v>500</v>
      </c>
      <c r="BC592" s="18">
        <f>BO592</f>
        <v>740</v>
      </c>
      <c r="BD592" s="18">
        <f>BO592*G592</f>
        <v>27195</v>
      </c>
      <c r="BE592" s="18">
        <f>BD592*AY592</f>
        <v>54390</v>
      </c>
      <c r="BF592" s="18">
        <f>U592</f>
        <v>15</v>
      </c>
      <c r="BG592" s="19">
        <f>ROUNDUP(AR592/BO592,0)</f>
        <v>1</v>
      </c>
      <c r="BH592" s="19">
        <f>AY592-BG592</f>
        <v>1</v>
      </c>
      <c r="BI592" s="19"/>
      <c r="BJ592" s="19"/>
      <c r="BK592" s="19">
        <f>BH592*BO592</f>
        <v>740</v>
      </c>
      <c r="BL592" s="19">
        <f>BK592*G592</f>
        <v>27195</v>
      </c>
      <c r="BM592" s="19">
        <f>BF592*AT592</f>
        <v>738.46153846153845</v>
      </c>
      <c r="BN592" s="18">
        <f>Y592+ROUNDUP((BM592-Y592)/Z592,0)*Z592</f>
        <v>740</v>
      </c>
      <c r="BO592" s="18">
        <f>IF(BN592&gt;=Y592,BN592,Y592)</f>
        <v>740</v>
      </c>
      <c r="BP592" s="18">
        <f>BO592/AT592</f>
        <v>15.03125</v>
      </c>
    </row>
    <row r="593" spans="1:68" ht="30" x14ac:dyDescent="0.25">
      <c r="A593" s="18">
        <v>117</v>
      </c>
      <c r="B593" s="28" t="s">
        <v>2228</v>
      </c>
      <c r="C593" s="28" t="s">
        <v>1870</v>
      </c>
      <c r="D593" s="28"/>
      <c r="E593" s="23" t="s">
        <v>1602</v>
      </c>
      <c r="F593" s="24">
        <v>75</v>
      </c>
      <c r="G593" s="25">
        <v>700</v>
      </c>
      <c r="H593" s="52" t="e">
        <v>#N/A</v>
      </c>
      <c r="I593" s="86" t="s">
        <v>1660</v>
      </c>
      <c r="J593" s="83" t="s">
        <v>1660</v>
      </c>
      <c r="K593" s="71" t="s">
        <v>1183</v>
      </c>
      <c r="L593" s="25" t="s">
        <v>747</v>
      </c>
      <c r="M593" s="52">
        <v>700</v>
      </c>
      <c r="N593" s="71" t="s">
        <v>1207</v>
      </c>
      <c r="O593" s="25">
        <v>1</v>
      </c>
      <c r="P593" s="25">
        <v>20</v>
      </c>
      <c r="Q593" s="52">
        <v>5</v>
      </c>
      <c r="R593" s="25">
        <v>5</v>
      </c>
      <c r="S593" s="25">
        <v>31</v>
      </c>
      <c r="T593" s="54">
        <v>30</v>
      </c>
      <c r="U593" s="25">
        <f>MIN(S593,T593)</f>
        <v>30</v>
      </c>
      <c r="V593" s="71"/>
      <c r="W593" s="71" t="s">
        <v>19</v>
      </c>
      <c r="X593" s="25" t="s">
        <v>1529</v>
      </c>
      <c r="Y593" s="25">
        <v>25</v>
      </c>
      <c r="Z593" s="25">
        <v>5</v>
      </c>
      <c r="AA593" s="42">
        <v>0</v>
      </c>
      <c r="AB593" s="42">
        <v>10</v>
      </c>
      <c r="AC593" s="42">
        <v>25</v>
      </c>
      <c r="AD593" s="42">
        <v>0</v>
      </c>
      <c r="AE593" s="42">
        <v>0</v>
      </c>
      <c r="AF593" s="42">
        <v>35</v>
      </c>
      <c r="AG593" s="42">
        <v>0</v>
      </c>
      <c r="AH593" s="42">
        <v>0</v>
      </c>
      <c r="AI593" s="42">
        <v>0</v>
      </c>
      <c r="AJ593" s="18">
        <v>70</v>
      </c>
      <c r="AK593" s="47">
        <v>7.7777777777777777</v>
      </c>
      <c r="AL593" s="75">
        <v>35</v>
      </c>
      <c r="AM593" s="47">
        <f t="shared" si="355"/>
        <v>5444.4444444444443</v>
      </c>
      <c r="AN593" s="47">
        <v>5.4444444444444441E-2</v>
      </c>
      <c r="AO593" s="48">
        <v>4.9809833519692541E-5</v>
      </c>
      <c r="AP593" s="49">
        <v>0.99761979275033086</v>
      </c>
      <c r="AQ593" s="18" t="s">
        <v>1552</v>
      </c>
      <c r="AR593" s="24">
        <v>75</v>
      </c>
      <c r="AS593" s="24" t="s">
        <v>1509</v>
      </c>
      <c r="AT593" s="79">
        <f t="shared" si="342"/>
        <v>1.3461538461538463</v>
      </c>
      <c r="AU593" s="51" t="b">
        <f t="shared" si="343"/>
        <v>0</v>
      </c>
      <c r="AV593" s="53">
        <v>64.285714285714278</v>
      </c>
      <c r="AW593" s="47">
        <v>52500</v>
      </c>
      <c r="BB593" s="80">
        <f t="shared" si="356"/>
        <v>25</v>
      </c>
      <c r="BD593" s="18">
        <v>0</v>
      </c>
      <c r="BE593" s="18">
        <v>0</v>
      </c>
      <c r="BF593" s="18"/>
      <c r="BG593" s="18"/>
      <c r="BH593" s="18"/>
      <c r="BI593" s="18"/>
      <c r="BJ593" s="18"/>
      <c r="BK593" s="18"/>
      <c r="BL593" s="18"/>
    </row>
    <row r="594" spans="1:68" x14ac:dyDescent="0.25">
      <c r="A594" s="18">
        <v>736</v>
      </c>
      <c r="B594" s="23" t="s">
        <v>765</v>
      </c>
      <c r="C594" s="28" t="s">
        <v>1534</v>
      </c>
      <c r="D594" s="28"/>
      <c r="E594" s="23"/>
      <c r="F594" s="24">
        <v>1250</v>
      </c>
      <c r="G594" s="25">
        <v>8</v>
      </c>
      <c r="H594" s="52" t="s">
        <v>1702</v>
      </c>
      <c r="I594" s="86" t="s">
        <v>1700</v>
      </c>
      <c r="J594" s="83" t="s">
        <v>1505</v>
      </c>
      <c r="K594" s="71" t="s">
        <v>1171</v>
      </c>
      <c r="L594" s="25" t="s">
        <v>766</v>
      </c>
      <c r="M594" s="52">
        <v>8</v>
      </c>
      <c r="N594" s="71" t="s">
        <v>1207</v>
      </c>
      <c r="O594" s="25">
        <v>1</v>
      </c>
      <c r="P594" s="25">
        <v>3</v>
      </c>
      <c r="Q594" s="52">
        <v>1</v>
      </c>
      <c r="R594" s="25">
        <v>2</v>
      </c>
      <c r="S594" s="52">
        <f>O594+P594+Q594+R594</f>
        <v>7</v>
      </c>
      <c r="T594" s="25">
        <v>3</v>
      </c>
      <c r="U594" s="25">
        <f>SUM(O594:R594)</f>
        <v>7</v>
      </c>
      <c r="V594" s="71" t="s">
        <v>1961</v>
      </c>
      <c r="W594" s="71" t="s">
        <v>31</v>
      </c>
      <c r="X594" s="25" t="s">
        <v>1529</v>
      </c>
      <c r="Y594" s="25">
        <v>500</v>
      </c>
      <c r="Z594" s="25">
        <v>25</v>
      </c>
      <c r="AA594" s="42"/>
      <c r="AB594" s="42">
        <v>175</v>
      </c>
      <c r="AC594" s="42">
        <v>350</v>
      </c>
      <c r="AD594" s="42">
        <v>1250</v>
      </c>
      <c r="AE594" s="42">
        <v>1025</v>
      </c>
      <c r="AF594" s="42">
        <v>350</v>
      </c>
      <c r="AG594" s="42">
        <v>950</v>
      </c>
      <c r="AH594" s="42">
        <v>850</v>
      </c>
      <c r="AI594" s="42">
        <v>425</v>
      </c>
      <c r="AJ594" s="18">
        <v>5375</v>
      </c>
      <c r="AK594" s="47">
        <v>671.875</v>
      </c>
      <c r="AL594" s="75">
        <v>1250</v>
      </c>
      <c r="AM594" s="47">
        <f t="shared" si="355"/>
        <v>4777.7777777777774</v>
      </c>
      <c r="AN594" s="47">
        <v>5.3749999999999999E-2</v>
      </c>
      <c r="AO594" s="48">
        <v>4.9174504010512789E-5</v>
      </c>
      <c r="AP594" s="49">
        <v>0.9976689672543414</v>
      </c>
      <c r="AQ594" s="18" t="s">
        <v>1168</v>
      </c>
      <c r="AR594" s="24">
        <v>1250</v>
      </c>
      <c r="AS594" s="24" t="s">
        <v>1509</v>
      </c>
      <c r="AT594" s="79">
        <f t="shared" si="342"/>
        <v>48.07692307692308</v>
      </c>
      <c r="AU594" s="51" t="b">
        <f t="shared" si="343"/>
        <v>0</v>
      </c>
      <c r="AV594" s="19">
        <v>30</v>
      </c>
      <c r="AW594" s="47">
        <v>10000</v>
      </c>
      <c r="AX594" s="18" t="s">
        <v>1841</v>
      </c>
      <c r="AY594" s="18">
        <v>2</v>
      </c>
      <c r="AZ594" s="18">
        <f>AT594*U594</f>
        <v>336.53846153846155</v>
      </c>
      <c r="BA594" s="44">
        <f>ROUNDUP((AT594*U594)/Z594,0)*Z594</f>
        <v>350</v>
      </c>
      <c r="BB594" s="80">
        <f t="shared" si="356"/>
        <v>500</v>
      </c>
      <c r="BC594" s="18">
        <f>BO594</f>
        <v>975</v>
      </c>
      <c r="BD594" s="18">
        <f>BO594*G594</f>
        <v>7800</v>
      </c>
      <c r="BE594" s="18">
        <f>BD594*AY594</f>
        <v>15600</v>
      </c>
      <c r="BF594" s="18">
        <v>20</v>
      </c>
      <c r="BG594" s="19">
        <f>ROUNDUP(AR594/BO594,0)</f>
        <v>2</v>
      </c>
      <c r="BH594" s="19">
        <f>AY594-BG594</f>
        <v>0</v>
      </c>
      <c r="BI594" s="19"/>
      <c r="BJ594" s="19"/>
      <c r="BK594" s="19"/>
      <c r="BL594" s="19"/>
      <c r="BM594" s="19">
        <f>BF594*AT594</f>
        <v>961.53846153846166</v>
      </c>
      <c r="BN594" s="18">
        <f>Y594+ROUNDUP((BM594-Y594)/Z594,0)*Z594</f>
        <v>975</v>
      </c>
      <c r="BO594" s="18">
        <f>IF(BN594&gt;=Y594,BN594,Y594)</f>
        <v>975</v>
      </c>
      <c r="BP594" s="18">
        <f>BO594/AT594</f>
        <v>20.279999999999998</v>
      </c>
    </row>
    <row r="595" spans="1:68" x14ac:dyDescent="0.25">
      <c r="A595" s="18">
        <v>40</v>
      </c>
      <c r="B595" s="23" t="s">
        <v>753</v>
      </c>
      <c r="C595" s="28" t="s">
        <v>1534</v>
      </c>
      <c r="D595" s="28"/>
      <c r="E595" s="23"/>
      <c r="F595" s="24">
        <v>550</v>
      </c>
      <c r="G595" s="25">
        <v>32</v>
      </c>
      <c r="H595" s="52" t="s">
        <v>1702</v>
      </c>
      <c r="I595" s="86" t="s">
        <v>1699</v>
      </c>
      <c r="J595" s="83" t="s">
        <v>1632</v>
      </c>
      <c r="K595" s="71" t="s">
        <v>1171</v>
      </c>
      <c r="L595" s="25" t="s">
        <v>754</v>
      </c>
      <c r="M595" s="52">
        <v>32</v>
      </c>
      <c r="N595" s="71" t="s">
        <v>1207</v>
      </c>
      <c r="O595" s="25">
        <v>1</v>
      </c>
      <c r="P595" s="25">
        <v>5</v>
      </c>
      <c r="Q595" s="52">
        <v>1</v>
      </c>
      <c r="R595" s="25">
        <v>3</v>
      </c>
      <c r="S595" s="52">
        <f>O595+P595+Q595+R595</f>
        <v>10</v>
      </c>
      <c r="T595" s="25">
        <v>7</v>
      </c>
      <c r="U595" s="25">
        <f>SUM(O595:R595)</f>
        <v>10</v>
      </c>
      <c r="V595" s="71" t="s">
        <v>1962</v>
      </c>
      <c r="W595" s="71" t="s">
        <v>31</v>
      </c>
      <c r="X595" s="25" t="s">
        <v>1529</v>
      </c>
      <c r="Y595" s="25">
        <v>50</v>
      </c>
      <c r="Z595" s="25">
        <v>50</v>
      </c>
      <c r="AA595" s="42">
        <v>100</v>
      </c>
      <c r="AB595" s="42">
        <v>200</v>
      </c>
      <c r="AC595" s="42">
        <v>100</v>
      </c>
      <c r="AD595" s="42">
        <v>200</v>
      </c>
      <c r="AE595" s="42">
        <v>150</v>
      </c>
      <c r="AF595" s="42">
        <v>210</v>
      </c>
      <c r="AG595" s="42">
        <v>150</v>
      </c>
      <c r="AH595" s="42">
        <v>150</v>
      </c>
      <c r="AI595" s="42">
        <v>200</v>
      </c>
      <c r="AJ595" s="18">
        <v>1460</v>
      </c>
      <c r="AK595" s="47">
        <v>162.22222222222223</v>
      </c>
      <c r="AL595" s="75">
        <v>210</v>
      </c>
      <c r="AM595" s="47">
        <f t="shared" si="355"/>
        <v>5191.1111111111113</v>
      </c>
      <c r="AN595" s="47">
        <v>5.1911111111111116E-2</v>
      </c>
      <c r="AO595" s="48">
        <v>4.7492151470204806E-5</v>
      </c>
      <c r="AP595" s="49">
        <v>0.99771645940581155</v>
      </c>
      <c r="AQ595" s="18" t="s">
        <v>1168</v>
      </c>
      <c r="AR595" s="24">
        <v>550</v>
      </c>
      <c r="AS595" s="24" t="s">
        <v>1509</v>
      </c>
      <c r="AT595" s="79">
        <f t="shared" si="342"/>
        <v>8.0769230769230766</v>
      </c>
      <c r="AU595" s="51" t="b">
        <f t="shared" si="343"/>
        <v>0</v>
      </c>
      <c r="AV595" s="53">
        <v>78.571428571428569</v>
      </c>
      <c r="AW595" s="47">
        <v>17600</v>
      </c>
      <c r="AX595" s="18" t="s">
        <v>1841</v>
      </c>
      <c r="AY595" s="18">
        <v>2</v>
      </c>
      <c r="AZ595" s="18">
        <f>AT595*U595</f>
        <v>80.769230769230774</v>
      </c>
      <c r="BA595" s="44">
        <f>ROUNDUP((AT595*U595)/Z595,0)*Z595</f>
        <v>100</v>
      </c>
      <c r="BB595" s="80">
        <f t="shared" si="356"/>
        <v>50</v>
      </c>
      <c r="BC595" s="18">
        <f>BO595</f>
        <v>200</v>
      </c>
      <c r="BD595" s="18">
        <f>BO595*G595</f>
        <v>6400</v>
      </c>
      <c r="BE595" s="18">
        <f>BD595*AY595</f>
        <v>12800</v>
      </c>
      <c r="BF595" s="18">
        <v>20</v>
      </c>
      <c r="BG595" s="19">
        <f>ROUNDUP(AR595/BO595,0)</f>
        <v>3</v>
      </c>
      <c r="BH595" s="19">
        <f>AY595-BG595</f>
        <v>-1</v>
      </c>
      <c r="BI595" s="19">
        <f>(AR595-AY595*BO595)*G595</f>
        <v>4800</v>
      </c>
      <c r="BJ595" s="19"/>
      <c r="BK595" s="19"/>
      <c r="BL595" s="19"/>
      <c r="BM595" s="19">
        <f>BF595*AT595</f>
        <v>161.53846153846155</v>
      </c>
      <c r="BN595" s="18">
        <f>Y595+ROUNDUP((BM595-Y595)/Z595,0)*Z595</f>
        <v>200</v>
      </c>
      <c r="BO595" s="18">
        <f>IF(BN595&gt;=Y595,BN595,Y595)</f>
        <v>200</v>
      </c>
      <c r="BP595" s="18">
        <f>BO595/AT595</f>
        <v>24.761904761904763</v>
      </c>
    </row>
    <row r="596" spans="1:68" x14ac:dyDescent="0.25">
      <c r="A596" s="18">
        <v>764</v>
      </c>
      <c r="B596" s="23" t="s">
        <v>790</v>
      </c>
      <c r="C596" s="28" t="s">
        <v>1534</v>
      </c>
      <c r="D596" s="28"/>
      <c r="E596" s="23"/>
      <c r="F596" s="24">
        <v>87000</v>
      </c>
      <c r="G596" s="25">
        <v>0.28000000000000003</v>
      </c>
      <c r="H596" s="52" t="e">
        <v>#N/A</v>
      </c>
      <c r="I596" s="86" t="s">
        <v>1700</v>
      </c>
      <c r="J596" s="83" t="s">
        <v>1505</v>
      </c>
      <c r="K596" s="71" t="s">
        <v>1197</v>
      </c>
      <c r="L596" s="25" t="s">
        <v>791</v>
      </c>
      <c r="M596" s="52">
        <v>0.28000000000000003</v>
      </c>
      <c r="N596" s="71" t="s">
        <v>1208</v>
      </c>
      <c r="O596" s="37">
        <v>1</v>
      </c>
      <c r="P596" s="37">
        <v>7</v>
      </c>
      <c r="Q596" s="87">
        <v>4</v>
      </c>
      <c r="R596" s="37">
        <v>3</v>
      </c>
      <c r="S596" s="37">
        <v>15</v>
      </c>
      <c r="T596" s="37">
        <v>5</v>
      </c>
      <c r="U596" s="25">
        <f>SUM(O596:R596)</f>
        <v>15</v>
      </c>
      <c r="V596" s="71" t="s">
        <v>1872</v>
      </c>
      <c r="W596" s="71" t="s">
        <v>21</v>
      </c>
      <c r="X596" s="23" t="s">
        <v>1510</v>
      </c>
      <c r="Y596" s="25">
        <v>50000</v>
      </c>
      <c r="Z596" s="25">
        <v>1000</v>
      </c>
      <c r="AA596" s="42"/>
      <c r="AB596" s="42"/>
      <c r="AC596" s="42">
        <v>20000</v>
      </c>
      <c r="AD596" s="42">
        <v>10000</v>
      </c>
      <c r="AE596" s="42">
        <v>34500</v>
      </c>
      <c r="AF596" s="42">
        <v>25000</v>
      </c>
      <c r="AG596" s="42">
        <v>40000</v>
      </c>
      <c r="AH596" s="42">
        <v>0</v>
      </c>
      <c r="AI596" s="42">
        <v>0</v>
      </c>
      <c r="AJ596" s="18">
        <v>129500</v>
      </c>
      <c r="AK596" s="47">
        <v>18500</v>
      </c>
      <c r="AL596" s="75">
        <v>40000</v>
      </c>
      <c r="AM596" s="47">
        <f t="shared" si="355"/>
        <v>4028.8888888888891</v>
      </c>
      <c r="AN596" s="47">
        <v>5.1800000000000006E-2</v>
      </c>
      <c r="AO596" s="48">
        <v>4.7390498748736055E-5</v>
      </c>
      <c r="AP596" s="49">
        <v>0.99776384990456024</v>
      </c>
      <c r="AQ596" s="18" t="s">
        <v>1168</v>
      </c>
      <c r="AR596" s="24">
        <v>87000</v>
      </c>
      <c r="AS596" s="24" t="s">
        <v>1510</v>
      </c>
      <c r="AT596" s="79">
        <f t="shared" si="342"/>
        <v>1538.4615384615386</v>
      </c>
      <c r="AU596" s="51" t="b">
        <f t="shared" si="343"/>
        <v>0</v>
      </c>
      <c r="AV596" s="53">
        <v>65.25</v>
      </c>
      <c r="AW596" s="47">
        <v>24360.000000000004</v>
      </c>
      <c r="AX596" s="18" t="s">
        <v>1841</v>
      </c>
      <c r="AY596" s="18">
        <v>2</v>
      </c>
      <c r="AZ596" s="18">
        <f>AT596*U596</f>
        <v>23076.923076923078</v>
      </c>
      <c r="BA596" s="44">
        <f>ROUNDUP((AT596*U596)/Z596,0)*Z596</f>
        <v>24000</v>
      </c>
      <c r="BB596" s="80">
        <f t="shared" si="356"/>
        <v>50000</v>
      </c>
      <c r="BC596" s="18">
        <f>BO596</f>
        <v>50000</v>
      </c>
      <c r="BD596" s="18">
        <f>BO596*G596</f>
        <v>14000.000000000002</v>
      </c>
      <c r="BE596" s="18">
        <f>BD596*AY596</f>
        <v>28000.000000000004</v>
      </c>
      <c r="BF596" s="18">
        <f>U596</f>
        <v>15</v>
      </c>
      <c r="BG596" s="19">
        <f>ROUNDUP(AR596/BO596,0)</f>
        <v>2</v>
      </c>
      <c r="BH596" s="19">
        <f>AY596-BG596</f>
        <v>0</v>
      </c>
      <c r="BI596" s="19"/>
      <c r="BJ596" s="19"/>
      <c r="BK596" s="19"/>
      <c r="BL596" s="19"/>
      <c r="BM596" s="19">
        <f>BF596*AT596</f>
        <v>23076.923076923078</v>
      </c>
      <c r="BN596" s="18">
        <f>Y596+ROUNDUP((BM596-Y596)/Z596,0)*Z596</f>
        <v>23000</v>
      </c>
      <c r="BO596" s="18">
        <f>IF(BN596&gt;=Y596,BN596,Y596)</f>
        <v>50000</v>
      </c>
      <c r="BP596" s="18">
        <f>BO596/AT596</f>
        <v>32.5</v>
      </c>
    </row>
    <row r="597" spans="1:68" ht="30" x14ac:dyDescent="0.25">
      <c r="A597" s="18">
        <v>396</v>
      </c>
      <c r="B597" s="28" t="s">
        <v>2229</v>
      </c>
      <c r="C597" s="28" t="s">
        <v>1870</v>
      </c>
      <c r="D597" s="28"/>
      <c r="E597" s="23"/>
      <c r="F597" s="24">
        <v>0</v>
      </c>
      <c r="G597" s="25">
        <v>0.55000000000000004</v>
      </c>
      <c r="H597" s="52" t="e">
        <v>#N/A</v>
      </c>
      <c r="I597" s="86" t="s">
        <v>1700</v>
      </c>
      <c r="J597" s="83" t="s">
        <v>1502</v>
      </c>
      <c r="K597" s="71" t="s">
        <v>1187</v>
      </c>
      <c r="L597" s="25" t="s">
        <v>818</v>
      </c>
      <c r="M597" s="52">
        <v>0.55000000000000004</v>
      </c>
      <c r="N597" s="71" t="s">
        <v>1208</v>
      </c>
      <c r="O597" s="37">
        <v>1</v>
      </c>
      <c r="P597" s="37">
        <v>10</v>
      </c>
      <c r="Q597" s="87">
        <v>1</v>
      </c>
      <c r="R597" s="37">
        <v>3</v>
      </c>
      <c r="S597" s="37">
        <v>15</v>
      </c>
      <c r="T597" s="37">
        <v>5</v>
      </c>
      <c r="U597" s="25">
        <f>MIN(S597,T597)</f>
        <v>5</v>
      </c>
      <c r="V597" s="71"/>
      <c r="W597" s="71" t="s">
        <v>46</v>
      </c>
      <c r="X597" s="23" t="s">
        <v>1510</v>
      </c>
      <c r="Y597" s="25">
        <v>10000</v>
      </c>
      <c r="Z597" s="25">
        <v>200</v>
      </c>
      <c r="AA597" s="42"/>
      <c r="AB597" s="42"/>
      <c r="AC597" s="42"/>
      <c r="AD597" s="42"/>
      <c r="AE597" s="42">
        <v>47000</v>
      </c>
      <c r="AF597" s="42">
        <v>0</v>
      </c>
      <c r="AG597" s="42">
        <v>0</v>
      </c>
      <c r="AH597" s="42">
        <v>0</v>
      </c>
      <c r="AI597" s="42">
        <v>0</v>
      </c>
      <c r="AJ597" s="18">
        <v>47000</v>
      </c>
      <c r="AK597" s="47">
        <v>9400</v>
      </c>
      <c r="AL597" s="75">
        <v>47000</v>
      </c>
      <c r="AM597" s="47">
        <f t="shared" si="355"/>
        <v>2872.2222222222226</v>
      </c>
      <c r="AN597" s="47">
        <v>5.1700000000000003E-2</v>
      </c>
      <c r="AO597" s="48">
        <v>4.7299011299414159E-5</v>
      </c>
      <c r="AP597" s="49">
        <v>0.99781114891585965</v>
      </c>
      <c r="AQ597" s="18" t="s">
        <v>1552</v>
      </c>
      <c r="AR597" s="24">
        <v>0</v>
      </c>
      <c r="AS597" s="24" t="s">
        <v>1510</v>
      </c>
      <c r="AT597" s="79">
        <f t="shared" si="342"/>
        <v>1807.6923076923076</v>
      </c>
      <c r="AU597" s="51" t="b">
        <f t="shared" si="343"/>
        <v>0</v>
      </c>
      <c r="AV597" s="19">
        <v>0</v>
      </c>
      <c r="AW597" s="47">
        <v>0</v>
      </c>
      <c r="BB597" s="80">
        <f t="shared" si="356"/>
        <v>10000</v>
      </c>
      <c r="BD597" s="18">
        <v>0</v>
      </c>
      <c r="BE597" s="18">
        <v>0</v>
      </c>
      <c r="BF597" s="18"/>
      <c r="BG597" s="18"/>
      <c r="BH597" s="18"/>
      <c r="BI597" s="18"/>
      <c r="BJ597" s="18"/>
      <c r="BK597" s="18"/>
      <c r="BL597" s="18"/>
    </row>
    <row r="598" spans="1:68" ht="30" x14ac:dyDescent="0.25">
      <c r="A598" s="18">
        <v>363</v>
      </c>
      <c r="B598" s="28" t="s">
        <v>2230</v>
      </c>
      <c r="C598" s="28" t="s">
        <v>1534</v>
      </c>
      <c r="D598" s="28"/>
      <c r="E598" s="23"/>
      <c r="F598" s="24">
        <v>31200</v>
      </c>
      <c r="G598" s="25">
        <v>0.6</v>
      </c>
      <c r="H598" s="52" t="s">
        <v>1739</v>
      </c>
      <c r="I598" s="86" t="s">
        <v>1700</v>
      </c>
      <c r="J598" s="83" t="s">
        <v>1502</v>
      </c>
      <c r="K598" s="71" t="s">
        <v>1187</v>
      </c>
      <c r="L598" s="25" t="s">
        <v>820</v>
      </c>
      <c r="M598" s="52">
        <v>0.6</v>
      </c>
      <c r="N598" s="71" t="s">
        <v>1208</v>
      </c>
      <c r="O598" s="25">
        <v>1</v>
      </c>
      <c r="P598" s="25">
        <v>10</v>
      </c>
      <c r="Q598" s="52">
        <v>1</v>
      </c>
      <c r="R598" s="25">
        <v>3</v>
      </c>
      <c r="S598" s="25">
        <v>15</v>
      </c>
      <c r="T598" s="25">
        <v>5</v>
      </c>
      <c r="U598" s="25">
        <f>SUM(O598:R598)</f>
        <v>15</v>
      </c>
      <c r="V598" s="71" t="s">
        <v>1933</v>
      </c>
      <c r="W598" s="71" t="s">
        <v>46</v>
      </c>
      <c r="X598" s="25" t="s">
        <v>1510</v>
      </c>
      <c r="Y598" s="25">
        <v>10000</v>
      </c>
      <c r="Z598" s="25">
        <v>200</v>
      </c>
      <c r="AA598" s="42"/>
      <c r="AB598" s="42"/>
      <c r="AC598" s="42"/>
      <c r="AD598" s="42"/>
      <c r="AE598" s="42">
        <v>0</v>
      </c>
      <c r="AF598" s="42">
        <v>3325</v>
      </c>
      <c r="AG598" s="42">
        <v>11900</v>
      </c>
      <c r="AH598" s="42">
        <v>15360</v>
      </c>
      <c r="AI598" s="42">
        <v>11300</v>
      </c>
      <c r="AJ598" s="18">
        <v>41885</v>
      </c>
      <c r="AK598" s="47">
        <v>8377</v>
      </c>
      <c r="AL598" s="75">
        <v>15360</v>
      </c>
      <c r="AM598" s="47">
        <f t="shared" si="355"/>
        <v>2792.333333333333</v>
      </c>
      <c r="AN598" s="47">
        <v>5.0262000000000001E-2</v>
      </c>
      <c r="AO598" s="48">
        <v>4.5983421778165464E-5</v>
      </c>
      <c r="AP598" s="49">
        <v>0.99785713233763784</v>
      </c>
      <c r="AQ598" s="18" t="s">
        <v>1168</v>
      </c>
      <c r="AR598" s="24">
        <v>31200</v>
      </c>
      <c r="AS598" s="24" t="s">
        <v>1510</v>
      </c>
      <c r="AT598" s="79">
        <f t="shared" si="342"/>
        <v>590.76923076923072</v>
      </c>
      <c r="AU598" s="51" t="b">
        <f t="shared" si="343"/>
        <v>0</v>
      </c>
      <c r="AV598" s="53">
        <v>60.9375</v>
      </c>
      <c r="AW598" s="47">
        <v>18720</v>
      </c>
      <c r="AX598" s="18" t="s">
        <v>1841</v>
      </c>
      <c r="AY598" s="18">
        <v>2</v>
      </c>
      <c r="AZ598" s="18">
        <f>AT598*U598</f>
        <v>8861.538461538461</v>
      </c>
      <c r="BA598" s="44">
        <f>ROUNDUP((AT598*U598)/Z598,0)*Z598</f>
        <v>9000</v>
      </c>
      <c r="BB598" s="80">
        <f t="shared" si="356"/>
        <v>10000</v>
      </c>
      <c r="BC598" s="18">
        <f>BO598</f>
        <v>10000</v>
      </c>
      <c r="BD598" s="18">
        <f>BO598*G598</f>
        <v>6000</v>
      </c>
      <c r="BE598" s="18">
        <f>BD598*AY598</f>
        <v>12000</v>
      </c>
      <c r="BF598" s="18">
        <v>10</v>
      </c>
      <c r="BG598" s="19">
        <f>ROUNDUP(AR598/BO598,0)</f>
        <v>4</v>
      </c>
      <c r="BH598" s="19">
        <f>AY598-BG598</f>
        <v>-2</v>
      </c>
      <c r="BI598" s="19">
        <f>(AR598-AY598*BO598)*G598</f>
        <v>6720</v>
      </c>
      <c r="BJ598" s="19"/>
      <c r="BK598" s="19"/>
      <c r="BL598" s="19"/>
      <c r="BM598" s="19">
        <f>BF598*AT598</f>
        <v>5907.6923076923067</v>
      </c>
      <c r="BN598" s="18">
        <f>Y598+ROUNDUP((BM598-Y598)/Z598,0)*Z598</f>
        <v>5800</v>
      </c>
      <c r="BO598" s="18">
        <f>IF(BN598&gt;=Y598,BN598,Y598)</f>
        <v>10000</v>
      </c>
      <c r="BP598" s="18">
        <f>BO598/AT598</f>
        <v>16.927083333333336</v>
      </c>
    </row>
    <row r="599" spans="1:68" ht="30" x14ac:dyDescent="0.25">
      <c r="A599" s="18">
        <v>651</v>
      </c>
      <c r="B599" s="28" t="s">
        <v>2167</v>
      </c>
      <c r="C599" s="28" t="s">
        <v>1534</v>
      </c>
      <c r="D599" s="28"/>
      <c r="E599" s="23"/>
      <c r="F599" s="24">
        <v>40000</v>
      </c>
      <c r="G599" s="25">
        <v>0.45</v>
      </c>
      <c r="H599" s="52" t="s">
        <v>1721</v>
      </c>
      <c r="I599" s="86" t="s">
        <v>1700</v>
      </c>
      <c r="J599" s="83" t="s">
        <v>1647</v>
      </c>
      <c r="K599" s="71" t="s">
        <v>1197</v>
      </c>
      <c r="L599" s="25" t="s">
        <v>771</v>
      </c>
      <c r="M599" s="52">
        <v>0.45</v>
      </c>
      <c r="N599" s="71" t="s">
        <v>1208</v>
      </c>
      <c r="O599" s="37">
        <v>1</v>
      </c>
      <c r="P599" s="37">
        <v>7</v>
      </c>
      <c r="Q599" s="87">
        <v>4</v>
      </c>
      <c r="R599" s="37">
        <v>3</v>
      </c>
      <c r="S599" s="37">
        <v>15</v>
      </c>
      <c r="T599" s="37">
        <v>5</v>
      </c>
      <c r="U599" s="25">
        <f>SUM(O599:R599)</f>
        <v>15</v>
      </c>
      <c r="V599" s="71" t="s">
        <v>1872</v>
      </c>
      <c r="W599" s="71" t="s">
        <v>21</v>
      </c>
      <c r="X599" s="23" t="s">
        <v>1510</v>
      </c>
      <c r="Y599" s="25">
        <v>50000</v>
      </c>
      <c r="Z599" s="25">
        <v>1000</v>
      </c>
      <c r="AA599" s="42"/>
      <c r="AB599" s="42">
        <v>18000</v>
      </c>
      <c r="AC599" s="42">
        <v>24000</v>
      </c>
      <c r="AD599" s="42">
        <v>0</v>
      </c>
      <c r="AE599" s="42">
        <v>20000</v>
      </c>
      <c r="AF599" s="42">
        <v>0</v>
      </c>
      <c r="AG599" s="42">
        <v>0</v>
      </c>
      <c r="AH599" s="42">
        <v>5000</v>
      </c>
      <c r="AI599" s="42">
        <v>22000</v>
      </c>
      <c r="AJ599" s="18">
        <v>89000</v>
      </c>
      <c r="AK599" s="47">
        <v>11125</v>
      </c>
      <c r="AL599" s="75">
        <v>24000</v>
      </c>
      <c r="AM599" s="47">
        <f t="shared" si="355"/>
        <v>4450</v>
      </c>
      <c r="AN599" s="47">
        <v>5.0062500000000003E-2</v>
      </c>
      <c r="AO599" s="48">
        <v>4.5800904316768308E-5</v>
      </c>
      <c r="AP599" s="49">
        <v>0.99790293324195456</v>
      </c>
      <c r="AQ599" s="18" t="s">
        <v>1168</v>
      </c>
      <c r="AR599" s="24">
        <v>40000</v>
      </c>
      <c r="AS599" s="24" t="s">
        <v>1510</v>
      </c>
      <c r="AT599" s="79">
        <f t="shared" si="342"/>
        <v>923.07692307692309</v>
      </c>
      <c r="AU599" s="51" t="b">
        <f t="shared" si="343"/>
        <v>0</v>
      </c>
      <c r="AV599" s="19">
        <v>50</v>
      </c>
      <c r="AW599" s="47">
        <v>18000</v>
      </c>
      <c r="AX599" s="18" t="s">
        <v>1841</v>
      </c>
      <c r="AY599" s="18">
        <v>2</v>
      </c>
      <c r="AZ599" s="18">
        <f>AT599*U599</f>
        <v>13846.153846153846</v>
      </c>
      <c r="BA599" s="44">
        <f>ROUNDUP((AT599*U599)/Z599,0)*Z599</f>
        <v>14000</v>
      </c>
      <c r="BB599" s="80">
        <f t="shared" si="356"/>
        <v>50000</v>
      </c>
      <c r="BC599" s="18">
        <f>BO599</f>
        <v>50000</v>
      </c>
      <c r="BD599" s="18">
        <f>BO599*G599</f>
        <v>22500</v>
      </c>
      <c r="BE599" s="18">
        <f>BD599*AY599</f>
        <v>45000</v>
      </c>
      <c r="BF599" s="18">
        <f>U599</f>
        <v>15</v>
      </c>
      <c r="BG599" s="19">
        <f>ROUNDUP(AR599/BO599,0)</f>
        <v>1</v>
      </c>
      <c r="BH599" s="19">
        <f>AY599-BG599</f>
        <v>1</v>
      </c>
      <c r="BI599" s="19"/>
      <c r="BJ599" s="19"/>
      <c r="BK599" s="19">
        <f>BH599*BO599</f>
        <v>50000</v>
      </c>
      <c r="BL599" s="19">
        <f>BK599*G599</f>
        <v>22500</v>
      </c>
      <c r="BM599" s="19">
        <f>BF599*AT599</f>
        <v>13846.153846153846</v>
      </c>
      <c r="BN599" s="18">
        <f>Y599+ROUNDUP((BM599-Y599)/Z599,0)*Z599</f>
        <v>13000</v>
      </c>
      <c r="BO599" s="18">
        <f>IF(BN599&gt;=Y599,BN599,Y599)</f>
        <v>50000</v>
      </c>
      <c r="BP599" s="18">
        <f>BO599/AT599</f>
        <v>54.166666666666664</v>
      </c>
    </row>
    <row r="600" spans="1:68" x14ac:dyDescent="0.25">
      <c r="A600" s="18">
        <v>633</v>
      </c>
      <c r="B600" s="23" t="s">
        <v>756</v>
      </c>
      <c r="C600" s="28" t="s">
        <v>1534</v>
      </c>
      <c r="D600" s="28"/>
      <c r="E600" s="23"/>
      <c r="F600" s="24">
        <v>192000</v>
      </c>
      <c r="G600" s="25">
        <v>0.2</v>
      </c>
      <c r="H600" s="52" t="s">
        <v>1757</v>
      </c>
      <c r="I600" s="86" t="s">
        <v>1700</v>
      </c>
      <c r="J600" s="83" t="s">
        <v>1630</v>
      </c>
      <c r="K600" s="71" t="s">
        <v>1197</v>
      </c>
      <c r="L600" s="25" t="s">
        <v>757</v>
      </c>
      <c r="M600" s="52">
        <v>0.2</v>
      </c>
      <c r="N600" s="71" t="s">
        <v>1208</v>
      </c>
      <c r="O600" s="37">
        <v>1</v>
      </c>
      <c r="P600" s="37">
        <v>7</v>
      </c>
      <c r="Q600" s="87">
        <v>4</v>
      </c>
      <c r="R600" s="37">
        <v>3</v>
      </c>
      <c r="S600" s="37">
        <v>15</v>
      </c>
      <c r="T600" s="37">
        <v>5</v>
      </c>
      <c r="U600" s="25">
        <f>SUM(O600:R600)</f>
        <v>15</v>
      </c>
      <c r="V600" s="71" t="s">
        <v>1872</v>
      </c>
      <c r="W600" s="71" t="s">
        <v>21</v>
      </c>
      <c r="X600" s="23" t="s">
        <v>1510</v>
      </c>
      <c r="Y600" s="25">
        <v>50000</v>
      </c>
      <c r="Z600" s="25">
        <v>1000</v>
      </c>
      <c r="AA600" s="42">
        <v>10000</v>
      </c>
      <c r="AB600" s="42">
        <v>10000</v>
      </c>
      <c r="AC600" s="42">
        <v>10000</v>
      </c>
      <c r="AD600" s="42">
        <v>43000</v>
      </c>
      <c r="AE600" s="42">
        <v>10000</v>
      </c>
      <c r="AF600" s="42">
        <v>0</v>
      </c>
      <c r="AG600" s="42">
        <v>80000</v>
      </c>
      <c r="AH600" s="42">
        <v>20000</v>
      </c>
      <c r="AI600" s="42">
        <v>42000</v>
      </c>
      <c r="AJ600" s="18">
        <v>225000</v>
      </c>
      <c r="AK600" s="47">
        <v>25000</v>
      </c>
      <c r="AL600" s="75">
        <v>80000</v>
      </c>
      <c r="AM600" s="47">
        <f t="shared" si="355"/>
        <v>5000</v>
      </c>
      <c r="AN600" s="47">
        <v>0.05</v>
      </c>
      <c r="AO600" s="48">
        <v>4.5743724660942126E-5</v>
      </c>
      <c r="AP600" s="49">
        <v>0.99794867696661549</v>
      </c>
      <c r="AQ600" s="18" t="s">
        <v>1168</v>
      </c>
      <c r="AR600" s="24">
        <v>192000</v>
      </c>
      <c r="AS600" s="24" t="s">
        <v>1510</v>
      </c>
      <c r="AT600" s="79">
        <f t="shared" si="342"/>
        <v>3076.9230769230771</v>
      </c>
      <c r="AU600" s="51" t="b">
        <f t="shared" si="343"/>
        <v>0</v>
      </c>
      <c r="AV600" s="53">
        <v>72</v>
      </c>
      <c r="AW600" s="47">
        <v>38400</v>
      </c>
      <c r="AX600" s="18" t="s">
        <v>1841</v>
      </c>
      <c r="AY600" s="18">
        <v>2</v>
      </c>
      <c r="AZ600" s="18">
        <f>AT600*U600</f>
        <v>46153.846153846156</v>
      </c>
      <c r="BA600" s="44">
        <f>ROUNDUP((AT600*U600)/Z600,0)*Z600</f>
        <v>47000</v>
      </c>
      <c r="BB600" s="80">
        <f t="shared" si="356"/>
        <v>50000</v>
      </c>
      <c r="BC600" s="18">
        <f>BO600</f>
        <v>50000</v>
      </c>
      <c r="BD600" s="18">
        <f>BO600*G600</f>
        <v>10000</v>
      </c>
      <c r="BE600" s="18">
        <f>BD600*AY600</f>
        <v>20000</v>
      </c>
      <c r="BF600" s="18">
        <f>U600</f>
        <v>15</v>
      </c>
      <c r="BG600" s="19">
        <f>ROUNDUP(AR600/BO600,0)</f>
        <v>4</v>
      </c>
      <c r="BH600" s="19">
        <f>AY600-BG600</f>
        <v>-2</v>
      </c>
      <c r="BI600" s="19">
        <f>(AR600-AY600*BO600)*G600</f>
        <v>18400</v>
      </c>
      <c r="BJ600" s="19"/>
      <c r="BK600" s="19"/>
      <c r="BL600" s="19"/>
      <c r="BM600" s="19">
        <f>BF600*AT600</f>
        <v>46153.846153846156</v>
      </c>
      <c r="BN600" s="18">
        <f>Y600+ROUNDUP((BM600-Y600)/Z600,0)*Z600</f>
        <v>46000</v>
      </c>
      <c r="BO600" s="18">
        <f>IF(BN600&gt;=Y600,BN600,Y600)</f>
        <v>50000</v>
      </c>
      <c r="BP600" s="18">
        <f>BO600/AT600</f>
        <v>16.25</v>
      </c>
    </row>
    <row r="601" spans="1:68" ht="45" x14ac:dyDescent="0.25">
      <c r="A601" s="18">
        <v>844</v>
      </c>
      <c r="B601" s="29" t="s">
        <v>2231</v>
      </c>
      <c r="C601" s="28" t="s">
        <v>1534</v>
      </c>
      <c r="D601" s="28"/>
      <c r="E601" s="23"/>
      <c r="F601" s="24">
        <v>50</v>
      </c>
      <c r="G601" s="25">
        <v>600</v>
      </c>
      <c r="H601" s="52" t="e">
        <v>#N/A</v>
      </c>
      <c r="I601" s="86" t="s">
        <v>1699</v>
      </c>
      <c r="J601" s="83" t="s">
        <v>1664</v>
      </c>
      <c r="K601" s="71" t="s">
        <v>1183</v>
      </c>
      <c r="L601" s="25" t="s">
        <v>808</v>
      </c>
      <c r="M601" s="52">
        <v>600</v>
      </c>
      <c r="N601" s="71" t="s">
        <v>1207</v>
      </c>
      <c r="O601" s="25">
        <v>1</v>
      </c>
      <c r="P601" s="25">
        <v>20</v>
      </c>
      <c r="Q601" s="52">
        <v>5</v>
      </c>
      <c r="R601" s="25">
        <v>5</v>
      </c>
      <c r="S601" s="52">
        <f>O601+P601+Q601+R601</f>
        <v>31</v>
      </c>
      <c r="T601" s="25">
        <v>20</v>
      </c>
      <c r="U601" s="25">
        <f>SUM(O601:R601)</f>
        <v>31</v>
      </c>
      <c r="V601" s="71" t="s">
        <v>1883</v>
      </c>
      <c r="W601" s="71" t="s">
        <v>19</v>
      </c>
      <c r="X601" s="25" t="s">
        <v>1529</v>
      </c>
      <c r="Y601" s="25">
        <v>25</v>
      </c>
      <c r="Z601" s="25">
        <v>25</v>
      </c>
      <c r="AA601" s="42"/>
      <c r="AB601" s="42"/>
      <c r="AC601" s="42"/>
      <c r="AD601" s="42">
        <v>20</v>
      </c>
      <c r="AE601" s="42">
        <v>20</v>
      </c>
      <c r="AF601" s="42">
        <v>0</v>
      </c>
      <c r="AG601" s="42">
        <v>10</v>
      </c>
      <c r="AH601" s="42">
        <v>0</v>
      </c>
      <c r="AI601" s="42">
        <v>0</v>
      </c>
      <c r="AJ601" s="18">
        <v>50</v>
      </c>
      <c r="AK601" s="47">
        <v>8.3333333333333339</v>
      </c>
      <c r="AL601" s="75">
        <v>20</v>
      </c>
      <c r="AM601" s="47">
        <f t="shared" si="355"/>
        <v>3333.333333333333</v>
      </c>
      <c r="AN601" s="47">
        <v>0.05</v>
      </c>
      <c r="AO601" s="48">
        <v>4.5743724660942126E-5</v>
      </c>
      <c r="AP601" s="49">
        <v>0.99799442069127642</v>
      </c>
      <c r="AQ601" s="18" t="s">
        <v>1168</v>
      </c>
      <c r="AR601" s="24">
        <v>50</v>
      </c>
      <c r="AS601" s="24" t="s">
        <v>1509</v>
      </c>
      <c r="AT601" s="79">
        <f t="shared" si="342"/>
        <v>0.76923076923076927</v>
      </c>
      <c r="AU601" s="51" t="b">
        <f t="shared" si="343"/>
        <v>0</v>
      </c>
      <c r="AV601" s="53">
        <v>75</v>
      </c>
      <c r="AW601" s="47">
        <v>30000</v>
      </c>
      <c r="AX601" s="18" t="s">
        <v>1841</v>
      </c>
      <c r="AY601" s="18">
        <v>2</v>
      </c>
      <c r="AZ601" s="18">
        <f>AT601*U601</f>
        <v>23.846153846153847</v>
      </c>
      <c r="BA601" s="44">
        <f>ROUNDUP((AT601*U601)/Z601,0)*Z601</f>
        <v>25</v>
      </c>
      <c r="BB601" s="80">
        <f t="shared" si="356"/>
        <v>25</v>
      </c>
      <c r="BC601" s="18">
        <f>BO601</f>
        <v>25</v>
      </c>
      <c r="BD601" s="18">
        <f>BO601*G601</f>
        <v>15000</v>
      </c>
      <c r="BE601" s="18">
        <f>BD601*AY601</f>
        <v>30000</v>
      </c>
      <c r="BF601" s="18">
        <f>U601</f>
        <v>31</v>
      </c>
      <c r="BG601" s="19">
        <f>ROUNDUP(AR601/BO601,0)</f>
        <v>2</v>
      </c>
      <c r="BH601" s="19">
        <f>AY601-BG601</f>
        <v>0</v>
      </c>
      <c r="BI601" s="19"/>
      <c r="BJ601" s="19"/>
      <c r="BK601" s="19"/>
      <c r="BL601" s="19"/>
      <c r="BM601" s="19">
        <f>BF601*AT601</f>
        <v>23.846153846153847</v>
      </c>
      <c r="BN601" s="18">
        <f>Y601+ROUNDUP((BM601-Y601)/Z601,0)*Z601</f>
        <v>0</v>
      </c>
      <c r="BO601" s="18">
        <f>IF(BN601&gt;=Y601,BN601,Y601)</f>
        <v>25</v>
      </c>
      <c r="BP601" s="18">
        <f>BO601/AT601</f>
        <v>32.5</v>
      </c>
    </row>
    <row r="602" spans="1:68" ht="30" x14ac:dyDescent="0.25">
      <c r="A602" s="18">
        <v>356</v>
      </c>
      <c r="B602" s="28" t="s">
        <v>2232</v>
      </c>
      <c r="C602" s="28" t="s">
        <v>1870</v>
      </c>
      <c r="D602" s="28"/>
      <c r="E602" s="23"/>
      <c r="F602" s="24">
        <v>125400</v>
      </c>
      <c r="G602" s="25">
        <v>1</v>
      </c>
      <c r="H602" s="52" t="s">
        <v>1789</v>
      </c>
      <c r="I602" s="86" t="s">
        <v>1700</v>
      </c>
      <c r="J602" s="83" t="s">
        <v>1505</v>
      </c>
      <c r="K602" s="69" t="s">
        <v>1176</v>
      </c>
      <c r="L602" s="25" t="s">
        <v>1337</v>
      </c>
      <c r="M602" s="52">
        <v>1</v>
      </c>
      <c r="N602" s="71" t="s">
        <v>1208</v>
      </c>
      <c r="O602" s="37">
        <v>1</v>
      </c>
      <c r="P602" s="37">
        <v>15</v>
      </c>
      <c r="Q602" s="87">
        <v>1</v>
      </c>
      <c r="R602" s="37">
        <v>5</v>
      </c>
      <c r="S602" s="37">
        <v>22</v>
      </c>
      <c r="T602" s="44"/>
      <c r="U602" s="25">
        <f>MIN(S602,T602)</f>
        <v>22</v>
      </c>
      <c r="V602" s="71"/>
      <c r="W602" s="71" t="s">
        <v>31</v>
      </c>
      <c r="X602" s="23" t="s">
        <v>1509</v>
      </c>
      <c r="Y602" s="25">
        <v>150</v>
      </c>
      <c r="Z602" s="25">
        <v>6000</v>
      </c>
      <c r="AA602" s="42"/>
      <c r="AB602" s="42"/>
      <c r="AC602" s="42">
        <v>5000</v>
      </c>
      <c r="AD602" s="42"/>
      <c r="AE602" s="42"/>
      <c r="AF602" s="42"/>
      <c r="AG602" s="42"/>
      <c r="AH602" s="42"/>
      <c r="AI602" s="42"/>
      <c r="AK602" s="47">
        <v>5000</v>
      </c>
      <c r="AM602" s="47">
        <f t="shared" si="355"/>
        <v>0</v>
      </c>
      <c r="AO602" s="48">
        <v>0</v>
      </c>
      <c r="AP602" s="49">
        <v>1</v>
      </c>
      <c r="AQ602" s="18" t="s">
        <v>1552</v>
      </c>
      <c r="AR602" s="24">
        <v>125400</v>
      </c>
      <c r="AS602" s="24" t="s">
        <v>1510</v>
      </c>
      <c r="AT602" s="79">
        <f t="shared" si="342"/>
        <v>0</v>
      </c>
      <c r="AU602" s="51" t="b">
        <f t="shared" si="343"/>
        <v>0</v>
      </c>
      <c r="AV602" s="19"/>
      <c r="AW602" s="47">
        <v>125400</v>
      </c>
      <c r="BB602" s="80">
        <f t="shared" si="356"/>
        <v>150</v>
      </c>
      <c r="BD602" s="18">
        <v>0</v>
      </c>
      <c r="BE602" s="18">
        <v>0</v>
      </c>
      <c r="BF602" s="18"/>
      <c r="BG602" s="18"/>
      <c r="BH602" s="18"/>
      <c r="BI602" s="18"/>
      <c r="BJ602" s="18"/>
      <c r="BK602" s="18"/>
      <c r="BL602" s="18"/>
    </row>
    <row r="603" spans="1:68" ht="45" x14ac:dyDescent="0.25">
      <c r="A603" s="18">
        <v>856</v>
      </c>
      <c r="B603" s="28" t="s">
        <v>2233</v>
      </c>
      <c r="C603" s="28" t="s">
        <v>1870</v>
      </c>
      <c r="D603" s="28"/>
      <c r="E603" s="27"/>
      <c r="F603" s="24">
        <v>45000</v>
      </c>
      <c r="G603" s="25">
        <v>1</v>
      </c>
      <c r="H603" s="52" t="e">
        <v>#N/A</v>
      </c>
      <c r="I603" s="86" t="s">
        <v>1700</v>
      </c>
      <c r="J603" s="83" t="s">
        <v>1499</v>
      </c>
      <c r="K603" s="69" t="s">
        <v>1176</v>
      </c>
      <c r="L603" s="25" t="s">
        <v>1309</v>
      </c>
      <c r="M603" s="52">
        <v>1</v>
      </c>
      <c r="N603" s="71" t="s">
        <v>1208</v>
      </c>
      <c r="O603" s="37">
        <v>1</v>
      </c>
      <c r="P603" s="37">
        <v>15</v>
      </c>
      <c r="Q603" s="87">
        <v>1</v>
      </c>
      <c r="R603" s="37">
        <v>5</v>
      </c>
      <c r="S603" s="37">
        <v>22</v>
      </c>
      <c r="T603" s="44"/>
      <c r="U603" s="25">
        <f>MIN(S603,T603)</f>
        <v>22</v>
      </c>
      <c r="V603" s="71"/>
      <c r="W603" s="71" t="s">
        <v>31</v>
      </c>
      <c r="X603" s="23" t="s">
        <v>1509</v>
      </c>
      <c r="Y603" s="25">
        <v>200</v>
      </c>
      <c r="Z603" s="25">
        <v>7000</v>
      </c>
      <c r="AA603" s="42"/>
      <c r="AB603" s="42"/>
      <c r="AC603" s="42"/>
      <c r="AD603" s="42"/>
      <c r="AE603" s="42"/>
      <c r="AF603" s="42">
        <v>5000</v>
      </c>
      <c r="AG603" s="42">
        <v>5000</v>
      </c>
      <c r="AH603" s="42"/>
      <c r="AI603" s="42"/>
      <c r="AK603" s="47">
        <v>5000</v>
      </c>
      <c r="AM603" s="47">
        <f t="shared" si="355"/>
        <v>0</v>
      </c>
      <c r="AO603" s="48">
        <v>0</v>
      </c>
      <c r="AP603" s="49">
        <v>1</v>
      </c>
      <c r="AQ603" s="18" t="s">
        <v>1552</v>
      </c>
      <c r="AR603" s="24">
        <v>45000</v>
      </c>
      <c r="AS603" s="24" t="s">
        <v>1510</v>
      </c>
      <c r="AT603" s="79">
        <f t="shared" si="342"/>
        <v>0</v>
      </c>
      <c r="AU603" s="51" t="b">
        <f t="shared" si="343"/>
        <v>0</v>
      </c>
      <c r="AV603" s="19"/>
      <c r="AW603" s="47">
        <v>45000</v>
      </c>
      <c r="BB603" s="80">
        <f t="shared" si="356"/>
        <v>200</v>
      </c>
      <c r="BD603" s="18">
        <v>0</v>
      </c>
      <c r="BE603" s="18">
        <v>0</v>
      </c>
      <c r="BF603" s="18"/>
      <c r="BG603" s="18"/>
      <c r="BH603" s="18"/>
      <c r="BI603" s="18"/>
      <c r="BJ603" s="18"/>
      <c r="BK603" s="18"/>
      <c r="BL603" s="18"/>
    </row>
    <row r="604" spans="1:68" x14ac:dyDescent="0.25">
      <c r="A604" s="18">
        <v>39</v>
      </c>
      <c r="B604" s="23" t="s">
        <v>758</v>
      </c>
      <c r="C604" s="28" t="s">
        <v>1534</v>
      </c>
      <c r="D604" s="28"/>
      <c r="E604" s="23"/>
      <c r="F604" s="24">
        <v>225</v>
      </c>
      <c r="G604" s="25">
        <v>24</v>
      </c>
      <c r="H604" s="52" t="s">
        <v>1702</v>
      </c>
      <c r="I604" s="86" t="s">
        <v>1699</v>
      </c>
      <c r="J604" s="83" t="s">
        <v>1632</v>
      </c>
      <c r="K604" s="71" t="s">
        <v>1171</v>
      </c>
      <c r="L604" s="25" t="s">
        <v>759</v>
      </c>
      <c r="M604" s="52">
        <v>24</v>
      </c>
      <c r="N604" s="71" t="s">
        <v>1207</v>
      </c>
      <c r="O604" s="25">
        <v>1</v>
      </c>
      <c r="P604" s="25">
        <v>5</v>
      </c>
      <c r="Q604" s="52">
        <v>1</v>
      </c>
      <c r="R604" s="25">
        <v>3</v>
      </c>
      <c r="S604" s="52">
        <f>O604+P604+Q604+R604</f>
        <v>10</v>
      </c>
      <c r="T604" s="25">
        <v>7</v>
      </c>
      <c r="U604" s="25">
        <f>SUM(O604:R604)</f>
        <v>10</v>
      </c>
      <c r="V604" s="71" t="s">
        <v>1906</v>
      </c>
      <c r="W604" s="71" t="s">
        <v>31</v>
      </c>
      <c r="X604" s="25" t="s">
        <v>1529</v>
      </c>
      <c r="Y604" s="25">
        <v>50</v>
      </c>
      <c r="Z604" s="25">
        <v>25</v>
      </c>
      <c r="AA604" s="42">
        <v>275</v>
      </c>
      <c r="AB604" s="42">
        <v>325</v>
      </c>
      <c r="AC604" s="42">
        <v>150</v>
      </c>
      <c r="AD604" s="42">
        <v>0</v>
      </c>
      <c r="AE604" s="42">
        <v>0</v>
      </c>
      <c r="AF604" s="42">
        <v>0</v>
      </c>
      <c r="AG604" s="42">
        <v>350</v>
      </c>
      <c r="AH604" s="42">
        <v>425</v>
      </c>
      <c r="AI604" s="42">
        <v>300</v>
      </c>
      <c r="AJ604" s="18">
        <v>1825</v>
      </c>
      <c r="AK604" s="47">
        <v>202.77777777777777</v>
      </c>
      <c r="AL604" s="75">
        <v>425</v>
      </c>
      <c r="AM604" s="47">
        <f t="shared" si="355"/>
        <v>4866.6666666666661</v>
      </c>
      <c r="AN604" s="47">
        <v>4.8666666666666664E-2</v>
      </c>
      <c r="AO604" s="48">
        <v>4.4523892003317002E-5</v>
      </c>
      <c r="AP604" s="49">
        <v>0.99803894458327969</v>
      </c>
      <c r="AQ604" s="18" t="s">
        <v>1168</v>
      </c>
      <c r="AR604" s="24">
        <v>225</v>
      </c>
      <c r="AS604" s="24" t="s">
        <v>1509</v>
      </c>
      <c r="AT604" s="79">
        <f t="shared" si="342"/>
        <v>16.346153846153847</v>
      </c>
      <c r="AU604" s="51" t="b">
        <f t="shared" si="343"/>
        <v>0</v>
      </c>
      <c r="AV604" s="19">
        <v>15.882352941176471</v>
      </c>
      <c r="AW604" s="47">
        <v>5400</v>
      </c>
      <c r="AX604" s="18" t="s">
        <v>1841</v>
      </c>
      <c r="AY604" s="18">
        <v>2</v>
      </c>
      <c r="AZ604" s="18">
        <f>AT604*U604</f>
        <v>163.46153846153845</v>
      </c>
      <c r="BA604" s="44">
        <f>ROUNDUP((AT604*U604)/Z604,0)*Z604</f>
        <v>175</v>
      </c>
      <c r="BB604" s="80">
        <f t="shared" si="356"/>
        <v>50</v>
      </c>
      <c r="BC604" s="18">
        <f>BO604</f>
        <v>350</v>
      </c>
      <c r="BD604" s="18">
        <f>BO604*G604</f>
        <v>8400</v>
      </c>
      <c r="BE604" s="18">
        <f>BD604*AY604</f>
        <v>16800</v>
      </c>
      <c r="BF604" s="18">
        <v>20</v>
      </c>
      <c r="BG604" s="19">
        <f>ROUNDUP(AR604/BO604,0)</f>
        <v>1</v>
      </c>
      <c r="BH604" s="19">
        <f>AY604-BG604</f>
        <v>1</v>
      </c>
      <c r="BI604" s="19"/>
      <c r="BJ604" s="19"/>
      <c r="BK604" s="19">
        <f>BH604*BO604</f>
        <v>350</v>
      </c>
      <c r="BL604" s="19">
        <f>BK604*G604</f>
        <v>8400</v>
      </c>
      <c r="BM604" s="19">
        <f>BF604*AT604</f>
        <v>326.92307692307691</v>
      </c>
      <c r="BN604" s="18">
        <f>Y604+ROUNDUP((BM604-Y604)/Z604,0)*Z604</f>
        <v>350</v>
      </c>
      <c r="BO604" s="18">
        <f>IF(BN604&gt;=Y604,BN604,Y604)</f>
        <v>350</v>
      </c>
      <c r="BP604" s="18">
        <f>BO604/AT604</f>
        <v>21.411764705882351</v>
      </c>
    </row>
    <row r="605" spans="1:68" ht="30" x14ac:dyDescent="0.25">
      <c r="A605" s="18">
        <v>347</v>
      </c>
      <c r="B605" s="29" t="s">
        <v>2234</v>
      </c>
      <c r="C605" s="28" t="s">
        <v>1534</v>
      </c>
      <c r="D605" s="28"/>
      <c r="E605" s="23"/>
      <c r="F605" s="24">
        <v>70000</v>
      </c>
      <c r="G605" s="25">
        <v>0.45</v>
      </c>
      <c r="H605" s="52" t="s">
        <v>1751</v>
      </c>
      <c r="I605" s="86" t="s">
        <v>1700</v>
      </c>
      <c r="J605" s="83" t="s">
        <v>1502</v>
      </c>
      <c r="K605" s="71" t="s">
        <v>1187</v>
      </c>
      <c r="L605" s="25" t="s">
        <v>780</v>
      </c>
      <c r="M605" s="52">
        <v>0.45</v>
      </c>
      <c r="N605" s="71" t="s">
        <v>1208</v>
      </c>
      <c r="O605" s="25">
        <v>1</v>
      </c>
      <c r="P605" s="25">
        <v>10</v>
      </c>
      <c r="Q605" s="52">
        <v>1</v>
      </c>
      <c r="R605" s="25">
        <v>3</v>
      </c>
      <c r="S605" s="25">
        <v>15</v>
      </c>
      <c r="T605" s="25">
        <v>5</v>
      </c>
      <c r="U605" s="25">
        <f>SUM(O605:R605)</f>
        <v>15</v>
      </c>
      <c r="V605" s="71"/>
      <c r="W605" s="71" t="s">
        <v>46</v>
      </c>
      <c r="X605" s="25" t="s">
        <v>1510</v>
      </c>
      <c r="Y605" s="25">
        <v>10000</v>
      </c>
      <c r="Z605" s="25">
        <v>200</v>
      </c>
      <c r="AA605" s="42"/>
      <c r="AB605" s="42">
        <v>50460</v>
      </c>
      <c r="AC605" s="42">
        <v>0</v>
      </c>
      <c r="AD605" s="42">
        <v>15500</v>
      </c>
      <c r="AE605" s="42">
        <v>0</v>
      </c>
      <c r="AF605" s="42">
        <v>4500</v>
      </c>
      <c r="AG605" s="42">
        <v>0</v>
      </c>
      <c r="AH605" s="42">
        <v>0</v>
      </c>
      <c r="AI605" s="42">
        <v>16000</v>
      </c>
      <c r="AJ605" s="18">
        <v>86460</v>
      </c>
      <c r="AK605" s="47">
        <v>10807.5</v>
      </c>
      <c r="AL605" s="75">
        <v>50460</v>
      </c>
      <c r="AM605" s="47">
        <f t="shared" si="355"/>
        <v>4323</v>
      </c>
      <c r="AN605" s="47">
        <v>4.8633750000000003E-2</v>
      </c>
      <c r="AO605" s="48">
        <v>4.4493777384581887E-5</v>
      </c>
      <c r="AP605" s="49">
        <v>0.99808343836066427</v>
      </c>
      <c r="AQ605" s="18" t="s">
        <v>1168</v>
      </c>
      <c r="AR605" s="24">
        <v>70000</v>
      </c>
      <c r="AS605" s="24" t="s">
        <v>1510</v>
      </c>
      <c r="AT605" s="79">
        <f t="shared" si="342"/>
        <v>1940.7692307692307</v>
      </c>
      <c r="AU605" s="51" t="b">
        <f t="shared" si="343"/>
        <v>0</v>
      </c>
      <c r="AV605" s="19">
        <v>41.617122473246134</v>
      </c>
      <c r="AW605" s="47">
        <v>31500</v>
      </c>
      <c r="AX605" s="18" t="s">
        <v>1841</v>
      </c>
      <c r="AY605" s="18">
        <v>2</v>
      </c>
      <c r="AZ605" s="18">
        <f>AT605*U605</f>
        <v>29111.538461538461</v>
      </c>
      <c r="BA605" s="44">
        <f>ROUNDUP((AT605*U605)/Z605,0)*Z605</f>
        <v>29200</v>
      </c>
      <c r="BB605" s="80">
        <f t="shared" si="356"/>
        <v>10000</v>
      </c>
      <c r="BC605" s="18">
        <f>BO605</f>
        <v>19600</v>
      </c>
      <c r="BD605" s="18">
        <f>BO605*G605</f>
        <v>8820</v>
      </c>
      <c r="BE605" s="18">
        <f>BD605*AY605</f>
        <v>17640</v>
      </c>
      <c r="BF605" s="18">
        <v>10</v>
      </c>
      <c r="BG605" s="19">
        <f>ROUNDUP(AR605/BO605,0)</f>
        <v>4</v>
      </c>
      <c r="BH605" s="19">
        <f>AY605-BG605</f>
        <v>-2</v>
      </c>
      <c r="BI605" s="19">
        <f>(AR605-AY605*BO605)*G605</f>
        <v>13860</v>
      </c>
      <c r="BJ605" s="19"/>
      <c r="BK605" s="19"/>
      <c r="BL605" s="19"/>
      <c r="BM605" s="19">
        <f>BF605*AT605</f>
        <v>19407.692307692309</v>
      </c>
      <c r="BN605" s="18">
        <f>Y605+ROUNDUP((BM605-Y605)/Z605,0)*Z605</f>
        <v>19600</v>
      </c>
      <c r="BO605" s="18">
        <f>IF(BN605&gt;=Y605,BN605,Y605)</f>
        <v>19600</v>
      </c>
      <c r="BP605" s="18">
        <f>BO605/AT605</f>
        <v>10.099088386841062</v>
      </c>
    </row>
    <row r="606" spans="1:68" ht="30" x14ac:dyDescent="0.25">
      <c r="A606" s="18">
        <v>166</v>
      </c>
      <c r="B606" s="28" t="s">
        <v>2235</v>
      </c>
      <c r="C606" s="28" t="s">
        <v>1534</v>
      </c>
      <c r="D606" s="28"/>
      <c r="E606" s="23"/>
      <c r="F606" s="24">
        <v>50</v>
      </c>
      <c r="G606" s="25">
        <v>575</v>
      </c>
      <c r="H606" s="52" t="s">
        <v>1702</v>
      </c>
      <c r="I606" s="86" t="s">
        <v>1700</v>
      </c>
      <c r="J606" s="83" t="s">
        <v>1502</v>
      </c>
      <c r="K606" s="71" t="s">
        <v>1192</v>
      </c>
      <c r="L606" s="25" t="s">
        <v>764</v>
      </c>
      <c r="M606" s="52">
        <v>575</v>
      </c>
      <c r="N606" s="71" t="s">
        <v>1207</v>
      </c>
      <c r="O606" s="25">
        <v>1</v>
      </c>
      <c r="P606" s="25">
        <v>10</v>
      </c>
      <c r="Q606" s="52">
        <v>1</v>
      </c>
      <c r="R606" s="25">
        <v>4</v>
      </c>
      <c r="S606" s="52">
        <f>O606+P606+Q606+R606</f>
        <v>16</v>
      </c>
      <c r="T606" s="25">
        <v>15</v>
      </c>
      <c r="U606" s="25">
        <f>SUM(O606:R606)</f>
        <v>16</v>
      </c>
      <c r="V606" s="71" t="s">
        <v>1963</v>
      </c>
      <c r="W606" s="71" t="s">
        <v>46</v>
      </c>
      <c r="X606" s="25" t="s">
        <v>1529</v>
      </c>
      <c r="Y606" s="25">
        <v>5</v>
      </c>
      <c r="Z606" s="25">
        <v>25</v>
      </c>
      <c r="AA606" s="42">
        <v>0</v>
      </c>
      <c r="AB606" s="42">
        <v>0</v>
      </c>
      <c r="AC606" s="42">
        <v>50</v>
      </c>
      <c r="AD606" s="42">
        <v>0</v>
      </c>
      <c r="AE606" s="42">
        <v>0</v>
      </c>
      <c r="AF606" s="42">
        <v>0</v>
      </c>
      <c r="AG606" s="42">
        <v>0</v>
      </c>
      <c r="AH606" s="42">
        <v>25</v>
      </c>
      <c r="AI606" s="42">
        <v>0</v>
      </c>
      <c r="AJ606" s="18">
        <v>75</v>
      </c>
      <c r="AK606" s="47">
        <v>8.3333333333333339</v>
      </c>
      <c r="AL606" s="75">
        <v>50</v>
      </c>
      <c r="AM606" s="47">
        <f t="shared" si="355"/>
        <v>4791.666666666667</v>
      </c>
      <c r="AN606" s="47">
        <v>4.791666666666667E-2</v>
      </c>
      <c r="AO606" s="48">
        <v>4.3837736133402879E-5</v>
      </c>
      <c r="AP606" s="49">
        <v>0.99812727609679763</v>
      </c>
      <c r="AQ606" s="18" t="s">
        <v>1168</v>
      </c>
      <c r="AR606" s="24">
        <v>50</v>
      </c>
      <c r="AS606" s="24" t="s">
        <v>1509</v>
      </c>
      <c r="AT606" s="79">
        <f t="shared" si="342"/>
        <v>1.9230769230769231</v>
      </c>
      <c r="AU606" s="51" t="b">
        <f t="shared" si="343"/>
        <v>0</v>
      </c>
      <c r="AV606" s="19">
        <v>30</v>
      </c>
      <c r="AW606" s="47">
        <v>28750</v>
      </c>
      <c r="AX606" s="18" t="s">
        <v>1841</v>
      </c>
      <c r="AY606" s="18">
        <v>2</v>
      </c>
      <c r="AZ606" s="18">
        <f>AT606*U606</f>
        <v>30.76923076923077</v>
      </c>
      <c r="BA606" s="44">
        <f>ROUNDUP((AT606*U606)/Z606,0)*Z606</f>
        <v>50</v>
      </c>
      <c r="BB606" s="80">
        <f t="shared" si="356"/>
        <v>5</v>
      </c>
      <c r="BC606" s="18">
        <f>BO606</f>
        <v>55</v>
      </c>
      <c r="BD606" s="18">
        <f>BO606*G606</f>
        <v>31625</v>
      </c>
      <c r="BE606" s="18">
        <f>BD606*AY606</f>
        <v>63250</v>
      </c>
      <c r="BF606" s="18">
        <f>U606</f>
        <v>16</v>
      </c>
      <c r="BG606" s="19">
        <f>ROUNDUP(AR606/BO606,0)</f>
        <v>1</v>
      </c>
      <c r="BH606" s="19">
        <f>AY606-BG606</f>
        <v>1</v>
      </c>
      <c r="BI606" s="19"/>
      <c r="BJ606" s="19"/>
      <c r="BK606" s="19">
        <f>BH606*BO606</f>
        <v>55</v>
      </c>
      <c r="BL606" s="19">
        <f>BK606*G606</f>
        <v>31625</v>
      </c>
      <c r="BM606" s="19">
        <f>BF606*AT606</f>
        <v>30.76923076923077</v>
      </c>
      <c r="BN606" s="18">
        <f>Y606+ROUNDUP((BM606-Y606)/Z606,0)*Z606</f>
        <v>55</v>
      </c>
      <c r="BO606" s="18">
        <f>IF(BN606&gt;=Y606,BN606,Y606)</f>
        <v>55</v>
      </c>
      <c r="BP606" s="18">
        <f>BO606/AT606</f>
        <v>28.599999999999998</v>
      </c>
    </row>
    <row r="607" spans="1:68" ht="30" x14ac:dyDescent="0.25">
      <c r="A607" s="18">
        <v>462</v>
      </c>
      <c r="B607" s="28" t="s">
        <v>2236</v>
      </c>
      <c r="C607" s="28" t="s">
        <v>1534</v>
      </c>
      <c r="D607" s="28"/>
      <c r="E607" s="23"/>
      <c r="F607" s="24">
        <v>5650</v>
      </c>
      <c r="G607" s="25">
        <v>0.45</v>
      </c>
      <c r="H607" s="52" t="s">
        <v>1784</v>
      </c>
      <c r="I607" s="86" t="s">
        <v>1700</v>
      </c>
      <c r="J607" s="83" t="s">
        <v>1505</v>
      </c>
      <c r="K607" s="71" t="s">
        <v>1187</v>
      </c>
      <c r="L607" s="25" t="s">
        <v>867</v>
      </c>
      <c r="M607" s="52">
        <v>0.45</v>
      </c>
      <c r="N607" s="71" t="s">
        <v>1208</v>
      </c>
      <c r="O607" s="25">
        <v>1</v>
      </c>
      <c r="P607" s="25">
        <v>10</v>
      </c>
      <c r="Q607" s="52">
        <v>1</v>
      </c>
      <c r="R607" s="25">
        <v>3</v>
      </c>
      <c r="S607" s="25">
        <v>15</v>
      </c>
      <c r="T607" s="25">
        <v>5</v>
      </c>
      <c r="U607" s="25">
        <f>SUM(O607:R607)</f>
        <v>15</v>
      </c>
      <c r="V607" s="71" t="s">
        <v>1933</v>
      </c>
      <c r="W607" s="71" t="s">
        <v>46</v>
      </c>
      <c r="X607" s="25" t="s">
        <v>1529</v>
      </c>
      <c r="Y607" s="25">
        <v>10000</v>
      </c>
      <c r="Z607" s="25">
        <v>200</v>
      </c>
      <c r="AA607" s="42"/>
      <c r="AB607" s="42"/>
      <c r="AC607" s="42"/>
      <c r="AD607" s="42"/>
      <c r="AE607" s="42"/>
      <c r="AF607" s="42"/>
      <c r="AG607" s="42">
        <v>7800</v>
      </c>
      <c r="AH607" s="42">
        <v>23800</v>
      </c>
      <c r="AI607" s="42">
        <v>0</v>
      </c>
      <c r="AJ607" s="18">
        <v>31600</v>
      </c>
      <c r="AK607" s="47">
        <v>10533.333333333334</v>
      </c>
      <c r="AL607" s="75">
        <v>23800</v>
      </c>
      <c r="AM607" s="47">
        <f t="shared" si="355"/>
        <v>1580.0000000000002</v>
      </c>
      <c r="AN607" s="47">
        <v>4.7399999999999998E-2</v>
      </c>
      <c r="AO607" s="48">
        <v>4.3365050978573138E-5</v>
      </c>
      <c r="AP607" s="49">
        <v>0.99817064114777621</v>
      </c>
      <c r="AQ607" s="18" t="s">
        <v>1168</v>
      </c>
      <c r="AR607" s="24">
        <v>5650</v>
      </c>
      <c r="AS607" s="24" t="s">
        <v>1510</v>
      </c>
      <c r="AT607" s="79">
        <f t="shared" si="342"/>
        <v>915.38461538461536</v>
      </c>
      <c r="AU607" s="51" t="b">
        <f t="shared" si="343"/>
        <v>0</v>
      </c>
      <c r="AV607" s="19">
        <v>7.1218487394957979</v>
      </c>
      <c r="AW607" s="47">
        <v>2542.5</v>
      </c>
      <c r="AX607" s="18" t="s">
        <v>1841</v>
      </c>
      <c r="AY607" s="18">
        <v>2</v>
      </c>
      <c r="AZ607" s="18">
        <f>AT607*U607</f>
        <v>13730.76923076923</v>
      </c>
      <c r="BA607" s="44">
        <f>ROUNDUP((AT607*U607)/Z607,0)*Z607</f>
        <v>13800</v>
      </c>
      <c r="BB607" s="80">
        <f t="shared" si="356"/>
        <v>10000</v>
      </c>
      <c r="BC607" s="18">
        <f>BO607</f>
        <v>18400</v>
      </c>
      <c r="BD607" s="18">
        <f>BO607*G607</f>
        <v>8280</v>
      </c>
      <c r="BE607" s="18">
        <f>BD607*AY607</f>
        <v>16560</v>
      </c>
      <c r="BF607" s="18">
        <v>20</v>
      </c>
      <c r="BG607" s="19">
        <f>ROUNDUP(AR607/BO607,0)</f>
        <v>1</v>
      </c>
      <c r="BH607" s="19">
        <f>AY607-BG607</f>
        <v>1</v>
      </c>
      <c r="BI607" s="19"/>
      <c r="BJ607" s="19"/>
      <c r="BK607" s="19">
        <f>BH607*BO607</f>
        <v>18400</v>
      </c>
      <c r="BL607" s="19">
        <f>BK607*G607</f>
        <v>8280</v>
      </c>
      <c r="BM607" s="19">
        <f>BF607*AT607</f>
        <v>18307.692307692309</v>
      </c>
      <c r="BN607" s="18">
        <f>Y607+ROUNDUP((BM607-Y607)/Z607,0)*Z607</f>
        <v>18400</v>
      </c>
      <c r="BO607" s="18">
        <f>IF(BN607&gt;=Y607,BN607,Y607)</f>
        <v>18400</v>
      </c>
      <c r="BP607" s="18">
        <f>BO607/AT607</f>
        <v>20.100840336134453</v>
      </c>
    </row>
    <row r="608" spans="1:68" ht="30" x14ac:dyDescent="0.25">
      <c r="A608" s="18">
        <v>753</v>
      </c>
      <c r="B608" s="28" t="s">
        <v>2237</v>
      </c>
      <c r="C608" s="28" t="s">
        <v>1870</v>
      </c>
      <c r="D608" s="28"/>
      <c r="E608" s="23" t="s">
        <v>1602</v>
      </c>
      <c r="F608" s="24">
        <v>120</v>
      </c>
      <c r="G608" s="25">
        <v>34.5</v>
      </c>
      <c r="H608" s="52" t="e">
        <v>#N/A</v>
      </c>
      <c r="I608" s="86" t="s">
        <v>1700</v>
      </c>
      <c r="J608" s="83" t="s">
        <v>1639</v>
      </c>
      <c r="K608" s="69" t="s">
        <v>1178</v>
      </c>
      <c r="L608" s="25" t="s">
        <v>1348</v>
      </c>
      <c r="M608" s="52">
        <v>34.5</v>
      </c>
      <c r="N608" s="71" t="s">
        <v>1208</v>
      </c>
      <c r="O608" s="25">
        <v>1</v>
      </c>
      <c r="P608" s="25">
        <v>4</v>
      </c>
      <c r="Q608" s="52">
        <v>1</v>
      </c>
      <c r="R608" s="25">
        <v>2</v>
      </c>
      <c r="S608" s="25">
        <v>8</v>
      </c>
      <c r="U608" s="25">
        <f>MIN(S608,T608)</f>
        <v>8</v>
      </c>
      <c r="V608" s="71"/>
      <c r="W608" s="71" t="s">
        <v>46</v>
      </c>
      <c r="X608" s="25" t="s">
        <v>1510</v>
      </c>
      <c r="Y608" s="25">
        <v>500</v>
      </c>
      <c r="Z608" s="25">
        <v>10</v>
      </c>
      <c r="AA608" s="42"/>
      <c r="AB608" s="42"/>
      <c r="AC608" s="42">
        <v>135</v>
      </c>
      <c r="AD608" s="42"/>
      <c r="AE608" s="42"/>
      <c r="AF608" s="42"/>
      <c r="AG608" s="42"/>
      <c r="AH608" s="42"/>
      <c r="AI608" s="42"/>
      <c r="AK608" s="47">
        <v>135</v>
      </c>
      <c r="AM608" s="47">
        <f t="shared" si="355"/>
        <v>0</v>
      </c>
      <c r="AO608" s="48">
        <v>0</v>
      </c>
      <c r="AP608" s="49">
        <v>1</v>
      </c>
      <c r="AQ608" s="18" t="s">
        <v>1552</v>
      </c>
      <c r="AR608" s="24">
        <v>120</v>
      </c>
      <c r="AS608" s="24" t="s">
        <v>1510</v>
      </c>
      <c r="AT608" s="79">
        <f t="shared" si="342"/>
        <v>0</v>
      </c>
      <c r="AU608" s="51" t="b">
        <f t="shared" si="343"/>
        <v>0</v>
      </c>
      <c r="AV608" s="19"/>
      <c r="AW608" s="47">
        <v>4140</v>
      </c>
      <c r="BB608" s="80">
        <f t="shared" si="356"/>
        <v>500</v>
      </c>
      <c r="BD608" s="18">
        <v>0</v>
      </c>
      <c r="BE608" s="18">
        <v>0</v>
      </c>
      <c r="BF608" s="18"/>
      <c r="BG608" s="18"/>
      <c r="BH608" s="18"/>
      <c r="BI608" s="18"/>
      <c r="BJ608" s="18"/>
      <c r="BK608" s="18"/>
      <c r="BL608" s="18"/>
    </row>
    <row r="609" spans="1:68" x14ac:dyDescent="0.25">
      <c r="A609" s="18">
        <v>694</v>
      </c>
      <c r="B609" s="26" t="s">
        <v>768</v>
      </c>
      <c r="C609" s="28" t="s">
        <v>1534</v>
      </c>
      <c r="D609" s="28"/>
      <c r="E609" s="23"/>
      <c r="F609" s="24">
        <v>4000</v>
      </c>
      <c r="G609" s="25">
        <v>1.2</v>
      </c>
      <c r="H609" s="52" t="s">
        <v>1758</v>
      </c>
      <c r="I609" s="86" t="s">
        <v>1700</v>
      </c>
      <c r="J609" s="83" t="s">
        <v>1503</v>
      </c>
      <c r="K609" s="71" t="s">
        <v>1180</v>
      </c>
      <c r="L609" s="25" t="s">
        <v>769</v>
      </c>
      <c r="M609" s="52">
        <v>1.2</v>
      </c>
      <c r="N609" s="71" t="s">
        <v>1208</v>
      </c>
      <c r="O609" s="25">
        <v>1</v>
      </c>
      <c r="P609" s="25">
        <v>7</v>
      </c>
      <c r="Q609" s="52">
        <v>1</v>
      </c>
      <c r="R609" s="25">
        <v>2</v>
      </c>
      <c r="S609" s="25">
        <v>11</v>
      </c>
      <c r="T609" s="25">
        <v>3</v>
      </c>
      <c r="U609" s="25">
        <f>SUM(O609:R609)</f>
        <v>11</v>
      </c>
      <c r="V609" s="71"/>
      <c r="W609" s="71" t="s">
        <v>46</v>
      </c>
      <c r="X609" s="25" t="s">
        <v>1510</v>
      </c>
      <c r="Y609" s="25">
        <v>5000</v>
      </c>
      <c r="Z609" s="25">
        <v>2000</v>
      </c>
      <c r="AA609" s="42">
        <v>6000</v>
      </c>
      <c r="AB609" s="42">
        <v>0</v>
      </c>
      <c r="AC609" s="42">
        <v>4000</v>
      </c>
      <c r="AD609" s="42">
        <v>8000</v>
      </c>
      <c r="AE609" s="42">
        <v>0</v>
      </c>
      <c r="AF609" s="42">
        <v>2000</v>
      </c>
      <c r="AG609" s="42">
        <v>2000</v>
      </c>
      <c r="AH609" s="42">
        <v>4000</v>
      </c>
      <c r="AI609" s="42">
        <v>8000</v>
      </c>
      <c r="AJ609" s="18">
        <v>34000</v>
      </c>
      <c r="AK609" s="47">
        <v>3777.7777777777778</v>
      </c>
      <c r="AL609" s="75">
        <v>8000</v>
      </c>
      <c r="AM609" s="47">
        <f t="shared" si="355"/>
        <v>4533.333333333333</v>
      </c>
      <c r="AN609" s="47">
        <v>4.533333333333333E-2</v>
      </c>
      <c r="AO609" s="48">
        <v>4.1474310359254196E-5</v>
      </c>
      <c r="AP609" s="49">
        <v>0.99821211545813548</v>
      </c>
      <c r="AQ609" s="18" t="s">
        <v>1168</v>
      </c>
      <c r="AR609" s="24">
        <v>4000</v>
      </c>
      <c r="AS609" s="24" t="s">
        <v>1510</v>
      </c>
      <c r="AT609" s="79">
        <f t="shared" si="342"/>
        <v>307.69230769230768</v>
      </c>
      <c r="AU609" s="51" t="b">
        <f t="shared" si="343"/>
        <v>0</v>
      </c>
      <c r="AV609" s="19">
        <v>14.999999999999998</v>
      </c>
      <c r="AW609" s="47">
        <v>4800</v>
      </c>
      <c r="AX609" s="18" t="s">
        <v>1841</v>
      </c>
      <c r="AY609" s="18">
        <v>2</v>
      </c>
      <c r="AZ609" s="18">
        <f>AT609*U609</f>
        <v>3384.6153846153843</v>
      </c>
      <c r="BA609" s="44">
        <f>ROUNDUP((AT609*U609)/Z609,0)*Z609</f>
        <v>4000</v>
      </c>
      <c r="BB609" s="80">
        <f t="shared" si="356"/>
        <v>5000</v>
      </c>
      <c r="BC609" s="18">
        <f>BO609</f>
        <v>5000</v>
      </c>
      <c r="BD609" s="18">
        <f>BO609*G609</f>
        <v>6000</v>
      </c>
      <c r="BE609" s="18">
        <f>BD609*AY609</f>
        <v>12000</v>
      </c>
      <c r="BF609" s="18">
        <v>10</v>
      </c>
      <c r="BG609" s="19">
        <f>ROUNDUP(AR609/BO609,0)</f>
        <v>1</v>
      </c>
      <c r="BH609" s="19">
        <f>AY609-BG609</f>
        <v>1</v>
      </c>
      <c r="BI609" s="19"/>
      <c r="BJ609" s="19"/>
      <c r="BK609" s="19">
        <f>BH609*BO609</f>
        <v>5000</v>
      </c>
      <c r="BL609" s="19">
        <f>BK609*G609</f>
        <v>6000</v>
      </c>
      <c r="BM609" s="19">
        <f>BF609*AT609</f>
        <v>3076.9230769230767</v>
      </c>
      <c r="BN609" s="18">
        <f>Y609+ROUNDUP((BM609-Y609)/Z609,0)*Z609</f>
        <v>3000</v>
      </c>
      <c r="BO609" s="18">
        <f>IF(BN609&gt;=Y609,BN609,Y609)</f>
        <v>5000</v>
      </c>
      <c r="BP609" s="18">
        <f>BO609/AT609</f>
        <v>16.25</v>
      </c>
    </row>
    <row r="610" spans="1:68" ht="30" x14ac:dyDescent="0.25">
      <c r="A610" s="18">
        <v>109</v>
      </c>
      <c r="B610" s="29" t="s">
        <v>2238</v>
      </c>
      <c r="C610" s="28" t="s">
        <v>1534</v>
      </c>
      <c r="D610" s="28"/>
      <c r="E610" s="23"/>
      <c r="F610" s="24">
        <v>15</v>
      </c>
      <c r="G610" s="25">
        <v>801.5</v>
      </c>
      <c r="H610" s="52" t="s">
        <v>1702</v>
      </c>
      <c r="I610" s="86" t="s">
        <v>1700</v>
      </c>
      <c r="J610" s="83" t="s">
        <v>1623</v>
      </c>
      <c r="K610" s="71" t="s">
        <v>1183</v>
      </c>
      <c r="L610" s="25" t="s">
        <v>770</v>
      </c>
      <c r="M610" s="52">
        <v>801.5</v>
      </c>
      <c r="N610" s="71" t="s">
        <v>1207</v>
      </c>
      <c r="O610" s="25">
        <v>1</v>
      </c>
      <c r="P610" s="25">
        <v>20</v>
      </c>
      <c r="Q610" s="52">
        <v>5</v>
      </c>
      <c r="R610" s="25">
        <v>5</v>
      </c>
      <c r="S610" s="52">
        <f>O610+P610+Q610+R610</f>
        <v>31</v>
      </c>
      <c r="T610" s="54">
        <v>30</v>
      </c>
      <c r="U610" s="25">
        <f>SUM(O610:R610)</f>
        <v>31</v>
      </c>
      <c r="V610" s="71" t="s">
        <v>1890</v>
      </c>
      <c r="W610" s="71" t="s">
        <v>19</v>
      </c>
      <c r="X610" s="25" t="s">
        <v>1529</v>
      </c>
      <c r="Y610" s="25">
        <v>25</v>
      </c>
      <c r="Z610" s="25">
        <v>25</v>
      </c>
      <c r="AA610" s="42">
        <v>0</v>
      </c>
      <c r="AB610" s="42">
        <v>0</v>
      </c>
      <c r="AC610" s="42">
        <v>0</v>
      </c>
      <c r="AD610" s="42">
        <v>25</v>
      </c>
      <c r="AE610" s="42">
        <v>0</v>
      </c>
      <c r="AF610" s="42">
        <v>0</v>
      </c>
      <c r="AG610" s="42">
        <v>25</v>
      </c>
      <c r="AH610" s="42">
        <v>0</v>
      </c>
      <c r="AI610" s="42">
        <v>0</v>
      </c>
      <c r="AJ610" s="18">
        <v>50</v>
      </c>
      <c r="AK610" s="47">
        <v>5.5555555555555554</v>
      </c>
      <c r="AL610" s="75">
        <v>25</v>
      </c>
      <c r="AM610" s="47">
        <f t="shared" si="355"/>
        <v>4452.7777777777774</v>
      </c>
      <c r="AN610" s="47">
        <v>4.452777777777777E-2</v>
      </c>
      <c r="AO610" s="48">
        <v>4.073732812860568E-5</v>
      </c>
      <c r="AP610" s="49">
        <v>0.99825285278626408</v>
      </c>
      <c r="AQ610" s="18" t="s">
        <v>1168</v>
      </c>
      <c r="AR610" s="24">
        <v>15</v>
      </c>
      <c r="AS610" s="24" t="s">
        <v>1509</v>
      </c>
      <c r="AT610" s="79">
        <f t="shared" si="342"/>
        <v>0.96153846153846156</v>
      </c>
      <c r="AU610" s="51" t="b">
        <f t="shared" si="343"/>
        <v>0</v>
      </c>
      <c r="AV610" s="19">
        <v>18</v>
      </c>
      <c r="AW610" s="47">
        <v>12022.5</v>
      </c>
      <c r="AX610" s="18" t="s">
        <v>1841</v>
      </c>
      <c r="AY610" s="18">
        <v>2</v>
      </c>
      <c r="AZ610" s="18">
        <f>AT610*U610</f>
        <v>29.80769230769231</v>
      </c>
      <c r="BA610" s="44">
        <f>ROUNDUP((AT610*U610)/Z610,0)*Z610</f>
        <v>50</v>
      </c>
      <c r="BB610" s="80">
        <f t="shared" si="356"/>
        <v>25</v>
      </c>
      <c r="BC610" s="18">
        <f>BO610</f>
        <v>50</v>
      </c>
      <c r="BD610" s="18">
        <f>BO610*G610</f>
        <v>40075</v>
      </c>
      <c r="BE610" s="18">
        <f>BD610*AY610</f>
        <v>80150</v>
      </c>
      <c r="BF610" s="18">
        <f>U610</f>
        <v>31</v>
      </c>
      <c r="BG610" s="19">
        <f>ROUNDUP(AR610/BO610,0)</f>
        <v>1</v>
      </c>
      <c r="BH610" s="19">
        <f>AY610-BG610</f>
        <v>1</v>
      </c>
      <c r="BI610" s="19"/>
      <c r="BJ610" s="19"/>
      <c r="BK610" s="19">
        <f>BH610*BO610</f>
        <v>50</v>
      </c>
      <c r="BL610" s="19">
        <f>BK610*G610</f>
        <v>40075</v>
      </c>
      <c r="BM610" s="19">
        <f>BF610*AT610</f>
        <v>29.80769230769231</v>
      </c>
      <c r="BN610" s="18">
        <f>Y610+ROUNDUP((BM610-Y610)/Z610,0)*Z610</f>
        <v>50</v>
      </c>
      <c r="BO610" s="18">
        <f>IF(BN610&gt;=Y610,BN610,Y610)</f>
        <v>50</v>
      </c>
      <c r="BP610" s="18">
        <f>BO610/AT610</f>
        <v>52</v>
      </c>
    </row>
    <row r="611" spans="1:68" ht="30" x14ac:dyDescent="0.25">
      <c r="A611" s="18">
        <v>854</v>
      </c>
      <c r="B611" s="28" t="s">
        <v>2239</v>
      </c>
      <c r="C611" s="28" t="s">
        <v>1870</v>
      </c>
      <c r="D611" s="28"/>
      <c r="E611" s="23" t="s">
        <v>1602</v>
      </c>
      <c r="F611" s="24">
        <v>250</v>
      </c>
      <c r="G611" s="25">
        <v>14.5</v>
      </c>
      <c r="H611" s="52" t="e">
        <v>#N/A</v>
      </c>
      <c r="I611" s="86" t="s">
        <v>1700</v>
      </c>
      <c r="J611" s="83" t="s">
        <v>1499</v>
      </c>
      <c r="K611" s="69" t="s">
        <v>1178</v>
      </c>
      <c r="L611" s="25" t="s">
        <v>1312</v>
      </c>
      <c r="M611" s="52">
        <v>14.5</v>
      </c>
      <c r="N611" s="71" t="s">
        <v>1208</v>
      </c>
      <c r="O611" s="25">
        <v>1</v>
      </c>
      <c r="P611" s="25">
        <v>4</v>
      </c>
      <c r="Q611" s="52">
        <v>1</v>
      </c>
      <c r="R611" s="25">
        <v>2</v>
      </c>
      <c r="S611" s="25">
        <v>8</v>
      </c>
      <c r="U611" s="25">
        <f>MIN(S611,T611)</f>
        <v>8</v>
      </c>
      <c r="V611" s="71"/>
      <c r="W611" s="71" t="s">
        <v>46</v>
      </c>
      <c r="X611" s="25" t="s">
        <v>1510</v>
      </c>
      <c r="Y611" s="25">
        <v>500</v>
      </c>
      <c r="Z611" s="25">
        <v>10</v>
      </c>
      <c r="AA611" s="42"/>
      <c r="AB611" s="42"/>
      <c r="AC611" s="42"/>
      <c r="AD611" s="42"/>
      <c r="AE611" s="42"/>
      <c r="AF611" s="42">
        <v>700</v>
      </c>
      <c r="AG611" s="42">
        <v>280</v>
      </c>
      <c r="AH611" s="42">
        <v>90</v>
      </c>
      <c r="AI611" s="42">
        <v>150</v>
      </c>
      <c r="AK611" s="47">
        <v>305</v>
      </c>
      <c r="AM611" s="47">
        <f t="shared" si="355"/>
        <v>0</v>
      </c>
      <c r="AO611" s="48">
        <v>0</v>
      </c>
      <c r="AP611" s="49">
        <v>1</v>
      </c>
      <c r="AQ611" s="18" t="s">
        <v>1552</v>
      </c>
      <c r="AR611" s="24">
        <v>250</v>
      </c>
      <c r="AS611" s="24" t="s">
        <v>1510</v>
      </c>
      <c r="AT611" s="79">
        <f t="shared" si="342"/>
        <v>0</v>
      </c>
      <c r="AU611" s="51" t="b">
        <f t="shared" si="343"/>
        <v>0</v>
      </c>
      <c r="AV611" s="19"/>
      <c r="AW611" s="47">
        <v>3625</v>
      </c>
      <c r="BB611" s="80">
        <f t="shared" si="356"/>
        <v>500</v>
      </c>
      <c r="BD611" s="18">
        <v>0</v>
      </c>
      <c r="BE611" s="18">
        <v>0</v>
      </c>
      <c r="BF611" s="18"/>
      <c r="BG611" s="18"/>
      <c r="BH611" s="18"/>
      <c r="BI611" s="18"/>
      <c r="BJ611" s="18"/>
      <c r="BK611" s="18"/>
      <c r="BL611" s="18"/>
    </row>
    <row r="612" spans="1:68" x14ac:dyDescent="0.25">
      <c r="A612" s="18">
        <v>89</v>
      </c>
      <c r="B612" s="23" t="s">
        <v>781</v>
      </c>
      <c r="C612" s="28" t="s">
        <v>1534</v>
      </c>
      <c r="D612" s="28"/>
      <c r="E612" s="23"/>
      <c r="F612" s="24">
        <v>150</v>
      </c>
      <c r="G612" s="25">
        <v>48</v>
      </c>
      <c r="H612" s="52" t="e">
        <v>#N/A</v>
      </c>
      <c r="I612" s="86" t="s">
        <v>1700</v>
      </c>
      <c r="J612" s="83" t="s">
        <v>1505</v>
      </c>
      <c r="K612" s="71" t="s">
        <v>1171</v>
      </c>
      <c r="L612" s="25" t="s">
        <v>782</v>
      </c>
      <c r="M612" s="52">
        <v>48</v>
      </c>
      <c r="N612" s="71" t="s">
        <v>1207</v>
      </c>
      <c r="O612" s="25">
        <v>1</v>
      </c>
      <c r="P612" s="25">
        <v>5</v>
      </c>
      <c r="Q612" s="52">
        <v>1</v>
      </c>
      <c r="R612" s="25">
        <v>3</v>
      </c>
      <c r="S612" s="52">
        <f>O612+P612+Q612+R612</f>
        <v>10</v>
      </c>
      <c r="T612" s="25">
        <v>4</v>
      </c>
      <c r="U612" s="25">
        <f t="shared" ref="U612:U617" si="357">SUM(O612:R612)</f>
        <v>10</v>
      </c>
      <c r="V612" s="71" t="s">
        <v>1906</v>
      </c>
      <c r="W612" s="71" t="s">
        <v>31</v>
      </c>
      <c r="X612" s="25" t="s">
        <v>1529</v>
      </c>
      <c r="Y612" s="25">
        <v>50</v>
      </c>
      <c r="Z612" s="25">
        <v>50</v>
      </c>
      <c r="AA612" s="42">
        <v>50</v>
      </c>
      <c r="AB612" s="42">
        <v>100</v>
      </c>
      <c r="AC612" s="42">
        <v>50</v>
      </c>
      <c r="AD612" s="42">
        <v>50</v>
      </c>
      <c r="AE612" s="42">
        <v>100</v>
      </c>
      <c r="AF612" s="42">
        <v>100</v>
      </c>
      <c r="AG612" s="42">
        <v>150</v>
      </c>
      <c r="AH612" s="42">
        <v>50</v>
      </c>
      <c r="AI612" s="42">
        <v>150</v>
      </c>
      <c r="AJ612" s="18">
        <v>800</v>
      </c>
      <c r="AK612" s="47">
        <v>88.888888888888886</v>
      </c>
      <c r="AL612" s="75">
        <v>150</v>
      </c>
      <c r="AM612" s="47">
        <f t="shared" si="355"/>
        <v>4266.6666666666661</v>
      </c>
      <c r="AN612" s="47">
        <v>4.2666666666666658E-2</v>
      </c>
      <c r="AO612" s="48">
        <v>3.9034645044003941E-5</v>
      </c>
      <c r="AP612" s="49">
        <v>0.99829188743130803</v>
      </c>
      <c r="AQ612" s="18" t="s">
        <v>1168</v>
      </c>
      <c r="AR612" s="24">
        <v>150</v>
      </c>
      <c r="AS612" s="24" t="s">
        <v>1509</v>
      </c>
      <c r="AT612" s="79">
        <f t="shared" si="342"/>
        <v>5.7692307692307692</v>
      </c>
      <c r="AU612" s="51" t="b">
        <f t="shared" si="343"/>
        <v>0</v>
      </c>
      <c r="AV612" s="19">
        <v>30</v>
      </c>
      <c r="AW612" s="47">
        <v>7200</v>
      </c>
      <c r="AX612" s="18" t="s">
        <v>1841</v>
      </c>
      <c r="AY612" s="18">
        <v>2</v>
      </c>
      <c r="AZ612" s="18">
        <f t="shared" ref="AZ612:AZ617" si="358">AT612*U612</f>
        <v>57.692307692307693</v>
      </c>
      <c r="BA612" s="44">
        <f>ROUNDUP((AT612*U612)/Z612,0)*Z612</f>
        <v>100</v>
      </c>
      <c r="BB612" s="80">
        <f t="shared" si="356"/>
        <v>50</v>
      </c>
      <c r="BC612" s="18">
        <f>BO612</f>
        <v>150</v>
      </c>
      <c r="BD612" s="18">
        <f>BO612*G612</f>
        <v>7200</v>
      </c>
      <c r="BE612" s="18">
        <f t="shared" ref="BE612:BE617" si="359">BD612*AY612</f>
        <v>14400</v>
      </c>
      <c r="BF612" s="18">
        <v>20</v>
      </c>
      <c r="BG612" s="19">
        <f>ROUNDUP(AR612/BO612,0)</f>
        <v>1</v>
      </c>
      <c r="BH612" s="19">
        <f t="shared" ref="BH612:BH617" si="360">AY612-BG612</f>
        <v>1</v>
      </c>
      <c r="BI612" s="19"/>
      <c r="BJ612" s="19"/>
      <c r="BK612" s="19"/>
      <c r="BL612" s="19"/>
      <c r="BM612" s="19">
        <f t="shared" ref="BM612:BM617" si="361">BF612*AT612</f>
        <v>115.38461538461539</v>
      </c>
      <c r="BN612" s="18">
        <f t="shared" ref="BN612:BN617" si="362">Y612+ROUNDUP((BM612-Y612)/Z612,0)*Z612</f>
        <v>150</v>
      </c>
      <c r="BO612" s="18">
        <f t="shared" ref="BO612:BO617" si="363">IF(BN612&gt;=Y612,BN612,Y612)</f>
        <v>150</v>
      </c>
      <c r="BP612" s="18">
        <f>BO612/AT612</f>
        <v>26</v>
      </c>
    </row>
    <row r="613" spans="1:68" x14ac:dyDescent="0.25">
      <c r="A613" s="18">
        <v>581</v>
      </c>
      <c r="B613" s="23" t="s">
        <v>783</v>
      </c>
      <c r="C613" s="28" t="s">
        <v>1534</v>
      </c>
      <c r="D613" s="28"/>
      <c r="E613" s="23"/>
      <c r="F613" s="24">
        <v>8500</v>
      </c>
      <c r="G613" s="25">
        <v>0.56999999999999995</v>
      </c>
      <c r="H613" s="52" t="s">
        <v>1785</v>
      </c>
      <c r="I613" s="86" t="s">
        <v>1700</v>
      </c>
      <c r="J613" s="83" t="s">
        <v>1502</v>
      </c>
      <c r="K613" s="71" t="s">
        <v>1187</v>
      </c>
      <c r="L613" s="25" t="s">
        <v>784</v>
      </c>
      <c r="M613" s="52">
        <v>0.56999999999999995</v>
      </c>
      <c r="N613" s="71" t="s">
        <v>1208</v>
      </c>
      <c r="O613" s="25">
        <v>1</v>
      </c>
      <c r="P613" s="25">
        <v>10</v>
      </c>
      <c r="Q613" s="52">
        <v>1</v>
      </c>
      <c r="R613" s="25">
        <v>3</v>
      </c>
      <c r="S613" s="25">
        <v>15</v>
      </c>
      <c r="T613" s="25">
        <v>7</v>
      </c>
      <c r="U613" s="25">
        <f t="shared" si="357"/>
        <v>15</v>
      </c>
      <c r="V613" s="71" t="s">
        <v>1928</v>
      </c>
      <c r="W613" s="71" t="s">
        <v>46</v>
      </c>
      <c r="X613" s="25" t="s">
        <v>1510</v>
      </c>
      <c r="Y613" s="25">
        <v>10000</v>
      </c>
      <c r="Z613" s="25">
        <v>200</v>
      </c>
      <c r="AA613" s="42">
        <v>42366</v>
      </c>
      <c r="AB613" s="42">
        <v>4000</v>
      </c>
      <c r="AC613" s="42">
        <v>5000</v>
      </c>
      <c r="AD613" s="42">
        <v>0</v>
      </c>
      <c r="AE613" s="42">
        <v>0</v>
      </c>
      <c r="AF613" s="42">
        <v>0</v>
      </c>
      <c r="AG613" s="42">
        <v>0</v>
      </c>
      <c r="AH613" s="42">
        <v>15500</v>
      </c>
      <c r="AI613" s="42">
        <v>0</v>
      </c>
      <c r="AJ613" s="18">
        <v>66866</v>
      </c>
      <c r="AK613" s="47">
        <v>7429.5555555555557</v>
      </c>
      <c r="AL613" s="75">
        <v>42366</v>
      </c>
      <c r="AM613" s="47">
        <f t="shared" si="355"/>
        <v>4234.8466666666664</v>
      </c>
      <c r="AN613" s="47">
        <v>4.2348466666666661E-2</v>
      </c>
      <c r="AO613" s="48">
        <v>3.8743531980261713E-5</v>
      </c>
      <c r="AP613" s="49">
        <v>0.99833063096328833</v>
      </c>
      <c r="AQ613" s="18" t="s">
        <v>1168</v>
      </c>
      <c r="AR613" s="24">
        <v>8500</v>
      </c>
      <c r="AS613" s="24" t="s">
        <v>1510</v>
      </c>
      <c r="AT613" s="79">
        <f t="shared" si="342"/>
        <v>1629.4615384615386</v>
      </c>
      <c r="AU613" s="51" t="b">
        <f t="shared" si="343"/>
        <v>0</v>
      </c>
      <c r="AV613" s="19">
        <v>6.0189774819430673</v>
      </c>
      <c r="AW613" s="47">
        <v>4845</v>
      </c>
      <c r="AX613" s="18" t="s">
        <v>1841</v>
      </c>
      <c r="AY613" s="18">
        <v>2</v>
      </c>
      <c r="AZ613" s="18">
        <f t="shared" si="358"/>
        <v>24441.923076923078</v>
      </c>
      <c r="BA613" s="44">
        <f>ROUNDUP((AT613*U613)/Z613,0)*Z613</f>
        <v>24600</v>
      </c>
      <c r="BB613" s="80">
        <f t="shared" si="356"/>
        <v>10000</v>
      </c>
      <c r="BC613" s="18">
        <f>BO613</f>
        <v>16400</v>
      </c>
      <c r="BD613" s="18">
        <f>BO613*G613</f>
        <v>9348</v>
      </c>
      <c r="BE613" s="18">
        <f t="shared" si="359"/>
        <v>18696</v>
      </c>
      <c r="BF613" s="18">
        <v>10</v>
      </c>
      <c r="BG613" s="19">
        <f>ROUNDUP(AR613/BO613,0)</f>
        <v>1</v>
      </c>
      <c r="BH613" s="19">
        <f t="shared" si="360"/>
        <v>1</v>
      </c>
      <c r="BI613" s="19"/>
      <c r="BJ613" s="19"/>
      <c r="BK613" s="19">
        <f>BH613*BO613</f>
        <v>16400</v>
      </c>
      <c r="BL613" s="19">
        <f>BK613*G613</f>
        <v>9348</v>
      </c>
      <c r="BM613" s="19">
        <f t="shared" si="361"/>
        <v>16294.615384615387</v>
      </c>
      <c r="BN613" s="18">
        <f t="shared" si="362"/>
        <v>16400</v>
      </c>
      <c r="BO613" s="18">
        <f t="shared" si="363"/>
        <v>16400</v>
      </c>
      <c r="BP613" s="18">
        <f>BO613/AT613</f>
        <v>10.06467450313931</v>
      </c>
    </row>
    <row r="614" spans="1:68" x14ac:dyDescent="0.25">
      <c r="A614" s="18">
        <v>592</v>
      </c>
      <c r="B614" s="23" t="s">
        <v>785</v>
      </c>
      <c r="C614" s="28" t="s">
        <v>1534</v>
      </c>
      <c r="D614" s="28"/>
      <c r="E614" s="23"/>
      <c r="F614" s="24">
        <v>71000</v>
      </c>
      <c r="G614" s="25">
        <v>0.6</v>
      </c>
      <c r="H614" s="52" t="e">
        <v>#N/A</v>
      </c>
      <c r="I614" s="86" t="s">
        <v>1700</v>
      </c>
      <c r="J614" s="83" t="s">
        <v>1502</v>
      </c>
      <c r="K614" s="71" t="s">
        <v>1187</v>
      </c>
      <c r="L614" s="25" t="s">
        <v>786</v>
      </c>
      <c r="M614" s="52">
        <v>0.6</v>
      </c>
      <c r="N614" s="71" t="s">
        <v>1208</v>
      </c>
      <c r="O614" s="25">
        <v>1</v>
      </c>
      <c r="P614" s="25">
        <v>10</v>
      </c>
      <c r="Q614" s="52">
        <v>1</v>
      </c>
      <c r="R614" s="25">
        <v>3</v>
      </c>
      <c r="S614" s="25">
        <v>15</v>
      </c>
      <c r="T614" s="25">
        <v>7</v>
      </c>
      <c r="U614" s="25">
        <f t="shared" si="357"/>
        <v>15</v>
      </c>
      <c r="V614" s="71" t="s">
        <v>1928</v>
      </c>
      <c r="W614" s="71" t="s">
        <v>46</v>
      </c>
      <c r="X614" s="25" t="s">
        <v>1510</v>
      </c>
      <c r="Y614" s="25">
        <v>10000</v>
      </c>
      <c r="Z614" s="25">
        <v>200</v>
      </c>
      <c r="AA614" s="42">
        <v>25000</v>
      </c>
      <c r="AB614" s="42">
        <v>32000</v>
      </c>
      <c r="AC614" s="42">
        <v>0</v>
      </c>
      <c r="AD614" s="42">
        <v>0</v>
      </c>
      <c r="AE614" s="42">
        <v>0</v>
      </c>
      <c r="AF614" s="42">
        <v>0</v>
      </c>
      <c r="AG614" s="42">
        <v>0</v>
      </c>
      <c r="AH614" s="42">
        <v>3000</v>
      </c>
      <c r="AI614" s="42">
        <v>3000</v>
      </c>
      <c r="AJ614" s="18">
        <v>63000</v>
      </c>
      <c r="AK614" s="47">
        <v>7000</v>
      </c>
      <c r="AL614" s="75">
        <v>32000</v>
      </c>
      <c r="AM614" s="47">
        <f t="shared" si="355"/>
        <v>4200</v>
      </c>
      <c r="AN614" s="47">
        <v>4.2000000000000003E-2</v>
      </c>
      <c r="AO614" s="48">
        <v>3.842472871519139E-5</v>
      </c>
      <c r="AP614" s="49">
        <v>0.99836905569200352</v>
      </c>
      <c r="AQ614" s="18" t="s">
        <v>1168</v>
      </c>
      <c r="AR614" s="24">
        <v>71000</v>
      </c>
      <c r="AS614" s="24" t="s">
        <v>1510</v>
      </c>
      <c r="AT614" s="79">
        <f t="shared" si="342"/>
        <v>1230.7692307692307</v>
      </c>
      <c r="AU614" s="51" t="b">
        <f t="shared" si="343"/>
        <v>0</v>
      </c>
      <c r="AV614" s="53">
        <v>66.5625</v>
      </c>
      <c r="AW614" s="47">
        <v>42600</v>
      </c>
      <c r="AX614" s="18" t="s">
        <v>1841</v>
      </c>
      <c r="AY614" s="18">
        <v>2</v>
      </c>
      <c r="AZ614" s="18">
        <f t="shared" si="358"/>
        <v>18461.538461538461</v>
      </c>
      <c r="BA614" s="44">
        <f>ROUNDUP((AT614*U614)/Z614,0)*Z614</f>
        <v>18600</v>
      </c>
      <c r="BB614" s="80">
        <f t="shared" si="356"/>
        <v>10000</v>
      </c>
      <c r="BC614" s="18">
        <f>BO614</f>
        <v>12400</v>
      </c>
      <c r="BD614" s="18">
        <f>BO614*G614</f>
        <v>7440</v>
      </c>
      <c r="BE614" s="18">
        <f t="shared" si="359"/>
        <v>14880</v>
      </c>
      <c r="BF614" s="18">
        <v>10</v>
      </c>
      <c r="BG614" s="19">
        <f>ROUNDUP(AR614/BO614,0)</f>
        <v>6</v>
      </c>
      <c r="BH614" s="19">
        <f t="shared" si="360"/>
        <v>-4</v>
      </c>
      <c r="BI614" s="19">
        <f>(AR614-AY614*BO614)*G614</f>
        <v>27720</v>
      </c>
      <c r="BJ614" s="19"/>
      <c r="BK614" s="19"/>
      <c r="BL614" s="19"/>
      <c r="BM614" s="19">
        <f t="shared" si="361"/>
        <v>12307.692307692307</v>
      </c>
      <c r="BN614" s="18">
        <f t="shared" si="362"/>
        <v>12400</v>
      </c>
      <c r="BO614" s="18">
        <f t="shared" si="363"/>
        <v>12400</v>
      </c>
      <c r="BP614" s="18">
        <f>BO614/AT614</f>
        <v>10.075000000000001</v>
      </c>
    </row>
    <row r="615" spans="1:68" x14ac:dyDescent="0.25">
      <c r="A615" s="18">
        <v>92</v>
      </c>
      <c r="B615" s="23" t="s">
        <v>787</v>
      </c>
      <c r="C615" s="28" t="s">
        <v>1534</v>
      </c>
      <c r="D615" s="28"/>
      <c r="E615" s="23"/>
      <c r="F615" s="24">
        <v>700</v>
      </c>
      <c r="G615" s="25">
        <v>15</v>
      </c>
      <c r="H615" s="52" t="e">
        <v>#N/A</v>
      </c>
      <c r="I615" s="86" t="s">
        <v>1700</v>
      </c>
      <c r="J615" s="83" t="s">
        <v>1505</v>
      </c>
      <c r="K615" s="71" t="s">
        <v>1171</v>
      </c>
      <c r="L615" s="25" t="s">
        <v>788</v>
      </c>
      <c r="M615" s="52">
        <v>15</v>
      </c>
      <c r="N615" s="71" t="s">
        <v>1207</v>
      </c>
      <c r="O615" s="25">
        <v>1</v>
      </c>
      <c r="P615" s="25">
        <v>5</v>
      </c>
      <c r="Q615" s="52">
        <v>1</v>
      </c>
      <c r="R615" s="25">
        <v>3</v>
      </c>
      <c r="S615" s="52">
        <f>O615+P615+Q615+R615</f>
        <v>10</v>
      </c>
      <c r="T615" s="25">
        <v>7</v>
      </c>
      <c r="U615" s="25">
        <f t="shared" si="357"/>
        <v>10</v>
      </c>
      <c r="V615" s="71" t="s">
        <v>1882</v>
      </c>
      <c r="W615" s="71" t="s">
        <v>31</v>
      </c>
      <c r="X615" s="25" t="s">
        <v>1529</v>
      </c>
      <c r="Y615" s="25">
        <v>100</v>
      </c>
      <c r="Z615" s="25">
        <v>50</v>
      </c>
      <c r="AA615" s="42">
        <v>100</v>
      </c>
      <c r="AB615" s="42">
        <v>200</v>
      </c>
      <c r="AC615" s="42">
        <v>200</v>
      </c>
      <c r="AD615" s="42">
        <v>300</v>
      </c>
      <c r="AE615" s="42">
        <v>400</v>
      </c>
      <c r="AF615" s="42">
        <v>300</v>
      </c>
      <c r="AG615" s="42">
        <v>350</v>
      </c>
      <c r="AH615" s="42">
        <v>300</v>
      </c>
      <c r="AI615" s="42">
        <v>350</v>
      </c>
      <c r="AJ615" s="18">
        <v>2500</v>
      </c>
      <c r="AK615" s="47">
        <v>277.77777777777777</v>
      </c>
      <c r="AL615" s="75">
        <v>400</v>
      </c>
      <c r="AM615" s="47">
        <f t="shared" si="355"/>
        <v>4166.666666666667</v>
      </c>
      <c r="AN615" s="47">
        <v>4.1666666666666671E-2</v>
      </c>
      <c r="AO615" s="48">
        <v>3.811977055078511E-5</v>
      </c>
      <c r="AP615" s="49">
        <v>0.99840717546255431</v>
      </c>
      <c r="AQ615" s="18" t="s">
        <v>1168</v>
      </c>
      <c r="AR615" s="24">
        <v>700</v>
      </c>
      <c r="AS615" s="24" t="s">
        <v>1509</v>
      </c>
      <c r="AT615" s="79">
        <f t="shared" si="342"/>
        <v>15.384615384615385</v>
      </c>
      <c r="AU615" s="51" t="b">
        <f t="shared" si="343"/>
        <v>0</v>
      </c>
      <c r="AV615" s="19">
        <v>52.5</v>
      </c>
      <c r="AW615" s="47">
        <v>10500</v>
      </c>
      <c r="AX615" s="18" t="s">
        <v>1841</v>
      </c>
      <c r="AY615" s="18">
        <v>2</v>
      </c>
      <c r="AZ615" s="18">
        <f t="shared" si="358"/>
        <v>153.84615384615384</v>
      </c>
      <c r="BA615" s="44">
        <f>ROUNDUP((AT615*U615)/Z615,0)*Z615</f>
        <v>200</v>
      </c>
      <c r="BB615" s="80">
        <f t="shared" si="356"/>
        <v>100</v>
      </c>
      <c r="BC615" s="18">
        <f>BO615</f>
        <v>350</v>
      </c>
      <c r="BD615" s="18">
        <f>BO615*G615</f>
        <v>5250</v>
      </c>
      <c r="BE615" s="18">
        <f t="shared" si="359"/>
        <v>10500</v>
      </c>
      <c r="BF615" s="18">
        <v>20</v>
      </c>
      <c r="BG615" s="19">
        <f>ROUNDUP(AR615/BO615,0)</f>
        <v>2</v>
      </c>
      <c r="BH615" s="19">
        <f t="shared" si="360"/>
        <v>0</v>
      </c>
      <c r="BI615" s="19">
        <f>(AR615-AY615*BO615)*G615</f>
        <v>0</v>
      </c>
      <c r="BJ615" s="19"/>
      <c r="BK615" s="19"/>
      <c r="BL615" s="19"/>
      <c r="BM615" s="19">
        <f t="shared" si="361"/>
        <v>307.69230769230768</v>
      </c>
      <c r="BN615" s="18">
        <f t="shared" si="362"/>
        <v>350</v>
      </c>
      <c r="BO615" s="18">
        <f t="shared" si="363"/>
        <v>350</v>
      </c>
      <c r="BP615" s="18">
        <f>BO615/AT615</f>
        <v>22.75</v>
      </c>
    </row>
    <row r="616" spans="1:68" x14ac:dyDescent="0.25">
      <c r="A616" s="18">
        <v>968</v>
      </c>
      <c r="B616" s="26" t="s">
        <v>881</v>
      </c>
      <c r="C616" s="28" t="s">
        <v>1534</v>
      </c>
      <c r="D616" s="28"/>
      <c r="E616" s="23"/>
      <c r="F616" s="24">
        <v>220</v>
      </c>
      <c r="G616" s="25">
        <v>155</v>
      </c>
      <c r="H616" s="52" t="e">
        <v>#N/A</v>
      </c>
      <c r="I616" s="86" t="s">
        <v>1700</v>
      </c>
      <c r="J616" s="83" t="s">
        <v>1499</v>
      </c>
      <c r="K616" s="71" t="s">
        <v>1173</v>
      </c>
      <c r="L616" s="25" t="s">
        <v>882</v>
      </c>
      <c r="M616" s="52">
        <v>155</v>
      </c>
      <c r="N616" s="71" t="s">
        <v>1208</v>
      </c>
      <c r="O616" s="25">
        <v>1</v>
      </c>
      <c r="P616" s="25">
        <v>2</v>
      </c>
      <c r="Q616" s="52">
        <v>1</v>
      </c>
      <c r="R616" s="25">
        <v>2</v>
      </c>
      <c r="S616" s="25">
        <v>6</v>
      </c>
      <c r="T616" s="25">
        <v>2</v>
      </c>
      <c r="U616" s="25">
        <f t="shared" si="357"/>
        <v>6</v>
      </c>
      <c r="V616" s="71"/>
      <c r="W616" s="71" t="s">
        <v>19</v>
      </c>
      <c r="X616" s="25" t="s">
        <v>1510</v>
      </c>
      <c r="Y616" s="25">
        <v>5000</v>
      </c>
      <c r="Z616" s="25">
        <v>30</v>
      </c>
      <c r="AA616" s="42"/>
      <c r="AB616" s="42"/>
      <c r="AC616" s="42"/>
      <c r="AD616" s="42"/>
      <c r="AE616" s="42"/>
      <c r="AF616" s="42"/>
      <c r="AG616" s="42">
        <v>0</v>
      </c>
      <c r="AH616" s="42">
        <v>80</v>
      </c>
      <c r="AI616" s="42">
        <v>0</v>
      </c>
      <c r="AJ616" s="18">
        <v>80</v>
      </c>
      <c r="AK616" s="47">
        <v>26.666666666666668</v>
      </c>
      <c r="AL616" s="75">
        <v>80</v>
      </c>
      <c r="AM616" s="47">
        <f t="shared" si="355"/>
        <v>1377.7777777777778</v>
      </c>
      <c r="AN616" s="47">
        <v>4.133333333333334E-2</v>
      </c>
      <c r="AO616" s="48">
        <v>3.7814812386378831E-5</v>
      </c>
      <c r="AP616" s="49">
        <v>0.99844499027494071</v>
      </c>
      <c r="AQ616" s="18" t="s">
        <v>1168</v>
      </c>
      <c r="AR616" s="24">
        <v>220</v>
      </c>
      <c r="AS616" s="24" t="s">
        <v>1510</v>
      </c>
      <c r="AT616" s="79">
        <f t="shared" si="342"/>
        <v>3.0769230769230771</v>
      </c>
      <c r="AU616" s="51" t="b">
        <f t="shared" si="343"/>
        <v>0</v>
      </c>
      <c r="AV616" s="53">
        <v>82.5</v>
      </c>
      <c r="AW616" s="47">
        <v>34100</v>
      </c>
      <c r="AX616" s="18" t="s">
        <v>1842</v>
      </c>
      <c r="AY616" s="47">
        <f>ROUNDUP((AZ616/BC616)+1,0)</f>
        <v>2</v>
      </c>
      <c r="AZ616" s="43">
        <f t="shared" si="358"/>
        <v>18.461538461538463</v>
      </c>
      <c r="BA616" s="44">
        <f>Y616</f>
        <v>5000</v>
      </c>
      <c r="BB616" s="80">
        <f t="shared" si="356"/>
        <v>5000</v>
      </c>
      <c r="BC616" s="18">
        <f>ROUNDUP(BA616/Z616,0)*Z616</f>
        <v>5010</v>
      </c>
      <c r="BD616" s="18">
        <f>BC616*G616</f>
        <v>776550</v>
      </c>
      <c r="BE616" s="18">
        <f t="shared" si="359"/>
        <v>1553100</v>
      </c>
      <c r="BF616" s="18">
        <f>U616</f>
        <v>6</v>
      </c>
      <c r="BG616" s="19">
        <f>ROUNDUP(AR616/BC616,0)</f>
        <v>1</v>
      </c>
      <c r="BH616" s="19">
        <f t="shared" si="360"/>
        <v>1</v>
      </c>
      <c r="BI616" s="19"/>
      <c r="BJ616" s="19"/>
      <c r="BK616" s="19"/>
      <c r="BL616" s="19"/>
      <c r="BM616" s="19">
        <f t="shared" si="361"/>
        <v>18.461538461538463</v>
      </c>
      <c r="BN616" s="18">
        <f t="shared" si="362"/>
        <v>-10</v>
      </c>
      <c r="BO616" s="55">
        <f t="shared" si="363"/>
        <v>5000</v>
      </c>
      <c r="BP616" s="18">
        <f>BC616/AT616</f>
        <v>1628.25</v>
      </c>
    </row>
    <row r="617" spans="1:68" ht="30" x14ac:dyDescent="0.25">
      <c r="A617" s="18">
        <v>43</v>
      </c>
      <c r="B617" s="28" t="s">
        <v>2240</v>
      </c>
      <c r="C617" s="28" t="s">
        <v>1534</v>
      </c>
      <c r="D617" s="28"/>
      <c r="E617" s="23"/>
      <c r="F617" s="24">
        <v>160</v>
      </c>
      <c r="G617" s="25">
        <v>135</v>
      </c>
      <c r="H617" s="52" t="s">
        <v>1702</v>
      </c>
      <c r="I617" s="86" t="s">
        <v>1700</v>
      </c>
      <c r="J617" s="83" t="s">
        <v>1505</v>
      </c>
      <c r="K617" s="71" t="s">
        <v>1171</v>
      </c>
      <c r="L617" s="25" t="s">
        <v>792</v>
      </c>
      <c r="M617" s="52">
        <v>135</v>
      </c>
      <c r="N617" s="71" t="s">
        <v>1207</v>
      </c>
      <c r="O617" s="25">
        <v>1</v>
      </c>
      <c r="P617" s="25">
        <v>7</v>
      </c>
      <c r="Q617" s="52">
        <v>5</v>
      </c>
      <c r="R617" s="25">
        <v>3</v>
      </c>
      <c r="S617" s="52">
        <f>O617+P617+Q617+R617</f>
        <v>16</v>
      </c>
      <c r="T617" s="25">
        <v>10</v>
      </c>
      <c r="U617" s="25">
        <f t="shared" si="357"/>
        <v>16</v>
      </c>
      <c r="V617" s="71" t="s">
        <v>1906</v>
      </c>
      <c r="W617" s="71" t="s">
        <v>31</v>
      </c>
      <c r="X617" s="25" t="s">
        <v>1529</v>
      </c>
      <c r="Y617" s="25">
        <v>50</v>
      </c>
      <c r="Z617" s="25">
        <v>40</v>
      </c>
      <c r="AA617" s="42">
        <v>0</v>
      </c>
      <c r="AB617" s="42">
        <v>0</v>
      </c>
      <c r="AC617" s="42">
        <v>20</v>
      </c>
      <c r="AD617" s="42">
        <v>0</v>
      </c>
      <c r="AE617" s="42">
        <v>0</v>
      </c>
      <c r="AF617" s="42">
        <v>80</v>
      </c>
      <c r="AG617" s="42">
        <v>0</v>
      </c>
      <c r="AH617" s="42">
        <v>40</v>
      </c>
      <c r="AI617" s="42">
        <v>126.78</v>
      </c>
      <c r="AJ617" s="18">
        <v>266.77999999999997</v>
      </c>
      <c r="AK617" s="47">
        <v>29.64222222222222</v>
      </c>
      <c r="AL617" s="75">
        <v>126.78</v>
      </c>
      <c r="AM617" s="47">
        <f t="shared" si="355"/>
        <v>4001.7</v>
      </c>
      <c r="AN617" s="47">
        <v>4.0016999999999997E-2</v>
      </c>
      <c r="AO617" s="48">
        <v>3.6610532595138419E-5</v>
      </c>
      <c r="AP617" s="49">
        <v>0.9984816008075359</v>
      </c>
      <c r="AQ617" s="18" t="s">
        <v>1168</v>
      </c>
      <c r="AR617" s="24">
        <v>160</v>
      </c>
      <c r="AS617" s="24" t="s">
        <v>1509</v>
      </c>
      <c r="AT617" s="79">
        <f t="shared" si="342"/>
        <v>4.8761538461538461</v>
      </c>
      <c r="AU617" s="51" t="b">
        <f t="shared" si="343"/>
        <v>0</v>
      </c>
      <c r="AV617" s="19">
        <v>37.860861334595363</v>
      </c>
      <c r="AW617" s="47">
        <v>21600</v>
      </c>
      <c r="AX617" s="18" t="s">
        <v>1841</v>
      </c>
      <c r="AY617" s="18">
        <v>2</v>
      </c>
      <c r="AZ617" s="18">
        <f t="shared" si="358"/>
        <v>78.018461538461537</v>
      </c>
      <c r="BA617" s="44">
        <f>ROUNDUP((AT617*U617)/Z617,0)*Z617</f>
        <v>80</v>
      </c>
      <c r="BB617" s="80">
        <f t="shared" si="356"/>
        <v>50</v>
      </c>
      <c r="BC617" s="18">
        <f>BO617</f>
        <v>90</v>
      </c>
      <c r="BD617" s="18">
        <f>BO617*G617</f>
        <v>12150</v>
      </c>
      <c r="BE617" s="18">
        <f t="shared" si="359"/>
        <v>24300</v>
      </c>
      <c r="BF617" s="18">
        <f>U617</f>
        <v>16</v>
      </c>
      <c r="BG617" s="19">
        <f>ROUNDUP(AR617/BO617,0)</f>
        <v>2</v>
      </c>
      <c r="BH617" s="19">
        <f t="shared" si="360"/>
        <v>0</v>
      </c>
      <c r="BI617" s="19"/>
      <c r="BJ617" s="19"/>
      <c r="BK617" s="19">
        <f>BH617*BO617</f>
        <v>0</v>
      </c>
      <c r="BL617" s="19">
        <f>BK617*G617</f>
        <v>0</v>
      </c>
      <c r="BM617" s="19">
        <f t="shared" si="361"/>
        <v>78.018461538461537</v>
      </c>
      <c r="BN617" s="18">
        <f t="shared" si="362"/>
        <v>90</v>
      </c>
      <c r="BO617" s="18">
        <f t="shared" si="363"/>
        <v>90</v>
      </c>
      <c r="BP617" s="18">
        <f>BO617/AT617</f>
        <v>18.457169900615238</v>
      </c>
    </row>
    <row r="618" spans="1:68" ht="30" x14ac:dyDescent="0.25">
      <c r="A618" s="18">
        <v>112</v>
      </c>
      <c r="B618" s="28" t="s">
        <v>2241</v>
      </c>
      <c r="C618" s="28" t="s">
        <v>1870</v>
      </c>
      <c r="D618" s="28"/>
      <c r="E618" s="23" t="s">
        <v>1602</v>
      </c>
      <c r="F618" s="24">
        <v>35</v>
      </c>
      <c r="G618" s="25">
        <v>600</v>
      </c>
      <c r="H618" s="52" t="s">
        <v>1702</v>
      </c>
      <c r="I618" s="86" t="s">
        <v>1699</v>
      </c>
      <c r="J618" s="83" t="s">
        <v>1665</v>
      </c>
      <c r="K618" s="71" t="s">
        <v>1183</v>
      </c>
      <c r="L618" s="25" t="s">
        <v>793</v>
      </c>
      <c r="M618" s="52">
        <v>600</v>
      </c>
      <c r="N618" s="71" t="s">
        <v>1207</v>
      </c>
      <c r="O618" s="25">
        <v>1</v>
      </c>
      <c r="P618" s="25">
        <v>20</v>
      </c>
      <c r="Q618" s="52">
        <v>5</v>
      </c>
      <c r="R618" s="25">
        <v>5</v>
      </c>
      <c r="S618" s="25">
        <v>31</v>
      </c>
      <c r="T618" s="25">
        <v>30</v>
      </c>
      <c r="U618" s="25">
        <f>MIN(S618,T618)</f>
        <v>30</v>
      </c>
      <c r="V618" s="71"/>
      <c r="W618" s="71" t="s">
        <v>19</v>
      </c>
      <c r="X618" s="25" t="s">
        <v>1529</v>
      </c>
      <c r="Y618" s="25">
        <v>25</v>
      </c>
      <c r="Z618" s="25">
        <v>5</v>
      </c>
      <c r="AA618" s="42">
        <v>0</v>
      </c>
      <c r="AB618" s="42">
        <v>5</v>
      </c>
      <c r="AC618" s="42">
        <v>20</v>
      </c>
      <c r="AD618" s="42">
        <v>35</v>
      </c>
      <c r="AE618" s="42">
        <v>0</v>
      </c>
      <c r="AF618" s="42">
        <v>0</v>
      </c>
      <c r="AG618" s="42">
        <v>0</v>
      </c>
      <c r="AH618" s="42">
        <v>0</v>
      </c>
      <c r="AI618" s="42">
        <v>0</v>
      </c>
      <c r="AJ618" s="18">
        <v>60</v>
      </c>
      <c r="AK618" s="47">
        <v>6.666666666666667</v>
      </c>
      <c r="AL618" s="75">
        <v>35</v>
      </c>
      <c r="AM618" s="47">
        <f t="shared" si="355"/>
        <v>4000</v>
      </c>
      <c r="AN618" s="47">
        <v>0.04</v>
      </c>
      <c r="AO618" s="48">
        <v>3.6594979728753701E-5</v>
      </c>
      <c r="AP618" s="49">
        <v>0.99851819578726464</v>
      </c>
      <c r="AQ618" s="18" t="s">
        <v>1552</v>
      </c>
      <c r="AR618" s="24">
        <v>35</v>
      </c>
      <c r="AS618" s="24" t="s">
        <v>1509</v>
      </c>
      <c r="AT618" s="79">
        <f t="shared" si="342"/>
        <v>1.3461538461538463</v>
      </c>
      <c r="AU618" s="51" t="b">
        <f t="shared" si="343"/>
        <v>0</v>
      </c>
      <c r="AV618" s="19">
        <v>29.999999999999996</v>
      </c>
      <c r="AW618" s="47">
        <v>21000</v>
      </c>
      <c r="BB618" s="80">
        <f t="shared" si="356"/>
        <v>25</v>
      </c>
      <c r="BD618" s="18">
        <v>0</v>
      </c>
      <c r="BE618" s="18">
        <v>0</v>
      </c>
      <c r="BF618" s="18"/>
      <c r="BG618" s="18"/>
      <c r="BH618" s="18"/>
      <c r="BI618" s="18"/>
      <c r="BJ618" s="18"/>
      <c r="BK618" s="18"/>
      <c r="BL618" s="18"/>
    </row>
    <row r="619" spans="1:68" ht="30" x14ac:dyDescent="0.25">
      <c r="A619" s="18">
        <v>636</v>
      </c>
      <c r="B619" s="29" t="s">
        <v>2242</v>
      </c>
      <c r="C619" s="28" t="s">
        <v>1534</v>
      </c>
      <c r="D619" s="28"/>
      <c r="E619" s="23"/>
      <c r="F619" s="24">
        <v>50000</v>
      </c>
      <c r="G619" s="25">
        <v>0.28999999999999998</v>
      </c>
      <c r="H619" s="52" t="s">
        <v>1779</v>
      </c>
      <c r="I619" s="86" t="s">
        <v>1700</v>
      </c>
      <c r="J619" s="83" t="s">
        <v>1505</v>
      </c>
      <c r="K619" s="71" t="s">
        <v>1197</v>
      </c>
      <c r="L619" s="25" t="s">
        <v>794</v>
      </c>
      <c r="M619" s="52">
        <v>0.28999999999999998</v>
      </c>
      <c r="N619" s="71" t="s">
        <v>1208</v>
      </c>
      <c r="O619" s="37">
        <v>1</v>
      </c>
      <c r="P619" s="37">
        <v>7</v>
      </c>
      <c r="Q619" s="87">
        <v>4</v>
      </c>
      <c r="R619" s="37">
        <v>3</v>
      </c>
      <c r="S619" s="37">
        <v>15</v>
      </c>
      <c r="T619" s="37">
        <v>5</v>
      </c>
      <c r="U619" s="25">
        <f>SUM(O619:R619)</f>
        <v>15</v>
      </c>
      <c r="V619" s="71"/>
      <c r="W619" s="71" t="s">
        <v>21</v>
      </c>
      <c r="X619" s="23" t="s">
        <v>1510</v>
      </c>
      <c r="Y619" s="25">
        <v>50000</v>
      </c>
      <c r="Z619" s="25">
        <v>1000</v>
      </c>
      <c r="AA619" s="42">
        <v>25000</v>
      </c>
      <c r="AB619" s="42">
        <v>46000</v>
      </c>
      <c r="AC619" s="42">
        <v>0</v>
      </c>
      <c r="AD619" s="42">
        <v>29000</v>
      </c>
      <c r="AE619" s="42">
        <v>5000</v>
      </c>
      <c r="AF619" s="42">
        <v>0</v>
      </c>
      <c r="AG619" s="42">
        <v>0</v>
      </c>
      <c r="AH619" s="42">
        <v>9000</v>
      </c>
      <c r="AI619" s="42">
        <v>10000</v>
      </c>
      <c r="AJ619" s="18">
        <v>124000</v>
      </c>
      <c r="AK619" s="47">
        <v>13777.777777777777</v>
      </c>
      <c r="AL619" s="75">
        <v>46000</v>
      </c>
      <c r="AM619" s="47">
        <f t="shared" si="355"/>
        <v>3995.5555555555552</v>
      </c>
      <c r="AN619" s="47">
        <v>3.995555555555555E-2</v>
      </c>
      <c r="AO619" s="48">
        <v>3.6554318640166196E-5</v>
      </c>
      <c r="AP619" s="49">
        <v>0.99855475010590478</v>
      </c>
      <c r="AQ619" s="18" t="s">
        <v>1168</v>
      </c>
      <c r="AR619" s="24">
        <v>50000</v>
      </c>
      <c r="AS619" s="24" t="s">
        <v>1510</v>
      </c>
      <c r="AT619" s="79">
        <f t="shared" si="342"/>
        <v>1769.2307692307693</v>
      </c>
      <c r="AU619" s="51" t="b">
        <f t="shared" si="343"/>
        <v>0</v>
      </c>
      <c r="AV619" s="19">
        <v>32.608695652173914</v>
      </c>
      <c r="AW619" s="47">
        <v>14499.999999999998</v>
      </c>
      <c r="AX619" s="18" t="s">
        <v>1841</v>
      </c>
      <c r="AY619" s="18">
        <v>2</v>
      </c>
      <c r="AZ619" s="18">
        <f>AT619*U619</f>
        <v>26538.461538461539</v>
      </c>
      <c r="BA619" s="44">
        <f>ROUNDUP((AT619*U619)/Z619,0)*Z619</f>
        <v>27000</v>
      </c>
      <c r="BB619" s="80">
        <f t="shared" si="356"/>
        <v>50000</v>
      </c>
      <c r="BC619" s="18">
        <f>BO619</f>
        <v>50000</v>
      </c>
      <c r="BD619" s="18">
        <f>BO619*G619</f>
        <v>14499.999999999998</v>
      </c>
      <c r="BE619" s="18">
        <f>BD619*AY619</f>
        <v>28999.999999999996</v>
      </c>
      <c r="BF619" s="18">
        <f>U619</f>
        <v>15</v>
      </c>
      <c r="BG619" s="19">
        <f>ROUNDUP(AR619/BO619,0)</f>
        <v>1</v>
      </c>
      <c r="BH619" s="19">
        <f>AY619-BG619</f>
        <v>1</v>
      </c>
      <c r="BI619" s="19"/>
      <c r="BJ619" s="19"/>
      <c r="BK619" s="19">
        <f>BH619*BO619</f>
        <v>50000</v>
      </c>
      <c r="BL619" s="19">
        <f>BK619*G619</f>
        <v>14499.999999999998</v>
      </c>
      <c r="BM619" s="19">
        <f>BF619*AT619</f>
        <v>26538.461538461539</v>
      </c>
      <c r="BN619" s="18">
        <f>Y619+ROUNDUP((BM619-Y619)/Z619,0)*Z619</f>
        <v>26000</v>
      </c>
      <c r="BO619" s="18">
        <f>IF(BN619&gt;=Y619,BN619,Y619)</f>
        <v>50000</v>
      </c>
      <c r="BP619" s="18">
        <f>BO619/AT619</f>
        <v>28.260869565217391</v>
      </c>
    </row>
    <row r="620" spans="1:68" ht="30" x14ac:dyDescent="0.25">
      <c r="A620" s="18">
        <v>390</v>
      </c>
      <c r="B620" s="29" t="s">
        <v>2243</v>
      </c>
      <c r="C620" s="28" t="s">
        <v>1534</v>
      </c>
      <c r="D620" s="28"/>
      <c r="E620" s="23"/>
      <c r="F620" s="24">
        <v>33000</v>
      </c>
      <c r="G620" s="25">
        <v>0.55000000000000004</v>
      </c>
      <c r="H620" s="52" t="e">
        <v>#N/A</v>
      </c>
      <c r="I620" s="86" t="s">
        <v>1700</v>
      </c>
      <c r="J620" s="83" t="s">
        <v>1502</v>
      </c>
      <c r="K620" s="71" t="s">
        <v>1187</v>
      </c>
      <c r="L620" s="25" t="s">
        <v>841</v>
      </c>
      <c r="M620" s="52">
        <v>0.55000000000000004</v>
      </c>
      <c r="N620" s="71" t="s">
        <v>1208</v>
      </c>
      <c r="O620" s="37">
        <v>1</v>
      </c>
      <c r="P620" s="37">
        <v>10</v>
      </c>
      <c r="Q620" s="87">
        <v>1</v>
      </c>
      <c r="R620" s="37">
        <v>3</v>
      </c>
      <c r="S620" s="37">
        <v>15</v>
      </c>
      <c r="T620" s="37">
        <v>5</v>
      </c>
      <c r="U620" s="25">
        <f>SUM(O620:R620)</f>
        <v>15</v>
      </c>
      <c r="V620" s="71"/>
      <c r="W620" s="71" t="s">
        <v>46</v>
      </c>
      <c r="X620" s="23" t="s">
        <v>1510</v>
      </c>
      <c r="Y620" s="25">
        <v>10000</v>
      </c>
      <c r="Z620" s="25">
        <v>500</v>
      </c>
      <c r="AA620" s="42"/>
      <c r="AB620" s="42"/>
      <c r="AC620" s="42"/>
      <c r="AD620" s="42"/>
      <c r="AE620" s="42">
        <v>3000</v>
      </c>
      <c r="AF620" s="42">
        <v>0</v>
      </c>
      <c r="AG620" s="42">
        <v>32880</v>
      </c>
      <c r="AH620" s="42">
        <v>0</v>
      </c>
      <c r="AI620" s="42">
        <v>0</v>
      </c>
      <c r="AJ620" s="18">
        <v>35880</v>
      </c>
      <c r="AK620" s="47">
        <v>7176</v>
      </c>
      <c r="AL620" s="75">
        <v>32880</v>
      </c>
      <c r="AM620" s="47">
        <f t="shared" si="355"/>
        <v>2192.666666666667</v>
      </c>
      <c r="AN620" s="47">
        <v>3.9468000000000003E-2</v>
      </c>
      <c r="AO620" s="48">
        <v>3.6108266498361282E-5</v>
      </c>
      <c r="AP620" s="49">
        <v>0.99859085837240313</v>
      </c>
      <c r="AQ620" s="18" t="s">
        <v>1168</v>
      </c>
      <c r="AR620" s="24">
        <v>33000</v>
      </c>
      <c r="AS620" s="24" t="s">
        <v>1510</v>
      </c>
      <c r="AT620" s="79">
        <f t="shared" si="342"/>
        <v>1264.6153846153845</v>
      </c>
      <c r="AU620" s="51" t="b">
        <f t="shared" si="343"/>
        <v>0</v>
      </c>
      <c r="AV620" s="19">
        <v>30.10948905109489</v>
      </c>
      <c r="AW620" s="47">
        <v>18150</v>
      </c>
      <c r="AX620" s="18" t="s">
        <v>1841</v>
      </c>
      <c r="AY620" s="18">
        <v>2</v>
      </c>
      <c r="AZ620" s="18">
        <f>AT620*U620</f>
        <v>18969.23076923077</v>
      </c>
      <c r="BA620" s="44">
        <f>ROUNDUP((AT620*U620)/Z620,0)*Z620</f>
        <v>19000</v>
      </c>
      <c r="BB620" s="80">
        <f t="shared" si="356"/>
        <v>10000</v>
      </c>
      <c r="BC620" s="18">
        <f>BO620</f>
        <v>13000</v>
      </c>
      <c r="BD620" s="18">
        <f>BO620*G620</f>
        <v>7150.0000000000009</v>
      </c>
      <c r="BE620" s="18">
        <f>BD620*AY620</f>
        <v>14300.000000000002</v>
      </c>
      <c r="BF620" s="18">
        <v>10</v>
      </c>
      <c r="BG620" s="19">
        <f>ROUNDUP(AR620/BO620,0)</f>
        <v>3</v>
      </c>
      <c r="BH620" s="19">
        <f>AY620-BG620</f>
        <v>-1</v>
      </c>
      <c r="BI620" s="19">
        <f>(AR620-AY620*BO620)*G620</f>
        <v>3850.0000000000005</v>
      </c>
      <c r="BJ620" s="19"/>
      <c r="BK620" s="19"/>
      <c r="BL620" s="19"/>
      <c r="BM620" s="19">
        <f>BF620*AT620</f>
        <v>12646.153846153846</v>
      </c>
      <c r="BN620" s="18">
        <f>Y620+ROUNDUP((BM620-Y620)/Z620,0)*Z620</f>
        <v>13000</v>
      </c>
      <c r="BO620" s="18">
        <f>IF(BN620&gt;=Y620,BN620,Y620)</f>
        <v>13000</v>
      </c>
      <c r="BP620" s="18">
        <f>BO620/AT620</f>
        <v>10.279805352798054</v>
      </c>
    </row>
    <row r="621" spans="1:68" ht="30" x14ac:dyDescent="0.25">
      <c r="A621" s="18">
        <v>858</v>
      </c>
      <c r="B621" s="28" t="s">
        <v>2244</v>
      </c>
      <c r="C621" s="28" t="s">
        <v>1870</v>
      </c>
      <c r="D621" s="28"/>
      <c r="E621" s="23" t="s">
        <v>1602</v>
      </c>
      <c r="F621" s="24">
        <v>770</v>
      </c>
      <c r="G621" s="25">
        <v>15.5</v>
      </c>
      <c r="H621" s="52" t="e">
        <v>#N/A</v>
      </c>
      <c r="I621" s="86" t="s">
        <v>1700</v>
      </c>
      <c r="J621" s="83" t="s">
        <v>1499</v>
      </c>
      <c r="K621" s="69" t="s">
        <v>1178</v>
      </c>
      <c r="L621" s="25" t="s">
        <v>1324</v>
      </c>
      <c r="M621" s="52">
        <v>15.5</v>
      </c>
      <c r="N621" s="71" t="s">
        <v>1208</v>
      </c>
      <c r="O621" s="25">
        <v>1</v>
      </c>
      <c r="P621" s="25">
        <v>4</v>
      </c>
      <c r="Q621" s="52">
        <v>1</v>
      </c>
      <c r="R621" s="25">
        <v>2</v>
      </c>
      <c r="S621" s="25">
        <v>8</v>
      </c>
      <c r="U621" s="25">
        <f>MIN(S621,T621)</f>
        <v>8</v>
      </c>
      <c r="V621" s="71"/>
      <c r="W621" s="71" t="s">
        <v>46</v>
      </c>
      <c r="X621" s="25" t="s">
        <v>1510</v>
      </c>
      <c r="Y621" s="25">
        <v>500</v>
      </c>
      <c r="Z621" s="25">
        <v>10</v>
      </c>
      <c r="AA621" s="42"/>
      <c r="AB621" s="42"/>
      <c r="AC621" s="42"/>
      <c r="AD621" s="42"/>
      <c r="AE621" s="42"/>
      <c r="AF621" s="42">
        <v>490</v>
      </c>
      <c r="AG621" s="42"/>
      <c r="AH621" s="42">
        <v>10</v>
      </c>
      <c r="AI621" s="42"/>
      <c r="AK621" s="47">
        <v>250</v>
      </c>
      <c r="AM621" s="47">
        <f t="shared" si="355"/>
        <v>0</v>
      </c>
      <c r="AO621" s="48">
        <v>0</v>
      </c>
      <c r="AP621" s="49">
        <v>1</v>
      </c>
      <c r="AQ621" s="18" t="s">
        <v>1552</v>
      </c>
      <c r="AR621" s="24">
        <v>770</v>
      </c>
      <c r="AS621" s="24" t="s">
        <v>1510</v>
      </c>
      <c r="AT621" s="79">
        <f t="shared" si="342"/>
        <v>0</v>
      </c>
      <c r="AU621" s="51" t="b">
        <f t="shared" si="343"/>
        <v>0</v>
      </c>
      <c r="AV621" s="19"/>
      <c r="AW621" s="47">
        <v>11935</v>
      </c>
      <c r="BB621" s="80">
        <f t="shared" si="356"/>
        <v>500</v>
      </c>
      <c r="BD621" s="18">
        <v>0</v>
      </c>
      <c r="BE621" s="18">
        <v>0</v>
      </c>
      <c r="BF621" s="18"/>
      <c r="BG621" s="18"/>
      <c r="BH621" s="18"/>
      <c r="BI621" s="18"/>
      <c r="BJ621" s="18"/>
      <c r="BK621" s="18"/>
      <c r="BL621" s="18"/>
    </row>
    <row r="622" spans="1:68" x14ac:dyDescent="0.25">
      <c r="A622" s="18">
        <v>495</v>
      </c>
      <c r="B622" s="23" t="s">
        <v>1318</v>
      </c>
      <c r="C622" s="28" t="s">
        <v>1870</v>
      </c>
      <c r="D622" s="28"/>
      <c r="E622" s="23" t="s">
        <v>1602</v>
      </c>
      <c r="F622" s="24">
        <v>0</v>
      </c>
      <c r="G622" s="25">
        <v>37</v>
      </c>
      <c r="H622" s="52" t="s">
        <v>1808</v>
      </c>
      <c r="I622" s="86" t="s">
        <v>1700</v>
      </c>
      <c r="J622" s="83" t="s">
        <v>1503</v>
      </c>
      <c r="K622" s="69" t="s">
        <v>1178</v>
      </c>
      <c r="L622" s="25" t="s">
        <v>1319</v>
      </c>
      <c r="M622" s="52">
        <v>37</v>
      </c>
      <c r="N622" s="71" t="s">
        <v>1208</v>
      </c>
      <c r="O622" s="25">
        <v>1</v>
      </c>
      <c r="P622" s="25">
        <v>4</v>
      </c>
      <c r="Q622" s="52">
        <v>1</v>
      </c>
      <c r="R622" s="25">
        <v>2</v>
      </c>
      <c r="S622" s="25">
        <v>8</v>
      </c>
      <c r="U622" s="25">
        <f>MIN(S622,T622)</f>
        <v>8</v>
      </c>
      <c r="V622" s="71"/>
      <c r="W622" s="71" t="s">
        <v>46</v>
      </c>
      <c r="X622" s="25" t="s">
        <v>1510</v>
      </c>
      <c r="Y622" s="25">
        <v>500</v>
      </c>
      <c r="Z622" s="25">
        <v>10</v>
      </c>
      <c r="AA622" s="42">
        <v>150</v>
      </c>
      <c r="AB622" s="42"/>
      <c r="AC622" s="42">
        <v>188</v>
      </c>
      <c r="AD622" s="42"/>
      <c r="AE622" s="42">
        <v>100</v>
      </c>
      <c r="AF622" s="42">
        <v>60</v>
      </c>
      <c r="AG622" s="42">
        <v>10</v>
      </c>
      <c r="AH622" s="42">
        <v>100</v>
      </c>
      <c r="AI622" s="42"/>
      <c r="AK622" s="47">
        <v>101.33333333333333</v>
      </c>
      <c r="AM622" s="47">
        <f t="shared" si="355"/>
        <v>0</v>
      </c>
      <c r="AO622" s="48">
        <v>0</v>
      </c>
      <c r="AP622" s="49">
        <v>1</v>
      </c>
      <c r="AQ622" s="18" t="s">
        <v>1552</v>
      </c>
      <c r="AR622" s="24">
        <v>0</v>
      </c>
      <c r="AS622" s="24" t="s">
        <v>1510</v>
      </c>
      <c r="AT622" s="79">
        <f t="shared" si="342"/>
        <v>0</v>
      </c>
      <c r="AU622" s="51" t="b">
        <f t="shared" si="343"/>
        <v>0</v>
      </c>
      <c r="AV622" s="19"/>
      <c r="AW622" s="47">
        <v>0</v>
      </c>
      <c r="BB622" s="80">
        <f t="shared" si="356"/>
        <v>500</v>
      </c>
      <c r="BD622" s="18">
        <v>0</v>
      </c>
      <c r="BE622" s="18">
        <v>0</v>
      </c>
      <c r="BF622" s="18"/>
      <c r="BG622" s="18"/>
      <c r="BH622" s="18"/>
      <c r="BI622" s="18"/>
      <c r="BJ622" s="18"/>
      <c r="BK622" s="18"/>
      <c r="BL622" s="18"/>
    </row>
    <row r="623" spans="1:68" x14ac:dyDescent="0.25">
      <c r="A623" s="18">
        <v>213</v>
      </c>
      <c r="B623" s="23" t="s">
        <v>797</v>
      </c>
      <c r="C623" s="28" t="s">
        <v>1534</v>
      </c>
      <c r="D623" s="28"/>
      <c r="E623" s="23"/>
      <c r="F623" s="24">
        <v>439</v>
      </c>
      <c r="G623" s="25">
        <v>34</v>
      </c>
      <c r="H623" s="52" t="s">
        <v>1768</v>
      </c>
      <c r="I623" s="86" t="s">
        <v>1700</v>
      </c>
      <c r="J623" s="83" t="s">
        <v>1639</v>
      </c>
      <c r="K623" s="71" t="s">
        <v>1178</v>
      </c>
      <c r="L623" s="25" t="s">
        <v>798</v>
      </c>
      <c r="M623" s="52">
        <v>34</v>
      </c>
      <c r="N623" s="71" t="s">
        <v>1208</v>
      </c>
      <c r="O623" s="25">
        <v>1</v>
      </c>
      <c r="P623" s="25">
        <v>4</v>
      </c>
      <c r="Q623" s="52">
        <v>1</v>
      </c>
      <c r="R623" s="25">
        <v>2</v>
      </c>
      <c r="S623" s="25">
        <v>8</v>
      </c>
      <c r="T623" s="25">
        <v>5</v>
      </c>
      <c r="U623" s="25">
        <f t="shared" ref="U623:U632" si="364">SUM(O623:R623)</f>
        <v>8</v>
      </c>
      <c r="V623" s="71" t="s">
        <v>1968</v>
      </c>
      <c r="W623" s="71" t="s">
        <v>46</v>
      </c>
      <c r="X623" s="25" t="s">
        <v>1510</v>
      </c>
      <c r="Y623" s="25">
        <v>500</v>
      </c>
      <c r="Z623" s="25">
        <v>10</v>
      </c>
      <c r="AA623" s="42">
        <v>325</v>
      </c>
      <c r="AB623" s="42">
        <v>350</v>
      </c>
      <c r="AC623" s="42">
        <v>100</v>
      </c>
      <c r="AD623" s="42">
        <v>0</v>
      </c>
      <c r="AE623" s="42">
        <v>0</v>
      </c>
      <c r="AF623" s="42">
        <v>100</v>
      </c>
      <c r="AG623" s="42">
        <v>110</v>
      </c>
      <c r="AH623" s="42">
        <v>0</v>
      </c>
      <c r="AI623" s="42">
        <v>0</v>
      </c>
      <c r="AJ623" s="18">
        <v>985</v>
      </c>
      <c r="AK623" s="47">
        <v>109.44444444444444</v>
      </c>
      <c r="AL623" s="75">
        <v>350</v>
      </c>
      <c r="AM623" s="47">
        <f t="shared" si="355"/>
        <v>3721.1111111111109</v>
      </c>
      <c r="AN623" s="47">
        <v>3.7211111111111111E-2</v>
      </c>
      <c r="AO623" s="48">
        <v>3.4043496419887814E-5</v>
      </c>
      <c r="AP623" s="49">
        <v>0.99862490186882302</v>
      </c>
      <c r="AQ623" s="18" t="s">
        <v>1168</v>
      </c>
      <c r="AR623" s="24">
        <v>439</v>
      </c>
      <c r="AS623" s="24" t="s">
        <v>1510</v>
      </c>
      <c r="AT623" s="79">
        <f t="shared" si="342"/>
        <v>13.461538461538462</v>
      </c>
      <c r="AU623" s="51" t="b">
        <f t="shared" si="343"/>
        <v>0</v>
      </c>
      <c r="AV623" s="19">
        <v>37.628571428571433</v>
      </c>
      <c r="AW623" s="47">
        <v>14926</v>
      </c>
      <c r="AX623" s="18" t="s">
        <v>1841</v>
      </c>
      <c r="AY623" s="18">
        <v>2</v>
      </c>
      <c r="AZ623" s="18">
        <f t="shared" ref="AZ623:AZ632" si="365">AT623*U623</f>
        <v>107.69230769230769</v>
      </c>
      <c r="BA623" s="44">
        <f t="shared" ref="BA623:BA632" si="366">ROUNDUP((AT623*U623)/Z623,0)*Z623</f>
        <v>110</v>
      </c>
      <c r="BB623" s="80">
        <f t="shared" si="356"/>
        <v>500</v>
      </c>
      <c r="BC623" s="18">
        <f t="shared" ref="BC623:BC632" si="367">BO623</f>
        <v>500</v>
      </c>
      <c r="BD623" s="18">
        <f t="shared" ref="BD623:BD632" si="368">BO623*G623</f>
        <v>17000</v>
      </c>
      <c r="BE623" s="18">
        <f t="shared" ref="BE623:BE632" si="369">BD623*AY623</f>
        <v>34000</v>
      </c>
      <c r="BF623" s="18">
        <f>U623</f>
        <v>8</v>
      </c>
      <c r="BG623" s="19">
        <f t="shared" ref="BG623:BG632" si="370">ROUNDUP(AR623/BO623,0)</f>
        <v>1</v>
      </c>
      <c r="BH623" s="19">
        <f t="shared" ref="BH623:BH632" si="371">AY623-BG623</f>
        <v>1</v>
      </c>
      <c r="BI623" s="19"/>
      <c r="BJ623" s="19"/>
      <c r="BK623" s="19">
        <f>BH623*BO623</f>
        <v>500</v>
      </c>
      <c r="BL623" s="19">
        <f>BK623*G623</f>
        <v>17000</v>
      </c>
      <c r="BM623" s="19">
        <f t="shared" ref="BM623:BM632" si="372">BF623*AT623</f>
        <v>107.69230769230769</v>
      </c>
      <c r="BN623" s="18">
        <f t="shared" ref="BN623:BN632" si="373">Y623+ROUNDUP((BM623-Y623)/Z623,0)*Z623</f>
        <v>100</v>
      </c>
      <c r="BO623" s="18">
        <f t="shared" ref="BO623:BO632" si="374">IF(BN623&gt;=Y623,BN623,Y623)</f>
        <v>500</v>
      </c>
      <c r="BP623" s="18">
        <f t="shared" ref="BP623:BP632" si="375">BO623/AT623</f>
        <v>37.142857142857146</v>
      </c>
    </row>
    <row r="624" spans="1:68" ht="30" x14ac:dyDescent="0.25">
      <c r="A624" s="18">
        <v>392</v>
      </c>
      <c r="B624" s="29" t="s">
        <v>2245</v>
      </c>
      <c r="C624" s="28" t="s">
        <v>1534</v>
      </c>
      <c r="D624" s="28"/>
      <c r="E624" s="23"/>
      <c r="F624" s="24">
        <v>33400</v>
      </c>
      <c r="G624" s="25">
        <v>0.55000000000000004</v>
      </c>
      <c r="H624" s="52" t="e">
        <v>#N/A</v>
      </c>
      <c r="I624" s="86" t="s">
        <v>1700</v>
      </c>
      <c r="J624" s="83" t="s">
        <v>1502</v>
      </c>
      <c r="K624" s="71" t="s">
        <v>1187</v>
      </c>
      <c r="L624" s="25" t="s">
        <v>845</v>
      </c>
      <c r="M624" s="52">
        <v>0.55000000000000004</v>
      </c>
      <c r="N624" s="71" t="s">
        <v>1208</v>
      </c>
      <c r="O624" s="37">
        <v>1</v>
      </c>
      <c r="P624" s="37">
        <v>10</v>
      </c>
      <c r="Q624" s="87">
        <v>1</v>
      </c>
      <c r="R624" s="37">
        <v>3</v>
      </c>
      <c r="S624" s="37">
        <v>15</v>
      </c>
      <c r="T624" s="37">
        <v>5</v>
      </c>
      <c r="U624" s="25">
        <f t="shared" si="364"/>
        <v>15</v>
      </c>
      <c r="V624" s="71"/>
      <c r="W624" s="71" t="s">
        <v>46</v>
      </c>
      <c r="X624" s="23" t="s">
        <v>1510</v>
      </c>
      <c r="Y624" s="25">
        <v>10000</v>
      </c>
      <c r="Z624" s="25">
        <v>500</v>
      </c>
      <c r="AA624" s="42"/>
      <c r="AB624" s="42"/>
      <c r="AC624" s="42"/>
      <c r="AD624" s="42"/>
      <c r="AE624" s="42">
        <v>1560</v>
      </c>
      <c r="AF624" s="42">
        <v>0</v>
      </c>
      <c r="AG624" s="42">
        <v>32200</v>
      </c>
      <c r="AH624" s="42">
        <v>0</v>
      </c>
      <c r="AI624" s="42">
        <v>0</v>
      </c>
      <c r="AJ624" s="18">
        <v>33760</v>
      </c>
      <c r="AK624" s="47">
        <v>6752</v>
      </c>
      <c r="AL624" s="75">
        <v>32200</v>
      </c>
      <c r="AM624" s="47">
        <f t="shared" si="355"/>
        <v>2063.1111111111113</v>
      </c>
      <c r="AN624" s="47">
        <v>3.7136000000000002E-2</v>
      </c>
      <c r="AO624" s="48">
        <v>3.3974779180174941E-5</v>
      </c>
      <c r="AP624" s="49">
        <v>0.99865887664800324</v>
      </c>
      <c r="AQ624" s="18" t="s">
        <v>1168</v>
      </c>
      <c r="AR624" s="24">
        <v>33400</v>
      </c>
      <c r="AS624" s="24" t="s">
        <v>1510</v>
      </c>
      <c r="AT624" s="79">
        <f t="shared" si="342"/>
        <v>1238.4615384615386</v>
      </c>
      <c r="AU624" s="51" t="b">
        <f t="shared" si="343"/>
        <v>0</v>
      </c>
      <c r="AV624" s="19">
        <v>31.118012422360252</v>
      </c>
      <c r="AW624" s="47">
        <v>18370</v>
      </c>
      <c r="AX624" s="18" t="s">
        <v>1841</v>
      </c>
      <c r="AY624" s="18">
        <v>2</v>
      </c>
      <c r="AZ624" s="18">
        <f t="shared" si="365"/>
        <v>18576.923076923078</v>
      </c>
      <c r="BA624" s="44">
        <f t="shared" si="366"/>
        <v>19000</v>
      </c>
      <c r="BB624" s="80">
        <f t="shared" si="356"/>
        <v>10000</v>
      </c>
      <c r="BC624" s="18">
        <f t="shared" si="367"/>
        <v>12500</v>
      </c>
      <c r="BD624" s="18">
        <f t="shared" si="368"/>
        <v>6875.0000000000009</v>
      </c>
      <c r="BE624" s="18">
        <f t="shared" si="369"/>
        <v>13750.000000000002</v>
      </c>
      <c r="BF624" s="18">
        <v>10</v>
      </c>
      <c r="BG624" s="19">
        <f t="shared" si="370"/>
        <v>3</v>
      </c>
      <c r="BH624" s="19">
        <f t="shared" si="371"/>
        <v>-1</v>
      </c>
      <c r="BI624" s="19">
        <f>(AR624-AY624*BO624)*G624</f>
        <v>4620</v>
      </c>
      <c r="BJ624" s="19"/>
      <c r="BK624" s="19"/>
      <c r="BL624" s="19"/>
      <c r="BM624" s="19">
        <f t="shared" si="372"/>
        <v>12384.615384615387</v>
      </c>
      <c r="BN624" s="18">
        <f t="shared" si="373"/>
        <v>12500</v>
      </c>
      <c r="BO624" s="18">
        <f t="shared" si="374"/>
        <v>12500</v>
      </c>
      <c r="BP624" s="18">
        <f t="shared" si="375"/>
        <v>10.093167701863353</v>
      </c>
    </row>
    <row r="625" spans="1:68" ht="30" x14ac:dyDescent="0.25">
      <c r="A625" s="18">
        <v>41</v>
      </c>
      <c r="B625" s="28" t="s">
        <v>2246</v>
      </c>
      <c r="C625" s="28" t="s">
        <v>1534</v>
      </c>
      <c r="D625" s="28"/>
      <c r="E625" s="23"/>
      <c r="F625" s="24">
        <v>150</v>
      </c>
      <c r="G625" s="25">
        <v>55</v>
      </c>
      <c r="H625" s="52" t="s">
        <v>1702</v>
      </c>
      <c r="I625" s="86" t="s">
        <v>1699</v>
      </c>
      <c r="J625" s="83" t="s">
        <v>1632</v>
      </c>
      <c r="K625" s="71" t="s">
        <v>1171</v>
      </c>
      <c r="L625" s="25" t="s">
        <v>799</v>
      </c>
      <c r="M625" s="52">
        <v>55</v>
      </c>
      <c r="N625" s="71" t="s">
        <v>1207</v>
      </c>
      <c r="O625" s="25">
        <v>1</v>
      </c>
      <c r="P625" s="25">
        <v>7</v>
      </c>
      <c r="Q625" s="52">
        <v>5</v>
      </c>
      <c r="R625" s="25">
        <v>3</v>
      </c>
      <c r="S625" s="52">
        <f>O625+P625+Q625+R625</f>
        <v>16</v>
      </c>
      <c r="T625" s="25">
        <v>7</v>
      </c>
      <c r="U625" s="25">
        <f t="shared" si="364"/>
        <v>16</v>
      </c>
      <c r="V625" s="71" t="s">
        <v>1906</v>
      </c>
      <c r="W625" s="71" t="s">
        <v>31</v>
      </c>
      <c r="X625" s="25" t="s">
        <v>1529</v>
      </c>
      <c r="Y625" s="25">
        <v>50</v>
      </c>
      <c r="Z625" s="25">
        <v>50</v>
      </c>
      <c r="AA625" s="42">
        <v>50</v>
      </c>
      <c r="AB625" s="42">
        <v>50</v>
      </c>
      <c r="AC625" s="42">
        <v>50</v>
      </c>
      <c r="AD625" s="42">
        <v>50</v>
      </c>
      <c r="AE625" s="42">
        <v>55</v>
      </c>
      <c r="AF625" s="42">
        <v>0</v>
      </c>
      <c r="AG625" s="42">
        <v>50</v>
      </c>
      <c r="AH625" s="42">
        <v>100</v>
      </c>
      <c r="AI625" s="42">
        <v>200</v>
      </c>
      <c r="AJ625" s="18">
        <v>605</v>
      </c>
      <c r="AK625" s="47">
        <v>67.222222222222229</v>
      </c>
      <c r="AL625" s="75">
        <v>200</v>
      </c>
      <c r="AM625" s="47">
        <f t="shared" si="355"/>
        <v>3697.2222222222226</v>
      </c>
      <c r="AN625" s="47">
        <v>3.6972222222222226E-2</v>
      </c>
      <c r="AO625" s="48">
        <v>3.3824943068729988E-5</v>
      </c>
      <c r="AP625" s="49">
        <v>0.99869270159107193</v>
      </c>
      <c r="AQ625" s="18" t="s">
        <v>1168</v>
      </c>
      <c r="AR625" s="24">
        <v>150</v>
      </c>
      <c r="AS625" s="24" t="s">
        <v>1509</v>
      </c>
      <c r="AT625" s="79">
        <f t="shared" si="342"/>
        <v>7.6923076923076925</v>
      </c>
      <c r="AU625" s="51" t="b">
        <f t="shared" si="343"/>
        <v>0</v>
      </c>
      <c r="AV625" s="19">
        <v>22.5</v>
      </c>
      <c r="AW625" s="47">
        <v>8250</v>
      </c>
      <c r="AX625" s="18" t="s">
        <v>1841</v>
      </c>
      <c r="AY625" s="18">
        <v>2</v>
      </c>
      <c r="AZ625" s="18">
        <f t="shared" si="365"/>
        <v>123.07692307692308</v>
      </c>
      <c r="BA625" s="44">
        <f t="shared" si="366"/>
        <v>150</v>
      </c>
      <c r="BB625" s="80">
        <f t="shared" si="356"/>
        <v>50</v>
      </c>
      <c r="BC625" s="18">
        <f t="shared" si="367"/>
        <v>100</v>
      </c>
      <c r="BD625" s="18">
        <f t="shared" si="368"/>
        <v>5500</v>
      </c>
      <c r="BE625" s="18">
        <f t="shared" si="369"/>
        <v>11000</v>
      </c>
      <c r="BF625" s="18">
        <v>10</v>
      </c>
      <c r="BG625" s="19">
        <f t="shared" si="370"/>
        <v>2</v>
      </c>
      <c r="BH625" s="19">
        <f t="shared" si="371"/>
        <v>0</v>
      </c>
      <c r="BI625" s="19"/>
      <c r="BJ625" s="19"/>
      <c r="BK625" s="19"/>
      <c r="BL625" s="19"/>
      <c r="BM625" s="19">
        <f t="shared" si="372"/>
        <v>76.92307692307692</v>
      </c>
      <c r="BN625" s="18">
        <f t="shared" si="373"/>
        <v>100</v>
      </c>
      <c r="BO625" s="18">
        <f t="shared" si="374"/>
        <v>100</v>
      </c>
      <c r="BP625" s="18">
        <f t="shared" si="375"/>
        <v>13</v>
      </c>
    </row>
    <row r="626" spans="1:68" ht="30" x14ac:dyDescent="0.25">
      <c r="A626" s="18">
        <v>363</v>
      </c>
      <c r="B626" s="29" t="s">
        <v>2247</v>
      </c>
      <c r="C626" s="28" t="s">
        <v>1534</v>
      </c>
      <c r="D626" s="28"/>
      <c r="E626" s="23"/>
      <c r="F626" s="24">
        <v>35400</v>
      </c>
      <c r="G626" s="25">
        <v>0.78</v>
      </c>
      <c r="H626" s="52" t="s">
        <v>1786</v>
      </c>
      <c r="I626" s="86" t="s">
        <v>1700</v>
      </c>
      <c r="J626" s="83" t="s">
        <v>1505</v>
      </c>
      <c r="K626" s="71" t="s">
        <v>1187</v>
      </c>
      <c r="L626" s="25" t="s">
        <v>800</v>
      </c>
      <c r="M626" s="52">
        <v>0.78</v>
      </c>
      <c r="N626" s="71" t="s">
        <v>1208</v>
      </c>
      <c r="O626" s="25">
        <v>1</v>
      </c>
      <c r="P626" s="25">
        <v>10</v>
      </c>
      <c r="Q626" s="52">
        <v>1</v>
      </c>
      <c r="R626" s="25">
        <v>3</v>
      </c>
      <c r="S626" s="25">
        <v>15</v>
      </c>
      <c r="T626" s="25">
        <v>7</v>
      </c>
      <c r="U626" s="25">
        <f t="shared" si="364"/>
        <v>15</v>
      </c>
      <c r="V626" s="71"/>
      <c r="W626" s="71" t="s">
        <v>46</v>
      </c>
      <c r="X626" s="25" t="s">
        <v>1510</v>
      </c>
      <c r="Y626" s="25">
        <v>10000</v>
      </c>
      <c r="Z626" s="25">
        <v>200</v>
      </c>
      <c r="AA626" s="42">
        <v>4000</v>
      </c>
      <c r="AB626" s="42">
        <v>0</v>
      </c>
      <c r="AC626" s="42">
        <v>24600</v>
      </c>
      <c r="AD626" s="42">
        <v>0</v>
      </c>
      <c r="AE626" s="42">
        <v>0</v>
      </c>
      <c r="AF626" s="42">
        <v>8000</v>
      </c>
      <c r="AG626" s="42">
        <v>5670</v>
      </c>
      <c r="AH626" s="42">
        <v>0</v>
      </c>
      <c r="AI626" s="42">
        <v>0</v>
      </c>
      <c r="AJ626" s="18">
        <v>42270</v>
      </c>
      <c r="AK626" s="47">
        <v>4696.666666666667</v>
      </c>
      <c r="AL626" s="75">
        <v>24600</v>
      </c>
      <c r="AM626" s="47">
        <f t="shared" si="355"/>
        <v>3663.4000000000005</v>
      </c>
      <c r="AN626" s="47">
        <v>3.6634000000000007E-2</v>
      </c>
      <c r="AO626" s="48">
        <v>3.3515512184579085E-5</v>
      </c>
      <c r="AP626" s="49">
        <v>0.99872621710325649</v>
      </c>
      <c r="AQ626" s="18" t="s">
        <v>1168</v>
      </c>
      <c r="AR626" s="24">
        <v>35400</v>
      </c>
      <c r="AS626" s="24" t="s">
        <v>1510</v>
      </c>
      <c r="AT626" s="79">
        <f t="shared" si="342"/>
        <v>946.15384615384619</v>
      </c>
      <c r="AU626" s="51" t="b">
        <f t="shared" si="343"/>
        <v>0</v>
      </c>
      <c r="AV626" s="19">
        <v>43.170731707317074</v>
      </c>
      <c r="AW626" s="47">
        <v>27612</v>
      </c>
      <c r="AX626" s="18" t="s">
        <v>1841</v>
      </c>
      <c r="AY626" s="18">
        <v>2</v>
      </c>
      <c r="AZ626" s="18">
        <f t="shared" si="365"/>
        <v>14192.307692307693</v>
      </c>
      <c r="BA626" s="44">
        <f t="shared" si="366"/>
        <v>14200</v>
      </c>
      <c r="BB626" s="80">
        <f t="shared" si="356"/>
        <v>10000</v>
      </c>
      <c r="BC626" s="18">
        <f t="shared" si="367"/>
        <v>10000</v>
      </c>
      <c r="BD626" s="18">
        <f t="shared" si="368"/>
        <v>7800</v>
      </c>
      <c r="BE626" s="18">
        <f t="shared" si="369"/>
        <v>15600</v>
      </c>
      <c r="BF626" s="18">
        <v>10</v>
      </c>
      <c r="BG626" s="19">
        <f t="shared" si="370"/>
        <v>4</v>
      </c>
      <c r="BH626" s="19">
        <f t="shared" si="371"/>
        <v>-2</v>
      </c>
      <c r="BI626" s="19">
        <f>(AR626-AY626*BO626)*G626</f>
        <v>12012</v>
      </c>
      <c r="BJ626" s="19"/>
      <c r="BK626" s="19"/>
      <c r="BL626" s="19"/>
      <c r="BM626" s="19">
        <f t="shared" si="372"/>
        <v>9461.538461538461</v>
      </c>
      <c r="BN626" s="18">
        <f t="shared" si="373"/>
        <v>9400</v>
      </c>
      <c r="BO626" s="18">
        <f t="shared" si="374"/>
        <v>10000</v>
      </c>
      <c r="BP626" s="18">
        <f t="shared" si="375"/>
        <v>10.56910569105691</v>
      </c>
    </row>
    <row r="627" spans="1:68" ht="30" x14ac:dyDescent="0.25">
      <c r="A627" s="18">
        <v>331</v>
      </c>
      <c r="B627" s="29" t="s">
        <v>2248</v>
      </c>
      <c r="C627" s="28" t="s">
        <v>1534</v>
      </c>
      <c r="D627" s="28"/>
      <c r="E627" s="23"/>
      <c r="F627" s="24">
        <v>42535</v>
      </c>
      <c r="G627" s="25">
        <v>0.45</v>
      </c>
      <c r="H627" s="52" t="s">
        <v>1787</v>
      </c>
      <c r="I627" s="86" t="s">
        <v>1700</v>
      </c>
      <c r="J627" s="83" t="s">
        <v>1502</v>
      </c>
      <c r="K627" s="71" t="s">
        <v>1187</v>
      </c>
      <c r="L627" s="25" t="s">
        <v>812</v>
      </c>
      <c r="M627" s="52">
        <v>0.45</v>
      </c>
      <c r="N627" s="71" t="s">
        <v>1208</v>
      </c>
      <c r="O627" s="25">
        <v>1</v>
      </c>
      <c r="P627" s="25">
        <v>10</v>
      </c>
      <c r="Q627" s="52">
        <v>1</v>
      </c>
      <c r="R627" s="25">
        <v>3</v>
      </c>
      <c r="S627" s="25">
        <v>15</v>
      </c>
      <c r="T627" s="25">
        <v>5</v>
      </c>
      <c r="U627" s="25">
        <f t="shared" si="364"/>
        <v>15</v>
      </c>
      <c r="V627" s="71"/>
      <c r="W627" s="71" t="s">
        <v>46</v>
      </c>
      <c r="X627" s="25" t="s">
        <v>1510</v>
      </c>
      <c r="Y627" s="25">
        <v>10000</v>
      </c>
      <c r="Z627" s="25">
        <v>200</v>
      </c>
      <c r="AA627" s="42"/>
      <c r="AB627" s="42">
        <v>13000</v>
      </c>
      <c r="AC627" s="42">
        <v>100</v>
      </c>
      <c r="AD627" s="42">
        <v>9900</v>
      </c>
      <c r="AE627" s="42">
        <v>0</v>
      </c>
      <c r="AF627" s="42">
        <v>4000</v>
      </c>
      <c r="AG627" s="42">
        <v>0</v>
      </c>
      <c r="AH627" s="42">
        <v>20000</v>
      </c>
      <c r="AI627" s="42">
        <v>17600</v>
      </c>
      <c r="AJ627" s="18">
        <v>64600</v>
      </c>
      <c r="AK627" s="47">
        <v>8075</v>
      </c>
      <c r="AL627" s="75">
        <v>20000</v>
      </c>
      <c r="AM627" s="47">
        <f t="shared" si="355"/>
        <v>3230</v>
      </c>
      <c r="AN627" s="47">
        <v>3.6337500000000002E-2</v>
      </c>
      <c r="AO627" s="48">
        <v>3.3244251897339693E-5</v>
      </c>
      <c r="AP627" s="49">
        <v>0.99875946135515381</v>
      </c>
      <c r="AQ627" s="18" t="s">
        <v>1168</v>
      </c>
      <c r="AR627" s="24">
        <v>42535</v>
      </c>
      <c r="AS627" s="24" t="s">
        <v>1510</v>
      </c>
      <c r="AT627" s="79">
        <f t="shared" si="342"/>
        <v>769.23076923076928</v>
      </c>
      <c r="AU627" s="51" t="b">
        <f t="shared" si="343"/>
        <v>0</v>
      </c>
      <c r="AV627" s="53">
        <v>63.802500000000002</v>
      </c>
      <c r="AW627" s="47">
        <v>19140.75</v>
      </c>
      <c r="AX627" s="18" t="s">
        <v>1841</v>
      </c>
      <c r="AY627" s="18">
        <v>2</v>
      </c>
      <c r="AZ627" s="18">
        <f t="shared" si="365"/>
        <v>11538.461538461539</v>
      </c>
      <c r="BA627" s="44">
        <f t="shared" si="366"/>
        <v>11600</v>
      </c>
      <c r="BB627" s="80">
        <f t="shared" si="356"/>
        <v>10000</v>
      </c>
      <c r="BC627" s="18">
        <f t="shared" si="367"/>
        <v>15400</v>
      </c>
      <c r="BD627" s="18">
        <f t="shared" si="368"/>
        <v>6930</v>
      </c>
      <c r="BE627" s="18">
        <f t="shared" si="369"/>
        <v>13860</v>
      </c>
      <c r="BF627" s="18">
        <v>20</v>
      </c>
      <c r="BG627" s="19">
        <f t="shared" si="370"/>
        <v>3</v>
      </c>
      <c r="BH627" s="19">
        <f t="shared" si="371"/>
        <v>-1</v>
      </c>
      <c r="BI627" s="19">
        <f>(AR627-AY627*BO627)*G627</f>
        <v>5280.75</v>
      </c>
      <c r="BJ627" s="19"/>
      <c r="BK627" s="19"/>
      <c r="BL627" s="19"/>
      <c r="BM627" s="19">
        <f t="shared" si="372"/>
        <v>15384.615384615387</v>
      </c>
      <c r="BN627" s="18">
        <f t="shared" si="373"/>
        <v>15400</v>
      </c>
      <c r="BO627" s="18">
        <f t="shared" si="374"/>
        <v>15400</v>
      </c>
      <c r="BP627" s="18">
        <f t="shared" si="375"/>
        <v>20.02</v>
      </c>
    </row>
    <row r="628" spans="1:68" x14ac:dyDescent="0.25">
      <c r="A628" s="18">
        <v>165</v>
      </c>
      <c r="B628" s="23" t="s">
        <v>801</v>
      </c>
      <c r="C628" s="28" t="s">
        <v>1534</v>
      </c>
      <c r="D628" s="28"/>
      <c r="E628" s="23"/>
      <c r="F628" s="24">
        <v>21.5</v>
      </c>
      <c r="G628" s="25">
        <v>710</v>
      </c>
      <c r="H628" s="52" t="s">
        <v>1702</v>
      </c>
      <c r="I628" s="86" t="s">
        <v>1699</v>
      </c>
      <c r="J628" s="83" t="s">
        <v>1649</v>
      </c>
      <c r="K628" s="71" t="s">
        <v>1192</v>
      </c>
      <c r="L628" s="25" t="s">
        <v>802</v>
      </c>
      <c r="M628" s="52">
        <v>710</v>
      </c>
      <c r="N628" s="71" t="s">
        <v>1207</v>
      </c>
      <c r="O628" s="25">
        <v>1</v>
      </c>
      <c r="P628" s="25">
        <v>10</v>
      </c>
      <c r="Q628" s="52">
        <v>1</v>
      </c>
      <c r="R628" s="25">
        <v>4</v>
      </c>
      <c r="S628" s="52">
        <f>O628+P628+Q628+R628</f>
        <v>16</v>
      </c>
      <c r="T628" s="25">
        <v>15</v>
      </c>
      <c r="U628" s="25">
        <f t="shared" si="364"/>
        <v>16</v>
      </c>
      <c r="V628" s="71" t="s">
        <v>1938</v>
      </c>
      <c r="W628" s="71" t="s">
        <v>46</v>
      </c>
      <c r="X628" s="25" t="s">
        <v>1529</v>
      </c>
      <c r="Y628" s="25">
        <v>5</v>
      </c>
      <c r="Z628" s="25">
        <v>0.5</v>
      </c>
      <c r="AA628" s="42">
        <v>2</v>
      </c>
      <c r="AB628" s="42">
        <v>4</v>
      </c>
      <c r="AC628" s="42">
        <v>4.5</v>
      </c>
      <c r="AD628" s="42">
        <v>5.5</v>
      </c>
      <c r="AE628" s="42">
        <v>6.5</v>
      </c>
      <c r="AF628" s="42">
        <v>6.5</v>
      </c>
      <c r="AG628" s="42">
        <v>2.5</v>
      </c>
      <c r="AH628" s="42">
        <v>8.5</v>
      </c>
      <c r="AI628" s="42">
        <v>5.5</v>
      </c>
      <c r="AJ628" s="18">
        <v>45.5</v>
      </c>
      <c r="AK628" s="47">
        <v>5.0555555555555554</v>
      </c>
      <c r="AL628" s="75">
        <v>8.5</v>
      </c>
      <c r="AM628" s="47">
        <f t="shared" si="355"/>
        <v>3589.4444444444443</v>
      </c>
      <c r="AN628" s="47">
        <v>3.5894444444444444E-2</v>
      </c>
      <c r="AO628" s="48">
        <v>3.2838911670483009E-5</v>
      </c>
      <c r="AP628" s="49">
        <v>0.99879230026682431</v>
      </c>
      <c r="AQ628" s="18" t="s">
        <v>1168</v>
      </c>
      <c r="AR628" s="24">
        <v>21.5</v>
      </c>
      <c r="AS628" s="24" t="s">
        <v>1509</v>
      </c>
      <c r="AT628" s="79">
        <f t="shared" si="342"/>
        <v>0.32692307692307693</v>
      </c>
      <c r="AU628" s="51" t="b">
        <f t="shared" si="343"/>
        <v>0</v>
      </c>
      <c r="AV628" s="53">
        <v>75.882352941176478</v>
      </c>
      <c r="AW628" s="47">
        <v>15265</v>
      </c>
      <c r="AX628" s="18" t="s">
        <v>1841</v>
      </c>
      <c r="AY628" s="18">
        <v>2</v>
      </c>
      <c r="AZ628" s="18">
        <f t="shared" si="365"/>
        <v>5.2307692307692308</v>
      </c>
      <c r="BA628" s="44">
        <f t="shared" si="366"/>
        <v>5.5</v>
      </c>
      <c r="BB628" s="80">
        <f t="shared" si="356"/>
        <v>5</v>
      </c>
      <c r="BC628" s="18">
        <f t="shared" si="367"/>
        <v>5.5</v>
      </c>
      <c r="BD628" s="18">
        <f t="shared" si="368"/>
        <v>3905</v>
      </c>
      <c r="BE628" s="18">
        <f t="shared" si="369"/>
        <v>7810</v>
      </c>
      <c r="BF628" s="18">
        <f>U628</f>
        <v>16</v>
      </c>
      <c r="BG628" s="19">
        <f t="shared" si="370"/>
        <v>4</v>
      </c>
      <c r="BH628" s="19">
        <f t="shared" si="371"/>
        <v>-2</v>
      </c>
      <c r="BI628" s="19"/>
      <c r="BJ628" s="19"/>
      <c r="BK628" s="19">
        <f>BH628*BO628</f>
        <v>-11</v>
      </c>
      <c r="BL628" s="19">
        <f>BK628*G628</f>
        <v>-7810</v>
      </c>
      <c r="BM628" s="19">
        <f t="shared" si="372"/>
        <v>5.2307692307692308</v>
      </c>
      <c r="BN628" s="18">
        <f t="shared" si="373"/>
        <v>5.5</v>
      </c>
      <c r="BO628" s="18">
        <f t="shared" si="374"/>
        <v>5.5</v>
      </c>
      <c r="BP628" s="18">
        <f t="shared" si="375"/>
        <v>16.823529411764707</v>
      </c>
    </row>
    <row r="629" spans="1:68" ht="30" x14ac:dyDescent="0.25">
      <c r="A629" s="18">
        <v>129</v>
      </c>
      <c r="B629" s="29" t="s">
        <v>2249</v>
      </c>
      <c r="C629" s="28" t="s">
        <v>1534</v>
      </c>
      <c r="D629" s="28"/>
      <c r="E629" s="23"/>
      <c r="F629" s="24">
        <v>50</v>
      </c>
      <c r="G629" s="25">
        <v>643.49</v>
      </c>
      <c r="H629" s="52" t="s">
        <v>1702</v>
      </c>
      <c r="I629" s="86" t="s">
        <v>1700</v>
      </c>
      <c r="J629" s="83" t="s">
        <v>1644</v>
      </c>
      <c r="K629" s="71" t="s">
        <v>1183</v>
      </c>
      <c r="L629" s="25" t="s">
        <v>803</v>
      </c>
      <c r="M629" s="52">
        <v>643.49</v>
      </c>
      <c r="N629" s="71" t="s">
        <v>1207</v>
      </c>
      <c r="O629" s="25">
        <v>1</v>
      </c>
      <c r="P629" s="25">
        <v>20</v>
      </c>
      <c r="Q629" s="52">
        <v>5</v>
      </c>
      <c r="R629" s="25">
        <v>5</v>
      </c>
      <c r="S629" s="52">
        <f>O629+P629+Q629+R629</f>
        <v>31</v>
      </c>
      <c r="T629" s="54">
        <v>30</v>
      </c>
      <c r="U629" s="25">
        <f t="shared" si="364"/>
        <v>31</v>
      </c>
      <c r="V629" s="71" t="s">
        <v>1935</v>
      </c>
      <c r="W629" s="71" t="s">
        <v>19</v>
      </c>
      <c r="X629" s="25" t="s">
        <v>1529</v>
      </c>
      <c r="Y629" s="25">
        <v>25</v>
      </c>
      <c r="Z629" s="25">
        <v>25</v>
      </c>
      <c r="AA629" s="42">
        <v>25</v>
      </c>
      <c r="AB629" s="42">
        <v>0</v>
      </c>
      <c r="AC629" s="42">
        <v>0</v>
      </c>
      <c r="AD629" s="42">
        <v>0</v>
      </c>
      <c r="AE629" s="42">
        <v>0</v>
      </c>
      <c r="AF629" s="42">
        <v>0</v>
      </c>
      <c r="AG629" s="42">
        <v>25</v>
      </c>
      <c r="AH629" s="42">
        <v>0</v>
      </c>
      <c r="AI629" s="42">
        <v>0</v>
      </c>
      <c r="AJ629" s="18">
        <v>50</v>
      </c>
      <c r="AK629" s="47">
        <v>5.5555555555555554</v>
      </c>
      <c r="AL629" s="75">
        <v>25</v>
      </c>
      <c r="AM629" s="47">
        <f t="shared" si="355"/>
        <v>3574.9444444444443</v>
      </c>
      <c r="AN629" s="47">
        <v>3.5749444444444445E-2</v>
      </c>
      <c r="AO629" s="48">
        <v>3.2706254868966279E-5</v>
      </c>
      <c r="AP629" s="49">
        <v>0.99882500652169326</v>
      </c>
      <c r="AQ629" s="18" t="s">
        <v>1168</v>
      </c>
      <c r="AR629" s="24">
        <v>50</v>
      </c>
      <c r="AS629" s="24" t="s">
        <v>1509</v>
      </c>
      <c r="AT629" s="79">
        <f t="shared" si="342"/>
        <v>0.96153846153846156</v>
      </c>
      <c r="AU629" s="51" t="b">
        <f t="shared" si="343"/>
        <v>0</v>
      </c>
      <c r="AV629" s="53">
        <v>60</v>
      </c>
      <c r="AW629" s="47">
        <v>32174.5</v>
      </c>
      <c r="AX629" s="18" t="s">
        <v>1841</v>
      </c>
      <c r="AY629" s="18">
        <v>2</v>
      </c>
      <c r="AZ629" s="18">
        <f t="shared" si="365"/>
        <v>29.80769230769231</v>
      </c>
      <c r="BA629" s="44">
        <f t="shared" si="366"/>
        <v>50</v>
      </c>
      <c r="BB629" s="80">
        <f t="shared" si="356"/>
        <v>25</v>
      </c>
      <c r="BC629" s="18">
        <f t="shared" si="367"/>
        <v>50</v>
      </c>
      <c r="BD629" s="18">
        <f t="shared" si="368"/>
        <v>32174.5</v>
      </c>
      <c r="BE629" s="18">
        <f t="shared" si="369"/>
        <v>64349</v>
      </c>
      <c r="BF629" s="18">
        <f>U629</f>
        <v>31</v>
      </c>
      <c r="BG629" s="19">
        <f t="shared" si="370"/>
        <v>1</v>
      </c>
      <c r="BH629" s="19">
        <f t="shared" si="371"/>
        <v>1</v>
      </c>
      <c r="BI629" s="19"/>
      <c r="BJ629" s="19"/>
      <c r="BK629" s="19"/>
      <c r="BL629" s="19"/>
      <c r="BM629" s="19">
        <f t="shared" si="372"/>
        <v>29.80769230769231</v>
      </c>
      <c r="BN629" s="18">
        <f t="shared" si="373"/>
        <v>50</v>
      </c>
      <c r="BO629" s="18">
        <f t="shared" si="374"/>
        <v>50</v>
      </c>
      <c r="BP629" s="18">
        <f t="shared" si="375"/>
        <v>52</v>
      </c>
    </row>
    <row r="630" spans="1:68" ht="30" x14ac:dyDescent="0.25">
      <c r="A630" s="18">
        <v>387</v>
      </c>
      <c r="B630" s="28" t="s">
        <v>2250</v>
      </c>
      <c r="C630" s="28" t="s">
        <v>1534</v>
      </c>
      <c r="D630" s="28"/>
      <c r="E630" s="23"/>
      <c r="F630" s="24">
        <v>2000</v>
      </c>
      <c r="G630" s="25">
        <v>0.45</v>
      </c>
      <c r="H630" s="52" t="e">
        <v>#N/A</v>
      </c>
      <c r="I630" s="86" t="s">
        <v>1700</v>
      </c>
      <c r="J630" s="83" t="s">
        <v>1502</v>
      </c>
      <c r="K630" s="71" t="s">
        <v>1187</v>
      </c>
      <c r="L630" s="25" t="s">
        <v>920</v>
      </c>
      <c r="M630" s="52">
        <v>0.45</v>
      </c>
      <c r="N630" s="71" t="s">
        <v>1208</v>
      </c>
      <c r="O630" s="25">
        <v>1</v>
      </c>
      <c r="P630" s="25">
        <v>10</v>
      </c>
      <c r="Q630" s="52">
        <v>1</v>
      </c>
      <c r="R630" s="25">
        <v>3</v>
      </c>
      <c r="S630" s="25">
        <v>15</v>
      </c>
      <c r="T630" s="25">
        <v>7</v>
      </c>
      <c r="U630" s="25">
        <f t="shared" si="364"/>
        <v>15</v>
      </c>
      <c r="V630" s="71" t="s">
        <v>1964</v>
      </c>
      <c r="W630" s="71" t="s">
        <v>46</v>
      </c>
      <c r="X630" s="25" t="s">
        <v>1510</v>
      </c>
      <c r="Y630" s="25">
        <v>10000</v>
      </c>
      <c r="Z630" s="25">
        <v>200</v>
      </c>
      <c r="AA630" s="42"/>
      <c r="AB630" s="42"/>
      <c r="AC630" s="42"/>
      <c r="AD630" s="42"/>
      <c r="AE630" s="42"/>
      <c r="AF630" s="42"/>
      <c r="AG630" s="42"/>
      <c r="AH630" s="42">
        <v>15500</v>
      </c>
      <c r="AI630" s="42">
        <v>0</v>
      </c>
      <c r="AJ630" s="18">
        <v>15500</v>
      </c>
      <c r="AK630" s="47">
        <v>7750</v>
      </c>
      <c r="AL630" s="75">
        <v>15500</v>
      </c>
      <c r="AM630" s="47">
        <f t="shared" si="355"/>
        <v>775</v>
      </c>
      <c r="AN630" s="47">
        <v>3.4875000000000003E-2</v>
      </c>
      <c r="AO630" s="48">
        <v>3.1906247951007134E-5</v>
      </c>
      <c r="AP630" s="49">
        <v>0.99885691276964428</v>
      </c>
      <c r="AQ630" s="18" t="s">
        <v>1168</v>
      </c>
      <c r="AR630" s="24">
        <v>2000</v>
      </c>
      <c r="AS630" s="24" t="s">
        <v>1510</v>
      </c>
      <c r="AT630" s="79">
        <f t="shared" si="342"/>
        <v>596.15384615384619</v>
      </c>
      <c r="AU630" s="51" t="b">
        <f t="shared" si="343"/>
        <v>0</v>
      </c>
      <c r="AV630" s="19">
        <v>3.870967741935484</v>
      </c>
      <c r="AW630" s="47">
        <v>900</v>
      </c>
      <c r="AX630" s="18" t="s">
        <v>1841</v>
      </c>
      <c r="AY630" s="18">
        <v>2</v>
      </c>
      <c r="AZ630" s="18">
        <f t="shared" si="365"/>
        <v>8942.3076923076933</v>
      </c>
      <c r="BA630" s="44">
        <f t="shared" si="366"/>
        <v>9000</v>
      </c>
      <c r="BB630" s="80">
        <f t="shared" si="356"/>
        <v>10000</v>
      </c>
      <c r="BC630" s="18">
        <f t="shared" si="367"/>
        <v>12000</v>
      </c>
      <c r="BD630" s="18">
        <f t="shared" si="368"/>
        <v>5400</v>
      </c>
      <c r="BE630" s="18">
        <f t="shared" si="369"/>
        <v>10800</v>
      </c>
      <c r="BF630" s="18">
        <v>20</v>
      </c>
      <c r="BG630" s="19">
        <f t="shared" si="370"/>
        <v>1</v>
      </c>
      <c r="BH630" s="19">
        <f t="shared" si="371"/>
        <v>1</v>
      </c>
      <c r="BI630" s="19"/>
      <c r="BJ630" s="19"/>
      <c r="BK630" s="19">
        <f>BH630*BO630</f>
        <v>12000</v>
      </c>
      <c r="BL630" s="19">
        <f>BK630*G630</f>
        <v>5400</v>
      </c>
      <c r="BM630" s="19">
        <f t="shared" si="372"/>
        <v>11923.076923076924</v>
      </c>
      <c r="BN630" s="18">
        <f t="shared" si="373"/>
        <v>12000</v>
      </c>
      <c r="BO630" s="18">
        <f t="shared" si="374"/>
        <v>12000</v>
      </c>
      <c r="BP630" s="18">
        <f t="shared" si="375"/>
        <v>20.129032258064516</v>
      </c>
    </row>
    <row r="631" spans="1:68" x14ac:dyDescent="0.25">
      <c r="A631" s="18">
        <v>583</v>
      </c>
      <c r="B631" s="23" t="s">
        <v>805</v>
      </c>
      <c r="C631" s="28" t="s">
        <v>1534</v>
      </c>
      <c r="D631" s="28"/>
      <c r="E631" s="23"/>
      <c r="F631" s="24">
        <v>69500</v>
      </c>
      <c r="G631" s="25">
        <v>0.45</v>
      </c>
      <c r="H631" s="52" t="s">
        <v>1788</v>
      </c>
      <c r="I631" s="86" t="s">
        <v>1700</v>
      </c>
      <c r="J631" s="83" t="s">
        <v>1502</v>
      </c>
      <c r="K631" s="71" t="s">
        <v>1178</v>
      </c>
      <c r="L631" s="25" t="s">
        <v>806</v>
      </c>
      <c r="M631" s="52">
        <v>0.45</v>
      </c>
      <c r="N631" s="71" t="s">
        <v>1208</v>
      </c>
      <c r="O631" s="25">
        <v>1</v>
      </c>
      <c r="P631" s="25">
        <v>4</v>
      </c>
      <c r="Q631" s="52">
        <v>1</v>
      </c>
      <c r="R631" s="25">
        <v>2</v>
      </c>
      <c r="S631" s="25">
        <v>8</v>
      </c>
      <c r="T631" s="25">
        <v>7</v>
      </c>
      <c r="U631" s="25">
        <f t="shared" si="364"/>
        <v>8</v>
      </c>
      <c r="V631" s="71" t="s">
        <v>1928</v>
      </c>
      <c r="W631" s="71" t="s">
        <v>46</v>
      </c>
      <c r="X631" s="25" t="s">
        <v>1510</v>
      </c>
      <c r="Y631" s="25">
        <v>10000</v>
      </c>
      <c r="Z631" s="25">
        <v>200</v>
      </c>
      <c r="AA631" s="42">
        <v>42400</v>
      </c>
      <c r="AB631" s="42">
        <v>7000</v>
      </c>
      <c r="AC631" s="42">
        <v>3000</v>
      </c>
      <c r="AD631" s="42">
        <v>0</v>
      </c>
      <c r="AE631" s="42">
        <v>0</v>
      </c>
      <c r="AF631" s="42">
        <v>4000</v>
      </c>
      <c r="AG631" s="42">
        <v>11000</v>
      </c>
      <c r="AH631" s="42">
        <v>0</v>
      </c>
      <c r="AI631" s="42">
        <v>0</v>
      </c>
      <c r="AJ631" s="18">
        <v>67400</v>
      </c>
      <c r="AK631" s="47">
        <v>7488.8888888888887</v>
      </c>
      <c r="AL631" s="75">
        <v>42400</v>
      </c>
      <c r="AM631" s="47">
        <f t="shared" si="355"/>
        <v>3370</v>
      </c>
      <c r="AN631" s="47">
        <v>3.3700000000000001E-2</v>
      </c>
      <c r="AO631" s="48">
        <v>3.0831270421474998E-5</v>
      </c>
      <c r="AP631" s="49">
        <v>0.99888774404006575</v>
      </c>
      <c r="AQ631" s="18" t="s">
        <v>1168</v>
      </c>
      <c r="AR631" s="24">
        <v>69500</v>
      </c>
      <c r="AS631" s="24" t="s">
        <v>1510</v>
      </c>
      <c r="AT631" s="79">
        <f t="shared" si="342"/>
        <v>1630.7692307692307</v>
      </c>
      <c r="AU631" s="51" t="b">
        <f t="shared" si="343"/>
        <v>0</v>
      </c>
      <c r="AV631" s="19">
        <v>49.174528301886795</v>
      </c>
      <c r="AW631" s="47">
        <v>31275</v>
      </c>
      <c r="AX631" s="18" t="s">
        <v>1841</v>
      </c>
      <c r="AY631" s="18">
        <v>2</v>
      </c>
      <c r="AZ631" s="18">
        <f t="shared" si="365"/>
        <v>13046.153846153846</v>
      </c>
      <c r="BA631" s="44">
        <f t="shared" si="366"/>
        <v>13200</v>
      </c>
      <c r="BB631" s="80">
        <f t="shared" si="356"/>
        <v>10000</v>
      </c>
      <c r="BC631" s="18">
        <f t="shared" si="367"/>
        <v>16400</v>
      </c>
      <c r="BD631" s="18">
        <f t="shared" si="368"/>
        <v>7380</v>
      </c>
      <c r="BE631" s="18">
        <f t="shared" si="369"/>
        <v>14760</v>
      </c>
      <c r="BF631" s="18">
        <v>10</v>
      </c>
      <c r="BG631" s="19">
        <f t="shared" si="370"/>
        <v>5</v>
      </c>
      <c r="BH631" s="19">
        <f t="shared" si="371"/>
        <v>-3</v>
      </c>
      <c r="BI631" s="19">
        <f>(AR631-AY631*BO631)*G631</f>
        <v>16515</v>
      </c>
      <c r="BJ631" s="19"/>
      <c r="BK631" s="19"/>
      <c r="BL631" s="19"/>
      <c r="BM631" s="19">
        <f t="shared" si="372"/>
        <v>16307.692307692307</v>
      </c>
      <c r="BN631" s="18">
        <f t="shared" si="373"/>
        <v>16400</v>
      </c>
      <c r="BO631" s="18">
        <f t="shared" si="374"/>
        <v>16400</v>
      </c>
      <c r="BP631" s="18">
        <f t="shared" si="375"/>
        <v>10.056603773584905</v>
      </c>
    </row>
    <row r="632" spans="1:68" ht="30" x14ac:dyDescent="0.25">
      <c r="A632" s="18">
        <v>127</v>
      </c>
      <c r="B632" s="29" t="s">
        <v>2251</v>
      </c>
      <c r="C632" s="28" t="s">
        <v>1534</v>
      </c>
      <c r="D632" s="28"/>
      <c r="E632" s="23"/>
      <c r="F632" s="24">
        <v>60</v>
      </c>
      <c r="G632" s="25">
        <v>600</v>
      </c>
      <c r="H632" s="52" t="s">
        <v>1702</v>
      </c>
      <c r="I632" s="86" t="s">
        <v>1700</v>
      </c>
      <c r="J632" s="83" t="s">
        <v>1623</v>
      </c>
      <c r="K632" s="71" t="s">
        <v>1183</v>
      </c>
      <c r="L632" s="25" t="s">
        <v>807</v>
      </c>
      <c r="M632" s="52">
        <v>600</v>
      </c>
      <c r="N632" s="71" t="s">
        <v>1207</v>
      </c>
      <c r="O632" s="25">
        <v>1</v>
      </c>
      <c r="P632" s="25">
        <v>20</v>
      </c>
      <c r="Q632" s="52">
        <v>5</v>
      </c>
      <c r="R632" s="25">
        <v>5</v>
      </c>
      <c r="S632" s="52">
        <f>O632+P632+Q632+R632</f>
        <v>31</v>
      </c>
      <c r="T632" s="54">
        <v>30</v>
      </c>
      <c r="U632" s="25">
        <f t="shared" si="364"/>
        <v>31</v>
      </c>
      <c r="V632" s="74" t="s">
        <v>2395</v>
      </c>
      <c r="W632" s="71" t="s">
        <v>19</v>
      </c>
      <c r="X632" s="25" t="s">
        <v>1529</v>
      </c>
      <c r="Y632" s="25">
        <v>25</v>
      </c>
      <c r="Z632" s="25">
        <v>5</v>
      </c>
      <c r="AA632" s="42">
        <v>5</v>
      </c>
      <c r="AB632" s="42">
        <v>15</v>
      </c>
      <c r="AC632" s="42">
        <v>0</v>
      </c>
      <c r="AD632" s="42">
        <v>0</v>
      </c>
      <c r="AE632" s="42">
        <v>0</v>
      </c>
      <c r="AF632" s="42">
        <v>15</v>
      </c>
      <c r="AG632" s="42">
        <v>5</v>
      </c>
      <c r="AH632" s="42">
        <v>10</v>
      </c>
      <c r="AI632" s="42">
        <v>0</v>
      </c>
      <c r="AJ632" s="18">
        <v>50</v>
      </c>
      <c r="AK632" s="47">
        <v>5.5555555555555554</v>
      </c>
      <c r="AL632" s="75">
        <v>15</v>
      </c>
      <c r="AM632" s="47">
        <f t="shared" si="355"/>
        <v>3333.333333333333</v>
      </c>
      <c r="AN632" s="47">
        <v>3.3333333333333333E-2</v>
      </c>
      <c r="AO632" s="48">
        <v>3.0495816440628082E-5</v>
      </c>
      <c r="AP632" s="49">
        <v>0.99891823985650641</v>
      </c>
      <c r="AQ632" s="18" t="s">
        <v>1168</v>
      </c>
      <c r="AR632" s="24">
        <v>60</v>
      </c>
      <c r="AS632" s="24" t="s">
        <v>1509</v>
      </c>
      <c r="AT632" s="79">
        <f t="shared" si="342"/>
        <v>0.57692307692307687</v>
      </c>
      <c r="AU632" s="51" t="b">
        <f t="shared" si="343"/>
        <v>0</v>
      </c>
      <c r="AV632" s="53">
        <v>120</v>
      </c>
      <c r="AW632" s="47">
        <v>36000</v>
      </c>
      <c r="AX632" s="18" t="s">
        <v>1841</v>
      </c>
      <c r="AY632" s="18">
        <v>2</v>
      </c>
      <c r="AZ632" s="18">
        <f t="shared" si="365"/>
        <v>17.884615384615383</v>
      </c>
      <c r="BA632" s="44">
        <f t="shared" si="366"/>
        <v>20</v>
      </c>
      <c r="BB632" s="80">
        <f t="shared" si="356"/>
        <v>25</v>
      </c>
      <c r="BC632" s="18">
        <f t="shared" si="367"/>
        <v>25</v>
      </c>
      <c r="BD632" s="18">
        <f t="shared" si="368"/>
        <v>15000</v>
      </c>
      <c r="BE632" s="18">
        <f t="shared" si="369"/>
        <v>30000</v>
      </c>
      <c r="BF632" s="18">
        <f>U632</f>
        <v>31</v>
      </c>
      <c r="BG632" s="19">
        <f t="shared" si="370"/>
        <v>3</v>
      </c>
      <c r="BH632" s="19">
        <f t="shared" si="371"/>
        <v>-1</v>
      </c>
      <c r="BI632" s="19">
        <f>(AR632-AY632*BO632)*G632</f>
        <v>6000</v>
      </c>
      <c r="BJ632" s="19"/>
      <c r="BK632" s="19"/>
      <c r="BL632" s="19"/>
      <c r="BM632" s="19">
        <f t="shared" si="372"/>
        <v>17.884615384615383</v>
      </c>
      <c r="BN632" s="18">
        <f t="shared" si="373"/>
        <v>15</v>
      </c>
      <c r="BO632" s="18">
        <f t="shared" si="374"/>
        <v>25</v>
      </c>
      <c r="BP632" s="18">
        <f t="shared" si="375"/>
        <v>43.333333333333336</v>
      </c>
    </row>
    <row r="633" spans="1:68" x14ac:dyDescent="0.25">
      <c r="A633" s="18">
        <v>710</v>
      </c>
      <c r="B633" s="23" t="s">
        <v>1344</v>
      </c>
      <c r="C633" s="28" t="s">
        <v>1870</v>
      </c>
      <c r="D633" s="28"/>
      <c r="E633" s="23" t="s">
        <v>1602</v>
      </c>
      <c r="F633" s="24">
        <v>1014.13</v>
      </c>
      <c r="G633" s="25">
        <v>195</v>
      </c>
      <c r="H633" s="52" t="e">
        <v>#N/A</v>
      </c>
      <c r="I633" s="86" t="s">
        <v>1700</v>
      </c>
      <c r="J633" s="83" t="s">
        <v>1668</v>
      </c>
      <c r="K633" s="69" t="s">
        <v>1175</v>
      </c>
      <c r="L633" s="25" t="s">
        <v>1345</v>
      </c>
      <c r="M633" s="52">
        <v>195</v>
      </c>
      <c r="N633" s="71" t="s">
        <v>1208</v>
      </c>
      <c r="O633" s="25">
        <v>1</v>
      </c>
      <c r="P633" s="25">
        <v>15</v>
      </c>
      <c r="Q633" s="52">
        <v>1</v>
      </c>
      <c r="R633" s="25">
        <v>5</v>
      </c>
      <c r="S633" s="25">
        <v>22</v>
      </c>
      <c r="U633" s="25">
        <f>MIN(S633,T633)</f>
        <v>22</v>
      </c>
      <c r="V633" s="71"/>
      <c r="W633" s="71" t="s">
        <v>31</v>
      </c>
      <c r="X633" s="25" t="s">
        <v>1529</v>
      </c>
      <c r="Y633" s="25">
        <v>500</v>
      </c>
      <c r="Z633" s="25">
        <v>20</v>
      </c>
      <c r="AA633" s="42"/>
      <c r="AB633" s="42">
        <v>14</v>
      </c>
      <c r="AC633" s="42"/>
      <c r="AD633" s="42"/>
      <c r="AE633" s="42">
        <v>20</v>
      </c>
      <c r="AF633" s="42"/>
      <c r="AG633" s="42"/>
      <c r="AH633" s="42"/>
      <c r="AI633" s="42"/>
      <c r="AK633" s="47">
        <v>17</v>
      </c>
      <c r="AM633" s="47">
        <f t="shared" si="355"/>
        <v>0</v>
      </c>
      <c r="AO633" s="48">
        <v>0</v>
      </c>
      <c r="AP633" s="49">
        <v>1</v>
      </c>
      <c r="AQ633" s="18" t="s">
        <v>1552</v>
      </c>
      <c r="AR633" s="24">
        <v>1014.13</v>
      </c>
      <c r="AS633" s="24" t="s">
        <v>1509</v>
      </c>
      <c r="AT633" s="79">
        <f t="shared" si="342"/>
        <v>0</v>
      </c>
      <c r="AU633" s="51" t="b">
        <f t="shared" si="343"/>
        <v>0</v>
      </c>
      <c r="AV633" s="19"/>
      <c r="AW633" s="47">
        <v>197755.35</v>
      </c>
      <c r="BB633" s="80">
        <f t="shared" si="356"/>
        <v>500</v>
      </c>
      <c r="BD633" s="18">
        <v>0</v>
      </c>
      <c r="BE633" s="18">
        <v>0</v>
      </c>
      <c r="BF633" s="18"/>
      <c r="BG633" s="18"/>
      <c r="BH633" s="18"/>
      <c r="BI633" s="18"/>
      <c r="BJ633" s="18"/>
      <c r="BK633" s="18"/>
      <c r="BL633" s="18"/>
    </row>
    <row r="634" spans="1:68" ht="30" x14ac:dyDescent="0.25">
      <c r="A634" s="18">
        <v>379</v>
      </c>
      <c r="B634" s="28" t="s">
        <v>2252</v>
      </c>
      <c r="C634" s="28" t="s">
        <v>1870</v>
      </c>
      <c r="D634" s="28"/>
      <c r="E634" s="23"/>
      <c r="F634" s="24">
        <v>59200</v>
      </c>
      <c r="G634" s="25">
        <v>0.65</v>
      </c>
      <c r="H634" s="52" t="e">
        <v>#N/A</v>
      </c>
      <c r="I634" s="86" t="s">
        <v>1700</v>
      </c>
      <c r="J634" s="83" t="s">
        <v>1505</v>
      </c>
      <c r="K634" s="71" t="s">
        <v>1187</v>
      </c>
      <c r="L634" s="25" t="s">
        <v>809</v>
      </c>
      <c r="M634" s="52">
        <v>0.65</v>
      </c>
      <c r="N634" s="71" t="s">
        <v>1208</v>
      </c>
      <c r="O634" s="25">
        <v>1</v>
      </c>
      <c r="P634" s="25">
        <v>10</v>
      </c>
      <c r="Q634" s="52">
        <v>1</v>
      </c>
      <c r="R634" s="25">
        <v>3</v>
      </c>
      <c r="S634" s="25">
        <v>15</v>
      </c>
      <c r="T634" s="25">
        <v>7</v>
      </c>
      <c r="U634" s="25">
        <f>MIN(S634,T634)</f>
        <v>7</v>
      </c>
      <c r="V634" s="71"/>
      <c r="W634" s="71" t="s">
        <v>46</v>
      </c>
      <c r="X634" s="25" t="s">
        <v>1510</v>
      </c>
      <c r="Y634" s="25" t="e">
        <v>#REF!</v>
      </c>
      <c r="Z634" s="25">
        <v>200</v>
      </c>
      <c r="AA634" s="42">
        <v>20470</v>
      </c>
      <c r="AB634" s="42">
        <v>25270</v>
      </c>
      <c r="AC634" s="42">
        <v>0</v>
      </c>
      <c r="AD634" s="42">
        <v>0</v>
      </c>
      <c r="AE634" s="42">
        <v>0</v>
      </c>
      <c r="AF634" s="42">
        <v>0</v>
      </c>
      <c r="AG634" s="42">
        <v>0</v>
      </c>
      <c r="AH634" s="42">
        <v>0</v>
      </c>
      <c r="AI634" s="42">
        <v>0</v>
      </c>
      <c r="AJ634" s="18">
        <v>45740</v>
      </c>
      <c r="AK634" s="47">
        <v>5082.2222222222226</v>
      </c>
      <c r="AL634" s="75">
        <v>25270</v>
      </c>
      <c r="AM634" s="47">
        <f t="shared" si="355"/>
        <v>3303.4444444444448</v>
      </c>
      <c r="AN634" s="47">
        <v>3.303444444444445E-2</v>
      </c>
      <c r="AO634" s="48">
        <v>3.0222370619877124E-5</v>
      </c>
      <c r="AP634" s="49">
        <v>0.9989484622271263</v>
      </c>
      <c r="AQ634" s="18" t="s">
        <v>1552</v>
      </c>
      <c r="AR634" s="24">
        <v>59200</v>
      </c>
      <c r="AS634" s="24" t="s">
        <v>1510</v>
      </c>
      <c r="AT634" s="79">
        <f t="shared" si="342"/>
        <v>971.92307692307691</v>
      </c>
      <c r="AU634" s="51" t="e">
        <f t="shared" si="343"/>
        <v>#REF!</v>
      </c>
      <c r="AV634" s="53">
        <v>70.280965571824296</v>
      </c>
      <c r="AW634" s="47">
        <v>38480</v>
      </c>
      <c r="BB634" s="80" t="e">
        <f t="shared" si="356"/>
        <v>#REF!</v>
      </c>
      <c r="BD634" s="18">
        <v>0</v>
      </c>
      <c r="BE634" s="18">
        <v>0</v>
      </c>
      <c r="BF634" s="18"/>
      <c r="BG634" s="18"/>
      <c r="BH634" s="18"/>
      <c r="BI634" s="18"/>
      <c r="BJ634" s="18"/>
      <c r="BK634" s="18"/>
      <c r="BL634" s="18"/>
    </row>
    <row r="635" spans="1:68" ht="30" x14ac:dyDescent="0.25">
      <c r="A635" s="18">
        <v>720</v>
      </c>
      <c r="B635" s="28" t="s">
        <v>2253</v>
      </c>
      <c r="C635" s="28" t="s">
        <v>1870</v>
      </c>
      <c r="D635" s="28"/>
      <c r="E635" s="23"/>
      <c r="F635" s="24">
        <v>2000</v>
      </c>
      <c r="G635" s="25">
        <v>0.2</v>
      </c>
      <c r="H635" s="52" t="e">
        <v>#N/A</v>
      </c>
      <c r="I635" s="86" t="s">
        <v>1699</v>
      </c>
      <c r="J635" s="83" t="s">
        <v>1500</v>
      </c>
      <c r="K635" s="69" t="s">
        <v>1197</v>
      </c>
      <c r="L635" s="25" t="s">
        <v>1346</v>
      </c>
      <c r="M635" s="52">
        <v>0.2</v>
      </c>
      <c r="N635" s="71" t="s">
        <v>1208</v>
      </c>
      <c r="O635" s="25">
        <v>1</v>
      </c>
      <c r="P635" s="25">
        <v>7</v>
      </c>
      <c r="Q635" s="52">
        <v>4</v>
      </c>
      <c r="R635" s="25">
        <v>3</v>
      </c>
      <c r="S635" s="25">
        <v>15</v>
      </c>
      <c r="U635" s="25">
        <f>MIN(S635,T635)</f>
        <v>15</v>
      </c>
      <c r="V635" s="71"/>
      <c r="W635" s="71" t="s">
        <v>19</v>
      </c>
      <c r="X635" s="23" t="s">
        <v>1510</v>
      </c>
      <c r="Y635" s="25">
        <v>50000</v>
      </c>
      <c r="Z635" s="25">
        <v>1000</v>
      </c>
      <c r="AA635" s="42"/>
      <c r="AB635" s="42">
        <v>23000</v>
      </c>
      <c r="AC635" s="42"/>
      <c r="AD635" s="42"/>
      <c r="AE635" s="42"/>
      <c r="AF635" s="42"/>
      <c r="AG635" s="42"/>
      <c r="AH635" s="42">
        <v>10000</v>
      </c>
      <c r="AI635" s="42"/>
      <c r="AK635" s="47">
        <v>16500</v>
      </c>
      <c r="AM635" s="47">
        <f t="shared" si="355"/>
        <v>0</v>
      </c>
      <c r="AO635" s="48">
        <v>0</v>
      </c>
      <c r="AP635" s="49">
        <v>1</v>
      </c>
      <c r="AQ635" s="18" t="s">
        <v>1552</v>
      </c>
      <c r="AR635" s="24">
        <v>2000</v>
      </c>
      <c r="AS635" s="24" t="s">
        <v>1510</v>
      </c>
      <c r="AT635" s="79">
        <f t="shared" si="342"/>
        <v>0</v>
      </c>
      <c r="AU635" s="51" t="b">
        <f t="shared" si="343"/>
        <v>0</v>
      </c>
      <c r="AV635" s="19"/>
      <c r="AW635" s="47">
        <v>400</v>
      </c>
      <c r="BB635" s="80">
        <f t="shared" si="356"/>
        <v>50000</v>
      </c>
      <c r="BD635" s="18">
        <v>0</v>
      </c>
      <c r="BE635" s="18">
        <v>0</v>
      </c>
      <c r="BF635" s="18"/>
      <c r="BG635" s="18"/>
      <c r="BH635" s="18"/>
      <c r="BI635" s="18"/>
      <c r="BJ635" s="18"/>
      <c r="BK635" s="18"/>
      <c r="BL635" s="18"/>
    </row>
    <row r="636" spans="1:68" ht="30" x14ac:dyDescent="0.25">
      <c r="A636" s="18">
        <v>844</v>
      </c>
      <c r="B636" s="28" t="s">
        <v>2254</v>
      </c>
      <c r="C636" s="28" t="s">
        <v>1870</v>
      </c>
      <c r="D636" s="28"/>
      <c r="E636" s="23" t="s">
        <v>1602</v>
      </c>
      <c r="F636" s="24">
        <v>560</v>
      </c>
      <c r="G636" s="25">
        <v>15</v>
      </c>
      <c r="H636" s="52" t="e">
        <v>#N/A</v>
      </c>
      <c r="I636" s="86" t="s">
        <v>1700</v>
      </c>
      <c r="J636" s="83" t="s">
        <v>1499</v>
      </c>
      <c r="K636" s="69" t="s">
        <v>1178</v>
      </c>
      <c r="L636" s="25" t="s">
        <v>1313</v>
      </c>
      <c r="M636" s="52">
        <v>15</v>
      </c>
      <c r="N636" s="71" t="s">
        <v>1208</v>
      </c>
      <c r="O636" s="25">
        <v>1</v>
      </c>
      <c r="P636" s="25">
        <v>4</v>
      </c>
      <c r="Q636" s="52">
        <v>1</v>
      </c>
      <c r="R636" s="25">
        <v>2</v>
      </c>
      <c r="S636" s="25">
        <v>8</v>
      </c>
      <c r="U636" s="25">
        <f>MIN(S636,T636)</f>
        <v>8</v>
      </c>
      <c r="V636" s="71"/>
      <c r="W636" s="71" t="s">
        <v>46</v>
      </c>
      <c r="X636" s="25" t="s">
        <v>1510</v>
      </c>
      <c r="Y636" s="25">
        <v>500</v>
      </c>
      <c r="Z636" s="25">
        <v>10</v>
      </c>
      <c r="AA636" s="42"/>
      <c r="AB636" s="42"/>
      <c r="AC636" s="42"/>
      <c r="AD636" s="42"/>
      <c r="AE636" s="42">
        <v>435</v>
      </c>
      <c r="AF636" s="42">
        <v>20</v>
      </c>
      <c r="AG636" s="42"/>
      <c r="AH636" s="42"/>
      <c r="AI636" s="42">
        <v>200</v>
      </c>
      <c r="AK636" s="47">
        <v>218.33333333333334</v>
      </c>
      <c r="AM636" s="47">
        <f t="shared" si="355"/>
        <v>0</v>
      </c>
      <c r="AO636" s="48">
        <v>0</v>
      </c>
      <c r="AP636" s="49">
        <v>1</v>
      </c>
      <c r="AQ636" s="18" t="s">
        <v>1552</v>
      </c>
      <c r="AR636" s="24">
        <v>560</v>
      </c>
      <c r="AS636" s="24" t="s">
        <v>1510</v>
      </c>
      <c r="AT636" s="79">
        <f t="shared" si="342"/>
        <v>0</v>
      </c>
      <c r="AU636" s="51" t="b">
        <f t="shared" si="343"/>
        <v>0</v>
      </c>
      <c r="AV636" s="19"/>
      <c r="AW636" s="47">
        <v>8400</v>
      </c>
      <c r="BB636" s="80">
        <f t="shared" si="356"/>
        <v>500</v>
      </c>
      <c r="BD636" s="18">
        <v>0</v>
      </c>
      <c r="BE636" s="18">
        <v>0</v>
      </c>
      <c r="BF636" s="18"/>
      <c r="BG636" s="18"/>
      <c r="BH636" s="18"/>
      <c r="BI636" s="18"/>
      <c r="BJ636" s="18"/>
      <c r="BK636" s="18"/>
      <c r="BL636" s="18"/>
    </row>
    <row r="637" spans="1:68" ht="30" x14ac:dyDescent="0.25">
      <c r="A637" s="18">
        <v>814</v>
      </c>
      <c r="B637" s="28" t="s">
        <v>2255</v>
      </c>
      <c r="C637" s="28" t="s">
        <v>1870</v>
      </c>
      <c r="D637" s="28"/>
      <c r="E637" s="23" t="s">
        <v>1602</v>
      </c>
      <c r="F637" s="24">
        <v>26000</v>
      </c>
      <c r="G637" s="25">
        <v>0.6</v>
      </c>
      <c r="H637" s="52" t="e">
        <v>#N/A</v>
      </c>
      <c r="I637" s="86" t="s">
        <v>1700</v>
      </c>
      <c r="J637" s="83" t="s">
        <v>1502</v>
      </c>
      <c r="K637" s="71" t="s">
        <v>1180</v>
      </c>
      <c r="L637" s="25" t="s">
        <v>842</v>
      </c>
      <c r="M637" s="52">
        <v>0.6</v>
      </c>
      <c r="N637" s="71" t="s">
        <v>1208</v>
      </c>
      <c r="O637" s="25">
        <v>1</v>
      </c>
      <c r="P637" s="25">
        <v>7</v>
      </c>
      <c r="Q637" s="52">
        <v>1</v>
      </c>
      <c r="R637" s="25">
        <v>2</v>
      </c>
      <c r="S637" s="25">
        <v>11</v>
      </c>
      <c r="T637" s="25">
        <v>2</v>
      </c>
      <c r="U637" s="25">
        <f>MIN(S637,T637)</f>
        <v>2</v>
      </c>
      <c r="V637" s="71"/>
      <c r="W637" s="71" t="s">
        <v>46</v>
      </c>
      <c r="X637" s="25" t="s">
        <v>1510</v>
      </c>
      <c r="Y637" s="25">
        <v>5000</v>
      </c>
      <c r="Z637" s="25">
        <v>2000</v>
      </c>
      <c r="AA637" s="42"/>
      <c r="AB637" s="42"/>
      <c r="AC637" s="42"/>
      <c r="AD637" s="42">
        <v>32500</v>
      </c>
      <c r="AE637" s="42">
        <v>0</v>
      </c>
      <c r="AF637" s="42">
        <v>0</v>
      </c>
      <c r="AG637" s="42">
        <v>0</v>
      </c>
      <c r="AH637" s="42">
        <v>0</v>
      </c>
      <c r="AI637" s="42">
        <v>0</v>
      </c>
      <c r="AJ637" s="18">
        <v>32500</v>
      </c>
      <c r="AK637" s="47">
        <v>5416.666666666667</v>
      </c>
      <c r="AL637" s="75">
        <v>32500</v>
      </c>
      <c r="AM637" s="47">
        <f t="shared" si="355"/>
        <v>2166.6666666666665</v>
      </c>
      <c r="AN637" s="47">
        <v>3.2500000000000001E-2</v>
      </c>
      <c r="AO637" s="48">
        <v>2.9733421029612383E-5</v>
      </c>
      <c r="AP637" s="49">
        <v>0.99897819564815593</v>
      </c>
      <c r="AQ637" s="18" t="s">
        <v>1552</v>
      </c>
      <c r="AR637" s="24">
        <v>26000</v>
      </c>
      <c r="AS637" s="24" t="s">
        <v>1510</v>
      </c>
      <c r="AT637" s="79">
        <f t="shared" si="342"/>
        <v>1250</v>
      </c>
      <c r="AU637" s="51" t="b">
        <f t="shared" si="343"/>
        <v>0</v>
      </c>
      <c r="AV637" s="19">
        <v>24</v>
      </c>
      <c r="AW637" s="47">
        <v>15600</v>
      </c>
      <c r="BB637" s="80">
        <f t="shared" si="356"/>
        <v>5000</v>
      </c>
      <c r="BD637" s="18">
        <v>0</v>
      </c>
      <c r="BE637" s="18">
        <v>0</v>
      </c>
      <c r="BF637" s="18"/>
      <c r="BG637" s="18"/>
      <c r="BH637" s="18"/>
      <c r="BI637" s="18"/>
      <c r="BJ637" s="18"/>
      <c r="BK637" s="18"/>
      <c r="BL637" s="18"/>
    </row>
    <row r="638" spans="1:68" ht="30" x14ac:dyDescent="0.25">
      <c r="A638" s="18">
        <v>346</v>
      </c>
      <c r="B638" s="29" t="s">
        <v>2256</v>
      </c>
      <c r="C638" s="28" t="s">
        <v>1534</v>
      </c>
      <c r="D638" s="28"/>
      <c r="E638" s="23"/>
      <c r="F638" s="24">
        <v>17200</v>
      </c>
      <c r="G638" s="25">
        <v>0.45</v>
      </c>
      <c r="H638" s="52" t="e">
        <v>#N/A</v>
      </c>
      <c r="I638" s="86" t="s">
        <v>1700</v>
      </c>
      <c r="J638" s="83" t="s">
        <v>1502</v>
      </c>
      <c r="K638" s="69" t="s">
        <v>1187</v>
      </c>
      <c r="L638" s="25" t="s">
        <v>1347</v>
      </c>
      <c r="M638" s="52">
        <v>0.45</v>
      </c>
      <c r="N638" s="71" t="s">
        <v>1208</v>
      </c>
      <c r="O638" s="25">
        <v>1</v>
      </c>
      <c r="P638" s="25">
        <v>10</v>
      </c>
      <c r="Q638" s="52">
        <v>1</v>
      </c>
      <c r="R638" s="25">
        <v>3</v>
      </c>
      <c r="S638" s="25">
        <v>15</v>
      </c>
      <c r="U638" s="25">
        <f t="shared" ref="U638:U650" si="376">SUM(O638:R638)</f>
        <v>15</v>
      </c>
      <c r="V638" s="71"/>
      <c r="W638" s="71" t="s">
        <v>31</v>
      </c>
      <c r="X638" s="25" t="s">
        <v>1510</v>
      </c>
      <c r="Y638" s="25">
        <v>10000</v>
      </c>
      <c r="Z638" s="25">
        <v>200</v>
      </c>
      <c r="AA638" s="42">
        <v>5000</v>
      </c>
      <c r="AB638" s="42">
        <v>9000</v>
      </c>
      <c r="AC638" s="42"/>
      <c r="AD638" s="42"/>
      <c r="AE638" s="42"/>
      <c r="AF638" s="42"/>
      <c r="AG638" s="42"/>
      <c r="AH638" s="42"/>
      <c r="AI638" s="42"/>
      <c r="AK638" s="47">
        <v>7000</v>
      </c>
      <c r="AM638" s="47">
        <f t="shared" si="355"/>
        <v>0</v>
      </c>
      <c r="AO638" s="48">
        <v>0</v>
      </c>
      <c r="AP638" s="49">
        <v>1</v>
      </c>
      <c r="AQ638" s="18" t="s">
        <v>1168</v>
      </c>
      <c r="AR638" s="24">
        <v>17200</v>
      </c>
      <c r="AS638" s="24" t="s">
        <v>1510</v>
      </c>
      <c r="AT638" s="79">
        <f t="shared" si="342"/>
        <v>0</v>
      </c>
      <c r="AU638" s="51" t="b">
        <f t="shared" si="343"/>
        <v>0</v>
      </c>
      <c r="AV638" s="19"/>
      <c r="AW638" s="47">
        <v>7740</v>
      </c>
      <c r="AX638" s="18" t="s">
        <v>1841</v>
      </c>
      <c r="AY638" s="18">
        <v>2</v>
      </c>
      <c r="AZ638" s="18">
        <f t="shared" ref="AZ638:AZ650" si="377">AT638*U638</f>
        <v>0</v>
      </c>
      <c r="BA638" s="44">
        <f>ROUNDUP((AT638*U638)/Z638,0)*Z638</f>
        <v>0</v>
      </c>
      <c r="BB638" s="80">
        <f t="shared" si="356"/>
        <v>10000</v>
      </c>
      <c r="BC638" s="18">
        <f>BO638</f>
        <v>10000</v>
      </c>
      <c r="BD638" s="18">
        <f>BO638*G638</f>
        <v>4500</v>
      </c>
      <c r="BE638" s="18">
        <f t="shared" ref="BE638:BE646" si="378">BD638*AY638</f>
        <v>9000</v>
      </c>
      <c r="BF638" s="18">
        <v>20</v>
      </c>
      <c r="BG638" s="19">
        <f>ROUNDUP(AR638/BO638,0)</f>
        <v>2</v>
      </c>
      <c r="BH638" s="19">
        <f t="shared" ref="BH638:BH646" si="379">AY638-BG638</f>
        <v>0</v>
      </c>
      <c r="BI638" s="19"/>
      <c r="BJ638" s="19"/>
      <c r="BK638" s="19"/>
      <c r="BL638" s="19"/>
      <c r="BM638" s="19">
        <f t="shared" ref="BM638:BM650" si="380">BF638*AT638</f>
        <v>0</v>
      </c>
      <c r="BN638" s="18">
        <f t="shared" ref="BN638:BN650" si="381">Y638+ROUNDUP((BM638-Y638)/Z638,0)*Z638</f>
        <v>0</v>
      </c>
      <c r="BO638" s="18">
        <f t="shared" ref="BO638:BO650" si="382">IF(BN638&gt;=Y638,BN638,Y638)</f>
        <v>10000</v>
      </c>
      <c r="BP638" s="18" t="e">
        <f>BO638/AT638</f>
        <v>#DIV/0!</v>
      </c>
    </row>
    <row r="639" spans="1:68" ht="30" x14ac:dyDescent="0.25">
      <c r="A639" s="18">
        <v>114</v>
      </c>
      <c r="B639" s="29" t="s">
        <v>2257</v>
      </c>
      <c r="C639" s="28" t="s">
        <v>1534</v>
      </c>
      <c r="D639" s="28"/>
      <c r="E639" s="23"/>
      <c r="F639" s="24">
        <v>15</v>
      </c>
      <c r="G639" s="25">
        <v>800</v>
      </c>
      <c r="H639" s="52" t="e">
        <v>#N/A</v>
      </c>
      <c r="I639" s="86" t="s">
        <v>1660</v>
      </c>
      <c r="J639" s="83" t="s">
        <v>1660</v>
      </c>
      <c r="K639" s="71" t="s">
        <v>1183</v>
      </c>
      <c r="L639" s="25" t="s">
        <v>813</v>
      </c>
      <c r="M639" s="52">
        <v>800</v>
      </c>
      <c r="N639" s="71" t="s">
        <v>1208</v>
      </c>
      <c r="O639" s="25">
        <v>1</v>
      </c>
      <c r="P639" s="25">
        <v>15</v>
      </c>
      <c r="Q639" s="52">
        <v>1</v>
      </c>
      <c r="R639" s="25">
        <v>5</v>
      </c>
      <c r="S639" s="25">
        <v>22</v>
      </c>
      <c r="T639" s="54">
        <v>30</v>
      </c>
      <c r="U639" s="25">
        <f t="shared" si="376"/>
        <v>22</v>
      </c>
      <c r="V639" s="71"/>
      <c r="W639" s="71" t="s">
        <v>19</v>
      </c>
      <c r="X639" s="25" t="s">
        <v>1529</v>
      </c>
      <c r="Y639" s="25">
        <v>25</v>
      </c>
      <c r="Z639" s="25">
        <v>25</v>
      </c>
      <c r="AA639" s="42">
        <v>25</v>
      </c>
      <c r="AB639" s="42">
        <v>0</v>
      </c>
      <c r="AC639" s="42">
        <v>0</v>
      </c>
      <c r="AD639" s="42">
        <v>0</v>
      </c>
      <c r="AE639" s="42">
        <v>0</v>
      </c>
      <c r="AF639" s="42">
        <v>0</v>
      </c>
      <c r="AG639" s="42">
        <v>10</v>
      </c>
      <c r="AH639" s="42">
        <v>0</v>
      </c>
      <c r="AI639" s="42">
        <v>0</v>
      </c>
      <c r="AJ639" s="18">
        <v>35</v>
      </c>
      <c r="AK639" s="47">
        <v>3.8888888888888888</v>
      </c>
      <c r="AL639" s="75">
        <v>25</v>
      </c>
      <c r="AM639" s="47">
        <f t="shared" si="355"/>
        <v>3111.1111111111109</v>
      </c>
      <c r="AN639" s="47">
        <v>3.111111111111111E-2</v>
      </c>
      <c r="AO639" s="48">
        <v>2.8462762011252877E-5</v>
      </c>
      <c r="AP639" s="49">
        <v>0.99900665841016723</v>
      </c>
      <c r="AQ639" s="18" t="s">
        <v>1168</v>
      </c>
      <c r="AR639" s="24">
        <v>15</v>
      </c>
      <c r="AS639" s="24" t="s">
        <v>1509</v>
      </c>
      <c r="AT639" s="79">
        <f t="shared" si="342"/>
        <v>0.96153846153846156</v>
      </c>
      <c r="AU639" s="51" t="b">
        <f t="shared" si="343"/>
        <v>0</v>
      </c>
      <c r="AV639" s="19">
        <v>18</v>
      </c>
      <c r="AW639" s="47">
        <v>12000</v>
      </c>
      <c r="AX639" s="18" t="s">
        <v>1841</v>
      </c>
      <c r="AY639" s="18">
        <v>2</v>
      </c>
      <c r="AZ639" s="18">
        <f t="shared" si="377"/>
        <v>21.153846153846153</v>
      </c>
      <c r="BA639" s="44">
        <f>ROUNDUP((AT639*U639)/Z639,0)*Z639</f>
        <v>25</v>
      </c>
      <c r="BB639" s="80">
        <f t="shared" si="356"/>
        <v>25</v>
      </c>
      <c r="BC639" s="18">
        <f>BO639</f>
        <v>25</v>
      </c>
      <c r="BD639" s="18">
        <f>BO639*G639</f>
        <v>20000</v>
      </c>
      <c r="BE639" s="18">
        <f t="shared" si="378"/>
        <v>40000</v>
      </c>
      <c r="BF639" s="18">
        <f>U639</f>
        <v>22</v>
      </c>
      <c r="BG639" s="19">
        <f>ROUNDUP(AR639/BO639,0)</f>
        <v>1</v>
      </c>
      <c r="BH639" s="19">
        <f t="shared" si="379"/>
        <v>1</v>
      </c>
      <c r="BI639" s="19"/>
      <c r="BJ639" s="19"/>
      <c r="BK639" s="19">
        <f>BH639*BO639</f>
        <v>25</v>
      </c>
      <c r="BL639" s="19">
        <f>BK639*G639</f>
        <v>20000</v>
      </c>
      <c r="BM639" s="19">
        <f t="shared" si="380"/>
        <v>21.153846153846153</v>
      </c>
      <c r="BN639" s="18">
        <f t="shared" si="381"/>
        <v>0</v>
      </c>
      <c r="BO639" s="18">
        <f t="shared" si="382"/>
        <v>25</v>
      </c>
      <c r="BP639" s="18">
        <f>BO639/AT639</f>
        <v>26</v>
      </c>
    </row>
    <row r="640" spans="1:68" x14ac:dyDescent="0.25">
      <c r="A640" s="18">
        <v>642</v>
      </c>
      <c r="B640" s="23" t="s">
        <v>816</v>
      </c>
      <c r="C640" s="28" t="s">
        <v>1534</v>
      </c>
      <c r="D640" s="28"/>
      <c r="E640" s="23"/>
      <c r="F640" s="24">
        <v>92000</v>
      </c>
      <c r="G640" s="25">
        <v>0.25</v>
      </c>
      <c r="H640" s="52" t="e">
        <v>#N/A</v>
      </c>
      <c r="I640" s="86" t="s">
        <v>1700</v>
      </c>
      <c r="J640" s="83" t="s">
        <v>1502</v>
      </c>
      <c r="K640" s="71" t="s">
        <v>1197</v>
      </c>
      <c r="L640" s="25" t="s">
        <v>817</v>
      </c>
      <c r="M640" s="52">
        <v>0.25</v>
      </c>
      <c r="N640" s="71" t="s">
        <v>1208</v>
      </c>
      <c r="O640" s="37">
        <v>1</v>
      </c>
      <c r="P640" s="37">
        <v>7</v>
      </c>
      <c r="Q640" s="87">
        <v>4</v>
      </c>
      <c r="R640" s="37">
        <v>3</v>
      </c>
      <c r="S640" s="37">
        <v>15</v>
      </c>
      <c r="T640" s="37">
        <v>3</v>
      </c>
      <c r="U640" s="25">
        <f t="shared" si="376"/>
        <v>15</v>
      </c>
      <c r="V640" s="71" t="s">
        <v>1872</v>
      </c>
      <c r="W640" s="71" t="s">
        <v>21</v>
      </c>
      <c r="X640" s="23" t="s">
        <v>1510</v>
      </c>
      <c r="Y640" s="25">
        <v>50000</v>
      </c>
      <c r="Z640" s="25">
        <v>1000</v>
      </c>
      <c r="AA640" s="42">
        <v>12000</v>
      </c>
      <c r="AB640" s="42">
        <v>0</v>
      </c>
      <c r="AC640" s="42">
        <v>16000</v>
      </c>
      <c r="AD640" s="42">
        <v>5000</v>
      </c>
      <c r="AE640" s="42">
        <v>0</v>
      </c>
      <c r="AF640" s="42">
        <v>28000</v>
      </c>
      <c r="AG640" s="42">
        <v>17000</v>
      </c>
      <c r="AH640" s="42">
        <v>0</v>
      </c>
      <c r="AI640" s="42">
        <v>32000</v>
      </c>
      <c r="AJ640" s="18">
        <v>110000</v>
      </c>
      <c r="AK640" s="47">
        <v>12222.222222222223</v>
      </c>
      <c r="AL640" s="75">
        <v>32000</v>
      </c>
      <c r="AM640" s="47">
        <f t="shared" si="355"/>
        <v>3055.5555555555557</v>
      </c>
      <c r="AN640" s="47">
        <v>3.0555555555555558E-2</v>
      </c>
      <c r="AO640" s="48">
        <v>2.795449840390908E-5</v>
      </c>
      <c r="AP640" s="49">
        <v>0.99906300451367736</v>
      </c>
      <c r="AQ640" s="18" t="s">
        <v>1168</v>
      </c>
      <c r="AR640" s="24">
        <v>92000</v>
      </c>
      <c r="AS640" s="24" t="s">
        <v>1510</v>
      </c>
      <c r="AT640" s="79">
        <f t="shared" ref="AT640:AT703" si="383">AL640/26</f>
        <v>1230.7692307692307</v>
      </c>
      <c r="AU640" s="51" t="b">
        <f t="shared" ref="AU640:AU703" si="384">IF(AT640&gt;=Y640,TRUE,FALSE)</f>
        <v>0</v>
      </c>
      <c r="AV640" s="53">
        <v>86.25</v>
      </c>
      <c r="AW640" s="47">
        <v>23000</v>
      </c>
      <c r="AX640" s="18" t="s">
        <v>1841</v>
      </c>
      <c r="AY640" s="18">
        <v>2</v>
      </c>
      <c r="AZ640" s="18">
        <f t="shared" si="377"/>
        <v>18461.538461538461</v>
      </c>
      <c r="BA640" s="44">
        <f>ROUNDUP((AT640*U640)/Z640,0)*Z640</f>
        <v>19000</v>
      </c>
      <c r="BB640" s="80">
        <f t="shared" si="356"/>
        <v>50000</v>
      </c>
      <c r="BC640" s="18">
        <f>BO640</f>
        <v>50000</v>
      </c>
      <c r="BD640" s="18">
        <f>BO640*G640</f>
        <v>12500</v>
      </c>
      <c r="BE640" s="18">
        <f t="shared" si="378"/>
        <v>25000</v>
      </c>
      <c r="BF640" s="18">
        <v>5</v>
      </c>
      <c r="BG640" s="19">
        <f>ROUNDUP(AR640/BO640,0)</f>
        <v>2</v>
      </c>
      <c r="BH640" s="19">
        <f t="shared" si="379"/>
        <v>0</v>
      </c>
      <c r="BI640" s="19"/>
      <c r="BJ640" s="19"/>
      <c r="BK640" s="19"/>
      <c r="BL640" s="19"/>
      <c r="BM640" s="19">
        <f t="shared" si="380"/>
        <v>6153.8461538461534</v>
      </c>
      <c r="BN640" s="18">
        <f t="shared" si="381"/>
        <v>6000</v>
      </c>
      <c r="BO640" s="18">
        <f t="shared" si="382"/>
        <v>50000</v>
      </c>
      <c r="BP640" s="18">
        <f>BO640/AT640</f>
        <v>40.625</v>
      </c>
    </row>
    <row r="641" spans="1:68" x14ac:dyDescent="0.25">
      <c r="A641" s="18">
        <v>871</v>
      </c>
      <c r="B641" s="26" t="s">
        <v>848</v>
      </c>
      <c r="C641" s="28" t="s">
        <v>1534</v>
      </c>
      <c r="D641" s="28"/>
      <c r="E641" s="23"/>
      <c r="F641" s="24">
        <v>280</v>
      </c>
      <c r="G641" s="25">
        <v>30</v>
      </c>
      <c r="H641" s="52" t="s">
        <v>1702</v>
      </c>
      <c r="I641" s="86" t="s">
        <v>1700</v>
      </c>
      <c r="J641" s="83" t="s">
        <v>1499</v>
      </c>
      <c r="K641" s="71" t="s">
        <v>1178</v>
      </c>
      <c r="L641" s="25" t="s">
        <v>849</v>
      </c>
      <c r="M641" s="52">
        <v>30</v>
      </c>
      <c r="N641" s="71" t="s">
        <v>1208</v>
      </c>
      <c r="O641" s="25">
        <v>1</v>
      </c>
      <c r="P641" s="25">
        <v>4</v>
      </c>
      <c r="Q641" s="52">
        <v>1</v>
      </c>
      <c r="R641" s="25">
        <v>2</v>
      </c>
      <c r="S641" s="25">
        <v>8</v>
      </c>
      <c r="T641" s="25">
        <v>7</v>
      </c>
      <c r="U641" s="25">
        <f t="shared" si="376"/>
        <v>8</v>
      </c>
      <c r="V641" s="71"/>
      <c r="W641" s="71" t="s">
        <v>46</v>
      </c>
      <c r="X641" s="25" t="s">
        <v>1510</v>
      </c>
      <c r="Y641" s="25">
        <v>500</v>
      </c>
      <c r="Z641" s="25">
        <v>10</v>
      </c>
      <c r="AA641" s="42"/>
      <c r="AB641" s="42"/>
      <c r="AC641" s="42"/>
      <c r="AD641" s="42">
        <v>60</v>
      </c>
      <c r="AE641" s="42">
        <v>0</v>
      </c>
      <c r="AF641" s="42">
        <v>190</v>
      </c>
      <c r="AG641" s="42">
        <v>0</v>
      </c>
      <c r="AH641" s="42">
        <v>50</v>
      </c>
      <c r="AI641" s="42">
        <v>300</v>
      </c>
      <c r="AJ641" s="18">
        <v>600</v>
      </c>
      <c r="AK641" s="47">
        <v>100</v>
      </c>
      <c r="AL641" s="75">
        <v>300</v>
      </c>
      <c r="AM641" s="47">
        <f t="shared" ref="AM641:AM704" si="385">(AJ641/9)*M641</f>
        <v>2000.0000000000002</v>
      </c>
      <c r="AN641" s="47">
        <v>0.03</v>
      </c>
      <c r="AO641" s="48">
        <v>2.7446234796565279E-5</v>
      </c>
      <c r="AP641" s="49">
        <v>0.99909045074847391</v>
      </c>
      <c r="AQ641" s="18" t="s">
        <v>1168</v>
      </c>
      <c r="AR641" s="24">
        <v>280</v>
      </c>
      <c r="AS641" s="24" t="s">
        <v>1510</v>
      </c>
      <c r="AT641" s="79">
        <f t="shared" si="383"/>
        <v>11.538461538461538</v>
      </c>
      <c r="AU641" s="51" t="b">
        <f t="shared" si="384"/>
        <v>0</v>
      </c>
      <c r="AV641" s="19">
        <v>28</v>
      </c>
      <c r="AW641" s="47">
        <v>8400</v>
      </c>
      <c r="AX641" s="18" t="s">
        <v>1841</v>
      </c>
      <c r="AY641" s="18">
        <v>2</v>
      </c>
      <c r="AZ641" s="18">
        <f t="shared" si="377"/>
        <v>92.307692307692307</v>
      </c>
      <c r="BA641" s="44">
        <f>ROUNDUP((AT641*U641)/Z641,0)*Z641</f>
        <v>100</v>
      </c>
      <c r="BB641" s="80">
        <f t="shared" ref="BB641:BB704" si="386">MAX(Y641,AT641)</f>
        <v>500</v>
      </c>
      <c r="BC641" s="18">
        <f>BO641</f>
        <v>500</v>
      </c>
      <c r="BD641" s="18">
        <f>BO641*G641</f>
        <v>15000</v>
      </c>
      <c r="BE641" s="18">
        <f t="shared" si="378"/>
        <v>30000</v>
      </c>
      <c r="BF641" s="18">
        <f>U641</f>
        <v>8</v>
      </c>
      <c r="BG641" s="19">
        <f>ROUNDUP(AR641/BO641,0)</f>
        <v>1</v>
      </c>
      <c r="BH641" s="19">
        <f t="shared" si="379"/>
        <v>1</v>
      </c>
      <c r="BI641" s="19"/>
      <c r="BJ641" s="19"/>
      <c r="BK641" s="19">
        <f>BH641*BO641</f>
        <v>500</v>
      </c>
      <c r="BL641" s="19">
        <f>BK641*G641</f>
        <v>15000</v>
      </c>
      <c r="BM641" s="19">
        <f t="shared" si="380"/>
        <v>92.307692307692307</v>
      </c>
      <c r="BN641" s="18">
        <f t="shared" si="381"/>
        <v>90</v>
      </c>
      <c r="BO641" s="18">
        <f t="shared" si="382"/>
        <v>500</v>
      </c>
      <c r="BP641" s="18">
        <f>BO641/AT641</f>
        <v>43.333333333333336</v>
      </c>
    </row>
    <row r="642" spans="1:68" ht="30" x14ac:dyDescent="0.25">
      <c r="A642" s="18">
        <v>950</v>
      </c>
      <c r="B642" s="29" t="s">
        <v>2258</v>
      </c>
      <c r="C642" s="28" t="s">
        <v>1534</v>
      </c>
      <c r="D642" s="28"/>
      <c r="E642" s="23"/>
      <c r="F642" s="24">
        <v>22.54</v>
      </c>
      <c r="G642" s="25">
        <v>300</v>
      </c>
      <c r="H642" s="52" t="e">
        <v>#N/A</v>
      </c>
      <c r="I642" s="86" t="s">
        <v>1700</v>
      </c>
      <c r="J642" s="83" t="s">
        <v>1506</v>
      </c>
      <c r="K642" s="71" t="s">
        <v>1197</v>
      </c>
      <c r="L642" s="25" t="s">
        <v>906</v>
      </c>
      <c r="M642" s="52">
        <v>300</v>
      </c>
      <c r="N642" s="71" t="s">
        <v>1208</v>
      </c>
      <c r="O642" s="25">
        <v>1</v>
      </c>
      <c r="P642" s="25">
        <v>7</v>
      </c>
      <c r="Q642" s="52">
        <v>4</v>
      </c>
      <c r="R642" s="25">
        <v>3</v>
      </c>
      <c r="S642" s="25">
        <v>15</v>
      </c>
      <c r="T642" s="25">
        <v>25</v>
      </c>
      <c r="U642" s="25">
        <f t="shared" si="376"/>
        <v>15</v>
      </c>
      <c r="V642" s="71"/>
      <c r="W642" s="71" t="s">
        <v>46</v>
      </c>
      <c r="X642" s="25" t="s">
        <v>1529</v>
      </c>
      <c r="Y642" s="25">
        <v>500</v>
      </c>
      <c r="Z642" s="25">
        <v>15</v>
      </c>
      <c r="AA642" s="42"/>
      <c r="AB642" s="42"/>
      <c r="AC642" s="42"/>
      <c r="AD642" s="42"/>
      <c r="AE642" s="42"/>
      <c r="AF642" s="42"/>
      <c r="AG642" s="42">
        <v>30</v>
      </c>
      <c r="AH642" s="42">
        <v>0</v>
      </c>
      <c r="AI642" s="42">
        <v>0</v>
      </c>
      <c r="AJ642" s="18">
        <v>30</v>
      </c>
      <c r="AK642" s="47">
        <v>10</v>
      </c>
      <c r="AL642" s="75">
        <v>30</v>
      </c>
      <c r="AM642" s="47">
        <f t="shared" si="385"/>
        <v>1000</v>
      </c>
      <c r="AN642" s="47">
        <v>0.03</v>
      </c>
      <c r="AO642" s="48">
        <v>2.7446234796565279E-5</v>
      </c>
      <c r="AP642" s="49">
        <v>0.99911789698327047</v>
      </c>
      <c r="AQ642" s="18" t="s">
        <v>1168</v>
      </c>
      <c r="AR642" s="24">
        <v>22.54</v>
      </c>
      <c r="AS642" s="24" t="s">
        <v>1509</v>
      </c>
      <c r="AT642" s="79">
        <f t="shared" si="383"/>
        <v>1.1538461538461537</v>
      </c>
      <c r="AU642" s="51" t="b">
        <f t="shared" si="384"/>
        <v>0</v>
      </c>
      <c r="AV642" s="19">
        <v>22.54</v>
      </c>
      <c r="AW642" s="47">
        <v>6762</v>
      </c>
      <c r="AX642" s="18" t="s">
        <v>1842</v>
      </c>
      <c r="AY642" s="47">
        <f>ROUNDUP((AZ642/BC642)+1,0)</f>
        <v>2</v>
      </c>
      <c r="AZ642" s="43">
        <f t="shared" si="377"/>
        <v>17.307692307692307</v>
      </c>
      <c r="BA642" s="44">
        <f>Y642</f>
        <v>500</v>
      </c>
      <c r="BB642" s="80">
        <f t="shared" si="386"/>
        <v>500</v>
      </c>
      <c r="BC642" s="18">
        <f>ROUNDUP(BA642/Z642,0)*Z642</f>
        <v>510</v>
      </c>
      <c r="BD642" s="18">
        <f>BC642*G642</f>
        <v>153000</v>
      </c>
      <c r="BE642" s="18">
        <f t="shared" si="378"/>
        <v>306000</v>
      </c>
      <c r="BF642" s="56">
        <f>U642</f>
        <v>15</v>
      </c>
      <c r="BG642" s="19">
        <f>ROUNDUP(AR642/BC642,0)</f>
        <v>1</v>
      </c>
      <c r="BH642" s="19">
        <f t="shared" si="379"/>
        <v>1</v>
      </c>
      <c r="BI642" s="19"/>
      <c r="BJ642" s="19"/>
      <c r="BK642" s="19"/>
      <c r="BL642" s="19"/>
      <c r="BM642" s="19">
        <f t="shared" si="380"/>
        <v>17.307692307692307</v>
      </c>
      <c r="BN642" s="18">
        <f t="shared" si="381"/>
        <v>5</v>
      </c>
      <c r="BO642" s="55">
        <f t="shared" si="382"/>
        <v>500</v>
      </c>
      <c r="BP642" s="18">
        <f>BC642/AT642</f>
        <v>442.00000000000006</v>
      </c>
    </row>
    <row r="643" spans="1:68" ht="30" x14ac:dyDescent="0.25">
      <c r="A643" s="34">
        <v>64</v>
      </c>
      <c r="B643" s="28" t="s">
        <v>2259</v>
      </c>
      <c r="C643" s="28" t="s">
        <v>1534</v>
      </c>
      <c r="D643" s="28"/>
      <c r="E643" s="23"/>
      <c r="F643" s="36">
        <v>300</v>
      </c>
      <c r="G643" s="23">
        <v>430</v>
      </c>
      <c r="H643" s="52" t="e">
        <v>#N/A</v>
      </c>
      <c r="I643" s="86" t="s">
        <v>1699</v>
      </c>
      <c r="J643" s="83" t="s">
        <v>1500</v>
      </c>
      <c r="K643" s="71" t="s">
        <v>1171</v>
      </c>
      <c r="L643" s="23" t="s">
        <v>819</v>
      </c>
      <c r="M643" s="26">
        <v>430</v>
      </c>
      <c r="N643" s="71" t="s">
        <v>1207</v>
      </c>
      <c r="O643" s="32">
        <v>1</v>
      </c>
      <c r="P643" s="32">
        <v>12</v>
      </c>
      <c r="Q643" s="88">
        <v>7</v>
      </c>
      <c r="R643" s="32">
        <v>4</v>
      </c>
      <c r="S643" s="52">
        <f>O643+P643+Q643+R643</f>
        <v>24</v>
      </c>
      <c r="T643" s="32">
        <v>5</v>
      </c>
      <c r="U643" s="25">
        <f t="shared" si="376"/>
        <v>24</v>
      </c>
      <c r="V643" s="71" t="s">
        <v>1983</v>
      </c>
      <c r="W643" s="71" t="s">
        <v>46</v>
      </c>
      <c r="X643" s="23" t="s">
        <v>1510</v>
      </c>
      <c r="Y643" s="25">
        <v>25</v>
      </c>
      <c r="Z643" s="23">
        <v>30</v>
      </c>
      <c r="AA643" s="60">
        <v>30</v>
      </c>
      <c r="AB643" s="60">
        <v>0</v>
      </c>
      <c r="AC643" s="60">
        <v>0</v>
      </c>
      <c r="AD643" s="60">
        <v>0</v>
      </c>
      <c r="AE643" s="60">
        <v>0</v>
      </c>
      <c r="AF643" s="60">
        <v>0</v>
      </c>
      <c r="AG643" s="60">
        <v>0</v>
      </c>
      <c r="AH643" s="60">
        <v>30</v>
      </c>
      <c r="AI643" s="60">
        <v>0</v>
      </c>
      <c r="AJ643" s="34">
        <v>60</v>
      </c>
      <c r="AK643" s="61">
        <v>6.666666666666667</v>
      </c>
      <c r="AL643" s="76">
        <v>30</v>
      </c>
      <c r="AM643" s="47">
        <f t="shared" si="385"/>
        <v>2866.666666666667</v>
      </c>
      <c r="AN643" s="61">
        <v>2.866666666666667E-2</v>
      </c>
      <c r="AO643" s="62">
        <v>2.6226402138940158E-5</v>
      </c>
      <c r="AP643" s="63">
        <v>0.99914412338540937</v>
      </c>
      <c r="AQ643" s="34" t="s">
        <v>1168</v>
      </c>
      <c r="AR643" s="36">
        <v>300</v>
      </c>
      <c r="AS643" s="36" t="s">
        <v>1509</v>
      </c>
      <c r="AT643" s="79">
        <f t="shared" si="383"/>
        <v>1.1538461538461537</v>
      </c>
      <c r="AU643" s="51" t="b">
        <f t="shared" si="384"/>
        <v>0</v>
      </c>
      <c r="AV643" s="58">
        <v>300</v>
      </c>
      <c r="AW643" s="61">
        <v>129000</v>
      </c>
      <c r="AX643" s="18" t="s">
        <v>1841</v>
      </c>
      <c r="AY643" s="18">
        <v>2</v>
      </c>
      <c r="AZ643" s="18">
        <f t="shared" si="377"/>
        <v>27.69230769230769</v>
      </c>
      <c r="BA643" s="44">
        <f>ROUNDUP((AT643*U643)/Z643,0)*Z643</f>
        <v>30</v>
      </c>
      <c r="BB643" s="80">
        <f t="shared" si="386"/>
        <v>25</v>
      </c>
      <c r="BC643" s="18">
        <f t="shared" ref="BC643:BC650" si="387">BO643</f>
        <v>55</v>
      </c>
      <c r="BD643" s="18">
        <f>BO643*G643</f>
        <v>23650</v>
      </c>
      <c r="BE643" s="18">
        <f t="shared" si="378"/>
        <v>47300</v>
      </c>
      <c r="BF643" s="18">
        <f>U643</f>
        <v>24</v>
      </c>
      <c r="BG643" s="19">
        <f>ROUNDUP(AR643/BO643,0)</f>
        <v>6</v>
      </c>
      <c r="BH643" s="19">
        <f t="shared" si="379"/>
        <v>-4</v>
      </c>
      <c r="BI643" s="19"/>
      <c r="BJ643" s="19"/>
      <c r="BK643" s="19">
        <f>BH643*BO643</f>
        <v>-220</v>
      </c>
      <c r="BL643" s="19">
        <f>BK643*G643</f>
        <v>-94600</v>
      </c>
      <c r="BM643" s="19">
        <f t="shared" si="380"/>
        <v>27.69230769230769</v>
      </c>
      <c r="BN643" s="18">
        <f t="shared" si="381"/>
        <v>55</v>
      </c>
      <c r="BO643" s="18">
        <f t="shared" si="382"/>
        <v>55</v>
      </c>
      <c r="BP643" s="18">
        <f>BO643/AT643</f>
        <v>47.666666666666671</v>
      </c>
    </row>
    <row r="644" spans="1:68" ht="30" x14ac:dyDescent="0.25">
      <c r="A644" s="18">
        <v>981</v>
      </c>
      <c r="B644" s="28" t="s">
        <v>2260</v>
      </c>
      <c r="C644" s="28" t="s">
        <v>1534</v>
      </c>
      <c r="D644" s="28"/>
      <c r="E644" s="23"/>
      <c r="F644" s="24">
        <v>12000</v>
      </c>
      <c r="G644" s="25">
        <v>0.45</v>
      </c>
      <c r="H644" s="52" t="e">
        <v>#N/A</v>
      </c>
      <c r="I644" s="86" t="s">
        <v>1700</v>
      </c>
      <c r="J644" s="83" t="s">
        <v>1506</v>
      </c>
      <c r="K644" s="71" t="s">
        <v>1197</v>
      </c>
      <c r="L644" s="25" t="s">
        <v>913</v>
      </c>
      <c r="M644" s="52">
        <v>0.45</v>
      </c>
      <c r="N644" s="71" t="s">
        <v>1208</v>
      </c>
      <c r="O644" s="37">
        <v>1</v>
      </c>
      <c r="P644" s="37">
        <v>7</v>
      </c>
      <c r="Q644" s="87">
        <v>4</v>
      </c>
      <c r="R644" s="37">
        <v>3</v>
      </c>
      <c r="S644" s="37">
        <v>15</v>
      </c>
      <c r="T644" s="37">
        <v>5</v>
      </c>
      <c r="U644" s="25">
        <f t="shared" si="376"/>
        <v>15</v>
      </c>
      <c r="V644" s="71" t="s">
        <v>1872</v>
      </c>
      <c r="W644" s="71" t="s">
        <v>21</v>
      </c>
      <c r="X644" s="23" t="s">
        <v>1510</v>
      </c>
      <c r="Y644" s="25">
        <v>50000</v>
      </c>
      <c r="Z644" s="25">
        <v>1000</v>
      </c>
      <c r="AA644" s="42"/>
      <c r="AB644" s="42"/>
      <c r="AC644" s="42"/>
      <c r="AD644" s="42"/>
      <c r="AE644" s="42"/>
      <c r="AF644" s="42"/>
      <c r="AG644" s="42">
        <v>4000</v>
      </c>
      <c r="AH644" s="42">
        <v>6000</v>
      </c>
      <c r="AI644" s="42">
        <v>9000</v>
      </c>
      <c r="AJ644" s="18">
        <v>19000</v>
      </c>
      <c r="AK644" s="47">
        <v>6333.333333333333</v>
      </c>
      <c r="AL644" s="75">
        <v>9000</v>
      </c>
      <c r="AM644" s="47">
        <f t="shared" si="385"/>
        <v>950.00000000000011</v>
      </c>
      <c r="AN644" s="47">
        <v>2.8500000000000001E-2</v>
      </c>
      <c r="AO644" s="48">
        <v>2.6073923056737012E-5</v>
      </c>
      <c r="AP644" s="49">
        <v>0.99917019730846612</v>
      </c>
      <c r="AQ644" s="18" t="s">
        <v>1168</v>
      </c>
      <c r="AR644" s="24">
        <v>12000</v>
      </c>
      <c r="AS644" s="24" t="s">
        <v>1510</v>
      </c>
      <c r="AT644" s="79">
        <f t="shared" si="383"/>
        <v>346.15384615384613</v>
      </c>
      <c r="AU644" s="51" t="b">
        <f t="shared" si="384"/>
        <v>0</v>
      </c>
      <c r="AV644" s="19">
        <v>40</v>
      </c>
      <c r="AW644" s="47">
        <v>5400</v>
      </c>
      <c r="AX644" s="18" t="s">
        <v>1841</v>
      </c>
      <c r="AY644" s="18">
        <v>2</v>
      </c>
      <c r="AZ644" s="18">
        <f t="shared" si="377"/>
        <v>5192.3076923076924</v>
      </c>
      <c r="BA644" s="44">
        <f>ROUNDUP((AT644*U644)/Z644,0)*Z644</f>
        <v>6000</v>
      </c>
      <c r="BB644" s="80">
        <f t="shared" si="386"/>
        <v>50000</v>
      </c>
      <c r="BC644" s="18">
        <f t="shared" si="387"/>
        <v>50000</v>
      </c>
      <c r="BD644" s="18">
        <f>BO644*G644</f>
        <v>22500</v>
      </c>
      <c r="BE644" s="18">
        <f t="shared" si="378"/>
        <v>45000</v>
      </c>
      <c r="BF644" s="18">
        <f>U644</f>
        <v>15</v>
      </c>
      <c r="BG644" s="19">
        <f>ROUNDUP(AR644/BO644,0)</f>
        <v>1</v>
      </c>
      <c r="BH644" s="19">
        <f t="shared" si="379"/>
        <v>1</v>
      </c>
      <c r="BI644" s="19"/>
      <c r="BJ644" s="19"/>
      <c r="BK644" s="19">
        <f>BH644*BO644</f>
        <v>50000</v>
      </c>
      <c r="BL644" s="19">
        <f>BK644*G644</f>
        <v>22500</v>
      </c>
      <c r="BM644" s="19">
        <f t="shared" si="380"/>
        <v>5192.3076923076924</v>
      </c>
      <c r="BN644" s="18">
        <f t="shared" si="381"/>
        <v>5000</v>
      </c>
      <c r="BO644" s="18">
        <f t="shared" si="382"/>
        <v>50000</v>
      </c>
      <c r="BP644" s="18">
        <f>BO644/AT644</f>
        <v>144.44444444444446</v>
      </c>
    </row>
    <row r="645" spans="1:68" x14ac:dyDescent="0.25">
      <c r="A645" s="18">
        <v>615</v>
      </c>
      <c r="B645" s="23" t="s">
        <v>821</v>
      </c>
      <c r="C645" s="28" t="s">
        <v>1534</v>
      </c>
      <c r="D645" s="28"/>
      <c r="E645" s="23"/>
      <c r="F645" s="24">
        <v>40000</v>
      </c>
      <c r="G645" s="25">
        <v>0.53</v>
      </c>
      <c r="H645" s="52" t="s">
        <v>1790</v>
      </c>
      <c r="I645" s="86" t="s">
        <v>1700</v>
      </c>
      <c r="J645" s="83" t="s">
        <v>1502</v>
      </c>
      <c r="K645" s="71" t="s">
        <v>1199</v>
      </c>
      <c r="L645" s="25" t="s">
        <v>822</v>
      </c>
      <c r="M645" s="52">
        <v>0.53</v>
      </c>
      <c r="N645" s="71" t="s">
        <v>1207</v>
      </c>
      <c r="O645" s="25">
        <v>1</v>
      </c>
      <c r="P645" s="25">
        <v>7</v>
      </c>
      <c r="Q645" s="52">
        <v>1</v>
      </c>
      <c r="R645" s="25">
        <v>3</v>
      </c>
      <c r="S645" s="52">
        <f>O645+P645+Q645+R645</f>
        <v>12</v>
      </c>
      <c r="T645" s="25">
        <v>7</v>
      </c>
      <c r="U645" s="25">
        <f t="shared" si="376"/>
        <v>12</v>
      </c>
      <c r="V645" s="71" t="s">
        <v>1928</v>
      </c>
      <c r="W645" s="71" t="s">
        <v>46</v>
      </c>
      <c r="X645" s="25" t="s">
        <v>1510</v>
      </c>
      <c r="Y645" s="25">
        <v>10000</v>
      </c>
      <c r="Z645" s="25">
        <v>200</v>
      </c>
      <c r="AA645" s="42">
        <v>4210</v>
      </c>
      <c r="AB645" s="42">
        <v>20</v>
      </c>
      <c r="AC645" s="42">
        <v>100</v>
      </c>
      <c r="AD645" s="42">
        <v>0</v>
      </c>
      <c r="AE645" s="42">
        <v>0</v>
      </c>
      <c r="AF645" s="42">
        <v>4500</v>
      </c>
      <c r="AG645" s="42">
        <v>19520</v>
      </c>
      <c r="AH645" s="42">
        <v>19000</v>
      </c>
      <c r="AI645" s="42">
        <v>0</v>
      </c>
      <c r="AJ645" s="18">
        <v>47350</v>
      </c>
      <c r="AK645" s="47">
        <v>5261.1111111111113</v>
      </c>
      <c r="AL645" s="75">
        <v>19520</v>
      </c>
      <c r="AM645" s="47">
        <f t="shared" si="385"/>
        <v>2788.3888888888891</v>
      </c>
      <c r="AN645" s="47">
        <v>2.7883888888888892E-2</v>
      </c>
      <c r="AO645" s="48">
        <v>2.5510258716192741E-5</v>
      </c>
      <c r="AP645" s="49">
        <v>0.99919570756718235</v>
      </c>
      <c r="AQ645" s="18" t="s">
        <v>1168</v>
      </c>
      <c r="AR645" s="24">
        <v>40000</v>
      </c>
      <c r="AS645" s="24" t="s">
        <v>1510</v>
      </c>
      <c r="AT645" s="79">
        <f t="shared" si="383"/>
        <v>750.76923076923072</v>
      </c>
      <c r="AU645" s="51" t="b">
        <f t="shared" si="384"/>
        <v>0</v>
      </c>
      <c r="AV645" s="53">
        <v>61.47540983606558</v>
      </c>
      <c r="AW645" s="47">
        <v>21200</v>
      </c>
      <c r="AX645" s="18" t="s">
        <v>1841</v>
      </c>
      <c r="AY645" s="18">
        <v>2</v>
      </c>
      <c r="AZ645" s="18">
        <f t="shared" si="377"/>
        <v>9009.2307692307695</v>
      </c>
      <c r="BA645" s="44">
        <f>ROUNDUP((AT645*U645)/Z645,0)*Z645</f>
        <v>9200</v>
      </c>
      <c r="BB645" s="80">
        <f t="shared" si="386"/>
        <v>10000</v>
      </c>
      <c r="BC645" s="18">
        <f t="shared" si="387"/>
        <v>10000</v>
      </c>
      <c r="BD645" s="18">
        <f>BO645*G645</f>
        <v>5300</v>
      </c>
      <c r="BE645" s="18">
        <f t="shared" si="378"/>
        <v>10600</v>
      </c>
      <c r="BF645" s="18">
        <v>10</v>
      </c>
      <c r="BG645" s="19">
        <f>ROUNDUP(AR645/BO645,0)</f>
        <v>4</v>
      </c>
      <c r="BH645" s="19">
        <f t="shared" si="379"/>
        <v>-2</v>
      </c>
      <c r="BI645" s="19">
        <f>(AR645-AY645*BO645)*G645</f>
        <v>10600</v>
      </c>
      <c r="BJ645" s="19"/>
      <c r="BK645" s="19"/>
      <c r="BL645" s="19"/>
      <c r="BM645" s="19">
        <f t="shared" si="380"/>
        <v>7507.6923076923067</v>
      </c>
      <c r="BN645" s="18">
        <f t="shared" si="381"/>
        <v>7400</v>
      </c>
      <c r="BO645" s="18">
        <f t="shared" si="382"/>
        <v>10000</v>
      </c>
      <c r="BP645" s="18">
        <f>BO645/AT645</f>
        <v>13.319672131147541</v>
      </c>
    </row>
    <row r="646" spans="1:68" x14ac:dyDescent="0.25">
      <c r="A646" s="18">
        <v>83</v>
      </c>
      <c r="B646" s="23" t="s">
        <v>823</v>
      </c>
      <c r="C646" s="28" t="s">
        <v>1534</v>
      </c>
      <c r="D646" s="28"/>
      <c r="E646" s="23"/>
      <c r="F646" s="24">
        <v>50</v>
      </c>
      <c r="G646" s="25">
        <v>100</v>
      </c>
      <c r="H646" s="52" t="e">
        <v>#N/A</v>
      </c>
      <c r="I646" s="86" t="s">
        <v>1700</v>
      </c>
      <c r="J646" s="83" t="s">
        <v>1642</v>
      </c>
      <c r="K646" s="71" t="s">
        <v>1171</v>
      </c>
      <c r="L646" s="25" t="s">
        <v>824</v>
      </c>
      <c r="M646" s="52">
        <v>100</v>
      </c>
      <c r="N646" s="71" t="s">
        <v>1207</v>
      </c>
      <c r="O646" s="25">
        <v>1</v>
      </c>
      <c r="P646" s="25">
        <v>7</v>
      </c>
      <c r="Q646" s="52">
        <v>5</v>
      </c>
      <c r="R646" s="25">
        <v>3</v>
      </c>
      <c r="S646" s="52">
        <f>O646+P646+Q646+R646</f>
        <v>16</v>
      </c>
      <c r="T646" s="25">
        <v>10</v>
      </c>
      <c r="U646" s="25">
        <f t="shared" si="376"/>
        <v>16</v>
      </c>
      <c r="V646" s="71" t="s">
        <v>1965</v>
      </c>
      <c r="W646" s="71" t="s">
        <v>19</v>
      </c>
      <c r="X646" s="25" t="s">
        <v>1529</v>
      </c>
      <c r="Y646" s="25">
        <v>50</v>
      </c>
      <c r="Z646" s="25">
        <v>50</v>
      </c>
      <c r="AA646" s="42">
        <v>50</v>
      </c>
      <c r="AB646" s="42">
        <v>0</v>
      </c>
      <c r="AC646" s="42">
        <v>50</v>
      </c>
      <c r="AD646" s="42">
        <v>0</v>
      </c>
      <c r="AE646" s="42">
        <v>50</v>
      </c>
      <c r="AF646" s="42">
        <v>0</v>
      </c>
      <c r="AG646" s="42">
        <v>50</v>
      </c>
      <c r="AH646" s="42">
        <v>50</v>
      </c>
      <c r="AI646" s="42">
        <v>0</v>
      </c>
      <c r="AJ646" s="18">
        <v>250</v>
      </c>
      <c r="AK646" s="47">
        <v>27.777777777777779</v>
      </c>
      <c r="AL646" s="75">
        <v>50</v>
      </c>
      <c r="AM646" s="47">
        <f t="shared" si="385"/>
        <v>2777.7777777777778</v>
      </c>
      <c r="AN646" s="47">
        <v>2.777777777777778E-2</v>
      </c>
      <c r="AO646" s="48">
        <v>2.5413180367190071E-5</v>
      </c>
      <c r="AP646" s="49">
        <v>0.99924653392791674</v>
      </c>
      <c r="AQ646" s="18" t="s">
        <v>1168</v>
      </c>
      <c r="AR646" s="24">
        <v>50</v>
      </c>
      <c r="AS646" s="24" t="s">
        <v>1509</v>
      </c>
      <c r="AT646" s="79">
        <f t="shared" si="383"/>
        <v>1.9230769230769231</v>
      </c>
      <c r="AU646" s="51" t="b">
        <f t="shared" si="384"/>
        <v>0</v>
      </c>
      <c r="AV646" s="19">
        <v>30</v>
      </c>
      <c r="AW646" s="47">
        <v>5000</v>
      </c>
      <c r="AX646" s="18" t="s">
        <v>1841</v>
      </c>
      <c r="AY646" s="18">
        <v>2</v>
      </c>
      <c r="AZ646" s="18">
        <f t="shared" si="377"/>
        <v>30.76923076923077</v>
      </c>
      <c r="BA646" s="44">
        <f>ROUNDUP((AT646*U646)/Z646,0)*Z646</f>
        <v>50</v>
      </c>
      <c r="BB646" s="80">
        <f t="shared" si="386"/>
        <v>50</v>
      </c>
      <c r="BC646" s="18">
        <f t="shared" si="387"/>
        <v>50</v>
      </c>
      <c r="BD646" s="18">
        <f>BO646*G646</f>
        <v>5000</v>
      </c>
      <c r="BE646" s="18">
        <f t="shared" si="378"/>
        <v>10000</v>
      </c>
      <c r="BF646" s="18">
        <f>U646</f>
        <v>16</v>
      </c>
      <c r="BG646" s="19">
        <f>ROUNDUP(AR646/BO646,0)</f>
        <v>1</v>
      </c>
      <c r="BH646" s="19">
        <f t="shared" si="379"/>
        <v>1</v>
      </c>
      <c r="BI646" s="19"/>
      <c r="BJ646" s="19"/>
      <c r="BK646" s="19">
        <f>BH646*BO646</f>
        <v>50</v>
      </c>
      <c r="BL646" s="19">
        <f>BK646*G646</f>
        <v>5000</v>
      </c>
      <c r="BM646" s="19">
        <f t="shared" si="380"/>
        <v>30.76923076923077</v>
      </c>
      <c r="BN646" s="18">
        <f t="shared" si="381"/>
        <v>0</v>
      </c>
      <c r="BO646" s="18">
        <f t="shared" si="382"/>
        <v>50</v>
      </c>
      <c r="BP646" s="18">
        <f>BO646/AT646</f>
        <v>26</v>
      </c>
    </row>
    <row r="647" spans="1:68" ht="45" x14ac:dyDescent="0.25">
      <c r="A647" s="18">
        <v>124</v>
      </c>
      <c r="B647" s="29" t="s">
        <v>2261</v>
      </c>
      <c r="C647" s="23" t="s">
        <v>1595</v>
      </c>
      <c r="D647" s="23"/>
      <c r="E647" s="23"/>
      <c r="F647" s="24">
        <v>50</v>
      </c>
      <c r="G647" s="25">
        <v>500</v>
      </c>
      <c r="H647" s="52" t="s">
        <v>1769</v>
      </c>
      <c r="I647" s="86" t="s">
        <v>1700</v>
      </c>
      <c r="J647" s="83" t="s">
        <v>1644</v>
      </c>
      <c r="K647" s="71" t="s">
        <v>1183</v>
      </c>
      <c r="L647" s="25" t="s">
        <v>825</v>
      </c>
      <c r="M647" s="52">
        <v>500</v>
      </c>
      <c r="N647" s="71" t="s">
        <v>1207</v>
      </c>
      <c r="O647" s="25">
        <v>1</v>
      </c>
      <c r="P647" s="25">
        <v>20</v>
      </c>
      <c r="Q647" s="52">
        <v>5</v>
      </c>
      <c r="R647" s="25">
        <v>5</v>
      </c>
      <c r="S647" s="25">
        <v>31</v>
      </c>
      <c r="T647" s="25">
        <v>30</v>
      </c>
      <c r="U647" s="25">
        <f t="shared" si="376"/>
        <v>31</v>
      </c>
      <c r="V647" s="71" t="s">
        <v>1935</v>
      </c>
      <c r="W647" s="71" t="s">
        <v>19</v>
      </c>
      <c r="X647" s="25" t="s">
        <v>1529</v>
      </c>
      <c r="Y647" s="25">
        <v>25</v>
      </c>
      <c r="Z647" s="25">
        <v>25</v>
      </c>
      <c r="AA647" s="42">
        <v>0</v>
      </c>
      <c r="AB647" s="42">
        <v>25</v>
      </c>
      <c r="AC647" s="42">
        <v>0</v>
      </c>
      <c r="AD647" s="42">
        <v>25</v>
      </c>
      <c r="AE647" s="42">
        <v>0</v>
      </c>
      <c r="AF647" s="42">
        <v>0</v>
      </c>
      <c r="AG647" s="42">
        <v>0</v>
      </c>
      <c r="AH647" s="42">
        <v>0</v>
      </c>
      <c r="AI647" s="42">
        <v>0</v>
      </c>
      <c r="AJ647" s="18">
        <v>50</v>
      </c>
      <c r="AK647" s="47">
        <v>5.5555555555555554</v>
      </c>
      <c r="AL647" s="75">
        <v>25</v>
      </c>
      <c r="AM647" s="47">
        <f t="shared" si="385"/>
        <v>2777.7777777777778</v>
      </c>
      <c r="AN647" s="47">
        <v>2.777777777777778E-2</v>
      </c>
      <c r="AO647" s="48">
        <v>2.5413180367190071E-5</v>
      </c>
      <c r="AP647" s="49">
        <v>0.99922112074754954</v>
      </c>
      <c r="AQ647" s="18" t="s">
        <v>1168</v>
      </c>
      <c r="AR647" s="24">
        <v>50</v>
      </c>
      <c r="AS647" s="24" t="s">
        <v>1509</v>
      </c>
      <c r="AT647" s="79">
        <f t="shared" si="383"/>
        <v>0.96153846153846156</v>
      </c>
      <c r="AU647" s="51" t="b">
        <f t="shared" si="384"/>
        <v>0</v>
      </c>
      <c r="AV647" s="53">
        <v>60</v>
      </c>
      <c r="AW647" s="47">
        <v>25000</v>
      </c>
      <c r="AX647" s="18" t="s">
        <v>1867</v>
      </c>
      <c r="AY647" s="18">
        <v>2</v>
      </c>
      <c r="AZ647" s="18">
        <f t="shared" si="377"/>
        <v>29.80769230769231</v>
      </c>
      <c r="BB647" s="80">
        <f t="shared" si="386"/>
        <v>25</v>
      </c>
      <c r="BC647" s="18">
        <f t="shared" si="387"/>
        <v>25</v>
      </c>
      <c r="BD647" s="18">
        <v>0</v>
      </c>
      <c r="BE647" s="18">
        <v>0</v>
      </c>
      <c r="BF647" s="18"/>
      <c r="BG647" s="18"/>
      <c r="BH647" s="18"/>
      <c r="BI647" s="18"/>
      <c r="BJ647" s="18"/>
      <c r="BK647" s="18"/>
      <c r="BL647" s="18"/>
      <c r="BM647" s="19">
        <f t="shared" si="380"/>
        <v>0</v>
      </c>
      <c r="BN647" s="18">
        <f t="shared" si="381"/>
        <v>0</v>
      </c>
      <c r="BO647" s="18">
        <f t="shared" si="382"/>
        <v>25</v>
      </c>
    </row>
    <row r="648" spans="1:68" ht="30" x14ac:dyDescent="0.25">
      <c r="A648" s="18">
        <v>976</v>
      </c>
      <c r="B648" s="28" t="s">
        <v>2262</v>
      </c>
      <c r="C648" s="28" t="s">
        <v>1534</v>
      </c>
      <c r="D648" s="28"/>
      <c r="E648" s="23"/>
      <c r="F648" s="24">
        <v>36430</v>
      </c>
      <c r="G648" s="25">
        <v>0.42</v>
      </c>
      <c r="H648" s="52" t="e">
        <v>#N/A</v>
      </c>
      <c r="I648" s="86" t="s">
        <v>1700</v>
      </c>
      <c r="J648" s="83" t="s">
        <v>1506</v>
      </c>
      <c r="K648" s="69" t="s">
        <v>1187</v>
      </c>
      <c r="L648" s="25" t="s">
        <v>1354</v>
      </c>
      <c r="M648" s="52">
        <v>0.42</v>
      </c>
      <c r="N648" s="71" t="s">
        <v>1208</v>
      </c>
      <c r="O648" s="25">
        <v>1</v>
      </c>
      <c r="P648" s="25">
        <v>10</v>
      </c>
      <c r="Q648" s="52">
        <v>1</v>
      </c>
      <c r="R648" s="25">
        <v>3</v>
      </c>
      <c r="S648" s="25">
        <v>15</v>
      </c>
      <c r="U648" s="25">
        <f t="shared" si="376"/>
        <v>15</v>
      </c>
      <c r="V648" s="71" t="s">
        <v>1977</v>
      </c>
      <c r="W648" s="71" t="s">
        <v>31</v>
      </c>
      <c r="X648" s="25" t="s">
        <v>1510</v>
      </c>
      <c r="Y648" s="25">
        <v>10000</v>
      </c>
      <c r="Z648" s="25">
        <v>200</v>
      </c>
      <c r="AA648" s="42"/>
      <c r="AB648" s="42"/>
      <c r="AC648" s="42"/>
      <c r="AD648" s="42"/>
      <c r="AE648" s="42"/>
      <c r="AF648" s="42"/>
      <c r="AG648" s="42">
        <v>6200</v>
      </c>
      <c r="AH648" s="42"/>
      <c r="AI648" s="42"/>
      <c r="AK648" s="47">
        <v>6200</v>
      </c>
      <c r="AM648" s="47">
        <f t="shared" si="385"/>
        <v>0</v>
      </c>
      <c r="AO648" s="48">
        <v>0</v>
      </c>
      <c r="AP648" s="49">
        <v>1</v>
      </c>
      <c r="AQ648" s="18" t="s">
        <v>1168</v>
      </c>
      <c r="AR648" s="24">
        <v>36430</v>
      </c>
      <c r="AS648" s="24" t="s">
        <v>1510</v>
      </c>
      <c r="AT648" s="79">
        <f t="shared" si="383"/>
        <v>0</v>
      </c>
      <c r="AU648" s="51" t="b">
        <f t="shared" si="384"/>
        <v>0</v>
      </c>
      <c r="AV648" s="19"/>
      <c r="AW648" s="47">
        <v>15300.599999999999</v>
      </c>
      <c r="AX648" s="18" t="s">
        <v>1841</v>
      </c>
      <c r="AY648" s="18">
        <v>2</v>
      </c>
      <c r="AZ648" s="18">
        <f t="shared" si="377"/>
        <v>0</v>
      </c>
      <c r="BA648" s="44">
        <f>ROUNDUP((AT648*U648)/Z648,0)*Z648</f>
        <v>0</v>
      </c>
      <c r="BB648" s="80">
        <f t="shared" si="386"/>
        <v>10000</v>
      </c>
      <c r="BC648" s="18">
        <f t="shared" si="387"/>
        <v>10000</v>
      </c>
      <c r="BD648" s="18">
        <f>BO648*G648</f>
        <v>4200</v>
      </c>
      <c r="BE648" s="18">
        <f>BD648*AY648</f>
        <v>8400</v>
      </c>
      <c r="BF648" s="18">
        <v>20</v>
      </c>
      <c r="BG648" s="19">
        <f>ROUNDUP(AR648/BO648,0)</f>
        <v>4</v>
      </c>
      <c r="BH648" s="19">
        <f>AY648-BG648</f>
        <v>-2</v>
      </c>
      <c r="BI648" s="19">
        <f>(AR648-AY648*BO648)*G648</f>
        <v>6900.5999999999995</v>
      </c>
      <c r="BJ648" s="19"/>
      <c r="BK648" s="19"/>
      <c r="BL648" s="19"/>
      <c r="BM648" s="19">
        <f t="shared" si="380"/>
        <v>0</v>
      </c>
      <c r="BN648" s="18">
        <f t="shared" si="381"/>
        <v>0</v>
      </c>
      <c r="BO648" s="18">
        <f t="shared" si="382"/>
        <v>10000</v>
      </c>
      <c r="BP648" s="18" t="e">
        <f>BO648/AT648</f>
        <v>#DIV/0!</v>
      </c>
    </row>
    <row r="649" spans="1:68" ht="30" x14ac:dyDescent="0.25">
      <c r="A649" s="18">
        <v>762</v>
      </c>
      <c r="B649" s="29" t="s">
        <v>2263</v>
      </c>
      <c r="C649" s="28" t="s">
        <v>1534</v>
      </c>
      <c r="D649" s="28"/>
      <c r="E649" s="23"/>
      <c r="F649" s="24">
        <v>60</v>
      </c>
      <c r="G649" s="25">
        <v>500</v>
      </c>
      <c r="H649" s="52" t="s">
        <v>1702</v>
      </c>
      <c r="I649" s="86" t="s">
        <v>1700</v>
      </c>
      <c r="J649" s="83" t="s">
        <v>1499</v>
      </c>
      <c r="K649" s="71" t="s">
        <v>1183</v>
      </c>
      <c r="L649" s="25" t="s">
        <v>852</v>
      </c>
      <c r="M649" s="52">
        <v>500</v>
      </c>
      <c r="N649" s="71" t="s">
        <v>1207</v>
      </c>
      <c r="O649" s="25">
        <v>1</v>
      </c>
      <c r="P649" s="25">
        <v>20</v>
      </c>
      <c r="Q649" s="52">
        <v>5</v>
      </c>
      <c r="R649" s="25">
        <v>5</v>
      </c>
      <c r="S649" s="52">
        <f>O649+P649+Q649+R649</f>
        <v>31</v>
      </c>
      <c r="T649" s="25" t="e">
        <v>#N/A</v>
      </c>
      <c r="U649" s="25">
        <f t="shared" si="376"/>
        <v>31</v>
      </c>
      <c r="V649" s="71" t="s">
        <v>1987</v>
      </c>
      <c r="W649" s="71" t="s">
        <v>19</v>
      </c>
      <c r="X649" s="25" t="s">
        <v>1529</v>
      </c>
      <c r="Y649" s="25">
        <v>25</v>
      </c>
      <c r="Z649" s="25">
        <v>5</v>
      </c>
      <c r="AA649" s="42"/>
      <c r="AB649" s="42"/>
      <c r="AC649" s="42">
        <v>0</v>
      </c>
      <c r="AD649" s="42">
        <v>5</v>
      </c>
      <c r="AE649" s="42">
        <v>5</v>
      </c>
      <c r="AF649" s="42">
        <v>20</v>
      </c>
      <c r="AG649" s="42">
        <v>0</v>
      </c>
      <c r="AH649" s="42">
        <v>5</v>
      </c>
      <c r="AI649" s="42">
        <v>0</v>
      </c>
      <c r="AJ649" s="18">
        <v>35</v>
      </c>
      <c r="AK649" s="47">
        <v>5</v>
      </c>
      <c r="AL649" s="75">
        <v>20</v>
      </c>
      <c r="AM649" s="47">
        <f t="shared" si="385"/>
        <v>1944.4444444444443</v>
      </c>
      <c r="AN649" s="47">
        <v>2.5000000000000001E-2</v>
      </c>
      <c r="AO649" s="48">
        <v>2.2871862330471063E-5</v>
      </c>
      <c r="AP649" s="49">
        <v>0.99929432087227921</v>
      </c>
      <c r="AQ649" s="18" t="s">
        <v>1168</v>
      </c>
      <c r="AR649" s="24">
        <v>60</v>
      </c>
      <c r="AS649" s="24" t="s">
        <v>1509</v>
      </c>
      <c r="AT649" s="79">
        <f t="shared" si="383"/>
        <v>0.76923076923076927</v>
      </c>
      <c r="AU649" s="51" t="b">
        <f t="shared" si="384"/>
        <v>0</v>
      </c>
      <c r="AV649" s="53">
        <v>90</v>
      </c>
      <c r="AW649" s="47">
        <v>30000</v>
      </c>
      <c r="AX649" s="18" t="s">
        <v>1841</v>
      </c>
      <c r="AY649" s="18">
        <v>2</v>
      </c>
      <c r="AZ649" s="18">
        <f t="shared" si="377"/>
        <v>23.846153846153847</v>
      </c>
      <c r="BA649" s="44">
        <f>ROUNDUP((AT649*U649)/Z649,0)*Z649</f>
        <v>25</v>
      </c>
      <c r="BB649" s="80">
        <f t="shared" si="386"/>
        <v>25</v>
      </c>
      <c r="BC649" s="18">
        <f t="shared" si="387"/>
        <v>25</v>
      </c>
      <c r="BD649" s="55">
        <f>BO649*G649</f>
        <v>12500</v>
      </c>
      <c r="BE649" s="18">
        <f>BD649*AY649</f>
        <v>25000</v>
      </c>
      <c r="BF649" s="18">
        <f>U649</f>
        <v>31</v>
      </c>
      <c r="BG649" s="19">
        <f>ROUNDUP(AR649/BO649,0)</f>
        <v>3</v>
      </c>
      <c r="BH649" s="19">
        <f>AY649-BG649</f>
        <v>-1</v>
      </c>
      <c r="BI649" s="19"/>
      <c r="BJ649" s="19"/>
      <c r="BK649" s="19"/>
      <c r="BL649" s="19"/>
      <c r="BM649" s="19">
        <f t="shared" si="380"/>
        <v>23.846153846153847</v>
      </c>
      <c r="BN649" s="18">
        <f t="shared" si="381"/>
        <v>20</v>
      </c>
      <c r="BO649" s="18">
        <f t="shared" si="382"/>
        <v>25</v>
      </c>
      <c r="BP649" s="18">
        <f>BO649/AT649</f>
        <v>32.5</v>
      </c>
    </row>
    <row r="650" spans="1:68" x14ac:dyDescent="0.25">
      <c r="A650" s="18">
        <v>1046</v>
      </c>
      <c r="B650" s="23" t="s">
        <v>958</v>
      </c>
      <c r="C650" s="28" t="s">
        <v>1534</v>
      </c>
      <c r="D650" s="28"/>
      <c r="E650" s="23"/>
      <c r="F650" s="24">
        <v>0</v>
      </c>
      <c r="G650" s="25">
        <v>500</v>
      </c>
      <c r="H650" s="52" t="e">
        <v>#N/A</v>
      </c>
      <c r="I650" s="86" t="s">
        <v>1699</v>
      </c>
      <c r="J650" s="83" t="s">
        <v>1624</v>
      </c>
      <c r="K650" s="71" t="s">
        <v>1183</v>
      </c>
      <c r="L650" s="25" t="s">
        <v>959</v>
      </c>
      <c r="M650" s="52">
        <v>500</v>
      </c>
      <c r="N650" s="71" t="s">
        <v>1207</v>
      </c>
      <c r="O650" s="25">
        <v>1</v>
      </c>
      <c r="P650" s="25">
        <v>20</v>
      </c>
      <c r="Q650" s="52">
        <v>5</v>
      </c>
      <c r="R650" s="25">
        <v>5</v>
      </c>
      <c r="S650" s="52">
        <f>O650+P650+Q650+R650</f>
        <v>31</v>
      </c>
      <c r="T650" s="54">
        <v>30</v>
      </c>
      <c r="U650" s="25">
        <f t="shared" si="376"/>
        <v>31</v>
      </c>
      <c r="V650" s="71" t="s">
        <v>1935</v>
      </c>
      <c r="W650" s="71" t="s">
        <v>19</v>
      </c>
      <c r="X650" s="25" t="s">
        <v>1509</v>
      </c>
      <c r="Y650" s="25">
        <v>25</v>
      </c>
      <c r="Z650" s="25">
        <v>25</v>
      </c>
      <c r="AA650" s="42"/>
      <c r="AB650" s="42"/>
      <c r="AC650" s="42"/>
      <c r="AD650" s="42"/>
      <c r="AE650" s="42"/>
      <c r="AF650" s="42"/>
      <c r="AG650" s="42"/>
      <c r="AH650" s="42"/>
      <c r="AI650" s="42">
        <v>5</v>
      </c>
      <c r="AJ650" s="18">
        <v>5</v>
      </c>
      <c r="AK650" s="47">
        <v>5</v>
      </c>
      <c r="AL650" s="75">
        <v>5</v>
      </c>
      <c r="AM650" s="47">
        <f t="shared" si="385"/>
        <v>277.77777777777777</v>
      </c>
      <c r="AN650" s="47">
        <v>2.5000000000000001E-2</v>
      </c>
      <c r="AO650" s="48">
        <v>2.2871862330471063E-5</v>
      </c>
      <c r="AP650" s="49">
        <v>0.99931719273460973</v>
      </c>
      <c r="AQ650" s="18" t="s">
        <v>1168</v>
      </c>
      <c r="AR650" s="57">
        <v>0</v>
      </c>
      <c r="AS650" s="24" t="s">
        <v>1509</v>
      </c>
      <c r="AT650" s="79">
        <f t="shared" si="383"/>
        <v>0.19230769230769232</v>
      </c>
      <c r="AU650" s="51" t="b">
        <f t="shared" si="384"/>
        <v>0</v>
      </c>
      <c r="AV650" s="19">
        <v>0</v>
      </c>
      <c r="AW650" s="47">
        <v>0</v>
      </c>
      <c r="AX650" s="18" t="s">
        <v>1841</v>
      </c>
      <c r="AY650" s="18">
        <v>2</v>
      </c>
      <c r="AZ650" s="18">
        <f t="shared" si="377"/>
        <v>5.9615384615384617</v>
      </c>
      <c r="BA650" s="44">
        <f>ROUNDUP((AT650*U650)/Z650,0)*Z650</f>
        <v>25</v>
      </c>
      <c r="BB650" s="80">
        <f t="shared" si="386"/>
        <v>25</v>
      </c>
      <c r="BC650" s="18">
        <f t="shared" si="387"/>
        <v>25</v>
      </c>
      <c r="BD650" s="18">
        <f>BO650*G650</f>
        <v>12500</v>
      </c>
      <c r="BE650" s="18">
        <f>BD650*AY650</f>
        <v>25000</v>
      </c>
      <c r="BF650" s="18">
        <f>U650</f>
        <v>31</v>
      </c>
      <c r="BG650" s="19">
        <f>ROUNDUP(AR650/BO650,0)</f>
        <v>0</v>
      </c>
      <c r="BH650" s="19">
        <f>AY650-BG650</f>
        <v>2</v>
      </c>
      <c r="BI650" s="19"/>
      <c r="BJ650" s="19"/>
      <c r="BK650" s="19">
        <f>BH650*BO650</f>
        <v>50</v>
      </c>
      <c r="BL650" s="19">
        <f>BK650*G650</f>
        <v>25000</v>
      </c>
      <c r="BM650" s="19">
        <f t="shared" si="380"/>
        <v>5.9615384615384617</v>
      </c>
      <c r="BN650" s="18">
        <f t="shared" si="381"/>
        <v>0</v>
      </c>
      <c r="BO650" s="18">
        <f t="shared" si="382"/>
        <v>25</v>
      </c>
      <c r="BP650" s="18">
        <f>BO650/AT650</f>
        <v>130</v>
      </c>
    </row>
    <row r="651" spans="1:68" ht="30" x14ac:dyDescent="0.25">
      <c r="A651" s="18">
        <v>831</v>
      </c>
      <c r="B651" s="28" t="s">
        <v>2264</v>
      </c>
      <c r="C651" s="28" t="s">
        <v>1870</v>
      </c>
      <c r="D651" s="28"/>
      <c r="E651" s="23" t="s">
        <v>1602</v>
      </c>
      <c r="F651" s="24">
        <v>0</v>
      </c>
      <c r="G651" s="25">
        <v>0.6</v>
      </c>
      <c r="H651" s="52" t="e">
        <v>#N/A</v>
      </c>
      <c r="I651" s="86" t="s">
        <v>1700</v>
      </c>
      <c r="J651" s="83" t="s">
        <v>1502</v>
      </c>
      <c r="K651" s="71" t="s">
        <v>1180</v>
      </c>
      <c r="L651" s="25" t="s">
        <v>889</v>
      </c>
      <c r="M651" s="52">
        <v>0.6</v>
      </c>
      <c r="N651" s="71" t="s">
        <v>1208</v>
      </c>
      <c r="O651" s="25">
        <v>1</v>
      </c>
      <c r="P651" s="25">
        <v>7</v>
      </c>
      <c r="Q651" s="52">
        <v>1</v>
      </c>
      <c r="R651" s="25">
        <v>2</v>
      </c>
      <c r="S651" s="25">
        <v>11</v>
      </c>
      <c r="T651" s="25">
        <v>2</v>
      </c>
      <c r="U651" s="25">
        <f>MIN(S651,T651)</f>
        <v>2</v>
      </c>
      <c r="V651" s="71"/>
      <c r="W651" s="71" t="s">
        <v>46</v>
      </c>
      <c r="X651" s="25" t="s">
        <v>1510</v>
      </c>
      <c r="Y651" s="25">
        <v>5000</v>
      </c>
      <c r="Z651" s="25">
        <v>2000</v>
      </c>
      <c r="AA651" s="42"/>
      <c r="AB651" s="42"/>
      <c r="AC651" s="42"/>
      <c r="AD651" s="42"/>
      <c r="AE651" s="42">
        <v>20000</v>
      </c>
      <c r="AF651" s="42">
        <v>0</v>
      </c>
      <c r="AG651" s="42">
        <v>0</v>
      </c>
      <c r="AH651" s="42">
        <v>0</v>
      </c>
      <c r="AI651" s="42">
        <v>0</v>
      </c>
      <c r="AJ651" s="18">
        <v>20000</v>
      </c>
      <c r="AK651" s="47">
        <v>4000</v>
      </c>
      <c r="AL651" s="75">
        <v>20000</v>
      </c>
      <c r="AM651" s="47">
        <f t="shared" si="385"/>
        <v>1333.3333333333333</v>
      </c>
      <c r="AN651" s="47">
        <v>2.4E-2</v>
      </c>
      <c r="AO651" s="48">
        <v>2.1956987837252222E-5</v>
      </c>
      <c r="AP651" s="49">
        <v>0.99933914972244697</v>
      </c>
      <c r="AQ651" s="18" t="s">
        <v>1552</v>
      </c>
      <c r="AR651" s="24">
        <v>0</v>
      </c>
      <c r="AS651" s="24" t="s">
        <v>1510</v>
      </c>
      <c r="AT651" s="79">
        <f t="shared" si="383"/>
        <v>769.23076923076928</v>
      </c>
      <c r="AU651" s="51" t="b">
        <f t="shared" si="384"/>
        <v>0</v>
      </c>
      <c r="AV651" s="19">
        <v>0</v>
      </c>
      <c r="AW651" s="47">
        <v>0</v>
      </c>
      <c r="BB651" s="80">
        <f t="shared" si="386"/>
        <v>5000</v>
      </c>
      <c r="BD651" s="18">
        <v>0</v>
      </c>
      <c r="BE651" s="18">
        <v>0</v>
      </c>
      <c r="BF651" s="18"/>
      <c r="BG651" s="18"/>
      <c r="BH651" s="18"/>
      <c r="BI651" s="18"/>
      <c r="BJ651" s="18"/>
      <c r="BK651" s="18"/>
      <c r="BL651" s="18"/>
    </row>
    <row r="652" spans="1:68" x14ac:dyDescent="0.25">
      <c r="A652" s="18">
        <v>579</v>
      </c>
      <c r="B652" s="23" t="s">
        <v>833</v>
      </c>
      <c r="C652" s="28" t="s">
        <v>1870</v>
      </c>
      <c r="D652" s="28"/>
      <c r="E652" s="23"/>
      <c r="F652" s="24">
        <v>8700</v>
      </c>
      <c r="G652" s="25">
        <v>0.3</v>
      </c>
      <c r="H652" s="52" t="s">
        <v>1821</v>
      </c>
      <c r="I652" s="86" t="s">
        <v>1700</v>
      </c>
      <c r="J652" s="83" t="s">
        <v>1502</v>
      </c>
      <c r="K652" s="71" t="s">
        <v>1187</v>
      </c>
      <c r="L652" s="25" t="s">
        <v>834</v>
      </c>
      <c r="M652" s="52">
        <v>0.3</v>
      </c>
      <c r="N652" s="71" t="s">
        <v>1208</v>
      </c>
      <c r="O652" s="25">
        <v>1</v>
      </c>
      <c r="P652" s="25">
        <v>10</v>
      </c>
      <c r="Q652" s="52">
        <v>1</v>
      </c>
      <c r="R652" s="25">
        <v>3</v>
      </c>
      <c r="S652" s="25">
        <v>15</v>
      </c>
      <c r="T652" s="25">
        <v>7</v>
      </c>
      <c r="U652" s="25">
        <f>MIN(S652,T652)</f>
        <v>7</v>
      </c>
      <c r="V652" s="71"/>
      <c r="W652" s="71" t="s">
        <v>46</v>
      </c>
      <c r="X652" s="25" t="s">
        <v>1510</v>
      </c>
      <c r="Y652" s="25">
        <v>10000</v>
      </c>
      <c r="Z652" s="25">
        <v>200</v>
      </c>
      <c r="AA652" s="42">
        <v>46500</v>
      </c>
      <c r="AB652" s="42">
        <v>0</v>
      </c>
      <c r="AC652" s="42">
        <v>21000</v>
      </c>
      <c r="AD652" s="42">
        <v>0</v>
      </c>
      <c r="AE652" s="42">
        <v>0</v>
      </c>
      <c r="AF652" s="42">
        <v>3000</v>
      </c>
      <c r="AG652" s="42">
        <v>0</v>
      </c>
      <c r="AH652" s="42">
        <v>0</v>
      </c>
      <c r="AI652" s="42">
        <v>0</v>
      </c>
      <c r="AJ652" s="18">
        <v>70500</v>
      </c>
      <c r="AK652" s="47">
        <v>7833.333333333333</v>
      </c>
      <c r="AL652" s="75">
        <v>46500</v>
      </c>
      <c r="AM652" s="47">
        <f t="shared" si="385"/>
        <v>2350</v>
      </c>
      <c r="AN652" s="47">
        <v>2.35E-2</v>
      </c>
      <c r="AO652" s="48">
        <v>2.1499550590642799E-5</v>
      </c>
      <c r="AP652" s="49">
        <v>0.99936064927303758</v>
      </c>
      <c r="AQ652" s="18" t="s">
        <v>1552</v>
      </c>
      <c r="AR652" s="24">
        <v>8700</v>
      </c>
      <c r="AS652" s="24" t="s">
        <v>1510</v>
      </c>
      <c r="AT652" s="79">
        <f t="shared" si="383"/>
        <v>1788.4615384615386</v>
      </c>
      <c r="AU652" s="51" t="b">
        <f t="shared" si="384"/>
        <v>0</v>
      </c>
      <c r="AV652" s="19">
        <v>5.612903225806452</v>
      </c>
      <c r="AW652" s="47">
        <v>2610</v>
      </c>
      <c r="BB652" s="80">
        <f t="shared" si="386"/>
        <v>10000</v>
      </c>
      <c r="BD652" s="18">
        <v>0</v>
      </c>
      <c r="BE652" s="18">
        <v>0</v>
      </c>
      <c r="BF652" s="18"/>
      <c r="BG652" s="18"/>
      <c r="BH652" s="18"/>
      <c r="BI652" s="18"/>
      <c r="BJ652" s="18"/>
      <c r="BK652" s="18"/>
      <c r="BL652" s="18"/>
    </row>
    <row r="653" spans="1:68" ht="30" x14ac:dyDescent="0.25">
      <c r="A653" s="18">
        <v>355</v>
      </c>
      <c r="B653" s="28" t="s">
        <v>2265</v>
      </c>
      <c r="C653" s="28" t="s">
        <v>1534</v>
      </c>
      <c r="D653" s="28"/>
      <c r="E653" s="23"/>
      <c r="F653" s="24">
        <v>22400</v>
      </c>
      <c r="G653" s="25">
        <v>0.78</v>
      </c>
      <c r="H653" s="52" t="s">
        <v>1791</v>
      </c>
      <c r="I653" s="86" t="s">
        <v>1700</v>
      </c>
      <c r="J653" s="83" t="s">
        <v>1505</v>
      </c>
      <c r="K653" s="71" t="s">
        <v>1187</v>
      </c>
      <c r="L653" s="25" t="s">
        <v>837</v>
      </c>
      <c r="M653" s="52">
        <v>0.78</v>
      </c>
      <c r="N653" s="71" t="s">
        <v>1208</v>
      </c>
      <c r="O653" s="25">
        <v>1</v>
      </c>
      <c r="P653" s="25">
        <v>10</v>
      </c>
      <c r="Q653" s="52">
        <v>1</v>
      </c>
      <c r="R653" s="25">
        <v>3</v>
      </c>
      <c r="S653" s="25">
        <v>15</v>
      </c>
      <c r="T653" s="25">
        <v>7</v>
      </c>
      <c r="U653" s="25">
        <f>SUM(O653:R653)</f>
        <v>15</v>
      </c>
      <c r="V653" s="71" t="s">
        <v>1933</v>
      </c>
      <c r="W653" s="71" t="s">
        <v>46</v>
      </c>
      <c r="X653" s="25" t="s">
        <v>1510</v>
      </c>
      <c r="Y653" s="25">
        <v>10000</v>
      </c>
      <c r="Z653" s="25">
        <v>200</v>
      </c>
      <c r="AA653" s="42">
        <v>0</v>
      </c>
      <c r="AB653" s="42">
        <v>0</v>
      </c>
      <c r="AC653" s="42">
        <v>6600</v>
      </c>
      <c r="AD653" s="42">
        <v>12000</v>
      </c>
      <c r="AE653" s="42">
        <v>0</v>
      </c>
      <c r="AF653" s="42">
        <v>0</v>
      </c>
      <c r="AG653" s="42">
        <v>8000</v>
      </c>
      <c r="AH653" s="42">
        <v>0</v>
      </c>
      <c r="AI653" s="42">
        <v>0</v>
      </c>
      <c r="AJ653" s="18">
        <v>26600</v>
      </c>
      <c r="AK653" s="47">
        <v>2955.5555555555557</v>
      </c>
      <c r="AL653" s="75">
        <v>12000</v>
      </c>
      <c r="AM653" s="47">
        <f t="shared" si="385"/>
        <v>2305.3333333333335</v>
      </c>
      <c r="AN653" s="47">
        <v>2.3053333333333335E-2</v>
      </c>
      <c r="AO653" s="48">
        <v>2.1090906650338386E-5</v>
      </c>
      <c r="AP653" s="49">
        <v>0.9994031787386457</v>
      </c>
      <c r="AQ653" s="18" t="s">
        <v>1168</v>
      </c>
      <c r="AR653" s="24">
        <v>22400</v>
      </c>
      <c r="AS653" s="24" t="s">
        <v>1510</v>
      </c>
      <c r="AT653" s="79">
        <f t="shared" si="383"/>
        <v>461.53846153846155</v>
      </c>
      <c r="AU653" s="51" t="b">
        <f t="shared" si="384"/>
        <v>0</v>
      </c>
      <c r="AV653" s="19">
        <v>56</v>
      </c>
      <c r="AW653" s="47">
        <v>17472</v>
      </c>
      <c r="AX653" s="18" t="s">
        <v>1841</v>
      </c>
      <c r="AY653" s="18">
        <v>2</v>
      </c>
      <c r="AZ653" s="18">
        <f>AT653*U653</f>
        <v>6923.0769230769229</v>
      </c>
      <c r="BA653" s="44">
        <f>ROUNDUP((AT653*U653)/Z653,0)*Z653</f>
        <v>7000</v>
      </c>
      <c r="BB653" s="80">
        <f t="shared" si="386"/>
        <v>10000</v>
      </c>
      <c r="BC653" s="18">
        <f>BO653</f>
        <v>10000</v>
      </c>
      <c r="BD653" s="18">
        <f>BO653*G653</f>
        <v>7800</v>
      </c>
      <c r="BE653" s="18">
        <f>BD653*AY653</f>
        <v>15600</v>
      </c>
      <c r="BF653" s="18">
        <v>10</v>
      </c>
      <c r="BG653" s="19">
        <f>ROUNDUP(AR653/BO653,0)</f>
        <v>3</v>
      </c>
      <c r="BH653" s="19">
        <f>AY653-BG653</f>
        <v>-1</v>
      </c>
      <c r="BI653" s="19">
        <f>(AR653-AY653*BO653)*G653</f>
        <v>1872</v>
      </c>
      <c r="BJ653" s="19"/>
      <c r="BK653" s="19"/>
      <c r="BL653" s="19"/>
      <c r="BM653" s="19">
        <f>BF653*AT653</f>
        <v>4615.3846153846152</v>
      </c>
      <c r="BN653" s="18">
        <f>Y653+ROUNDUP((BM653-Y653)/Z653,0)*Z653</f>
        <v>4600</v>
      </c>
      <c r="BO653" s="18">
        <f>IF(BN653&gt;=Y653,BN653,Y653)</f>
        <v>10000</v>
      </c>
      <c r="BP653" s="18">
        <f>BO653/AT653</f>
        <v>21.666666666666668</v>
      </c>
    </row>
    <row r="654" spans="1:68" x14ac:dyDescent="0.25">
      <c r="A654" s="18">
        <v>978</v>
      </c>
      <c r="B654" s="23" t="s">
        <v>921</v>
      </c>
      <c r="C654" s="28" t="s">
        <v>1534</v>
      </c>
      <c r="D654" s="28"/>
      <c r="E654" s="23"/>
      <c r="F654" s="24">
        <v>47600</v>
      </c>
      <c r="G654" s="25">
        <v>0.26</v>
      </c>
      <c r="H654" s="52" t="s">
        <v>1792</v>
      </c>
      <c r="I654" s="86" t="s">
        <v>1700</v>
      </c>
      <c r="J654" s="83" t="s">
        <v>1503</v>
      </c>
      <c r="K654" s="71" t="s">
        <v>1187</v>
      </c>
      <c r="L654" s="25" t="s">
        <v>922</v>
      </c>
      <c r="M654" s="52">
        <v>0.26</v>
      </c>
      <c r="N654" s="71" t="s">
        <v>1208</v>
      </c>
      <c r="O654" s="25">
        <v>1</v>
      </c>
      <c r="P654" s="25">
        <v>10</v>
      </c>
      <c r="Q654" s="52">
        <v>1</v>
      </c>
      <c r="R654" s="25">
        <v>3</v>
      </c>
      <c r="S654" s="25">
        <v>15</v>
      </c>
      <c r="T654" s="25">
        <v>5</v>
      </c>
      <c r="U654" s="25">
        <f>SUM(O654:R654)</f>
        <v>15</v>
      </c>
      <c r="V654" s="71" t="s">
        <v>1928</v>
      </c>
      <c r="W654" s="71" t="s">
        <v>46</v>
      </c>
      <c r="X654" s="25" t="s">
        <v>1510</v>
      </c>
      <c r="Y654" s="25">
        <v>10000</v>
      </c>
      <c r="Z654" s="25">
        <v>24</v>
      </c>
      <c r="AA654" s="42"/>
      <c r="AB654" s="42"/>
      <c r="AC654" s="42"/>
      <c r="AD654" s="42"/>
      <c r="AE654" s="42"/>
      <c r="AF654" s="42"/>
      <c r="AG654" s="42">
        <v>0</v>
      </c>
      <c r="AH654" s="42">
        <v>10000</v>
      </c>
      <c r="AI654" s="42">
        <v>16600</v>
      </c>
      <c r="AJ654" s="18">
        <v>26600</v>
      </c>
      <c r="AK654" s="47">
        <v>8866.6666666666661</v>
      </c>
      <c r="AL654" s="75">
        <v>16600</v>
      </c>
      <c r="AM654" s="47">
        <f t="shared" si="385"/>
        <v>768.44444444444446</v>
      </c>
      <c r="AN654" s="47">
        <v>2.3053333333333332E-2</v>
      </c>
      <c r="AO654" s="48">
        <v>2.1090906650338383E-5</v>
      </c>
      <c r="AP654" s="49">
        <v>0.99942426964529607</v>
      </c>
      <c r="AQ654" s="18" t="s">
        <v>1168</v>
      </c>
      <c r="AR654" s="24">
        <v>47600</v>
      </c>
      <c r="AS654" s="24" t="s">
        <v>1510</v>
      </c>
      <c r="AT654" s="79">
        <f t="shared" si="383"/>
        <v>638.46153846153845</v>
      </c>
      <c r="AU654" s="51" t="b">
        <f t="shared" si="384"/>
        <v>0</v>
      </c>
      <c r="AV654" s="53">
        <v>86.024096385542165</v>
      </c>
      <c r="AW654" s="47">
        <v>12376</v>
      </c>
      <c r="AX654" s="18" t="s">
        <v>1841</v>
      </c>
      <c r="AY654" s="18">
        <v>2</v>
      </c>
      <c r="AZ654" s="18">
        <f>AT654*U654</f>
        <v>9576.9230769230762</v>
      </c>
      <c r="BA654" s="44">
        <f>ROUNDUP((AT654*U654)/Z654,0)*Z654</f>
        <v>9600</v>
      </c>
      <c r="BB654" s="80">
        <f t="shared" si="386"/>
        <v>10000</v>
      </c>
      <c r="BC654" s="18">
        <f>BO654</f>
        <v>12784</v>
      </c>
      <c r="BD654" s="18">
        <f>BO654*G654</f>
        <v>3323.84</v>
      </c>
      <c r="BE654" s="18">
        <f>BD654*AY654</f>
        <v>6647.68</v>
      </c>
      <c r="BF654" s="18">
        <v>20</v>
      </c>
      <c r="BG654" s="19">
        <f>ROUNDUP(AR654/BO654,0)</f>
        <v>4</v>
      </c>
      <c r="BH654" s="19">
        <f>AY654-BG654</f>
        <v>-2</v>
      </c>
      <c r="BI654" s="19">
        <f>(AR654-AY654*BO654)*G654</f>
        <v>5728.3200000000006</v>
      </c>
      <c r="BJ654" s="19"/>
      <c r="BK654" s="19"/>
      <c r="BL654" s="19"/>
      <c r="BM654" s="19">
        <f>BF654*AT654</f>
        <v>12769.23076923077</v>
      </c>
      <c r="BN654" s="18">
        <f>Y654+ROUNDUP((BM654-Y654)/Z654,0)*Z654</f>
        <v>12784</v>
      </c>
      <c r="BO654" s="18">
        <f>IF(BN654&gt;=Y654,BN654,Y654)</f>
        <v>12784</v>
      </c>
      <c r="BP654" s="18">
        <f>BO654/AT654</f>
        <v>20.023132530120481</v>
      </c>
    </row>
    <row r="655" spans="1:68" x14ac:dyDescent="0.25">
      <c r="A655" s="18">
        <v>204</v>
      </c>
      <c r="B655" s="23" t="s">
        <v>1349</v>
      </c>
      <c r="C655" s="28" t="s">
        <v>1870</v>
      </c>
      <c r="D655" s="28"/>
      <c r="E655" s="23" t="s">
        <v>1602</v>
      </c>
      <c r="F655" s="24">
        <v>50</v>
      </c>
      <c r="G655" s="25">
        <v>13.5</v>
      </c>
      <c r="H655" s="52" t="e">
        <v>#N/A</v>
      </c>
      <c r="I655" s="86" t="s">
        <v>1700</v>
      </c>
      <c r="J655" s="83" t="s">
        <v>1639</v>
      </c>
      <c r="K655" s="69" t="s">
        <v>1178</v>
      </c>
      <c r="L655" s="25" t="s">
        <v>1350</v>
      </c>
      <c r="M655" s="52">
        <v>13.5</v>
      </c>
      <c r="N655" s="71" t="s">
        <v>1208</v>
      </c>
      <c r="O655" s="25">
        <v>1</v>
      </c>
      <c r="P655" s="25">
        <v>4</v>
      </c>
      <c r="Q655" s="52">
        <v>1</v>
      </c>
      <c r="R655" s="25">
        <v>2</v>
      </c>
      <c r="S655" s="25">
        <v>8</v>
      </c>
      <c r="U655" s="25">
        <f>MIN(S655,T655)</f>
        <v>8</v>
      </c>
      <c r="V655" s="71"/>
      <c r="W655" s="71" t="s">
        <v>46</v>
      </c>
      <c r="X655" s="25" t="s">
        <v>1510</v>
      </c>
      <c r="Y655" s="25">
        <v>500</v>
      </c>
      <c r="Z655" s="25">
        <v>10</v>
      </c>
      <c r="AA655" s="42"/>
      <c r="AB655" s="42"/>
      <c r="AC655" s="42">
        <v>60</v>
      </c>
      <c r="AD655" s="42"/>
      <c r="AE655" s="42">
        <v>280</v>
      </c>
      <c r="AF655" s="42"/>
      <c r="AG655" s="42"/>
      <c r="AH655" s="42"/>
      <c r="AI655" s="42"/>
      <c r="AK655" s="47">
        <v>170</v>
      </c>
      <c r="AM655" s="47">
        <f t="shared" si="385"/>
        <v>0</v>
      </c>
      <c r="AO655" s="48">
        <v>0</v>
      </c>
      <c r="AP655" s="49">
        <v>1</v>
      </c>
      <c r="AQ655" s="18" t="s">
        <v>1552</v>
      </c>
      <c r="AR655" s="24">
        <v>50</v>
      </c>
      <c r="AS655" s="24" t="s">
        <v>1510</v>
      </c>
      <c r="AT655" s="79">
        <f t="shared" si="383"/>
        <v>0</v>
      </c>
      <c r="AU655" s="51" t="b">
        <f t="shared" si="384"/>
        <v>0</v>
      </c>
      <c r="AV655" s="19"/>
      <c r="AW655" s="47">
        <v>675</v>
      </c>
      <c r="BB655" s="80">
        <f t="shared" si="386"/>
        <v>500</v>
      </c>
      <c r="BD655" s="18">
        <v>0</v>
      </c>
      <c r="BE655" s="18">
        <v>0</v>
      </c>
      <c r="BF655" s="18"/>
      <c r="BG655" s="18"/>
      <c r="BH655" s="18"/>
      <c r="BI655" s="18"/>
      <c r="BJ655" s="18"/>
      <c r="BK655" s="18"/>
      <c r="BL655" s="18"/>
    </row>
    <row r="656" spans="1:68" ht="30" x14ac:dyDescent="0.25">
      <c r="A656" s="18">
        <v>688</v>
      </c>
      <c r="B656" s="28" t="s">
        <v>2266</v>
      </c>
      <c r="C656" s="28" t="s">
        <v>1534</v>
      </c>
      <c r="D656" s="28"/>
      <c r="E656" s="23"/>
      <c r="F656" s="24">
        <v>114660</v>
      </c>
      <c r="G656" s="25">
        <v>0.28999999999999998</v>
      </c>
      <c r="H656" s="52" t="s">
        <v>1702</v>
      </c>
      <c r="I656" s="86" t="s">
        <v>1700</v>
      </c>
      <c r="J656" s="83" t="s">
        <v>1502</v>
      </c>
      <c r="K656" s="71" t="s">
        <v>1197</v>
      </c>
      <c r="L656" s="25" t="s">
        <v>838</v>
      </c>
      <c r="M656" s="52">
        <v>0.28999999999999998</v>
      </c>
      <c r="N656" s="71" t="s">
        <v>1208</v>
      </c>
      <c r="O656" s="37">
        <v>1</v>
      </c>
      <c r="P656" s="37">
        <v>7</v>
      </c>
      <c r="Q656" s="87">
        <v>4</v>
      </c>
      <c r="R656" s="37">
        <v>3</v>
      </c>
      <c r="S656" s="37">
        <v>15</v>
      </c>
      <c r="T656" s="37">
        <v>5</v>
      </c>
      <c r="U656" s="25">
        <f t="shared" ref="U656:U667" si="388">SUM(O656:R656)</f>
        <v>15</v>
      </c>
      <c r="V656" s="71" t="s">
        <v>1872</v>
      </c>
      <c r="W656" s="71" t="s">
        <v>21</v>
      </c>
      <c r="X656" s="23" t="s">
        <v>1510</v>
      </c>
      <c r="Y656" s="25">
        <v>50000</v>
      </c>
      <c r="Z656" s="25">
        <v>1000</v>
      </c>
      <c r="AA656" s="42">
        <v>6000</v>
      </c>
      <c r="AB656" s="42">
        <v>25000</v>
      </c>
      <c r="AC656" s="42">
        <v>0</v>
      </c>
      <c r="AD656" s="42">
        <v>0</v>
      </c>
      <c r="AE656" s="42">
        <v>0</v>
      </c>
      <c r="AF656" s="42">
        <v>23000</v>
      </c>
      <c r="AG656" s="42">
        <v>0</v>
      </c>
      <c r="AH656" s="42">
        <v>0</v>
      </c>
      <c r="AI656" s="42">
        <v>16600</v>
      </c>
      <c r="AJ656" s="18">
        <v>70600</v>
      </c>
      <c r="AK656" s="47">
        <v>7844.4444444444443</v>
      </c>
      <c r="AL656" s="75">
        <v>25000</v>
      </c>
      <c r="AM656" s="47">
        <f t="shared" si="385"/>
        <v>2274.8888888888887</v>
      </c>
      <c r="AN656" s="47">
        <v>2.2748888888888888E-2</v>
      </c>
      <c r="AO656" s="48">
        <v>2.0812378193513978E-5</v>
      </c>
      <c r="AP656" s="49">
        <v>0.99944508202348958</v>
      </c>
      <c r="AQ656" s="18" t="s">
        <v>1168</v>
      </c>
      <c r="AR656" s="24">
        <v>114660</v>
      </c>
      <c r="AS656" s="24" t="s">
        <v>1510</v>
      </c>
      <c r="AT656" s="79">
        <f t="shared" si="383"/>
        <v>961.53846153846155</v>
      </c>
      <c r="AU656" s="51" t="b">
        <f t="shared" si="384"/>
        <v>0</v>
      </c>
      <c r="AV656" s="53">
        <v>137.59199999999998</v>
      </c>
      <c r="AW656" s="47">
        <v>33251.399999999994</v>
      </c>
      <c r="AX656" s="18" t="s">
        <v>1841</v>
      </c>
      <c r="AY656" s="18">
        <v>2</v>
      </c>
      <c r="AZ656" s="18">
        <f t="shared" ref="AZ656:AZ667" si="389">AT656*U656</f>
        <v>14423.076923076924</v>
      </c>
      <c r="BA656" s="44">
        <f t="shared" ref="BA656:BA667" si="390">ROUNDUP((AT656*U656)/Z656,0)*Z656</f>
        <v>15000</v>
      </c>
      <c r="BB656" s="80">
        <f t="shared" si="386"/>
        <v>50000</v>
      </c>
      <c r="BC656" s="18">
        <f t="shared" ref="BC656:BC667" si="391">BO656</f>
        <v>50000</v>
      </c>
      <c r="BD656" s="18">
        <f t="shared" ref="BD656:BD667" si="392">BO656*G656</f>
        <v>14499.999999999998</v>
      </c>
      <c r="BE656" s="18">
        <f t="shared" ref="BE656:BE667" si="393">BD656*AY656</f>
        <v>28999.999999999996</v>
      </c>
      <c r="BF656" s="18">
        <f>U656</f>
        <v>15</v>
      </c>
      <c r="BG656" s="19">
        <f t="shared" ref="BG656:BG667" si="394">ROUNDUP(AR656/BO656,0)</f>
        <v>3</v>
      </c>
      <c r="BH656" s="19">
        <f t="shared" ref="BH656:BH667" si="395">AY656-BG656</f>
        <v>-1</v>
      </c>
      <c r="BI656" s="19">
        <f>(AR656-AY656*BO656)*G656</f>
        <v>4251.3999999999996</v>
      </c>
      <c r="BJ656" s="19"/>
      <c r="BK656" s="19"/>
      <c r="BL656" s="19"/>
      <c r="BM656" s="19">
        <f t="shared" ref="BM656:BM667" si="396">BF656*AT656</f>
        <v>14423.076923076924</v>
      </c>
      <c r="BN656" s="18">
        <f t="shared" ref="BN656:BN667" si="397">Y656+ROUNDUP((BM656-Y656)/Z656,0)*Z656</f>
        <v>14000</v>
      </c>
      <c r="BO656" s="18">
        <f t="shared" ref="BO656:BO667" si="398">IF(BN656&gt;=Y656,BN656,Y656)</f>
        <v>50000</v>
      </c>
      <c r="BP656" s="18">
        <f t="shared" ref="BP656:BP667" si="399">BO656/AT656</f>
        <v>52</v>
      </c>
    </row>
    <row r="657" spans="1:68" x14ac:dyDescent="0.25">
      <c r="A657" s="18">
        <v>587</v>
      </c>
      <c r="B657" s="23" t="s">
        <v>839</v>
      </c>
      <c r="C657" s="28" t="s">
        <v>1534</v>
      </c>
      <c r="D657" s="28"/>
      <c r="E657" s="23"/>
      <c r="F657" s="24">
        <v>35000</v>
      </c>
      <c r="G657" s="25">
        <v>0.3</v>
      </c>
      <c r="H657" s="52" t="s">
        <v>1793</v>
      </c>
      <c r="I657" s="86" t="s">
        <v>1700</v>
      </c>
      <c r="J657" s="83" t="s">
        <v>1502</v>
      </c>
      <c r="K657" s="71" t="s">
        <v>1187</v>
      </c>
      <c r="L657" s="25" t="s">
        <v>840</v>
      </c>
      <c r="M657" s="52">
        <v>0.3</v>
      </c>
      <c r="N657" s="71" t="s">
        <v>1208</v>
      </c>
      <c r="O657" s="25">
        <v>1</v>
      </c>
      <c r="P657" s="25">
        <v>10</v>
      </c>
      <c r="Q657" s="52">
        <v>1</v>
      </c>
      <c r="R657" s="25">
        <v>3</v>
      </c>
      <c r="S657" s="25">
        <v>15</v>
      </c>
      <c r="T657" s="25">
        <v>7</v>
      </c>
      <c r="U657" s="25">
        <f t="shared" si="388"/>
        <v>15</v>
      </c>
      <c r="V657" s="71" t="s">
        <v>1928</v>
      </c>
      <c r="W657" s="71" t="s">
        <v>46</v>
      </c>
      <c r="X657" s="25" t="s">
        <v>1510</v>
      </c>
      <c r="Y657" s="25">
        <v>10000</v>
      </c>
      <c r="Z657" s="25">
        <v>200</v>
      </c>
      <c r="AA657" s="42">
        <v>25000</v>
      </c>
      <c r="AB657" s="42">
        <v>11000</v>
      </c>
      <c r="AC657" s="42">
        <v>2000</v>
      </c>
      <c r="AD657" s="42">
        <v>0</v>
      </c>
      <c r="AE657" s="42">
        <v>15000</v>
      </c>
      <c r="AF657" s="42">
        <v>4000</v>
      </c>
      <c r="AG657" s="42">
        <v>11000</v>
      </c>
      <c r="AH657" s="42">
        <v>0</v>
      </c>
      <c r="AI657" s="42">
        <v>0</v>
      </c>
      <c r="AJ657" s="18">
        <v>68000</v>
      </c>
      <c r="AK657" s="47">
        <v>7555.5555555555557</v>
      </c>
      <c r="AL657" s="75">
        <v>25000</v>
      </c>
      <c r="AM657" s="47">
        <f t="shared" si="385"/>
        <v>2266.6666666666665</v>
      </c>
      <c r="AN657" s="47">
        <v>2.2666666666666665E-2</v>
      </c>
      <c r="AO657" s="48">
        <v>2.0737155179627098E-5</v>
      </c>
      <c r="AP657" s="49">
        <v>0.99946581917866917</v>
      </c>
      <c r="AQ657" s="18" t="s">
        <v>1168</v>
      </c>
      <c r="AR657" s="24">
        <v>35000</v>
      </c>
      <c r="AS657" s="24" t="s">
        <v>1510</v>
      </c>
      <c r="AT657" s="79">
        <f t="shared" si="383"/>
        <v>961.53846153846155</v>
      </c>
      <c r="AU657" s="51" t="b">
        <f t="shared" si="384"/>
        <v>0</v>
      </c>
      <c r="AV657" s="19">
        <v>42</v>
      </c>
      <c r="AW657" s="47">
        <v>10500</v>
      </c>
      <c r="AX657" s="18" t="s">
        <v>1841</v>
      </c>
      <c r="AY657" s="18">
        <v>2</v>
      </c>
      <c r="AZ657" s="18">
        <f t="shared" si="389"/>
        <v>14423.076923076924</v>
      </c>
      <c r="BA657" s="44">
        <f t="shared" si="390"/>
        <v>14600</v>
      </c>
      <c r="BB657" s="80">
        <f t="shared" si="386"/>
        <v>10000</v>
      </c>
      <c r="BC657" s="18">
        <f t="shared" si="391"/>
        <v>19400</v>
      </c>
      <c r="BD657" s="18">
        <f t="shared" si="392"/>
        <v>5820</v>
      </c>
      <c r="BE657" s="18">
        <f t="shared" si="393"/>
        <v>11640</v>
      </c>
      <c r="BF657" s="18">
        <v>20</v>
      </c>
      <c r="BG657" s="19">
        <f t="shared" si="394"/>
        <v>2</v>
      </c>
      <c r="BH657" s="19">
        <f t="shared" si="395"/>
        <v>0</v>
      </c>
      <c r="BI657" s="19">
        <f>(AR657-AY657*BO657)*G657</f>
        <v>-1140</v>
      </c>
      <c r="BJ657" s="19"/>
      <c r="BK657" s="19"/>
      <c r="BL657" s="19"/>
      <c r="BM657" s="19">
        <f t="shared" si="396"/>
        <v>19230.76923076923</v>
      </c>
      <c r="BN657" s="18">
        <f t="shared" si="397"/>
        <v>19400</v>
      </c>
      <c r="BO657" s="18">
        <f t="shared" si="398"/>
        <v>19400</v>
      </c>
      <c r="BP657" s="18">
        <f t="shared" si="399"/>
        <v>20.175999999999998</v>
      </c>
    </row>
    <row r="658" spans="1:68" x14ac:dyDescent="0.25">
      <c r="A658" s="18">
        <v>203</v>
      </c>
      <c r="B658" s="23" t="s">
        <v>875</v>
      </c>
      <c r="C658" s="28" t="s">
        <v>1534</v>
      </c>
      <c r="D658" s="28"/>
      <c r="E658" s="23"/>
      <c r="F658" s="24">
        <v>14</v>
      </c>
      <c r="G658" s="25">
        <v>650</v>
      </c>
      <c r="H658" s="52" t="s">
        <v>1702</v>
      </c>
      <c r="I658" s="86" t="s">
        <v>1700</v>
      </c>
      <c r="J658" s="83" t="s">
        <v>1504</v>
      </c>
      <c r="K658" s="71" t="s">
        <v>1192</v>
      </c>
      <c r="L658" s="25" t="s">
        <v>876</v>
      </c>
      <c r="M658" s="52">
        <v>650</v>
      </c>
      <c r="N658" s="71" t="s">
        <v>1207</v>
      </c>
      <c r="O658" s="25">
        <v>1</v>
      </c>
      <c r="P658" s="25">
        <v>10</v>
      </c>
      <c r="Q658" s="52">
        <v>1</v>
      </c>
      <c r="R658" s="25">
        <v>4</v>
      </c>
      <c r="S658" s="52">
        <f>O658+P658+Q658+R658</f>
        <v>16</v>
      </c>
      <c r="T658" s="25">
        <v>7</v>
      </c>
      <c r="U658" s="25">
        <f t="shared" si="388"/>
        <v>16</v>
      </c>
      <c r="V658" s="71" t="s">
        <v>1938</v>
      </c>
      <c r="W658" s="71" t="s">
        <v>46</v>
      </c>
      <c r="X658" s="25" t="s">
        <v>1529</v>
      </c>
      <c r="Y658" s="25">
        <v>5</v>
      </c>
      <c r="Z658" s="25">
        <v>0.5</v>
      </c>
      <c r="AA658" s="42"/>
      <c r="AB658" s="42"/>
      <c r="AC658" s="42"/>
      <c r="AD658" s="42">
        <v>0.5</v>
      </c>
      <c r="AE658" s="42">
        <v>0</v>
      </c>
      <c r="AF658" s="42">
        <v>1.5</v>
      </c>
      <c r="AG658" s="42">
        <v>4.5</v>
      </c>
      <c r="AH658" s="42">
        <v>6.5</v>
      </c>
      <c r="AI658" s="42">
        <v>7</v>
      </c>
      <c r="AJ658" s="18">
        <v>20</v>
      </c>
      <c r="AK658" s="47">
        <v>3.3333333333333335</v>
      </c>
      <c r="AL658" s="75">
        <v>7</v>
      </c>
      <c r="AM658" s="47">
        <f t="shared" si="385"/>
        <v>1444.4444444444446</v>
      </c>
      <c r="AN658" s="47">
        <v>2.1666666666666671E-2</v>
      </c>
      <c r="AO658" s="48">
        <v>1.982228068640826E-5</v>
      </c>
      <c r="AP658" s="49">
        <v>0.99948564145935559</v>
      </c>
      <c r="AQ658" s="18" t="s">
        <v>1168</v>
      </c>
      <c r="AR658" s="24">
        <v>14</v>
      </c>
      <c r="AS658" s="24" t="s">
        <v>1509</v>
      </c>
      <c r="AT658" s="79">
        <f t="shared" si="383"/>
        <v>0.26923076923076922</v>
      </c>
      <c r="AU658" s="51" t="b">
        <f t="shared" si="384"/>
        <v>0</v>
      </c>
      <c r="AV658" s="53">
        <v>60</v>
      </c>
      <c r="AW658" s="47">
        <v>9100</v>
      </c>
      <c r="AX658" s="18" t="s">
        <v>1841</v>
      </c>
      <c r="AY658" s="18">
        <v>2</v>
      </c>
      <c r="AZ658" s="18">
        <f t="shared" si="389"/>
        <v>4.3076923076923075</v>
      </c>
      <c r="BA658" s="44">
        <f t="shared" si="390"/>
        <v>4.5</v>
      </c>
      <c r="BB658" s="80">
        <f t="shared" si="386"/>
        <v>5</v>
      </c>
      <c r="BC658" s="18">
        <f t="shared" si="391"/>
        <v>5</v>
      </c>
      <c r="BD658" s="18">
        <f t="shared" si="392"/>
        <v>3250</v>
      </c>
      <c r="BE658" s="18">
        <f t="shared" si="393"/>
        <v>6500</v>
      </c>
      <c r="BF658" s="18">
        <f>U658</f>
        <v>16</v>
      </c>
      <c r="BG658" s="19">
        <f t="shared" si="394"/>
        <v>3</v>
      </c>
      <c r="BH658" s="19">
        <f t="shared" si="395"/>
        <v>-1</v>
      </c>
      <c r="BI658" s="19"/>
      <c r="BJ658" s="19"/>
      <c r="BK658" s="19">
        <f>BH658*BO658</f>
        <v>-5</v>
      </c>
      <c r="BL658" s="19">
        <f>BK658*G658</f>
        <v>-3250</v>
      </c>
      <c r="BM658" s="19">
        <f t="shared" si="396"/>
        <v>4.3076923076923075</v>
      </c>
      <c r="BN658" s="18">
        <f t="shared" si="397"/>
        <v>4</v>
      </c>
      <c r="BO658" s="18">
        <f t="shared" si="398"/>
        <v>5</v>
      </c>
      <c r="BP658" s="18">
        <f t="shared" si="399"/>
        <v>18.571428571428573</v>
      </c>
    </row>
    <row r="659" spans="1:68" ht="30" x14ac:dyDescent="0.25">
      <c r="A659" s="18">
        <v>116</v>
      </c>
      <c r="B659" s="29" t="s">
        <v>2267</v>
      </c>
      <c r="C659" s="28" t="s">
        <v>1534</v>
      </c>
      <c r="D659" s="28"/>
      <c r="E659" s="23"/>
      <c r="F659" s="24">
        <v>30</v>
      </c>
      <c r="G659" s="25">
        <v>1000</v>
      </c>
      <c r="H659" s="52" t="e">
        <v>#N/A</v>
      </c>
      <c r="I659" s="86" t="s">
        <v>1660</v>
      </c>
      <c r="J659" s="83" t="s">
        <v>1660</v>
      </c>
      <c r="K659" s="71" t="s">
        <v>1183</v>
      </c>
      <c r="L659" s="25" t="s">
        <v>847</v>
      </c>
      <c r="M659" s="52">
        <v>1000</v>
      </c>
      <c r="N659" s="71" t="s">
        <v>1207</v>
      </c>
      <c r="O659" s="25">
        <v>1</v>
      </c>
      <c r="P659" s="25">
        <v>20</v>
      </c>
      <c r="Q659" s="52">
        <v>5</v>
      </c>
      <c r="R659" s="25">
        <v>5</v>
      </c>
      <c r="S659" s="52">
        <f>O659+P659+Q659+R659</f>
        <v>31</v>
      </c>
      <c r="T659" s="54">
        <v>30</v>
      </c>
      <c r="U659" s="25">
        <f t="shared" si="388"/>
        <v>31</v>
      </c>
      <c r="V659" s="71" t="s">
        <v>1984</v>
      </c>
      <c r="W659" s="71" t="s">
        <v>19</v>
      </c>
      <c r="X659" s="25" t="s">
        <v>1529</v>
      </c>
      <c r="Y659" s="25">
        <v>25</v>
      </c>
      <c r="Z659" s="25">
        <v>5</v>
      </c>
      <c r="AA659" s="42">
        <v>4</v>
      </c>
      <c r="AB659" s="42">
        <v>0</v>
      </c>
      <c r="AC659" s="42">
        <v>8</v>
      </c>
      <c r="AD659" s="42">
        <v>0</v>
      </c>
      <c r="AE659" s="42">
        <v>0</v>
      </c>
      <c r="AF659" s="42">
        <v>0</v>
      </c>
      <c r="AG659" s="42">
        <v>0</v>
      </c>
      <c r="AH659" s="42">
        <v>6</v>
      </c>
      <c r="AI659" s="42">
        <v>0</v>
      </c>
      <c r="AJ659" s="18">
        <v>18</v>
      </c>
      <c r="AK659" s="47">
        <v>2</v>
      </c>
      <c r="AL659" s="75">
        <v>8</v>
      </c>
      <c r="AM659" s="47">
        <f t="shared" si="385"/>
        <v>2000</v>
      </c>
      <c r="AN659" s="47">
        <v>0.02</v>
      </c>
      <c r="AO659" s="48">
        <v>1.829748986437685E-5</v>
      </c>
      <c r="AP659" s="49">
        <v>0.99950393894921996</v>
      </c>
      <c r="AQ659" s="18" t="s">
        <v>1168</v>
      </c>
      <c r="AR659" s="24">
        <v>30</v>
      </c>
      <c r="AS659" s="24" t="s">
        <v>1509</v>
      </c>
      <c r="AT659" s="79">
        <f t="shared" si="383"/>
        <v>0.30769230769230771</v>
      </c>
      <c r="AU659" s="51" t="b">
        <f t="shared" si="384"/>
        <v>0</v>
      </c>
      <c r="AV659" s="53">
        <v>112.5</v>
      </c>
      <c r="AW659" s="47">
        <v>30000</v>
      </c>
      <c r="AX659" s="18" t="s">
        <v>1841</v>
      </c>
      <c r="AY659" s="18">
        <v>2</v>
      </c>
      <c r="AZ659" s="18">
        <f t="shared" si="389"/>
        <v>9.5384615384615383</v>
      </c>
      <c r="BA659" s="44">
        <f t="shared" si="390"/>
        <v>10</v>
      </c>
      <c r="BB659" s="80">
        <f t="shared" si="386"/>
        <v>25</v>
      </c>
      <c r="BC659" s="18">
        <f t="shared" si="391"/>
        <v>25</v>
      </c>
      <c r="BD659" s="18">
        <f t="shared" si="392"/>
        <v>25000</v>
      </c>
      <c r="BE659" s="18">
        <f t="shared" si="393"/>
        <v>50000</v>
      </c>
      <c r="BF659" s="18">
        <f>U659</f>
        <v>31</v>
      </c>
      <c r="BG659" s="19">
        <f t="shared" si="394"/>
        <v>2</v>
      </c>
      <c r="BH659" s="19">
        <f t="shared" si="395"/>
        <v>0</v>
      </c>
      <c r="BI659" s="19"/>
      <c r="BJ659" s="19"/>
      <c r="BK659" s="19"/>
      <c r="BL659" s="19"/>
      <c r="BM659" s="19">
        <f t="shared" si="396"/>
        <v>9.5384615384615383</v>
      </c>
      <c r="BN659" s="18">
        <f t="shared" si="397"/>
        <v>5</v>
      </c>
      <c r="BO659" s="18">
        <f t="shared" si="398"/>
        <v>25</v>
      </c>
      <c r="BP659" s="18">
        <f t="shared" si="399"/>
        <v>81.25</v>
      </c>
    </row>
    <row r="660" spans="1:68" ht="30" x14ac:dyDescent="0.25">
      <c r="A660" s="18">
        <v>345</v>
      </c>
      <c r="B660" s="28" t="s">
        <v>2268</v>
      </c>
      <c r="C660" s="28" t="s">
        <v>1534</v>
      </c>
      <c r="D660" s="28"/>
      <c r="E660" s="23"/>
      <c r="F660" s="24">
        <v>7000</v>
      </c>
      <c r="G660" s="25">
        <v>0.78</v>
      </c>
      <c r="H660" s="52" t="s">
        <v>1777</v>
      </c>
      <c r="I660" s="86" t="s">
        <v>1700</v>
      </c>
      <c r="J660" s="83" t="s">
        <v>1505</v>
      </c>
      <c r="K660" s="71" t="s">
        <v>1187</v>
      </c>
      <c r="L660" s="25" t="s">
        <v>853</v>
      </c>
      <c r="M660" s="52">
        <v>0.78</v>
      </c>
      <c r="N660" s="71" t="s">
        <v>1208</v>
      </c>
      <c r="O660" s="25">
        <v>1</v>
      </c>
      <c r="P660" s="25">
        <v>10</v>
      </c>
      <c r="Q660" s="52">
        <v>1</v>
      </c>
      <c r="R660" s="25">
        <v>3</v>
      </c>
      <c r="S660" s="25">
        <v>15</v>
      </c>
      <c r="T660" s="25">
        <v>7</v>
      </c>
      <c r="U660" s="25">
        <f t="shared" si="388"/>
        <v>15</v>
      </c>
      <c r="V660" s="71" t="s">
        <v>1933</v>
      </c>
      <c r="W660" s="71" t="s">
        <v>46</v>
      </c>
      <c r="X660" s="25" t="s">
        <v>1510</v>
      </c>
      <c r="Y660" s="25">
        <v>10000</v>
      </c>
      <c r="Z660" s="25">
        <v>200</v>
      </c>
      <c r="AA660" s="42">
        <v>0</v>
      </c>
      <c r="AB660" s="42">
        <v>0</v>
      </c>
      <c r="AC660" s="42">
        <v>14600</v>
      </c>
      <c r="AD660" s="42">
        <v>0</v>
      </c>
      <c r="AE660" s="42">
        <v>0</v>
      </c>
      <c r="AF660" s="42">
        <v>3800</v>
      </c>
      <c r="AG660" s="42">
        <v>0</v>
      </c>
      <c r="AH660" s="42">
        <v>0</v>
      </c>
      <c r="AI660" s="42">
        <v>4000</v>
      </c>
      <c r="AJ660" s="18">
        <v>22400</v>
      </c>
      <c r="AK660" s="47">
        <v>2488.8888888888887</v>
      </c>
      <c r="AL660" s="75">
        <v>14600</v>
      </c>
      <c r="AM660" s="47">
        <f t="shared" si="385"/>
        <v>1941.3333333333333</v>
      </c>
      <c r="AN660" s="47">
        <v>1.9413333333333331E-2</v>
      </c>
      <c r="AO660" s="48">
        <v>1.7760763495021796E-5</v>
      </c>
      <c r="AP660" s="49">
        <v>0.99952169971271498</v>
      </c>
      <c r="AQ660" s="18" t="s">
        <v>1168</v>
      </c>
      <c r="AR660" s="24">
        <v>7000</v>
      </c>
      <c r="AS660" s="24" t="s">
        <v>1510</v>
      </c>
      <c r="AT660" s="79">
        <f t="shared" si="383"/>
        <v>561.53846153846155</v>
      </c>
      <c r="AU660" s="51" t="b">
        <f t="shared" si="384"/>
        <v>0</v>
      </c>
      <c r="AV660" s="19">
        <v>14.383561643835616</v>
      </c>
      <c r="AW660" s="47">
        <v>5460</v>
      </c>
      <c r="AX660" s="18" t="s">
        <v>1841</v>
      </c>
      <c r="AY660" s="18">
        <v>2</v>
      </c>
      <c r="AZ660" s="18">
        <f t="shared" si="389"/>
        <v>8423.0769230769238</v>
      </c>
      <c r="BA660" s="44">
        <f t="shared" si="390"/>
        <v>8600</v>
      </c>
      <c r="BB660" s="80">
        <f t="shared" si="386"/>
        <v>10000</v>
      </c>
      <c r="BC660" s="18">
        <f t="shared" si="391"/>
        <v>10000</v>
      </c>
      <c r="BD660" s="18">
        <f t="shared" si="392"/>
        <v>7800</v>
      </c>
      <c r="BE660" s="18">
        <f t="shared" si="393"/>
        <v>15600</v>
      </c>
      <c r="BF660" s="18">
        <v>10</v>
      </c>
      <c r="BG660" s="19">
        <f t="shared" si="394"/>
        <v>1</v>
      </c>
      <c r="BH660" s="19">
        <f t="shared" si="395"/>
        <v>1</v>
      </c>
      <c r="BI660" s="19"/>
      <c r="BJ660" s="19"/>
      <c r="BK660" s="19">
        <f>BH660*BO660</f>
        <v>10000</v>
      </c>
      <c r="BL660" s="19">
        <f>BK660*G660</f>
        <v>7800</v>
      </c>
      <c r="BM660" s="19">
        <f t="shared" si="396"/>
        <v>5615.3846153846152</v>
      </c>
      <c r="BN660" s="18">
        <f t="shared" si="397"/>
        <v>5600</v>
      </c>
      <c r="BO660" s="18">
        <f t="shared" si="398"/>
        <v>10000</v>
      </c>
      <c r="BP660" s="18">
        <f t="shared" si="399"/>
        <v>17.80821917808219</v>
      </c>
    </row>
    <row r="661" spans="1:68" x14ac:dyDescent="0.25">
      <c r="A661" s="18">
        <v>720</v>
      </c>
      <c r="B661" s="23" t="s">
        <v>892</v>
      </c>
      <c r="C661" s="28" t="s">
        <v>1534</v>
      </c>
      <c r="D661" s="28"/>
      <c r="E661" s="23"/>
      <c r="F661" s="24">
        <v>0</v>
      </c>
      <c r="G661" s="25">
        <v>0.25</v>
      </c>
      <c r="H661" s="52" t="e">
        <v>#N/A</v>
      </c>
      <c r="I661" s="86" t="s">
        <v>1700</v>
      </c>
      <c r="J661" s="83" t="s">
        <v>1505</v>
      </c>
      <c r="K661" s="71" t="s">
        <v>1197</v>
      </c>
      <c r="L661" s="25" t="s">
        <v>893</v>
      </c>
      <c r="M661" s="52">
        <v>0.25</v>
      </c>
      <c r="N661" s="71" t="s">
        <v>1208</v>
      </c>
      <c r="O661" s="37">
        <v>1</v>
      </c>
      <c r="P661" s="37">
        <v>7</v>
      </c>
      <c r="Q661" s="87">
        <v>4</v>
      </c>
      <c r="R661" s="37">
        <v>3</v>
      </c>
      <c r="S661" s="37">
        <v>15</v>
      </c>
      <c r="T661" s="37">
        <v>5</v>
      </c>
      <c r="U661" s="25">
        <f t="shared" si="388"/>
        <v>15</v>
      </c>
      <c r="V661" s="71" t="s">
        <v>1872</v>
      </c>
      <c r="W661" s="71" t="s">
        <v>21</v>
      </c>
      <c r="X661" s="23" t="s">
        <v>1510</v>
      </c>
      <c r="Y661" s="25">
        <v>50000</v>
      </c>
      <c r="Z661" s="25">
        <v>1000</v>
      </c>
      <c r="AA661" s="42"/>
      <c r="AB661" s="42"/>
      <c r="AC661" s="42"/>
      <c r="AD661" s="42">
        <v>0</v>
      </c>
      <c r="AE661" s="42">
        <v>9000</v>
      </c>
      <c r="AF661" s="42">
        <v>0</v>
      </c>
      <c r="AG661" s="42">
        <v>12000</v>
      </c>
      <c r="AH661" s="42">
        <v>19000</v>
      </c>
      <c r="AI661" s="42">
        <v>4000</v>
      </c>
      <c r="AJ661" s="18">
        <v>44000</v>
      </c>
      <c r="AK661" s="47">
        <v>7333.333333333333</v>
      </c>
      <c r="AL661" s="75">
        <v>19000</v>
      </c>
      <c r="AM661" s="47">
        <f t="shared" si="385"/>
        <v>1222.2222222222222</v>
      </c>
      <c r="AN661" s="47">
        <v>1.8333333333333333E-2</v>
      </c>
      <c r="AO661" s="48">
        <v>1.6772699042345447E-5</v>
      </c>
      <c r="AP661" s="49">
        <v>0.99953847241175731</v>
      </c>
      <c r="AQ661" s="18" t="s">
        <v>1168</v>
      </c>
      <c r="AR661" s="57">
        <v>0</v>
      </c>
      <c r="AS661" s="24" t="s">
        <v>1510</v>
      </c>
      <c r="AT661" s="79">
        <f t="shared" si="383"/>
        <v>730.76923076923072</v>
      </c>
      <c r="AU661" s="51" t="b">
        <f t="shared" si="384"/>
        <v>0</v>
      </c>
      <c r="AV661" s="19">
        <v>0</v>
      </c>
      <c r="AW661" s="47">
        <v>0</v>
      </c>
      <c r="AX661" s="18" t="s">
        <v>1841</v>
      </c>
      <c r="AY661" s="18">
        <v>2</v>
      </c>
      <c r="AZ661" s="18">
        <f t="shared" si="389"/>
        <v>10961.538461538461</v>
      </c>
      <c r="BA661" s="44">
        <f t="shared" si="390"/>
        <v>11000</v>
      </c>
      <c r="BB661" s="80">
        <f t="shared" si="386"/>
        <v>50000</v>
      </c>
      <c r="BC661" s="18">
        <f t="shared" si="391"/>
        <v>50000</v>
      </c>
      <c r="BD661" s="18">
        <f t="shared" si="392"/>
        <v>12500</v>
      </c>
      <c r="BE661" s="18">
        <f t="shared" si="393"/>
        <v>25000</v>
      </c>
      <c r="BF661" s="18">
        <f>U661</f>
        <v>15</v>
      </c>
      <c r="BG661" s="19">
        <f t="shared" si="394"/>
        <v>0</v>
      </c>
      <c r="BH661" s="19">
        <f t="shared" si="395"/>
        <v>2</v>
      </c>
      <c r="BI661" s="19"/>
      <c r="BJ661" s="19"/>
      <c r="BK661" s="19">
        <f>BH661*BO661</f>
        <v>100000</v>
      </c>
      <c r="BL661" s="58">
        <f>BK661*G661</f>
        <v>25000</v>
      </c>
      <c r="BM661" s="19">
        <f t="shared" si="396"/>
        <v>10961.538461538461</v>
      </c>
      <c r="BN661" s="18">
        <f t="shared" si="397"/>
        <v>10000</v>
      </c>
      <c r="BO661" s="18">
        <f t="shared" si="398"/>
        <v>50000</v>
      </c>
      <c r="BP661" s="18">
        <f t="shared" si="399"/>
        <v>68.421052631578959</v>
      </c>
    </row>
    <row r="662" spans="1:68" x14ac:dyDescent="0.25">
      <c r="A662" s="18">
        <v>580</v>
      </c>
      <c r="B662" s="23" t="s">
        <v>855</v>
      </c>
      <c r="C662" s="28" t="s">
        <v>1534</v>
      </c>
      <c r="D662" s="28"/>
      <c r="E662" s="23"/>
      <c r="F662" s="24">
        <v>44600</v>
      </c>
      <c r="G662" s="25">
        <v>0.3</v>
      </c>
      <c r="H662" s="52" t="s">
        <v>1794</v>
      </c>
      <c r="I662" s="86" t="s">
        <v>1700</v>
      </c>
      <c r="J662" s="83" t="s">
        <v>1502</v>
      </c>
      <c r="K662" s="71" t="s">
        <v>1187</v>
      </c>
      <c r="L662" s="25" t="s">
        <v>856</v>
      </c>
      <c r="M662" s="52">
        <v>0.3</v>
      </c>
      <c r="N662" s="71" t="s">
        <v>1208</v>
      </c>
      <c r="O662" s="25">
        <v>1</v>
      </c>
      <c r="P662" s="25">
        <v>10</v>
      </c>
      <c r="Q662" s="52">
        <v>1</v>
      </c>
      <c r="R662" s="25">
        <v>3</v>
      </c>
      <c r="S662" s="25">
        <v>15</v>
      </c>
      <c r="T662" s="25">
        <v>7</v>
      </c>
      <c r="U662" s="25">
        <f t="shared" si="388"/>
        <v>15</v>
      </c>
      <c r="V662" s="71" t="s">
        <v>1928</v>
      </c>
      <c r="W662" s="71" t="s">
        <v>46</v>
      </c>
      <c r="X662" s="25" t="s">
        <v>1510</v>
      </c>
      <c r="Y662" s="25">
        <v>10000</v>
      </c>
      <c r="Z662" s="25">
        <v>200</v>
      </c>
      <c r="AA662" s="42">
        <v>1600</v>
      </c>
      <c r="AB662" s="42">
        <v>0</v>
      </c>
      <c r="AC662" s="42">
        <v>3000</v>
      </c>
      <c r="AD662" s="42">
        <v>0</v>
      </c>
      <c r="AE662" s="42">
        <v>3000</v>
      </c>
      <c r="AF662" s="42">
        <v>2000</v>
      </c>
      <c r="AG662" s="42">
        <v>8500</v>
      </c>
      <c r="AH662" s="42">
        <v>4800</v>
      </c>
      <c r="AI662" s="42">
        <v>30500</v>
      </c>
      <c r="AJ662" s="18">
        <v>53400</v>
      </c>
      <c r="AK662" s="47">
        <v>5933.333333333333</v>
      </c>
      <c r="AL662" s="75">
        <v>30500</v>
      </c>
      <c r="AM662" s="47">
        <f t="shared" si="385"/>
        <v>1779.9999999999998</v>
      </c>
      <c r="AN662" s="47">
        <v>1.7799999999999996E-2</v>
      </c>
      <c r="AO662" s="48">
        <v>1.6284765979295395E-5</v>
      </c>
      <c r="AP662" s="49">
        <v>0.99955475717773656</v>
      </c>
      <c r="AQ662" s="18" t="s">
        <v>1168</v>
      </c>
      <c r="AR662" s="24">
        <v>44600</v>
      </c>
      <c r="AS662" s="24" t="s">
        <v>1510</v>
      </c>
      <c r="AT662" s="79">
        <f t="shared" si="383"/>
        <v>1173.0769230769231</v>
      </c>
      <c r="AU662" s="51" t="b">
        <f t="shared" si="384"/>
        <v>0</v>
      </c>
      <c r="AV662" s="19">
        <v>43.868852459016395</v>
      </c>
      <c r="AW662" s="47">
        <v>13380</v>
      </c>
      <c r="AX662" s="18" t="s">
        <v>1841</v>
      </c>
      <c r="AY662" s="18">
        <v>2</v>
      </c>
      <c r="AZ662" s="18">
        <f t="shared" si="389"/>
        <v>17596.153846153848</v>
      </c>
      <c r="BA662" s="44">
        <f t="shared" si="390"/>
        <v>17600</v>
      </c>
      <c r="BB662" s="80">
        <f t="shared" si="386"/>
        <v>10000</v>
      </c>
      <c r="BC662" s="18">
        <f t="shared" si="391"/>
        <v>23600</v>
      </c>
      <c r="BD662" s="18">
        <f t="shared" si="392"/>
        <v>7080</v>
      </c>
      <c r="BE662" s="18">
        <f t="shared" si="393"/>
        <v>14160</v>
      </c>
      <c r="BF662" s="18">
        <v>20</v>
      </c>
      <c r="BG662" s="19">
        <f t="shared" si="394"/>
        <v>2</v>
      </c>
      <c r="BH662" s="19">
        <f t="shared" si="395"/>
        <v>0</v>
      </c>
      <c r="BI662" s="19">
        <f>(AR662-AY662*BO662)*G662</f>
        <v>-780</v>
      </c>
      <c r="BJ662" s="19"/>
      <c r="BK662" s="19"/>
      <c r="BL662" s="19"/>
      <c r="BM662" s="19">
        <f t="shared" si="396"/>
        <v>23461.538461538461</v>
      </c>
      <c r="BN662" s="18">
        <f t="shared" si="397"/>
        <v>23600</v>
      </c>
      <c r="BO662" s="18">
        <f t="shared" si="398"/>
        <v>23600</v>
      </c>
      <c r="BP662" s="18">
        <f t="shared" si="399"/>
        <v>20.118032786885244</v>
      </c>
    </row>
    <row r="663" spans="1:68" x14ac:dyDescent="0.25">
      <c r="A663" s="18">
        <v>582</v>
      </c>
      <c r="B663" s="23" t="s">
        <v>857</v>
      </c>
      <c r="C663" s="28" t="s">
        <v>1534</v>
      </c>
      <c r="D663" s="28"/>
      <c r="E663" s="23"/>
      <c r="F663" s="24">
        <v>33500</v>
      </c>
      <c r="G663" s="25">
        <v>0.56999999999999995</v>
      </c>
      <c r="H663" s="52" t="s">
        <v>1795</v>
      </c>
      <c r="I663" s="86" t="s">
        <v>1700</v>
      </c>
      <c r="J663" s="83" t="s">
        <v>1502</v>
      </c>
      <c r="K663" s="71" t="s">
        <v>1187</v>
      </c>
      <c r="L663" s="25" t="s">
        <v>858</v>
      </c>
      <c r="M663" s="52">
        <v>0.56999999999999995</v>
      </c>
      <c r="N663" s="71" t="s">
        <v>1208</v>
      </c>
      <c r="O663" s="25">
        <v>1</v>
      </c>
      <c r="P663" s="25">
        <v>10</v>
      </c>
      <c r="Q663" s="52">
        <v>1</v>
      </c>
      <c r="R663" s="25">
        <v>3</v>
      </c>
      <c r="S663" s="25">
        <v>15</v>
      </c>
      <c r="T663" s="25">
        <v>7</v>
      </c>
      <c r="U663" s="25">
        <f t="shared" si="388"/>
        <v>15</v>
      </c>
      <c r="V663" s="71" t="s">
        <v>1928</v>
      </c>
      <c r="W663" s="71" t="s">
        <v>46</v>
      </c>
      <c r="X663" s="25" t="s">
        <v>1510</v>
      </c>
      <c r="Y663" s="25">
        <v>10000</v>
      </c>
      <c r="Z663" s="25">
        <v>200</v>
      </c>
      <c r="AA663" s="42">
        <v>0</v>
      </c>
      <c r="AB663" s="42">
        <v>0</v>
      </c>
      <c r="AC663" s="42">
        <v>0</v>
      </c>
      <c r="AD663" s="42">
        <v>0</v>
      </c>
      <c r="AE663" s="42">
        <v>0</v>
      </c>
      <c r="AF663" s="42">
        <v>14900</v>
      </c>
      <c r="AG663" s="42">
        <v>5000</v>
      </c>
      <c r="AH663" s="42">
        <v>0</v>
      </c>
      <c r="AI663" s="42">
        <v>7900</v>
      </c>
      <c r="AJ663" s="18">
        <v>27800</v>
      </c>
      <c r="AK663" s="47">
        <v>3088.8888888888887</v>
      </c>
      <c r="AL663" s="75">
        <v>14900</v>
      </c>
      <c r="AM663" s="47">
        <f t="shared" si="385"/>
        <v>1760.6666666666663</v>
      </c>
      <c r="AN663" s="47">
        <v>1.7606666666666663E-2</v>
      </c>
      <c r="AO663" s="48">
        <v>1.6107890243939751E-5</v>
      </c>
      <c r="AP663" s="49">
        <v>0.99957086506798054</v>
      </c>
      <c r="AQ663" s="18" t="s">
        <v>1168</v>
      </c>
      <c r="AR663" s="24">
        <v>33500</v>
      </c>
      <c r="AS663" s="24" t="s">
        <v>1510</v>
      </c>
      <c r="AT663" s="79">
        <f t="shared" si="383"/>
        <v>573.07692307692309</v>
      </c>
      <c r="AU663" s="51" t="b">
        <f t="shared" si="384"/>
        <v>0</v>
      </c>
      <c r="AV663" s="53">
        <v>67.449664429530202</v>
      </c>
      <c r="AW663" s="47">
        <v>19095</v>
      </c>
      <c r="AX663" s="18" t="s">
        <v>1841</v>
      </c>
      <c r="AY663" s="18">
        <v>2</v>
      </c>
      <c r="AZ663" s="18">
        <f t="shared" si="389"/>
        <v>8596.1538461538457</v>
      </c>
      <c r="BA663" s="44">
        <f t="shared" si="390"/>
        <v>8600</v>
      </c>
      <c r="BB663" s="80">
        <f t="shared" si="386"/>
        <v>10000</v>
      </c>
      <c r="BC663" s="18">
        <f t="shared" si="391"/>
        <v>10000</v>
      </c>
      <c r="BD663" s="18">
        <f t="shared" si="392"/>
        <v>5699.9999999999991</v>
      </c>
      <c r="BE663" s="18">
        <f t="shared" si="393"/>
        <v>11399.999999999998</v>
      </c>
      <c r="BF663" s="18">
        <v>10</v>
      </c>
      <c r="BG663" s="19">
        <f t="shared" si="394"/>
        <v>4</v>
      </c>
      <c r="BH663" s="19">
        <f t="shared" si="395"/>
        <v>-2</v>
      </c>
      <c r="BI663" s="19">
        <f>(AR663-AY663*BO663)*G663</f>
        <v>7694.9999999999991</v>
      </c>
      <c r="BJ663" s="19"/>
      <c r="BK663" s="19"/>
      <c r="BL663" s="19"/>
      <c r="BM663" s="19">
        <f t="shared" si="396"/>
        <v>5730.7692307692305</v>
      </c>
      <c r="BN663" s="18">
        <f t="shared" si="397"/>
        <v>5600</v>
      </c>
      <c r="BO663" s="18">
        <f t="shared" si="398"/>
        <v>10000</v>
      </c>
      <c r="BP663" s="18">
        <f t="shared" si="399"/>
        <v>17.449664429530202</v>
      </c>
    </row>
    <row r="664" spans="1:68" ht="30" x14ac:dyDescent="0.25">
      <c r="A664" s="18">
        <v>649</v>
      </c>
      <c r="B664" s="28" t="s">
        <v>2269</v>
      </c>
      <c r="C664" s="28" t="s">
        <v>1534</v>
      </c>
      <c r="D664" s="28"/>
      <c r="E664" s="23"/>
      <c r="F664" s="24">
        <v>73000</v>
      </c>
      <c r="G664" s="25">
        <v>0.24</v>
      </c>
      <c r="H664" s="52" t="e">
        <v>#N/A</v>
      </c>
      <c r="I664" s="86" t="s">
        <v>1700</v>
      </c>
      <c r="J664" s="83" t="s">
        <v>1505</v>
      </c>
      <c r="K664" s="71" t="s">
        <v>1197</v>
      </c>
      <c r="L664" s="25" t="s">
        <v>859</v>
      </c>
      <c r="M664" s="52">
        <v>0.24</v>
      </c>
      <c r="N664" s="71" t="s">
        <v>1208</v>
      </c>
      <c r="O664" s="37">
        <v>1</v>
      </c>
      <c r="P664" s="37">
        <v>15</v>
      </c>
      <c r="Q664" s="87">
        <v>1</v>
      </c>
      <c r="R664" s="37">
        <v>5</v>
      </c>
      <c r="S664" s="37">
        <v>22</v>
      </c>
      <c r="T664" s="37">
        <v>3</v>
      </c>
      <c r="U664" s="25">
        <f t="shared" si="388"/>
        <v>22</v>
      </c>
      <c r="V664" s="71" t="s">
        <v>1872</v>
      </c>
      <c r="W664" s="71" t="s">
        <v>21</v>
      </c>
      <c r="X664" s="23" t="s">
        <v>1510</v>
      </c>
      <c r="Y664" s="25">
        <v>50000</v>
      </c>
      <c r="Z664" s="25">
        <v>1000</v>
      </c>
      <c r="AA664" s="42">
        <v>11000</v>
      </c>
      <c r="AB664" s="42">
        <v>14000</v>
      </c>
      <c r="AC664" s="42">
        <v>20000</v>
      </c>
      <c r="AD664" s="42">
        <v>5000</v>
      </c>
      <c r="AE664" s="42">
        <v>10000</v>
      </c>
      <c r="AF664" s="42">
        <v>0</v>
      </c>
      <c r="AG664" s="42">
        <v>0</v>
      </c>
      <c r="AH664" s="42">
        <v>6000</v>
      </c>
      <c r="AI664" s="42">
        <v>0</v>
      </c>
      <c r="AJ664" s="18">
        <v>66000</v>
      </c>
      <c r="AK664" s="47">
        <v>7333.333333333333</v>
      </c>
      <c r="AL664" s="75">
        <v>20000</v>
      </c>
      <c r="AM664" s="47">
        <f t="shared" si="385"/>
        <v>1759.9999999999998</v>
      </c>
      <c r="AN664" s="47">
        <v>1.7599999999999998E-2</v>
      </c>
      <c r="AO664" s="48">
        <v>1.6101791080651629E-5</v>
      </c>
      <c r="AP664" s="49">
        <v>0.99958696685906123</v>
      </c>
      <c r="AQ664" s="18" t="s">
        <v>1168</v>
      </c>
      <c r="AR664" s="24">
        <v>73000</v>
      </c>
      <c r="AS664" s="24" t="s">
        <v>1510</v>
      </c>
      <c r="AT664" s="79">
        <f t="shared" si="383"/>
        <v>769.23076923076928</v>
      </c>
      <c r="AU664" s="51" t="b">
        <f t="shared" si="384"/>
        <v>0</v>
      </c>
      <c r="AV664" s="53">
        <v>109.5</v>
      </c>
      <c r="AW664" s="47">
        <v>17520</v>
      </c>
      <c r="AX664" s="18" t="s">
        <v>1841</v>
      </c>
      <c r="AY664" s="18">
        <v>2</v>
      </c>
      <c r="AZ664" s="18">
        <f t="shared" si="389"/>
        <v>16923.076923076926</v>
      </c>
      <c r="BA664" s="44">
        <f t="shared" si="390"/>
        <v>17000</v>
      </c>
      <c r="BB664" s="80">
        <f t="shared" si="386"/>
        <v>50000</v>
      </c>
      <c r="BC664" s="18">
        <f t="shared" si="391"/>
        <v>50000</v>
      </c>
      <c r="BD664" s="18">
        <f t="shared" si="392"/>
        <v>12000</v>
      </c>
      <c r="BE664" s="18">
        <f t="shared" si="393"/>
        <v>24000</v>
      </c>
      <c r="BF664" s="18">
        <v>5</v>
      </c>
      <c r="BG664" s="19">
        <f t="shared" si="394"/>
        <v>2</v>
      </c>
      <c r="BH664" s="19">
        <f t="shared" si="395"/>
        <v>0</v>
      </c>
      <c r="BI664" s="19"/>
      <c r="BJ664" s="19"/>
      <c r="BK664" s="19"/>
      <c r="BL664" s="19"/>
      <c r="BM664" s="19">
        <f t="shared" si="396"/>
        <v>3846.1538461538466</v>
      </c>
      <c r="BN664" s="18">
        <f t="shared" si="397"/>
        <v>3000</v>
      </c>
      <c r="BO664" s="18">
        <f t="shared" si="398"/>
        <v>50000</v>
      </c>
      <c r="BP664" s="18">
        <f t="shared" si="399"/>
        <v>65</v>
      </c>
    </row>
    <row r="665" spans="1:68" ht="30" x14ac:dyDescent="0.25">
      <c r="A665" s="18">
        <v>1041</v>
      </c>
      <c r="B665" s="28" t="s">
        <v>2270</v>
      </c>
      <c r="C665" s="28" t="s">
        <v>1534</v>
      </c>
      <c r="D665" s="28"/>
      <c r="E665" s="23"/>
      <c r="F665" s="24">
        <v>960</v>
      </c>
      <c r="G665" s="25">
        <v>34.5</v>
      </c>
      <c r="H665" s="52" t="e">
        <v>#N/A</v>
      </c>
      <c r="I665" s="86" t="s">
        <v>1700</v>
      </c>
      <c r="J665" s="83" t="s">
        <v>1505</v>
      </c>
      <c r="K665" s="71" t="s">
        <v>1178</v>
      </c>
      <c r="L665" s="25" t="s">
        <v>950</v>
      </c>
      <c r="M665" s="52">
        <v>34.5</v>
      </c>
      <c r="N665" s="71" t="s">
        <v>1208</v>
      </c>
      <c r="O665" s="25">
        <v>1</v>
      </c>
      <c r="P665" s="25">
        <v>4</v>
      </c>
      <c r="Q665" s="52">
        <v>1</v>
      </c>
      <c r="R665" s="25">
        <v>2</v>
      </c>
      <c r="S665" s="25">
        <v>8</v>
      </c>
      <c r="T665" s="25">
        <v>7</v>
      </c>
      <c r="U665" s="25">
        <f t="shared" si="388"/>
        <v>8</v>
      </c>
      <c r="V665" s="71" t="s">
        <v>1968</v>
      </c>
      <c r="W665" s="71" t="s">
        <v>46</v>
      </c>
      <c r="X665" s="25" t="s">
        <v>1510</v>
      </c>
      <c r="Y665" s="25">
        <v>500</v>
      </c>
      <c r="Z665" s="25">
        <v>10</v>
      </c>
      <c r="AA665" s="42"/>
      <c r="AB665" s="42"/>
      <c r="AC665" s="42"/>
      <c r="AD665" s="42"/>
      <c r="AE665" s="42"/>
      <c r="AF665" s="42"/>
      <c r="AG665" s="42"/>
      <c r="AH665" s="42">
        <v>0</v>
      </c>
      <c r="AI665" s="42">
        <v>100</v>
      </c>
      <c r="AJ665" s="18">
        <v>100</v>
      </c>
      <c r="AK665" s="47">
        <v>50</v>
      </c>
      <c r="AL665" s="75">
        <v>100</v>
      </c>
      <c r="AM665" s="47">
        <f t="shared" si="385"/>
        <v>383.33333333333331</v>
      </c>
      <c r="AN665" s="47">
        <v>1.7250000000000001E-2</v>
      </c>
      <c r="AO665" s="48">
        <v>1.5781585008025035E-5</v>
      </c>
      <c r="AP665" s="49">
        <v>0.99960274844406927</v>
      </c>
      <c r="AQ665" s="18" t="s">
        <v>1168</v>
      </c>
      <c r="AR665" s="24">
        <v>960</v>
      </c>
      <c r="AS665" s="24" t="s">
        <v>1510</v>
      </c>
      <c r="AT665" s="79">
        <f t="shared" si="383"/>
        <v>3.8461538461538463</v>
      </c>
      <c r="AU665" s="51" t="b">
        <f t="shared" si="384"/>
        <v>0</v>
      </c>
      <c r="AV665" s="53">
        <v>288</v>
      </c>
      <c r="AW665" s="47">
        <v>33120</v>
      </c>
      <c r="AX665" s="18" t="s">
        <v>1841</v>
      </c>
      <c r="AY665" s="18">
        <v>2</v>
      </c>
      <c r="AZ665" s="18">
        <f t="shared" si="389"/>
        <v>30.76923076923077</v>
      </c>
      <c r="BA665" s="44">
        <f t="shared" si="390"/>
        <v>40</v>
      </c>
      <c r="BB665" s="80">
        <f t="shared" si="386"/>
        <v>500</v>
      </c>
      <c r="BC665" s="18">
        <f t="shared" si="391"/>
        <v>500</v>
      </c>
      <c r="BD665" s="18">
        <f t="shared" si="392"/>
        <v>17250</v>
      </c>
      <c r="BE665" s="18">
        <f t="shared" si="393"/>
        <v>34500</v>
      </c>
      <c r="BF665" s="18">
        <f>U665</f>
        <v>8</v>
      </c>
      <c r="BG665" s="19">
        <f t="shared" si="394"/>
        <v>2</v>
      </c>
      <c r="BH665" s="19">
        <f t="shared" si="395"/>
        <v>0</v>
      </c>
      <c r="BI665" s="19"/>
      <c r="BJ665" s="19"/>
      <c r="BK665" s="19"/>
      <c r="BL665" s="19"/>
      <c r="BM665" s="19">
        <f t="shared" si="396"/>
        <v>30.76923076923077</v>
      </c>
      <c r="BN665" s="18">
        <f t="shared" si="397"/>
        <v>30</v>
      </c>
      <c r="BO665" s="18">
        <f t="shared" si="398"/>
        <v>500</v>
      </c>
      <c r="BP665" s="18">
        <f t="shared" si="399"/>
        <v>130</v>
      </c>
    </row>
    <row r="666" spans="1:68" x14ac:dyDescent="0.25">
      <c r="A666" s="18">
        <v>593</v>
      </c>
      <c r="B666" s="23" t="s">
        <v>863</v>
      </c>
      <c r="C666" s="28" t="s">
        <v>1534</v>
      </c>
      <c r="D666" s="28"/>
      <c r="E666" s="23"/>
      <c r="F666" s="24">
        <v>39000</v>
      </c>
      <c r="G666" s="25">
        <v>0.6</v>
      </c>
      <c r="H666" s="52" t="s">
        <v>1796</v>
      </c>
      <c r="I666" s="86" t="s">
        <v>1700</v>
      </c>
      <c r="J666" s="83" t="s">
        <v>1502</v>
      </c>
      <c r="K666" s="71" t="s">
        <v>1187</v>
      </c>
      <c r="L666" s="25" t="s">
        <v>864</v>
      </c>
      <c r="M666" s="52">
        <v>0.6</v>
      </c>
      <c r="N666" s="71" t="s">
        <v>1208</v>
      </c>
      <c r="O666" s="25">
        <v>1</v>
      </c>
      <c r="P666" s="25">
        <v>10</v>
      </c>
      <c r="Q666" s="52">
        <v>1</v>
      </c>
      <c r="R666" s="25">
        <v>3</v>
      </c>
      <c r="S666" s="25">
        <v>15</v>
      </c>
      <c r="T666" s="25">
        <v>7</v>
      </c>
      <c r="U666" s="25">
        <f t="shared" si="388"/>
        <v>15</v>
      </c>
      <c r="V666" s="71" t="s">
        <v>1928</v>
      </c>
      <c r="W666" s="71" t="s">
        <v>46</v>
      </c>
      <c r="X666" s="25" t="s">
        <v>1510</v>
      </c>
      <c r="Y666" s="25">
        <v>10000</v>
      </c>
      <c r="Z666" s="25">
        <v>200</v>
      </c>
      <c r="AA666" s="42">
        <v>15000</v>
      </c>
      <c r="AB666" s="42">
        <v>4000</v>
      </c>
      <c r="AC666" s="42">
        <v>3000</v>
      </c>
      <c r="AD666" s="42">
        <v>0</v>
      </c>
      <c r="AE666" s="42">
        <v>0</v>
      </c>
      <c r="AF666" s="42">
        <v>0</v>
      </c>
      <c r="AG666" s="42">
        <v>3000</v>
      </c>
      <c r="AH666" s="42">
        <v>0</v>
      </c>
      <c r="AI666" s="42">
        <v>0</v>
      </c>
      <c r="AJ666" s="18">
        <v>25000</v>
      </c>
      <c r="AK666" s="47">
        <v>2777.7777777777778</v>
      </c>
      <c r="AL666" s="75">
        <v>15000</v>
      </c>
      <c r="AM666" s="47">
        <f t="shared" si="385"/>
        <v>1666.6666666666667</v>
      </c>
      <c r="AN666" s="47">
        <v>1.6666666666666666E-2</v>
      </c>
      <c r="AO666" s="48">
        <v>1.5247908220314044E-5</v>
      </c>
      <c r="AP666" s="49">
        <v>0.99961799635228954</v>
      </c>
      <c r="AQ666" s="18" t="s">
        <v>1168</v>
      </c>
      <c r="AR666" s="24">
        <v>39000</v>
      </c>
      <c r="AS666" s="24" t="s">
        <v>1510</v>
      </c>
      <c r="AT666" s="79">
        <f t="shared" si="383"/>
        <v>576.92307692307691</v>
      </c>
      <c r="AU666" s="51" t="b">
        <f t="shared" si="384"/>
        <v>0</v>
      </c>
      <c r="AV666" s="53">
        <v>78</v>
      </c>
      <c r="AW666" s="47">
        <v>23400</v>
      </c>
      <c r="AX666" s="18" t="s">
        <v>1841</v>
      </c>
      <c r="AY666" s="18">
        <v>2</v>
      </c>
      <c r="AZ666" s="18">
        <f t="shared" si="389"/>
        <v>8653.8461538461543</v>
      </c>
      <c r="BA666" s="44">
        <f t="shared" si="390"/>
        <v>8800</v>
      </c>
      <c r="BB666" s="80">
        <f t="shared" si="386"/>
        <v>10000</v>
      </c>
      <c r="BC666" s="18">
        <f t="shared" si="391"/>
        <v>10000</v>
      </c>
      <c r="BD666" s="18">
        <f t="shared" si="392"/>
        <v>6000</v>
      </c>
      <c r="BE666" s="18">
        <f t="shared" si="393"/>
        <v>12000</v>
      </c>
      <c r="BF666" s="18">
        <v>10</v>
      </c>
      <c r="BG666" s="19">
        <f t="shared" si="394"/>
        <v>4</v>
      </c>
      <c r="BH666" s="19">
        <f t="shared" si="395"/>
        <v>-2</v>
      </c>
      <c r="BI666" s="19">
        <f>(AR666-AY666*BO666)*G666</f>
        <v>11400</v>
      </c>
      <c r="BJ666" s="19"/>
      <c r="BK666" s="19"/>
      <c r="BL666" s="19"/>
      <c r="BM666" s="19">
        <f t="shared" si="396"/>
        <v>5769.2307692307695</v>
      </c>
      <c r="BN666" s="18">
        <f t="shared" si="397"/>
        <v>5600</v>
      </c>
      <c r="BO666" s="18">
        <f t="shared" si="398"/>
        <v>10000</v>
      </c>
      <c r="BP666" s="18">
        <f t="shared" si="399"/>
        <v>17.333333333333332</v>
      </c>
    </row>
    <row r="667" spans="1:68" ht="30" x14ac:dyDescent="0.25">
      <c r="A667" s="18">
        <v>136</v>
      </c>
      <c r="B667" s="29" t="s">
        <v>2271</v>
      </c>
      <c r="C667" s="28" t="s">
        <v>1534</v>
      </c>
      <c r="D667" s="28"/>
      <c r="E667" s="23"/>
      <c r="F667" s="24">
        <v>50</v>
      </c>
      <c r="G667" s="25">
        <v>500</v>
      </c>
      <c r="H667" s="52" t="e">
        <v>#N/A</v>
      </c>
      <c r="I667" s="86" t="s">
        <v>1699</v>
      </c>
      <c r="J667" s="83" t="s">
        <v>1664</v>
      </c>
      <c r="K667" s="71" t="s">
        <v>1183</v>
      </c>
      <c r="L667" s="25" t="s">
        <v>860</v>
      </c>
      <c r="M667" s="52">
        <v>500</v>
      </c>
      <c r="N667" s="71" t="s">
        <v>1207</v>
      </c>
      <c r="O667" s="25">
        <v>1</v>
      </c>
      <c r="P667" s="25">
        <v>20</v>
      </c>
      <c r="Q667" s="52">
        <v>5</v>
      </c>
      <c r="R667" s="25">
        <v>5</v>
      </c>
      <c r="S667" s="52">
        <f>O667+P667+Q667+R667</f>
        <v>31</v>
      </c>
      <c r="T667" s="25">
        <v>30</v>
      </c>
      <c r="U667" s="25">
        <f t="shared" si="388"/>
        <v>31</v>
      </c>
      <c r="V667" s="71" t="s">
        <v>1935</v>
      </c>
      <c r="W667" s="71" t="s">
        <v>19</v>
      </c>
      <c r="X667" s="25" t="s">
        <v>1529</v>
      </c>
      <c r="Y667" s="25">
        <v>25</v>
      </c>
      <c r="Z667" s="25">
        <v>5</v>
      </c>
      <c r="AA667" s="42">
        <v>0</v>
      </c>
      <c r="AB667" s="42">
        <v>0</v>
      </c>
      <c r="AC667" s="42">
        <v>0</v>
      </c>
      <c r="AD667" s="42">
        <v>0</v>
      </c>
      <c r="AE667" s="42">
        <v>0</v>
      </c>
      <c r="AF667" s="42">
        <v>0</v>
      </c>
      <c r="AG667" s="42">
        <v>30</v>
      </c>
      <c r="AH667" s="42">
        <v>0</v>
      </c>
      <c r="AI667" s="42">
        <v>0</v>
      </c>
      <c r="AJ667" s="18">
        <v>30</v>
      </c>
      <c r="AK667" s="47">
        <v>3.3333333333333335</v>
      </c>
      <c r="AL667" s="75">
        <v>30</v>
      </c>
      <c r="AM667" s="47">
        <f t="shared" si="385"/>
        <v>1666.6666666666667</v>
      </c>
      <c r="AN667" s="47">
        <v>1.6666666666666666E-2</v>
      </c>
      <c r="AO667" s="48">
        <v>1.5247908220314044E-5</v>
      </c>
      <c r="AP667" s="49">
        <v>0.99963324426050981</v>
      </c>
      <c r="AQ667" s="18" t="s">
        <v>1168</v>
      </c>
      <c r="AR667" s="24">
        <v>50</v>
      </c>
      <c r="AS667" s="24" t="s">
        <v>1509</v>
      </c>
      <c r="AT667" s="79">
        <f t="shared" si="383"/>
        <v>1.1538461538461537</v>
      </c>
      <c r="AU667" s="51" t="b">
        <f t="shared" si="384"/>
        <v>0</v>
      </c>
      <c r="AV667" s="19">
        <v>50</v>
      </c>
      <c r="AW667" s="47">
        <v>25000</v>
      </c>
      <c r="AX667" s="18" t="s">
        <v>1841</v>
      </c>
      <c r="AY667" s="18">
        <v>2</v>
      </c>
      <c r="AZ667" s="18">
        <f t="shared" si="389"/>
        <v>35.769230769230766</v>
      </c>
      <c r="BA667" s="44">
        <f t="shared" si="390"/>
        <v>40</v>
      </c>
      <c r="BB667" s="80">
        <f t="shared" si="386"/>
        <v>25</v>
      </c>
      <c r="BC667" s="18">
        <f t="shared" si="391"/>
        <v>40</v>
      </c>
      <c r="BD667" s="18">
        <f t="shared" si="392"/>
        <v>20000</v>
      </c>
      <c r="BE667" s="18">
        <f t="shared" si="393"/>
        <v>40000</v>
      </c>
      <c r="BF667" s="18">
        <f>U667</f>
        <v>31</v>
      </c>
      <c r="BG667" s="19">
        <f t="shared" si="394"/>
        <v>2</v>
      </c>
      <c r="BH667" s="19">
        <f t="shared" si="395"/>
        <v>0</v>
      </c>
      <c r="BI667" s="19"/>
      <c r="BJ667" s="19"/>
      <c r="BK667" s="19"/>
      <c r="BL667" s="19"/>
      <c r="BM667" s="19">
        <f t="shared" si="396"/>
        <v>35.769230769230766</v>
      </c>
      <c r="BN667" s="18">
        <f t="shared" si="397"/>
        <v>40</v>
      </c>
      <c r="BO667" s="18">
        <f t="shared" si="398"/>
        <v>40</v>
      </c>
      <c r="BP667" s="18">
        <f t="shared" si="399"/>
        <v>34.666666666666671</v>
      </c>
    </row>
    <row r="668" spans="1:68" x14ac:dyDescent="0.25">
      <c r="A668" s="18">
        <v>162</v>
      </c>
      <c r="B668" s="23" t="s">
        <v>861</v>
      </c>
      <c r="C668" s="28" t="s">
        <v>1870</v>
      </c>
      <c r="D668" s="28"/>
      <c r="E668" s="23" t="s">
        <v>1602</v>
      </c>
      <c r="F668" s="24">
        <v>150</v>
      </c>
      <c r="G668" s="25">
        <v>600</v>
      </c>
      <c r="H668" s="52" t="e">
        <v>#N/A</v>
      </c>
      <c r="I668" s="86" t="s">
        <v>1700</v>
      </c>
      <c r="J668" s="83" t="s">
        <v>1666</v>
      </c>
      <c r="K668" s="71" t="s">
        <v>1183</v>
      </c>
      <c r="L668" s="25" t="s">
        <v>862</v>
      </c>
      <c r="M668" s="52">
        <v>600</v>
      </c>
      <c r="N668" s="71" t="s">
        <v>1207</v>
      </c>
      <c r="O668" s="25">
        <v>1</v>
      </c>
      <c r="P668" s="25">
        <v>20</v>
      </c>
      <c r="Q668" s="52">
        <v>5</v>
      </c>
      <c r="R668" s="25">
        <v>5</v>
      </c>
      <c r="S668" s="25">
        <v>31</v>
      </c>
      <c r="T668" s="25">
        <v>20</v>
      </c>
      <c r="U668" s="25">
        <f>MIN(S668,T668)</f>
        <v>20</v>
      </c>
      <c r="V668" s="71"/>
      <c r="W668" s="71" t="s">
        <v>19</v>
      </c>
      <c r="X668" s="25" t="s">
        <v>1529</v>
      </c>
      <c r="Y668" s="25">
        <v>25</v>
      </c>
      <c r="Z668" s="25">
        <v>5</v>
      </c>
      <c r="AA668" s="42">
        <v>0</v>
      </c>
      <c r="AB668" s="42">
        <v>25</v>
      </c>
      <c r="AC668" s="42">
        <v>0</v>
      </c>
      <c r="AD668" s="42">
        <v>0</v>
      </c>
      <c r="AE668" s="42">
        <v>0</v>
      </c>
      <c r="AF668" s="42">
        <v>0</v>
      </c>
      <c r="AG668" s="42">
        <v>0</v>
      </c>
      <c r="AH668" s="42">
        <v>0</v>
      </c>
      <c r="AI668" s="42">
        <v>0</v>
      </c>
      <c r="AJ668" s="18">
        <v>25</v>
      </c>
      <c r="AK668" s="47">
        <v>2.7777777777777777</v>
      </c>
      <c r="AL668" s="75">
        <v>25</v>
      </c>
      <c r="AM668" s="47">
        <f t="shared" si="385"/>
        <v>1666.6666666666665</v>
      </c>
      <c r="AN668" s="47">
        <v>1.6666666666666666E-2</v>
      </c>
      <c r="AO668" s="48">
        <v>1.5247908220314041E-5</v>
      </c>
      <c r="AP668" s="49">
        <v>0.99964849216873009</v>
      </c>
      <c r="AQ668" s="18" t="s">
        <v>1552</v>
      </c>
      <c r="AR668" s="24">
        <v>150</v>
      </c>
      <c r="AS668" s="24" t="s">
        <v>1509</v>
      </c>
      <c r="AT668" s="79">
        <f t="shared" si="383"/>
        <v>0.96153846153846156</v>
      </c>
      <c r="AU668" s="51" t="b">
        <f t="shared" si="384"/>
        <v>0</v>
      </c>
      <c r="AV668" s="53">
        <v>180</v>
      </c>
      <c r="AW668" s="47">
        <v>90000</v>
      </c>
      <c r="BB668" s="80">
        <f t="shared" si="386"/>
        <v>25</v>
      </c>
      <c r="BD668" s="18">
        <v>0</v>
      </c>
      <c r="BE668" s="18">
        <v>0</v>
      </c>
      <c r="BF668" s="18"/>
      <c r="BG668" s="18"/>
      <c r="BH668" s="18"/>
      <c r="BI668" s="18"/>
      <c r="BJ668" s="18"/>
      <c r="BK668" s="18"/>
      <c r="BL668" s="18"/>
    </row>
    <row r="669" spans="1:68" ht="30" x14ac:dyDescent="0.25">
      <c r="A669" s="18">
        <v>722</v>
      </c>
      <c r="B669" s="28" t="s">
        <v>2272</v>
      </c>
      <c r="C669" s="23" t="s">
        <v>1595</v>
      </c>
      <c r="D669" s="23"/>
      <c r="E669" s="23"/>
      <c r="F669" s="24">
        <v>18430</v>
      </c>
      <c r="G669" s="25">
        <v>0.55000000000000004</v>
      </c>
      <c r="H669" s="52" t="s">
        <v>1760</v>
      </c>
      <c r="I669" s="86" t="s">
        <v>1700</v>
      </c>
      <c r="J669" s="83" t="s">
        <v>1505</v>
      </c>
      <c r="K669" s="71" t="s">
        <v>1187</v>
      </c>
      <c r="L669" s="25" t="s">
        <v>874</v>
      </c>
      <c r="M669" s="52">
        <v>0.55000000000000004</v>
      </c>
      <c r="N669" s="71" t="s">
        <v>1208</v>
      </c>
      <c r="O669" s="37">
        <v>1</v>
      </c>
      <c r="P669" s="37">
        <v>10</v>
      </c>
      <c r="Q669" s="87">
        <v>1</v>
      </c>
      <c r="R669" s="37">
        <v>3</v>
      </c>
      <c r="S669" s="37">
        <v>15</v>
      </c>
      <c r="T669" s="37">
        <v>5</v>
      </c>
      <c r="U669" s="25">
        <f>SUM(O669:R669)</f>
        <v>15</v>
      </c>
      <c r="V669" s="71" t="s">
        <v>1933</v>
      </c>
      <c r="W669" s="71" t="s">
        <v>46</v>
      </c>
      <c r="X669" s="23" t="s">
        <v>1510</v>
      </c>
      <c r="Y669" s="25">
        <v>10000</v>
      </c>
      <c r="Z669" s="25">
        <v>200</v>
      </c>
      <c r="AA669" s="42"/>
      <c r="AB669" s="42">
        <v>0</v>
      </c>
      <c r="AC669" s="42">
        <v>0</v>
      </c>
      <c r="AD669" s="42">
        <v>15940</v>
      </c>
      <c r="AE669" s="42">
        <v>0</v>
      </c>
      <c r="AF669" s="42">
        <v>8165</v>
      </c>
      <c r="AG669" s="42">
        <v>0</v>
      </c>
      <c r="AH669" s="42">
        <v>0</v>
      </c>
      <c r="AI669" s="42">
        <v>0</v>
      </c>
      <c r="AJ669" s="18">
        <v>24105</v>
      </c>
      <c r="AK669" s="47">
        <v>3013.125</v>
      </c>
      <c r="AL669" s="75">
        <v>15940</v>
      </c>
      <c r="AM669" s="47">
        <f t="shared" si="385"/>
        <v>1473.0833333333335</v>
      </c>
      <c r="AN669" s="47">
        <v>1.6572187500000002E-2</v>
      </c>
      <c r="AO669" s="48">
        <v>1.516147164059014E-5</v>
      </c>
      <c r="AP669" s="49">
        <v>0.99966365364037069</v>
      </c>
      <c r="AQ669" s="18" t="s">
        <v>1168</v>
      </c>
      <c r="AR669" s="24">
        <v>18430</v>
      </c>
      <c r="AS669" s="24" t="s">
        <v>1510</v>
      </c>
      <c r="AT669" s="79">
        <f t="shared" si="383"/>
        <v>613.07692307692309</v>
      </c>
      <c r="AU669" s="51" t="b">
        <f t="shared" si="384"/>
        <v>0</v>
      </c>
      <c r="AV669" s="19">
        <v>34.686323713927223</v>
      </c>
      <c r="AW669" s="47">
        <v>10136.5</v>
      </c>
      <c r="AX669" s="18" t="s">
        <v>1867</v>
      </c>
      <c r="AY669" s="18">
        <v>2</v>
      </c>
      <c r="AZ669" s="18">
        <f>AT669*U669</f>
        <v>9196.1538461538457</v>
      </c>
      <c r="BB669" s="80">
        <f t="shared" si="386"/>
        <v>10000</v>
      </c>
      <c r="BC669" s="18">
        <f>BO669</f>
        <v>10000</v>
      </c>
      <c r="BD669" s="18">
        <f>BO669*G669</f>
        <v>5500</v>
      </c>
      <c r="BE669" s="18">
        <f>BD669*AY669</f>
        <v>11000</v>
      </c>
      <c r="BF669" s="18">
        <f>U669</f>
        <v>15</v>
      </c>
      <c r="BG669" s="19">
        <f>ROUNDUP(AR669/BO669,0)</f>
        <v>2</v>
      </c>
      <c r="BH669" s="19">
        <f>AY669-BG669</f>
        <v>0</v>
      </c>
      <c r="BI669" s="19"/>
      <c r="BJ669" s="19"/>
      <c r="BK669" s="19">
        <f>BH669*BO669</f>
        <v>0</v>
      </c>
      <c r="BL669" s="19">
        <f>BK669*G669</f>
        <v>0</v>
      </c>
      <c r="BM669" s="19">
        <f>BF669*AT669</f>
        <v>9196.1538461538457</v>
      </c>
      <c r="BN669" s="18">
        <f>Y669+ROUNDUP((BM669-Y669)/Z669,0)*Z669</f>
        <v>9000</v>
      </c>
      <c r="BO669" s="18">
        <f>IF(BN669&gt;=Y669,BN669,Y669)</f>
        <v>10000</v>
      </c>
      <c r="BP669" s="18">
        <f>BO669/AT669</f>
        <v>16.311166875784192</v>
      </c>
    </row>
    <row r="670" spans="1:68" x14ac:dyDescent="0.25">
      <c r="A670" s="18">
        <v>590</v>
      </c>
      <c r="B670" s="23" t="s">
        <v>814</v>
      </c>
      <c r="C670" s="28" t="s">
        <v>1870</v>
      </c>
      <c r="D670" s="28"/>
      <c r="E670" s="23"/>
      <c r="F670" s="24">
        <v>28500</v>
      </c>
      <c r="G670" s="25">
        <v>0.3</v>
      </c>
      <c r="H670" s="52" t="e">
        <v>#N/A</v>
      </c>
      <c r="I670" s="86" t="s">
        <v>1700</v>
      </c>
      <c r="J670" s="83" t="s">
        <v>1502</v>
      </c>
      <c r="K670" s="71" t="s">
        <v>1187</v>
      </c>
      <c r="L670" s="25" t="s">
        <v>815</v>
      </c>
      <c r="M670" s="52">
        <v>0.3</v>
      </c>
      <c r="N670" s="71" t="s">
        <v>1208</v>
      </c>
      <c r="O670" s="25">
        <v>1</v>
      </c>
      <c r="P670" s="25">
        <v>10</v>
      </c>
      <c r="Q670" s="52">
        <v>1</v>
      </c>
      <c r="R670" s="25">
        <v>3</v>
      </c>
      <c r="S670" s="25">
        <v>15</v>
      </c>
      <c r="T670" s="25">
        <v>7</v>
      </c>
      <c r="U670" s="25">
        <f>MIN(S670,T670)</f>
        <v>7</v>
      </c>
      <c r="V670" s="71"/>
      <c r="W670" s="71" t="s">
        <v>46</v>
      </c>
      <c r="X670" s="25" t="s">
        <v>1510</v>
      </c>
      <c r="Y670" s="25">
        <v>10000</v>
      </c>
      <c r="Z670" s="25">
        <v>200</v>
      </c>
      <c r="AA670" s="42">
        <v>4000</v>
      </c>
      <c r="AB670" s="42">
        <v>45000</v>
      </c>
      <c r="AC670" s="42">
        <v>0</v>
      </c>
      <c r="AD670" s="42">
        <v>0</v>
      </c>
      <c r="AE670" s="42">
        <v>0</v>
      </c>
      <c r="AF670" s="42">
        <v>0</v>
      </c>
      <c r="AG670" s="42">
        <v>0</v>
      </c>
      <c r="AH670" s="42">
        <v>0</v>
      </c>
      <c r="AI670" s="42">
        <v>0</v>
      </c>
      <c r="AJ670" s="18">
        <v>49000</v>
      </c>
      <c r="AK670" s="47">
        <v>5444.4444444444443</v>
      </c>
      <c r="AL670" s="75">
        <v>45000</v>
      </c>
      <c r="AM670" s="47">
        <f t="shared" si="385"/>
        <v>1633.3333333333333</v>
      </c>
      <c r="AN670" s="47">
        <v>1.6333333333333332E-2</v>
      </c>
      <c r="AO670" s="48">
        <v>2.8391605106224747E-5</v>
      </c>
      <c r="AP670" s="49">
        <v>0.99903505001527348</v>
      </c>
      <c r="AQ670" s="18" t="s">
        <v>1552</v>
      </c>
      <c r="AR670" s="24">
        <v>28500</v>
      </c>
      <c r="AS670" s="24" t="s">
        <v>1510</v>
      </c>
      <c r="AT670" s="79">
        <f t="shared" si="383"/>
        <v>1730.7692307692307</v>
      </c>
      <c r="AU670" s="51" t="b">
        <f t="shared" si="384"/>
        <v>0</v>
      </c>
      <c r="AV670" s="19">
        <v>19</v>
      </c>
      <c r="AW670" s="47">
        <v>8550</v>
      </c>
      <c r="BB670" s="80">
        <f t="shared" si="386"/>
        <v>10000</v>
      </c>
      <c r="BD670" s="18">
        <v>0</v>
      </c>
      <c r="BE670" s="18">
        <v>0</v>
      </c>
      <c r="BF670" s="18"/>
      <c r="BG670" s="18"/>
      <c r="BH670" s="18"/>
      <c r="BI670" s="18"/>
      <c r="BJ670" s="18"/>
      <c r="BK670" s="18"/>
      <c r="BL670" s="18"/>
    </row>
    <row r="671" spans="1:68" x14ac:dyDescent="0.25">
      <c r="A671" s="18">
        <v>585</v>
      </c>
      <c r="B671" s="23" t="s">
        <v>865</v>
      </c>
      <c r="C671" s="28" t="s">
        <v>1870</v>
      </c>
      <c r="D671" s="28"/>
      <c r="E671" s="23"/>
      <c r="F671" s="24">
        <v>22000</v>
      </c>
      <c r="G671" s="25">
        <v>0.6</v>
      </c>
      <c r="H671" s="52" t="e">
        <v>#N/A</v>
      </c>
      <c r="I671" s="86" t="s">
        <v>1700</v>
      </c>
      <c r="J671" s="83" t="s">
        <v>1502</v>
      </c>
      <c r="K671" s="71" t="s">
        <v>1187</v>
      </c>
      <c r="L671" s="25" t="s">
        <v>866</v>
      </c>
      <c r="M671" s="52">
        <v>0.6</v>
      </c>
      <c r="N671" s="71" t="s">
        <v>1208</v>
      </c>
      <c r="O671" s="25">
        <v>1</v>
      </c>
      <c r="P671" s="25">
        <v>10</v>
      </c>
      <c r="Q671" s="52">
        <v>1</v>
      </c>
      <c r="R671" s="25">
        <v>3</v>
      </c>
      <c r="S671" s="25">
        <v>15</v>
      </c>
      <c r="T671" s="25">
        <v>7</v>
      </c>
      <c r="U671" s="25">
        <f>MIN(S671,T671)</f>
        <v>7</v>
      </c>
      <c r="V671" s="71"/>
      <c r="W671" s="71" t="s">
        <v>46</v>
      </c>
      <c r="X671" s="25" t="s">
        <v>1510</v>
      </c>
      <c r="Y671" s="25">
        <v>10000</v>
      </c>
      <c r="Z671" s="25">
        <v>200</v>
      </c>
      <c r="AA671" s="42">
        <v>10000</v>
      </c>
      <c r="AB671" s="42">
        <v>14000</v>
      </c>
      <c r="AC671" s="42">
        <v>0</v>
      </c>
      <c r="AD671" s="42">
        <v>0</v>
      </c>
      <c r="AE671" s="42">
        <v>0</v>
      </c>
      <c r="AF671" s="42">
        <v>0</v>
      </c>
      <c r="AG671" s="42">
        <v>0</v>
      </c>
      <c r="AH671" s="42">
        <v>0</v>
      </c>
      <c r="AI671" s="42">
        <v>0</v>
      </c>
      <c r="AJ671" s="18">
        <v>24000</v>
      </c>
      <c r="AK671" s="47">
        <v>2666.6666666666665</v>
      </c>
      <c r="AL671" s="75">
        <v>14000</v>
      </c>
      <c r="AM671" s="47">
        <f t="shared" si="385"/>
        <v>1599.9999999999998</v>
      </c>
      <c r="AN671" s="47">
        <v>1.5999999999999997E-2</v>
      </c>
      <c r="AO671" s="48">
        <v>1.4637991891501479E-5</v>
      </c>
      <c r="AP671" s="49">
        <v>0.99967829163226218</v>
      </c>
      <c r="AQ671" s="18" t="s">
        <v>1552</v>
      </c>
      <c r="AR671" s="24">
        <v>22000</v>
      </c>
      <c r="AS671" s="24" t="s">
        <v>1510</v>
      </c>
      <c r="AT671" s="79">
        <f t="shared" si="383"/>
        <v>538.46153846153845</v>
      </c>
      <c r="AU671" s="51" t="b">
        <f t="shared" si="384"/>
        <v>0</v>
      </c>
      <c r="AV671" s="19">
        <v>47.142857142857139</v>
      </c>
      <c r="AW671" s="47">
        <v>13200</v>
      </c>
      <c r="BB671" s="80">
        <f t="shared" si="386"/>
        <v>10000</v>
      </c>
      <c r="BD671" s="18">
        <v>0</v>
      </c>
      <c r="BE671" s="18">
        <v>0</v>
      </c>
      <c r="BF671" s="18"/>
      <c r="BG671" s="18"/>
      <c r="BH671" s="18"/>
      <c r="BI671" s="18"/>
      <c r="BJ671" s="18"/>
      <c r="BK671" s="18"/>
      <c r="BL671" s="18"/>
    </row>
    <row r="672" spans="1:68" x14ac:dyDescent="0.25">
      <c r="A672" s="18">
        <v>171</v>
      </c>
      <c r="B672" s="23" t="s">
        <v>868</v>
      </c>
      <c r="C672" s="28" t="s">
        <v>1534</v>
      </c>
      <c r="D672" s="28"/>
      <c r="E672" s="23"/>
      <c r="F672" s="24">
        <v>6</v>
      </c>
      <c r="G672" s="25">
        <v>700</v>
      </c>
      <c r="H672" s="52" t="s">
        <v>1702</v>
      </c>
      <c r="I672" s="86" t="s">
        <v>1699</v>
      </c>
      <c r="J672" s="83" t="s">
        <v>1650</v>
      </c>
      <c r="K672" s="71" t="s">
        <v>1192</v>
      </c>
      <c r="L672" s="25" t="s">
        <v>869</v>
      </c>
      <c r="M672" s="52">
        <v>700</v>
      </c>
      <c r="N672" s="71" t="s">
        <v>1207</v>
      </c>
      <c r="O672" s="25">
        <v>1</v>
      </c>
      <c r="P672" s="25">
        <v>10</v>
      </c>
      <c r="Q672" s="52">
        <v>1</v>
      </c>
      <c r="R672" s="25">
        <v>4</v>
      </c>
      <c r="S672" s="52">
        <f>O672+P672+Q672+R672</f>
        <v>16</v>
      </c>
      <c r="T672" s="25">
        <v>15</v>
      </c>
      <c r="U672" s="25">
        <f>SUM(O672:R672)</f>
        <v>16</v>
      </c>
      <c r="V672" s="71" t="s">
        <v>1938</v>
      </c>
      <c r="W672" s="71" t="s">
        <v>46</v>
      </c>
      <c r="X672" s="25" t="s">
        <v>1529</v>
      </c>
      <c r="Y672" s="25">
        <v>5</v>
      </c>
      <c r="Z672" s="25">
        <v>0.5</v>
      </c>
      <c r="AA672" s="42">
        <v>2</v>
      </c>
      <c r="AB672" s="42">
        <v>4</v>
      </c>
      <c r="AC672" s="42">
        <v>1.5</v>
      </c>
      <c r="AD672" s="42">
        <v>3</v>
      </c>
      <c r="AE672" s="42">
        <v>3</v>
      </c>
      <c r="AF672" s="42">
        <v>4</v>
      </c>
      <c r="AG672" s="42">
        <v>0</v>
      </c>
      <c r="AH672" s="42">
        <v>1.5</v>
      </c>
      <c r="AI672" s="42">
        <v>1</v>
      </c>
      <c r="AJ672" s="18">
        <v>20</v>
      </c>
      <c r="AK672" s="47">
        <v>2.2222222222222223</v>
      </c>
      <c r="AL672" s="75">
        <v>4</v>
      </c>
      <c r="AM672" s="47">
        <f t="shared" si="385"/>
        <v>1555.5555555555557</v>
      </c>
      <c r="AN672" s="47">
        <v>1.5555555555555557E-2</v>
      </c>
      <c r="AO672" s="48">
        <v>1.423138100562644E-5</v>
      </c>
      <c r="AP672" s="49">
        <v>0.99969252301326783</v>
      </c>
      <c r="AQ672" s="18" t="s">
        <v>1168</v>
      </c>
      <c r="AR672" s="24">
        <v>6</v>
      </c>
      <c r="AS672" s="24" t="s">
        <v>1509</v>
      </c>
      <c r="AT672" s="79">
        <f t="shared" si="383"/>
        <v>0.15384615384615385</v>
      </c>
      <c r="AU672" s="51" t="b">
        <f t="shared" si="384"/>
        <v>0</v>
      </c>
      <c r="AV672" s="19">
        <v>45</v>
      </c>
      <c r="AW672" s="47">
        <v>4200</v>
      </c>
      <c r="AX672" s="18" t="s">
        <v>1841</v>
      </c>
      <c r="AY672" s="18">
        <v>2</v>
      </c>
      <c r="AZ672" s="18">
        <f>AT672*U672</f>
        <v>2.4615384615384617</v>
      </c>
      <c r="BA672" s="44">
        <f>ROUNDUP((AT672*U672)/Z672,0)*Z672</f>
        <v>2.5</v>
      </c>
      <c r="BB672" s="80">
        <f t="shared" si="386"/>
        <v>5</v>
      </c>
      <c r="BC672" s="18">
        <f>BO672</f>
        <v>5</v>
      </c>
      <c r="BD672" s="18">
        <f>BO672*G672</f>
        <v>3500</v>
      </c>
      <c r="BE672" s="18">
        <f>BD672*AY672</f>
        <v>7000</v>
      </c>
      <c r="BF672" s="18">
        <f>U672</f>
        <v>16</v>
      </c>
      <c r="BG672" s="19">
        <f>ROUNDUP(AR672/BO672,0)</f>
        <v>2</v>
      </c>
      <c r="BH672" s="19">
        <f>AY672-BG672</f>
        <v>0</v>
      </c>
      <c r="BI672" s="19"/>
      <c r="BJ672" s="19"/>
      <c r="BK672" s="19">
        <f>BH672*BO672</f>
        <v>0</v>
      </c>
      <c r="BL672" s="19">
        <f>BK672*G672</f>
        <v>0</v>
      </c>
      <c r="BM672" s="19">
        <f>BF672*AT672</f>
        <v>2.4615384615384617</v>
      </c>
      <c r="BN672" s="18">
        <f>Y672+ROUNDUP((BM672-Y672)/Z672,0)*Z672</f>
        <v>2</v>
      </c>
      <c r="BO672" s="18">
        <f>IF(BN672&gt;=Y672,BN672,Y672)</f>
        <v>5</v>
      </c>
      <c r="BP672" s="18">
        <f>BO672/AT672</f>
        <v>32.5</v>
      </c>
    </row>
    <row r="673" spans="1:68" x14ac:dyDescent="0.25">
      <c r="A673" s="18">
        <v>224</v>
      </c>
      <c r="B673" s="23" t="s">
        <v>871</v>
      </c>
      <c r="C673" s="28" t="s">
        <v>1534</v>
      </c>
      <c r="D673" s="28"/>
      <c r="E673" s="23"/>
      <c r="F673" s="24">
        <v>2140</v>
      </c>
      <c r="G673" s="25">
        <v>0.45</v>
      </c>
      <c r="H673" s="52" t="s">
        <v>1752</v>
      </c>
      <c r="I673" s="86" t="s">
        <v>1700</v>
      </c>
      <c r="J673" s="83" t="s">
        <v>1639</v>
      </c>
      <c r="K673" s="71" t="s">
        <v>1187</v>
      </c>
      <c r="L673" s="25" t="s">
        <v>872</v>
      </c>
      <c r="M673" s="52">
        <v>0.45</v>
      </c>
      <c r="N673" s="71" t="s">
        <v>1208</v>
      </c>
      <c r="O673" s="25">
        <v>1</v>
      </c>
      <c r="P673" s="25">
        <v>10</v>
      </c>
      <c r="Q673" s="52">
        <v>1</v>
      </c>
      <c r="R673" s="25">
        <v>3</v>
      </c>
      <c r="S673" s="25">
        <v>15</v>
      </c>
      <c r="T673" s="25">
        <v>7</v>
      </c>
      <c r="U673" s="25">
        <f>SUM(O673:R673)</f>
        <v>15</v>
      </c>
      <c r="V673" s="71" t="s">
        <v>1933</v>
      </c>
      <c r="W673" s="71" t="s">
        <v>46</v>
      </c>
      <c r="X673" s="25" t="s">
        <v>1510</v>
      </c>
      <c r="Y673" s="25">
        <v>10000</v>
      </c>
      <c r="Z673" s="25">
        <v>2000</v>
      </c>
      <c r="AA673" s="42">
        <v>12000</v>
      </c>
      <c r="AB673" s="42">
        <v>0</v>
      </c>
      <c r="AC673" s="42">
        <v>0</v>
      </c>
      <c r="AD673" s="42">
        <v>0</v>
      </c>
      <c r="AE673" s="42">
        <v>0</v>
      </c>
      <c r="AF673" s="42">
        <v>0</v>
      </c>
      <c r="AG673" s="42">
        <v>4500</v>
      </c>
      <c r="AH673" s="42">
        <v>8000</v>
      </c>
      <c r="AI673" s="42">
        <v>6500</v>
      </c>
      <c r="AJ673" s="18">
        <v>31000</v>
      </c>
      <c r="AK673" s="47">
        <v>3444.4444444444443</v>
      </c>
      <c r="AL673" s="75">
        <v>12000</v>
      </c>
      <c r="AM673" s="47">
        <f t="shared" si="385"/>
        <v>1550</v>
      </c>
      <c r="AN673" s="47">
        <v>1.55E-2</v>
      </c>
      <c r="AO673" s="48">
        <v>1.418055464489206E-5</v>
      </c>
      <c r="AP673" s="49">
        <v>0.9997209283414914</v>
      </c>
      <c r="AQ673" s="18" t="s">
        <v>1168</v>
      </c>
      <c r="AR673" s="24">
        <v>2140</v>
      </c>
      <c r="AS673" s="24" t="s">
        <v>1510</v>
      </c>
      <c r="AT673" s="79">
        <f t="shared" si="383"/>
        <v>461.53846153846155</v>
      </c>
      <c r="AU673" s="51" t="b">
        <f t="shared" si="384"/>
        <v>0</v>
      </c>
      <c r="AV673" s="19">
        <v>5.35</v>
      </c>
      <c r="AW673" s="47">
        <v>963</v>
      </c>
      <c r="AX673" s="18" t="s">
        <v>1841</v>
      </c>
      <c r="AY673" s="18">
        <v>2</v>
      </c>
      <c r="AZ673" s="18">
        <f>AT673*U673</f>
        <v>6923.0769230769229</v>
      </c>
      <c r="BA673" s="44">
        <f>ROUNDUP((AT673*U673)/Z673,0)*Z673</f>
        <v>8000</v>
      </c>
      <c r="BB673" s="80">
        <f t="shared" si="386"/>
        <v>10000</v>
      </c>
      <c r="BC673" s="18">
        <f>BO673</f>
        <v>10000</v>
      </c>
      <c r="BD673" s="18">
        <f>BO673*G673</f>
        <v>4500</v>
      </c>
      <c r="BE673" s="18">
        <f>BD673*AY673</f>
        <v>9000</v>
      </c>
      <c r="BF673" s="18">
        <v>20</v>
      </c>
      <c r="BG673" s="19">
        <f>ROUNDUP(AR673/BO673,0)</f>
        <v>1</v>
      </c>
      <c r="BH673" s="19">
        <f>AY673-BG673</f>
        <v>1</v>
      </c>
      <c r="BI673" s="19"/>
      <c r="BJ673" s="19"/>
      <c r="BK673" s="19">
        <f>BH673*BO673</f>
        <v>10000</v>
      </c>
      <c r="BL673" s="19">
        <f>BK673*G673</f>
        <v>4500</v>
      </c>
      <c r="BM673" s="19">
        <f>BF673*AT673</f>
        <v>9230.7692307692305</v>
      </c>
      <c r="BN673" s="18">
        <f>Y673+ROUNDUP((BM673-Y673)/Z673,0)*Z673</f>
        <v>8000</v>
      </c>
      <c r="BO673" s="18">
        <f>IF(BN673&gt;=Y673,BN673,Y673)</f>
        <v>10000</v>
      </c>
      <c r="BP673" s="18">
        <f>BO673/AT673</f>
        <v>21.666666666666668</v>
      </c>
    </row>
    <row r="674" spans="1:68" ht="30" x14ac:dyDescent="0.25">
      <c r="A674" s="18">
        <v>386</v>
      </c>
      <c r="B674" s="29" t="s">
        <v>2273</v>
      </c>
      <c r="C674" s="28" t="s">
        <v>1534</v>
      </c>
      <c r="D674" s="28"/>
      <c r="E674" s="23"/>
      <c r="F674" s="24">
        <v>15055</v>
      </c>
      <c r="G674" s="25">
        <v>0.45</v>
      </c>
      <c r="H674" s="52" t="s">
        <v>1766</v>
      </c>
      <c r="I674" s="86" t="s">
        <v>1700</v>
      </c>
      <c r="J674" s="83" t="s">
        <v>1502</v>
      </c>
      <c r="K674" s="71" t="s">
        <v>1187</v>
      </c>
      <c r="L674" s="25" t="s">
        <v>929</v>
      </c>
      <c r="M674" s="52">
        <v>0.45</v>
      </c>
      <c r="N674" s="71" t="s">
        <v>1208</v>
      </c>
      <c r="O674" s="37">
        <v>1</v>
      </c>
      <c r="P674" s="37">
        <v>10</v>
      </c>
      <c r="Q674" s="87">
        <v>1</v>
      </c>
      <c r="R674" s="37">
        <v>3</v>
      </c>
      <c r="S674" s="37">
        <v>15</v>
      </c>
      <c r="T674" s="37">
        <v>5</v>
      </c>
      <c r="U674" s="25">
        <f>SUM(O674:R674)</f>
        <v>15</v>
      </c>
      <c r="V674" s="71"/>
      <c r="W674" s="71" t="s">
        <v>46</v>
      </c>
      <c r="X674" s="23" t="s">
        <v>1510</v>
      </c>
      <c r="Y674" s="25">
        <v>10000</v>
      </c>
      <c r="Z674" s="25">
        <v>200</v>
      </c>
      <c r="AA674" s="42"/>
      <c r="AB674" s="42"/>
      <c r="AC674" s="42"/>
      <c r="AD674" s="42"/>
      <c r="AE674" s="42"/>
      <c r="AF674" s="42">
        <v>4570</v>
      </c>
      <c r="AG674" s="42">
        <v>2130</v>
      </c>
      <c r="AH674" s="42">
        <v>3400</v>
      </c>
      <c r="AI674" s="42">
        <v>3000</v>
      </c>
      <c r="AJ674" s="18">
        <v>13100</v>
      </c>
      <c r="AK674" s="47">
        <v>3275</v>
      </c>
      <c r="AL674" s="75">
        <v>4570</v>
      </c>
      <c r="AM674" s="47">
        <f t="shared" si="385"/>
        <v>655.00000000000011</v>
      </c>
      <c r="AN674" s="47">
        <v>1.4737500000000001E-2</v>
      </c>
      <c r="AO674" s="48">
        <v>1.3482962843812693E-5</v>
      </c>
      <c r="AP674" s="49">
        <v>0.99973441130433516</v>
      </c>
      <c r="AQ674" s="18" t="s">
        <v>1168</v>
      </c>
      <c r="AR674" s="24">
        <v>15055</v>
      </c>
      <c r="AS674" s="24" t="s">
        <v>1510</v>
      </c>
      <c r="AT674" s="79">
        <f t="shared" si="383"/>
        <v>175.76923076923077</v>
      </c>
      <c r="AU674" s="51" t="b">
        <f t="shared" si="384"/>
        <v>0</v>
      </c>
      <c r="AV674" s="53">
        <v>98.829321663019684</v>
      </c>
      <c r="AW674" s="47">
        <v>6774.75</v>
      </c>
      <c r="AX674" s="18" t="s">
        <v>1841</v>
      </c>
      <c r="AY674" s="18">
        <v>2</v>
      </c>
      <c r="AZ674" s="18">
        <f>AT674*U674</f>
        <v>2636.5384615384614</v>
      </c>
      <c r="BA674" s="44">
        <f>ROUNDUP((AT674*U674)/Z674,0)*Z674</f>
        <v>2800</v>
      </c>
      <c r="BB674" s="80">
        <f t="shared" si="386"/>
        <v>10000</v>
      </c>
      <c r="BC674" s="18">
        <f>BO674</f>
        <v>10000</v>
      </c>
      <c r="BD674" s="18">
        <f>BO674*G674</f>
        <v>4500</v>
      </c>
      <c r="BE674" s="18">
        <f>BD674*AY674</f>
        <v>9000</v>
      </c>
      <c r="BF674" s="18">
        <v>20</v>
      </c>
      <c r="BG674" s="19">
        <f>ROUNDUP(AR674/BO674,0)</f>
        <v>2</v>
      </c>
      <c r="BH674" s="19">
        <f>AY674-BG674</f>
        <v>0</v>
      </c>
      <c r="BI674" s="19"/>
      <c r="BJ674" s="19"/>
      <c r="BK674" s="19"/>
      <c r="BL674" s="19"/>
      <c r="BM674" s="19">
        <f>BF674*AT674</f>
        <v>3515.3846153846152</v>
      </c>
      <c r="BN674" s="18">
        <f>Y674+ROUNDUP((BM674-Y674)/Z674,0)*Z674</f>
        <v>3400</v>
      </c>
      <c r="BO674" s="18">
        <f>IF(BN674&gt;=Y674,BN674,Y674)</f>
        <v>10000</v>
      </c>
      <c r="BP674" s="18">
        <f>BO674/AT674</f>
        <v>56.892778993435449</v>
      </c>
    </row>
    <row r="675" spans="1:68" x14ac:dyDescent="0.25">
      <c r="A675" s="18">
        <v>589</v>
      </c>
      <c r="B675" s="23" t="s">
        <v>826</v>
      </c>
      <c r="C675" s="28" t="s">
        <v>1870</v>
      </c>
      <c r="D675" s="28"/>
      <c r="E675" s="23"/>
      <c r="F675" s="24">
        <v>69200</v>
      </c>
      <c r="G675" s="25">
        <v>0.3</v>
      </c>
      <c r="H675" s="52" t="e">
        <v>#N/A</v>
      </c>
      <c r="I675" s="86" t="s">
        <v>1700</v>
      </c>
      <c r="J675" s="83" t="s">
        <v>1502</v>
      </c>
      <c r="K675" s="71" t="s">
        <v>1187</v>
      </c>
      <c r="L675" s="25" t="s">
        <v>827</v>
      </c>
      <c r="M675" s="52">
        <v>0.3</v>
      </c>
      <c r="N675" s="71" t="s">
        <v>1208</v>
      </c>
      <c r="O675" s="25">
        <v>1</v>
      </c>
      <c r="P675" s="25">
        <v>10</v>
      </c>
      <c r="Q675" s="52">
        <v>1</v>
      </c>
      <c r="R675" s="25">
        <v>3</v>
      </c>
      <c r="S675" s="25">
        <v>15</v>
      </c>
      <c r="T675" s="25">
        <v>7</v>
      </c>
      <c r="U675" s="25">
        <f>MIN(S675,T675)</f>
        <v>7</v>
      </c>
      <c r="V675" s="71"/>
      <c r="W675" s="71" t="s">
        <v>46</v>
      </c>
      <c r="X675" s="25" t="s">
        <v>1510</v>
      </c>
      <c r="Y675" s="25">
        <v>10000</v>
      </c>
      <c r="Z675" s="25">
        <v>200</v>
      </c>
      <c r="AA675" s="42">
        <v>0</v>
      </c>
      <c r="AB675" s="42">
        <v>43000</v>
      </c>
      <c r="AC675" s="42">
        <v>0</v>
      </c>
      <c r="AD675" s="42">
        <v>0</v>
      </c>
      <c r="AE675" s="42">
        <v>0</v>
      </c>
      <c r="AF675" s="42">
        <v>0</v>
      </c>
      <c r="AG675" s="42">
        <v>0</v>
      </c>
      <c r="AH675" s="42">
        <v>0</v>
      </c>
      <c r="AI675" s="42">
        <v>0</v>
      </c>
      <c r="AJ675" s="18">
        <v>43000</v>
      </c>
      <c r="AK675" s="47">
        <v>4777.7777777777774</v>
      </c>
      <c r="AL675" s="75">
        <v>43000</v>
      </c>
      <c r="AM675" s="47">
        <f t="shared" si="385"/>
        <v>1433.3333333333333</v>
      </c>
      <c r="AN675" s="47">
        <v>1.4333333333333333E-2</v>
      </c>
      <c r="AO675" s="48">
        <v>2.4915082031993145E-5</v>
      </c>
      <c r="AP675" s="49">
        <v>0.99927144900994869</v>
      </c>
      <c r="AQ675" s="18" t="s">
        <v>1552</v>
      </c>
      <c r="AR675" s="24">
        <v>69200</v>
      </c>
      <c r="AS675" s="24" t="s">
        <v>1510</v>
      </c>
      <c r="AT675" s="79">
        <f t="shared" si="383"/>
        <v>1653.8461538461538</v>
      </c>
      <c r="AU675" s="51" t="b">
        <f t="shared" si="384"/>
        <v>0</v>
      </c>
      <c r="AV675" s="19">
        <v>48.279069767441861</v>
      </c>
      <c r="AW675" s="47">
        <v>20760</v>
      </c>
      <c r="BB675" s="80">
        <f t="shared" si="386"/>
        <v>10000</v>
      </c>
      <c r="BD675" s="18">
        <v>0</v>
      </c>
      <c r="BE675" s="18">
        <v>0</v>
      </c>
      <c r="BF675" s="18"/>
      <c r="BG675" s="18"/>
      <c r="BH675" s="18"/>
      <c r="BI675" s="18"/>
      <c r="BJ675" s="18"/>
      <c r="BK675" s="18"/>
      <c r="BL675" s="18"/>
    </row>
    <row r="676" spans="1:68" x14ac:dyDescent="0.25">
      <c r="A676" s="18">
        <v>180</v>
      </c>
      <c r="B676" s="23" t="s">
        <v>877</v>
      </c>
      <c r="C676" s="28" t="s">
        <v>1534</v>
      </c>
      <c r="D676" s="28"/>
      <c r="E676" s="23"/>
      <c r="F676" s="24">
        <v>33</v>
      </c>
      <c r="G676" s="25">
        <v>523</v>
      </c>
      <c r="H676" s="52" t="s">
        <v>1702</v>
      </c>
      <c r="I676" s="86" t="s">
        <v>1699</v>
      </c>
      <c r="J676" s="83" t="s">
        <v>1651</v>
      </c>
      <c r="K676" s="71" t="s">
        <v>1192</v>
      </c>
      <c r="L676" s="25" t="s">
        <v>878</v>
      </c>
      <c r="M676" s="52">
        <v>523</v>
      </c>
      <c r="N676" s="71" t="s">
        <v>1207</v>
      </c>
      <c r="O676" s="25">
        <v>1</v>
      </c>
      <c r="P676" s="25">
        <v>10</v>
      </c>
      <c r="Q676" s="52">
        <v>1</v>
      </c>
      <c r="R676" s="25">
        <v>4</v>
      </c>
      <c r="S676" s="52">
        <f>O676+P676+Q676+R676</f>
        <v>16</v>
      </c>
      <c r="T676" s="25">
        <v>15</v>
      </c>
      <c r="U676" s="25">
        <f>SUM(O676:R676)</f>
        <v>16</v>
      </c>
      <c r="V676" s="71" t="s">
        <v>1938</v>
      </c>
      <c r="W676" s="71" t="s">
        <v>46</v>
      </c>
      <c r="X676" s="25" t="s">
        <v>1529</v>
      </c>
      <c r="Y676" s="25">
        <v>5</v>
      </c>
      <c r="Z676" s="25">
        <v>0.5</v>
      </c>
      <c r="AA676" s="42">
        <v>1</v>
      </c>
      <c r="AB676" s="42">
        <v>1</v>
      </c>
      <c r="AC676" s="42">
        <v>2</v>
      </c>
      <c r="AD676" s="42">
        <v>3</v>
      </c>
      <c r="AE676" s="42">
        <v>1</v>
      </c>
      <c r="AF676" s="42">
        <v>2.5</v>
      </c>
      <c r="AG676" s="42">
        <v>8.5</v>
      </c>
      <c r="AH676" s="42">
        <v>3.5</v>
      </c>
      <c r="AI676" s="42">
        <v>2</v>
      </c>
      <c r="AJ676" s="18">
        <v>24.5</v>
      </c>
      <c r="AK676" s="47">
        <v>2.7222222222222223</v>
      </c>
      <c r="AL676" s="75">
        <v>8.5</v>
      </c>
      <c r="AM676" s="47">
        <f t="shared" si="385"/>
        <v>1423.7222222222222</v>
      </c>
      <c r="AN676" s="47">
        <v>1.4237222222222222E-2</v>
      </c>
      <c r="AO676" s="48">
        <v>1.3025271465399599E-5</v>
      </c>
      <c r="AP676" s="49">
        <v>0.99974743657580056</v>
      </c>
      <c r="AQ676" s="18" t="s">
        <v>1168</v>
      </c>
      <c r="AR676" s="24">
        <v>33</v>
      </c>
      <c r="AS676" s="24" t="s">
        <v>1509</v>
      </c>
      <c r="AT676" s="79">
        <f t="shared" si="383"/>
        <v>0.32692307692307693</v>
      </c>
      <c r="AU676" s="51" t="b">
        <f t="shared" si="384"/>
        <v>0</v>
      </c>
      <c r="AV676" s="53">
        <v>116.47058823529412</v>
      </c>
      <c r="AW676" s="47">
        <v>17259</v>
      </c>
      <c r="AX676" s="18" t="s">
        <v>1841</v>
      </c>
      <c r="AY676" s="18">
        <v>2</v>
      </c>
      <c r="AZ676" s="18">
        <f>AT676*U676</f>
        <v>5.2307692307692308</v>
      </c>
      <c r="BA676" s="44">
        <f>ROUNDUP((AT676*U676)/Z676,0)*Z676</f>
        <v>5.5</v>
      </c>
      <c r="BB676" s="80">
        <f t="shared" si="386"/>
        <v>5</v>
      </c>
      <c r="BC676" s="18">
        <f>BO676</f>
        <v>5.5</v>
      </c>
      <c r="BD676" s="18">
        <f>BO676*G676</f>
        <v>2876.5</v>
      </c>
      <c r="BE676" s="18">
        <f>BD676*AY676</f>
        <v>5753</v>
      </c>
      <c r="BF676" s="18">
        <f>U676</f>
        <v>16</v>
      </c>
      <c r="BG676" s="19">
        <f>ROUNDUP(AR676/BO676,0)</f>
        <v>6</v>
      </c>
      <c r="BH676" s="19">
        <f>AY676-BG676</f>
        <v>-4</v>
      </c>
      <c r="BI676" s="19"/>
      <c r="BJ676" s="19"/>
      <c r="BK676" s="19">
        <f>BH676*BO676</f>
        <v>-22</v>
      </c>
      <c r="BL676" s="19">
        <f>BK676*G676</f>
        <v>-11506</v>
      </c>
      <c r="BM676" s="19">
        <f>BF676*AT676</f>
        <v>5.2307692307692308</v>
      </c>
      <c r="BN676" s="18">
        <f>Y676+ROUNDUP((BM676-Y676)/Z676,0)*Z676</f>
        <v>5.5</v>
      </c>
      <c r="BO676" s="18">
        <f>IF(BN676&gt;=Y676,BN676,Y676)</f>
        <v>5.5</v>
      </c>
      <c r="BP676" s="18">
        <f>BO676/AT676</f>
        <v>16.823529411764707</v>
      </c>
    </row>
    <row r="677" spans="1:68" x14ac:dyDescent="0.25">
      <c r="A677" s="18">
        <v>583</v>
      </c>
      <c r="B677" s="23" t="s">
        <v>883</v>
      </c>
      <c r="C677" s="28" t="s">
        <v>1870</v>
      </c>
      <c r="D677" s="28"/>
      <c r="E677" s="23"/>
      <c r="F677" s="24">
        <v>83000</v>
      </c>
      <c r="G677" s="25">
        <v>0.45</v>
      </c>
      <c r="H677" s="52" t="e">
        <v>#N/A</v>
      </c>
      <c r="I677" s="86" t="s">
        <v>1700</v>
      </c>
      <c r="J677" s="83" t="s">
        <v>1502</v>
      </c>
      <c r="K677" s="71" t="s">
        <v>1187</v>
      </c>
      <c r="L677" s="25" t="s">
        <v>884</v>
      </c>
      <c r="M677" s="52">
        <v>0.45</v>
      </c>
      <c r="N677" s="71" t="s">
        <v>1208</v>
      </c>
      <c r="O677" s="25">
        <v>1</v>
      </c>
      <c r="P677" s="25">
        <v>10</v>
      </c>
      <c r="Q677" s="52">
        <v>1</v>
      </c>
      <c r="R677" s="25">
        <v>3</v>
      </c>
      <c r="S677" s="25">
        <v>15</v>
      </c>
      <c r="T677" s="25">
        <v>7</v>
      </c>
      <c r="U677" s="25">
        <f>MIN(S677,T677)</f>
        <v>7</v>
      </c>
      <c r="V677" s="71"/>
      <c r="W677" s="71" t="s">
        <v>46</v>
      </c>
      <c r="X677" s="25" t="s">
        <v>1510</v>
      </c>
      <c r="Y677" s="25">
        <v>10000</v>
      </c>
      <c r="Z677" s="25">
        <v>200</v>
      </c>
      <c r="AA677" s="42">
        <v>25500</v>
      </c>
      <c r="AB677" s="42">
        <v>0</v>
      </c>
      <c r="AC677" s="42">
        <v>2000</v>
      </c>
      <c r="AD677" s="42">
        <v>0</v>
      </c>
      <c r="AE677" s="42">
        <v>0</v>
      </c>
      <c r="AF677" s="42">
        <v>0</v>
      </c>
      <c r="AG677" s="42">
        <v>0</v>
      </c>
      <c r="AH677" s="42">
        <v>0</v>
      </c>
      <c r="AI677" s="42">
        <v>0</v>
      </c>
      <c r="AJ677" s="18">
        <v>27500</v>
      </c>
      <c r="AK677" s="47">
        <v>3055.5555555555557</v>
      </c>
      <c r="AL677" s="75">
        <v>25500</v>
      </c>
      <c r="AM677" s="47">
        <f t="shared" si="385"/>
        <v>1375</v>
      </c>
      <c r="AN677" s="47">
        <v>1.375E-2</v>
      </c>
      <c r="AO677" s="48">
        <v>1.2579524281759085E-5</v>
      </c>
      <c r="AP677" s="49">
        <v>0.99976001610008236</v>
      </c>
      <c r="AQ677" s="18" t="s">
        <v>1552</v>
      </c>
      <c r="AR677" s="24">
        <v>83000</v>
      </c>
      <c r="AS677" s="24" t="s">
        <v>1510</v>
      </c>
      <c r="AT677" s="79">
        <f t="shared" si="383"/>
        <v>980.76923076923072</v>
      </c>
      <c r="AU677" s="51" t="b">
        <f t="shared" si="384"/>
        <v>0</v>
      </c>
      <c r="AV677" s="53">
        <v>97.647058823529406</v>
      </c>
      <c r="AW677" s="47">
        <v>37350</v>
      </c>
      <c r="BB677" s="80">
        <f t="shared" si="386"/>
        <v>10000</v>
      </c>
      <c r="BD677" s="18">
        <v>0</v>
      </c>
      <c r="BE677" s="18">
        <v>0</v>
      </c>
      <c r="BF677" s="18"/>
      <c r="BG677" s="18"/>
      <c r="BH677" s="18"/>
      <c r="BI677" s="18"/>
      <c r="BJ677" s="18"/>
      <c r="BK677" s="18"/>
      <c r="BL677" s="18"/>
    </row>
    <row r="678" spans="1:68" x14ac:dyDescent="0.25">
      <c r="A678" s="18">
        <v>586</v>
      </c>
      <c r="B678" s="23" t="s">
        <v>886</v>
      </c>
      <c r="C678" s="23" t="s">
        <v>1595</v>
      </c>
      <c r="D678" s="23"/>
      <c r="E678" s="23"/>
      <c r="F678" s="24">
        <v>93000</v>
      </c>
      <c r="G678" s="25">
        <v>0.6</v>
      </c>
      <c r="H678" s="52" t="s">
        <v>1702</v>
      </c>
      <c r="I678" s="86" t="s">
        <v>1700</v>
      </c>
      <c r="J678" s="83" t="s">
        <v>1502</v>
      </c>
      <c r="K678" s="71" t="s">
        <v>1187</v>
      </c>
      <c r="L678" s="25" t="s">
        <v>887</v>
      </c>
      <c r="M678" s="52">
        <v>0.6</v>
      </c>
      <c r="N678" s="71" t="s">
        <v>1208</v>
      </c>
      <c r="O678" s="25">
        <v>1</v>
      </c>
      <c r="P678" s="25">
        <v>10</v>
      </c>
      <c r="Q678" s="52">
        <v>1</v>
      </c>
      <c r="R678" s="25">
        <v>3</v>
      </c>
      <c r="S678" s="25">
        <v>15</v>
      </c>
      <c r="T678" s="25">
        <v>7</v>
      </c>
      <c r="U678" s="25">
        <f>SUM(O678:R678)</f>
        <v>15</v>
      </c>
      <c r="V678" s="71" t="s">
        <v>1928</v>
      </c>
      <c r="W678" s="71" t="s">
        <v>46</v>
      </c>
      <c r="X678" s="25" t="s">
        <v>1510</v>
      </c>
      <c r="Y678" s="25">
        <v>10000</v>
      </c>
      <c r="Z678" s="25">
        <v>200</v>
      </c>
      <c r="AA678" s="42">
        <v>20400</v>
      </c>
      <c r="AB678" s="42">
        <v>0</v>
      </c>
      <c r="AC678" s="42">
        <v>0</v>
      </c>
      <c r="AD678" s="42">
        <v>0</v>
      </c>
      <c r="AE678" s="42">
        <v>0</v>
      </c>
      <c r="AF678" s="42">
        <v>0</v>
      </c>
      <c r="AG678" s="42">
        <v>0</v>
      </c>
      <c r="AH678" s="42">
        <v>0</v>
      </c>
      <c r="AI678" s="42">
        <v>0</v>
      </c>
      <c r="AJ678" s="18">
        <v>20400</v>
      </c>
      <c r="AK678" s="47">
        <v>2266.6666666666665</v>
      </c>
      <c r="AL678" s="75">
        <v>20400</v>
      </c>
      <c r="AM678" s="47">
        <f t="shared" si="385"/>
        <v>1359.9999999999998</v>
      </c>
      <c r="AN678" s="47">
        <v>1.3599999999999998E-2</v>
      </c>
      <c r="AO678" s="48">
        <v>1.2442293107776257E-5</v>
      </c>
      <c r="AP678" s="49">
        <v>0.99977245839319018</v>
      </c>
      <c r="AQ678" s="18" t="s">
        <v>1168</v>
      </c>
      <c r="AR678" s="24">
        <v>93000</v>
      </c>
      <c r="AS678" s="24" t="s">
        <v>1510</v>
      </c>
      <c r="AT678" s="79">
        <f t="shared" si="383"/>
        <v>784.61538461538464</v>
      </c>
      <c r="AU678" s="51" t="b">
        <f t="shared" si="384"/>
        <v>0</v>
      </c>
      <c r="AV678" s="53">
        <v>136.76470588235293</v>
      </c>
      <c r="AW678" s="47">
        <v>55800</v>
      </c>
      <c r="AX678" s="18" t="s">
        <v>1867</v>
      </c>
      <c r="AY678" s="18">
        <v>2</v>
      </c>
      <c r="AZ678" s="18">
        <f>AT678*U678</f>
        <v>11769.23076923077</v>
      </c>
      <c r="BB678" s="80">
        <f t="shared" si="386"/>
        <v>10000</v>
      </c>
      <c r="BC678" s="18">
        <f>BO678</f>
        <v>11800</v>
      </c>
      <c r="BD678" s="18">
        <f>BO678*G678</f>
        <v>7080</v>
      </c>
      <c r="BE678" s="18">
        <f>BD678*AY678</f>
        <v>14160</v>
      </c>
      <c r="BF678" s="18">
        <f>U678</f>
        <v>15</v>
      </c>
      <c r="BG678" s="19">
        <f>ROUNDUP(AR678/BO678,0)</f>
        <v>8</v>
      </c>
      <c r="BH678" s="19">
        <f>AY678-BG678</f>
        <v>-6</v>
      </c>
      <c r="BI678" s="19"/>
      <c r="BJ678" s="19"/>
      <c r="BK678" s="19">
        <f>BH678*BO678</f>
        <v>-70800</v>
      </c>
      <c r="BL678" s="19">
        <f>BK678*G678</f>
        <v>-42480</v>
      </c>
      <c r="BM678" s="19">
        <f>BF678*AT678</f>
        <v>11769.23076923077</v>
      </c>
      <c r="BN678" s="18">
        <f>Y678+ROUNDUP((BM678-Y678)/Z678,0)*Z678</f>
        <v>11800</v>
      </c>
      <c r="BO678" s="18">
        <f>IF(BN678&gt;=Y678,BN678,Y678)</f>
        <v>11800</v>
      </c>
      <c r="BP678" s="18">
        <f>BO678/AT678</f>
        <v>15.03921568627451</v>
      </c>
    </row>
    <row r="679" spans="1:68" ht="30" x14ac:dyDescent="0.25">
      <c r="A679" s="18">
        <v>679</v>
      </c>
      <c r="B679" s="28" t="s">
        <v>2274</v>
      </c>
      <c r="C679" s="28" t="s">
        <v>1534</v>
      </c>
      <c r="D679" s="28"/>
      <c r="E679" s="23"/>
      <c r="F679" s="24">
        <v>13000</v>
      </c>
      <c r="G679" s="25">
        <v>0.4</v>
      </c>
      <c r="H679" s="52" t="s">
        <v>1768</v>
      </c>
      <c r="I679" s="86" t="s">
        <v>1700</v>
      </c>
      <c r="J679" s="83" t="s">
        <v>1639</v>
      </c>
      <c r="K679" s="71" t="s">
        <v>1201</v>
      </c>
      <c r="L679" s="25" t="s">
        <v>888</v>
      </c>
      <c r="M679" s="52">
        <v>0.4</v>
      </c>
      <c r="N679" s="71" t="s">
        <v>1208</v>
      </c>
      <c r="O679" s="25">
        <v>1</v>
      </c>
      <c r="P679" s="25">
        <v>10</v>
      </c>
      <c r="Q679" s="52">
        <v>1</v>
      </c>
      <c r="R679" s="25">
        <v>4</v>
      </c>
      <c r="S679" s="25">
        <v>16</v>
      </c>
      <c r="T679" s="25">
        <v>7</v>
      </c>
      <c r="U679" s="25">
        <f>SUM(O679:R679)</f>
        <v>16</v>
      </c>
      <c r="V679" s="71" t="s">
        <v>1968</v>
      </c>
      <c r="W679" s="71" t="s">
        <v>46</v>
      </c>
      <c r="X679" s="25" t="s">
        <v>1510</v>
      </c>
      <c r="Y679" s="25">
        <v>5000</v>
      </c>
      <c r="Z679" s="25">
        <v>1000</v>
      </c>
      <c r="AA679" s="42">
        <v>4000</v>
      </c>
      <c r="AB679" s="42">
        <v>18000</v>
      </c>
      <c r="AC679" s="42">
        <v>2000</v>
      </c>
      <c r="AD679" s="42">
        <v>0</v>
      </c>
      <c r="AE679" s="42">
        <v>0</v>
      </c>
      <c r="AF679" s="42">
        <v>0</v>
      </c>
      <c r="AG679" s="42">
        <v>6000</v>
      </c>
      <c r="AH679" s="42">
        <v>0</v>
      </c>
      <c r="AI679" s="42">
        <v>0</v>
      </c>
      <c r="AJ679" s="18">
        <v>30000</v>
      </c>
      <c r="AK679" s="47">
        <v>3333.3333333333335</v>
      </c>
      <c r="AL679" s="75">
        <v>18000</v>
      </c>
      <c r="AM679" s="47">
        <f t="shared" si="385"/>
        <v>1333.3333333333335</v>
      </c>
      <c r="AN679" s="47">
        <v>1.3333333333333334E-2</v>
      </c>
      <c r="AO679" s="48">
        <v>1.2198326576251236E-5</v>
      </c>
      <c r="AP679" s="49">
        <v>0.99978465671976646</v>
      </c>
      <c r="AQ679" s="18" t="s">
        <v>1168</v>
      </c>
      <c r="AR679" s="24">
        <v>13000</v>
      </c>
      <c r="AS679" s="24" t="s">
        <v>1510</v>
      </c>
      <c r="AT679" s="79">
        <f t="shared" si="383"/>
        <v>692.30769230769226</v>
      </c>
      <c r="AU679" s="51" t="b">
        <f t="shared" si="384"/>
        <v>0</v>
      </c>
      <c r="AV679" s="19">
        <v>21.666666666666668</v>
      </c>
      <c r="AW679" s="47">
        <v>5200</v>
      </c>
      <c r="AX679" s="18" t="s">
        <v>1841</v>
      </c>
      <c r="AY679" s="18">
        <v>2</v>
      </c>
      <c r="AZ679" s="18">
        <f>AT679*U679</f>
        <v>11076.923076923076</v>
      </c>
      <c r="BA679" s="44">
        <f>ROUNDUP((AT679*U679)/Z679,0)*Z679</f>
        <v>12000</v>
      </c>
      <c r="BB679" s="80">
        <f t="shared" si="386"/>
        <v>5000</v>
      </c>
      <c r="BC679" s="18">
        <f>BO679</f>
        <v>14000</v>
      </c>
      <c r="BD679" s="18">
        <f>BO679*G679</f>
        <v>5600</v>
      </c>
      <c r="BE679" s="18">
        <f>BD679*AY679</f>
        <v>11200</v>
      </c>
      <c r="BF679" s="18">
        <v>20</v>
      </c>
      <c r="BG679" s="19">
        <f>ROUNDUP(AR679/BO679,0)</f>
        <v>1</v>
      </c>
      <c r="BH679" s="19">
        <f>AY679-BG679</f>
        <v>1</v>
      </c>
      <c r="BI679" s="19"/>
      <c r="BJ679" s="19"/>
      <c r="BK679" s="19"/>
      <c r="BL679" s="19"/>
      <c r="BM679" s="19">
        <f>BF679*AT679</f>
        <v>13846.153846153846</v>
      </c>
      <c r="BN679" s="18">
        <f>Y679+ROUNDUP((BM679-Y679)/Z679,0)*Z679</f>
        <v>14000</v>
      </c>
      <c r="BO679" s="18">
        <f>IF(BN679&gt;=Y679,BN679,Y679)</f>
        <v>14000</v>
      </c>
      <c r="BP679" s="18">
        <f>BO679/AT679</f>
        <v>20.222222222222225</v>
      </c>
    </row>
    <row r="680" spans="1:68" x14ac:dyDescent="0.25">
      <c r="A680" s="18">
        <v>1013</v>
      </c>
      <c r="B680" s="23" t="s">
        <v>944</v>
      </c>
      <c r="C680" s="28" t="s">
        <v>1534</v>
      </c>
      <c r="D680" s="28"/>
      <c r="E680" s="23"/>
      <c r="F680" s="24">
        <v>7356</v>
      </c>
      <c r="G680" s="25">
        <v>4</v>
      </c>
      <c r="H680" s="52" t="s">
        <v>1798</v>
      </c>
      <c r="I680" s="86" t="s">
        <v>1700</v>
      </c>
      <c r="J680" s="83" t="s">
        <v>1652</v>
      </c>
      <c r="K680" s="71" t="s">
        <v>1180</v>
      </c>
      <c r="L680" s="25" t="s">
        <v>945</v>
      </c>
      <c r="M680" s="52">
        <v>4</v>
      </c>
      <c r="N680" s="71" t="s">
        <v>1208</v>
      </c>
      <c r="O680" s="25">
        <v>1</v>
      </c>
      <c r="P680" s="25">
        <v>7</v>
      </c>
      <c r="Q680" s="52">
        <v>1</v>
      </c>
      <c r="R680" s="25">
        <v>2</v>
      </c>
      <c r="S680" s="25">
        <v>11</v>
      </c>
      <c r="T680" s="25">
        <v>2</v>
      </c>
      <c r="U680" s="25">
        <f>SUM(O680:R680)</f>
        <v>11</v>
      </c>
      <c r="V680" s="71" t="s">
        <v>1904</v>
      </c>
      <c r="W680" s="71" t="s">
        <v>46</v>
      </c>
      <c r="X680" s="25" t="s">
        <v>1510</v>
      </c>
      <c r="Y680" s="25">
        <v>5000</v>
      </c>
      <c r="Z680" s="25">
        <v>500</v>
      </c>
      <c r="AA680" s="42"/>
      <c r="AB680" s="42"/>
      <c r="AC680" s="42"/>
      <c r="AD680" s="42"/>
      <c r="AE680" s="42"/>
      <c r="AF680" s="42"/>
      <c r="AG680" s="42">
        <v>1000</v>
      </c>
      <c r="AH680" s="42">
        <v>0</v>
      </c>
      <c r="AI680" s="42">
        <v>0</v>
      </c>
      <c r="AJ680" s="18">
        <v>1000</v>
      </c>
      <c r="AK680" s="47">
        <v>333.33333333333331</v>
      </c>
      <c r="AL680" s="75">
        <v>1000</v>
      </c>
      <c r="AM680" s="47">
        <f t="shared" si="385"/>
        <v>444.44444444444446</v>
      </c>
      <c r="AN680" s="47">
        <v>1.3333333333333332E-2</v>
      </c>
      <c r="AO680" s="48">
        <v>1.2198326576251233E-5</v>
      </c>
      <c r="AP680" s="49">
        <v>0.99979685504634275</v>
      </c>
      <c r="AQ680" s="18" t="s">
        <v>1168</v>
      </c>
      <c r="AR680" s="24">
        <v>7356</v>
      </c>
      <c r="AS680" s="24" t="s">
        <v>1510</v>
      </c>
      <c r="AT680" s="79">
        <f t="shared" si="383"/>
        <v>38.46153846153846</v>
      </c>
      <c r="AU680" s="51" t="b">
        <f t="shared" si="384"/>
        <v>0</v>
      </c>
      <c r="AV680" s="53">
        <v>220.67999999999998</v>
      </c>
      <c r="AW680" s="47">
        <v>29424</v>
      </c>
      <c r="AX680" s="18" t="s">
        <v>1841</v>
      </c>
      <c r="AY680" s="18">
        <v>2</v>
      </c>
      <c r="AZ680" s="18">
        <f>AT680*U680</f>
        <v>423.07692307692304</v>
      </c>
      <c r="BA680" s="44">
        <f>ROUNDUP((AT680*U680)/Z680,0)*Z680</f>
        <v>500</v>
      </c>
      <c r="BB680" s="80">
        <f t="shared" si="386"/>
        <v>5000</v>
      </c>
      <c r="BC680" s="18">
        <f>BO680</f>
        <v>5000</v>
      </c>
      <c r="BD680" s="18">
        <f>BO680*G680</f>
        <v>20000</v>
      </c>
      <c r="BE680" s="18">
        <f>BD680*AY680</f>
        <v>40000</v>
      </c>
      <c r="BF680" s="18">
        <v>5</v>
      </c>
      <c r="BG680" s="19">
        <f>ROUNDUP(AR680/BO680,0)</f>
        <v>2</v>
      </c>
      <c r="BH680" s="19">
        <f>AY680-BG680</f>
        <v>0</v>
      </c>
      <c r="BI680" s="19"/>
      <c r="BJ680" s="19"/>
      <c r="BK680" s="19"/>
      <c r="BL680" s="19"/>
      <c r="BM680" s="19">
        <f>BF680*AT680</f>
        <v>192.30769230769229</v>
      </c>
      <c r="BN680" s="18">
        <f>Y680+ROUNDUP((BM680-Y680)/Z680,0)*Z680</f>
        <v>0</v>
      </c>
      <c r="BO680" s="18">
        <f>IF(BN680&gt;=Y680,BN680,Y680)</f>
        <v>5000</v>
      </c>
      <c r="BP680" s="18">
        <f>BO680/AT680</f>
        <v>130</v>
      </c>
    </row>
    <row r="681" spans="1:68" x14ac:dyDescent="0.25">
      <c r="A681" s="18">
        <v>964</v>
      </c>
      <c r="B681" s="26" t="s">
        <v>1360</v>
      </c>
      <c r="C681" s="28" t="s">
        <v>1534</v>
      </c>
      <c r="D681" s="28"/>
      <c r="E681" s="23"/>
      <c r="F681" s="24">
        <v>30500</v>
      </c>
      <c r="G681" s="25">
        <v>1</v>
      </c>
      <c r="H681" s="52" t="e">
        <v>#N/A</v>
      </c>
      <c r="I681" s="86" t="s">
        <v>1700</v>
      </c>
      <c r="J681" s="83" t="s">
        <v>1506</v>
      </c>
      <c r="K681" s="69" t="s">
        <v>1176</v>
      </c>
      <c r="L681" s="25" t="s">
        <v>1361</v>
      </c>
      <c r="M681" s="52">
        <v>1</v>
      </c>
      <c r="N681" s="71" t="s">
        <v>1208</v>
      </c>
      <c r="O681" s="25">
        <v>1</v>
      </c>
      <c r="P681" s="25">
        <v>15</v>
      </c>
      <c r="Q681" s="52">
        <v>1</v>
      </c>
      <c r="R681" s="25">
        <v>5</v>
      </c>
      <c r="S681" s="25">
        <v>22</v>
      </c>
      <c r="U681" s="25">
        <f>SUM(O681:R681)</f>
        <v>22</v>
      </c>
      <c r="V681" s="71"/>
      <c r="W681" s="71" t="s">
        <v>31</v>
      </c>
      <c r="X681" s="25" t="s">
        <v>1509</v>
      </c>
      <c r="Y681" s="25">
        <v>10000</v>
      </c>
      <c r="Z681" s="25">
        <v>200</v>
      </c>
      <c r="AA681" s="42"/>
      <c r="AB681" s="42"/>
      <c r="AC681" s="42"/>
      <c r="AD681" s="42"/>
      <c r="AE681" s="42"/>
      <c r="AF681" s="42"/>
      <c r="AG681" s="42">
        <v>1250</v>
      </c>
      <c r="AH681" s="42"/>
      <c r="AI681" s="42"/>
      <c r="AK681" s="47">
        <v>1250</v>
      </c>
      <c r="AM681" s="47">
        <f t="shared" si="385"/>
        <v>0</v>
      </c>
      <c r="AO681" s="48">
        <v>0</v>
      </c>
      <c r="AP681" s="49">
        <v>1</v>
      </c>
      <c r="AQ681" s="18" t="s">
        <v>1168</v>
      </c>
      <c r="AR681" s="24">
        <v>30500</v>
      </c>
      <c r="AS681" s="24" t="s">
        <v>1510</v>
      </c>
      <c r="AT681" s="79">
        <f t="shared" si="383"/>
        <v>0</v>
      </c>
      <c r="AU681" s="51" t="b">
        <f t="shared" si="384"/>
        <v>0</v>
      </c>
      <c r="AV681" s="19"/>
      <c r="AW681" s="47">
        <v>30500</v>
      </c>
      <c r="AX681" s="18" t="s">
        <v>1841</v>
      </c>
      <c r="AY681" s="18">
        <v>2</v>
      </c>
      <c r="AZ681" s="18">
        <f>AT681*U681</f>
        <v>0</v>
      </c>
      <c r="BA681" s="44">
        <f>ROUNDUP((AT681*U681)/Z681,0)*Z681</f>
        <v>0</v>
      </c>
      <c r="BB681" s="80">
        <f t="shared" si="386"/>
        <v>10000</v>
      </c>
      <c r="BC681" s="18">
        <f>BO681</f>
        <v>10000</v>
      </c>
      <c r="BD681" s="18">
        <f>BO681*G681</f>
        <v>10000</v>
      </c>
      <c r="BE681" s="18">
        <f>BD681*AY681</f>
        <v>20000</v>
      </c>
      <c r="BF681" s="18">
        <f>U681</f>
        <v>22</v>
      </c>
      <c r="BG681" s="19">
        <f>ROUNDUP(AR681/BO681,0)</f>
        <v>4</v>
      </c>
      <c r="BH681" s="19">
        <f>AY681-BG681</f>
        <v>-2</v>
      </c>
      <c r="BI681" s="19">
        <f>(AR681-AY681*BO681)*G681</f>
        <v>10500</v>
      </c>
      <c r="BJ681" s="19"/>
      <c r="BK681" s="19"/>
      <c r="BL681" s="19"/>
      <c r="BM681" s="19">
        <f>BF681*AT681</f>
        <v>0</v>
      </c>
      <c r="BN681" s="18">
        <f>Y681+ROUNDUP((BM681-Y681)/Z681,0)*Z681</f>
        <v>0</v>
      </c>
      <c r="BO681" s="18">
        <f>IF(BN681&gt;=Y681,BN681,Y681)</f>
        <v>10000</v>
      </c>
      <c r="BP681" s="18" t="e">
        <f>BO681/AT681</f>
        <v>#DIV/0!</v>
      </c>
    </row>
    <row r="682" spans="1:68" x14ac:dyDescent="0.25">
      <c r="A682" s="18">
        <v>589</v>
      </c>
      <c r="B682" s="23" t="s">
        <v>835</v>
      </c>
      <c r="C682" s="28" t="s">
        <v>1870</v>
      </c>
      <c r="D682" s="28"/>
      <c r="E682" s="23"/>
      <c r="F682" s="24">
        <v>57000</v>
      </c>
      <c r="G682" s="25">
        <v>0.3</v>
      </c>
      <c r="H682" s="52" t="s">
        <v>1811</v>
      </c>
      <c r="I682" s="86" t="s">
        <v>1700</v>
      </c>
      <c r="J682" s="83" t="s">
        <v>1502</v>
      </c>
      <c r="K682" s="71" t="s">
        <v>1187</v>
      </c>
      <c r="L682" s="25" t="s">
        <v>836</v>
      </c>
      <c r="M682" s="52">
        <v>0.3</v>
      </c>
      <c r="N682" s="71" t="s">
        <v>1208</v>
      </c>
      <c r="O682" s="25">
        <v>1</v>
      </c>
      <c r="P682" s="25">
        <v>10</v>
      </c>
      <c r="Q682" s="52">
        <v>1</v>
      </c>
      <c r="R682" s="25">
        <v>3</v>
      </c>
      <c r="S682" s="25">
        <v>15</v>
      </c>
      <c r="T682" s="25">
        <v>7</v>
      </c>
      <c r="U682" s="25">
        <f>MIN(S682,T682)</f>
        <v>7</v>
      </c>
      <c r="V682" s="71"/>
      <c r="W682" s="71" t="s">
        <v>46</v>
      </c>
      <c r="X682" s="25" t="s">
        <v>1510</v>
      </c>
      <c r="Y682" s="25">
        <v>10000</v>
      </c>
      <c r="Z682" s="25">
        <v>200</v>
      </c>
      <c r="AA682" s="42">
        <v>35000</v>
      </c>
      <c r="AB682" s="42">
        <v>0</v>
      </c>
      <c r="AC682" s="42">
        <v>0</v>
      </c>
      <c r="AD682" s="42">
        <v>0</v>
      </c>
      <c r="AE682" s="42">
        <v>0</v>
      </c>
      <c r="AF682" s="42">
        <v>2000</v>
      </c>
      <c r="AG682" s="42">
        <v>0</v>
      </c>
      <c r="AH682" s="42">
        <v>0</v>
      </c>
      <c r="AI682" s="42">
        <v>0</v>
      </c>
      <c r="AJ682" s="18">
        <v>37000</v>
      </c>
      <c r="AK682" s="47">
        <v>4111.1111111111113</v>
      </c>
      <c r="AL682" s="75">
        <v>35000</v>
      </c>
      <c r="AM682" s="47">
        <f t="shared" si="385"/>
        <v>1233.3333333333333</v>
      </c>
      <c r="AN682" s="47">
        <v>1.2333333333333333E-2</v>
      </c>
      <c r="AO682" s="48">
        <v>2.1438558957761543E-5</v>
      </c>
      <c r="AP682" s="49">
        <v>0.99938208783199534</v>
      </c>
      <c r="AQ682" s="18" t="s">
        <v>1552</v>
      </c>
      <c r="AR682" s="24">
        <v>57000</v>
      </c>
      <c r="AS682" s="24" t="s">
        <v>1510</v>
      </c>
      <c r="AT682" s="79">
        <f t="shared" si="383"/>
        <v>1346.1538461538462</v>
      </c>
      <c r="AU682" s="51" t="b">
        <f t="shared" si="384"/>
        <v>0</v>
      </c>
      <c r="AV682" s="19">
        <v>48.857142857142854</v>
      </c>
      <c r="AW682" s="47">
        <v>17100</v>
      </c>
      <c r="BB682" s="80">
        <f t="shared" si="386"/>
        <v>10000</v>
      </c>
      <c r="BD682" s="18">
        <v>0</v>
      </c>
      <c r="BE682" s="18">
        <v>0</v>
      </c>
      <c r="BF682" s="18"/>
      <c r="BG682" s="18"/>
      <c r="BH682" s="18"/>
      <c r="BI682" s="18"/>
      <c r="BJ682" s="18"/>
      <c r="BK682" s="18"/>
      <c r="BL682" s="18"/>
    </row>
    <row r="683" spans="1:68" x14ac:dyDescent="0.25">
      <c r="A683" s="18">
        <v>221</v>
      </c>
      <c r="B683" s="26" t="s">
        <v>895</v>
      </c>
      <c r="C683" s="28" t="s">
        <v>1534</v>
      </c>
      <c r="D683" s="28"/>
      <c r="E683" s="23"/>
      <c r="F683" s="24">
        <v>46200</v>
      </c>
      <c r="G683" s="25">
        <v>0.25</v>
      </c>
      <c r="H683" s="52" t="s">
        <v>1744</v>
      </c>
      <c r="I683" s="86" t="s">
        <v>1700</v>
      </c>
      <c r="J683" s="83" t="s">
        <v>1639</v>
      </c>
      <c r="K683" s="71" t="s">
        <v>1187</v>
      </c>
      <c r="L683" s="25" t="s">
        <v>896</v>
      </c>
      <c r="M683" s="52">
        <v>0.25</v>
      </c>
      <c r="N683" s="71" t="s">
        <v>1208</v>
      </c>
      <c r="O683" s="25">
        <v>1</v>
      </c>
      <c r="P683" s="25">
        <v>10</v>
      </c>
      <c r="Q683" s="52">
        <v>1</v>
      </c>
      <c r="R683" s="25">
        <v>3</v>
      </c>
      <c r="S683" s="25">
        <v>15</v>
      </c>
      <c r="T683" s="25">
        <v>5</v>
      </c>
      <c r="U683" s="25">
        <f>SUM(O683:R683)</f>
        <v>15</v>
      </c>
      <c r="V683" s="71"/>
      <c r="W683" s="71" t="s">
        <v>46</v>
      </c>
      <c r="X683" s="25" t="s">
        <v>1510</v>
      </c>
      <c r="Y683" s="25">
        <v>10000</v>
      </c>
      <c r="Z683" s="25">
        <v>200</v>
      </c>
      <c r="AA683" s="42">
        <v>6500</v>
      </c>
      <c r="AB683" s="42">
        <v>0</v>
      </c>
      <c r="AC683" s="42">
        <v>0</v>
      </c>
      <c r="AD683" s="42">
        <v>0</v>
      </c>
      <c r="AE683" s="42">
        <v>5500</v>
      </c>
      <c r="AF683" s="42">
        <v>0</v>
      </c>
      <c r="AG683" s="42">
        <v>10200</v>
      </c>
      <c r="AH683" s="42">
        <v>4100</v>
      </c>
      <c r="AI683" s="42">
        <v>16500</v>
      </c>
      <c r="AJ683" s="18">
        <v>42800</v>
      </c>
      <c r="AK683" s="47">
        <v>4755.5555555555557</v>
      </c>
      <c r="AL683" s="75">
        <v>16500</v>
      </c>
      <c r="AM683" s="47">
        <f t="shared" si="385"/>
        <v>1188.8888888888889</v>
      </c>
      <c r="AN683" s="47">
        <v>1.188888888888889E-2</v>
      </c>
      <c r="AO683" s="48">
        <v>1.0876841197157352E-5</v>
      </c>
      <c r="AP683" s="49">
        <v>0.99980773188753991</v>
      </c>
      <c r="AQ683" s="18" t="s">
        <v>1168</v>
      </c>
      <c r="AR683" s="24">
        <v>46200</v>
      </c>
      <c r="AS683" s="24" t="s">
        <v>1510</v>
      </c>
      <c r="AT683" s="79">
        <f t="shared" si="383"/>
        <v>634.61538461538464</v>
      </c>
      <c r="AU683" s="51" t="b">
        <f t="shared" si="384"/>
        <v>0</v>
      </c>
      <c r="AV683" s="53">
        <v>84</v>
      </c>
      <c r="AW683" s="47">
        <v>11550</v>
      </c>
      <c r="AX683" s="18" t="s">
        <v>1841</v>
      </c>
      <c r="AY683" s="18">
        <v>2</v>
      </c>
      <c r="AZ683" s="18">
        <f>AT683*U683</f>
        <v>9519.2307692307695</v>
      </c>
      <c r="BA683" s="44">
        <f>ROUNDUP((AT683*U683)/Z683,0)*Z683</f>
        <v>9600</v>
      </c>
      <c r="BB683" s="80">
        <f t="shared" si="386"/>
        <v>10000</v>
      </c>
      <c r="BC683" s="18">
        <f>BO683</f>
        <v>12800</v>
      </c>
      <c r="BD683" s="18">
        <f>BO683*G683</f>
        <v>3200</v>
      </c>
      <c r="BE683" s="18">
        <f>BD683*AY683</f>
        <v>6400</v>
      </c>
      <c r="BF683" s="18">
        <v>20</v>
      </c>
      <c r="BG683" s="19">
        <f>ROUNDUP(AR683/BO683,0)</f>
        <v>4</v>
      </c>
      <c r="BH683" s="19">
        <f>AY683-BG683</f>
        <v>-2</v>
      </c>
      <c r="BI683" s="19">
        <f>(AR683-AY683*BO683)*G683</f>
        <v>5150</v>
      </c>
      <c r="BJ683" s="19"/>
      <c r="BK683" s="19"/>
      <c r="BL683" s="19"/>
      <c r="BM683" s="19">
        <f>BF683*AT683</f>
        <v>12692.307692307693</v>
      </c>
      <c r="BN683" s="18">
        <f>Y683+ROUNDUP((BM683-Y683)/Z683,0)*Z683</f>
        <v>12800</v>
      </c>
      <c r="BO683" s="18">
        <f>IF(BN683&gt;=Y683,BN683,Y683)</f>
        <v>12800</v>
      </c>
      <c r="BP683" s="18">
        <f>BO683/AT683</f>
        <v>20.169696969696968</v>
      </c>
    </row>
    <row r="684" spans="1:68" x14ac:dyDescent="0.25">
      <c r="A684" s="18">
        <v>593</v>
      </c>
      <c r="B684" s="23" t="s">
        <v>897</v>
      </c>
      <c r="C684" s="23" t="s">
        <v>1595</v>
      </c>
      <c r="D684" s="23"/>
      <c r="E684" s="23"/>
      <c r="F684" s="24">
        <v>32300</v>
      </c>
      <c r="G684" s="25">
        <v>0.45</v>
      </c>
      <c r="H684" s="52" t="e">
        <v>#N/A</v>
      </c>
      <c r="I684" s="86" t="s">
        <v>1700</v>
      </c>
      <c r="J684" s="83" t="s">
        <v>1502</v>
      </c>
      <c r="K684" s="71" t="s">
        <v>1187</v>
      </c>
      <c r="L684" s="25" t="s">
        <v>898</v>
      </c>
      <c r="M684" s="52">
        <v>0.45</v>
      </c>
      <c r="N684" s="71" t="s">
        <v>1208</v>
      </c>
      <c r="O684" s="25">
        <v>1</v>
      </c>
      <c r="P684" s="25">
        <v>10</v>
      </c>
      <c r="Q684" s="52">
        <v>1</v>
      </c>
      <c r="R684" s="25">
        <v>3</v>
      </c>
      <c r="S684" s="25">
        <v>15</v>
      </c>
      <c r="T684" s="25">
        <v>7</v>
      </c>
      <c r="U684" s="25">
        <f>SUM(O684:R684)</f>
        <v>15</v>
      </c>
      <c r="V684" s="71" t="s">
        <v>1928</v>
      </c>
      <c r="W684" s="71" t="s">
        <v>46</v>
      </c>
      <c r="X684" s="25" t="s">
        <v>1510</v>
      </c>
      <c r="Y684" s="25">
        <v>10000</v>
      </c>
      <c r="Z684" s="25">
        <v>200</v>
      </c>
      <c r="AA684" s="42">
        <v>17800</v>
      </c>
      <c r="AB684" s="42">
        <v>0</v>
      </c>
      <c r="AC684" s="42">
        <v>5000</v>
      </c>
      <c r="AD684" s="42">
        <v>0</v>
      </c>
      <c r="AE684" s="42">
        <v>0</v>
      </c>
      <c r="AF684" s="42">
        <v>0</v>
      </c>
      <c r="AG684" s="42">
        <v>0</v>
      </c>
      <c r="AH684" s="42">
        <v>0</v>
      </c>
      <c r="AI684" s="42">
        <v>0</v>
      </c>
      <c r="AJ684" s="18">
        <v>22800</v>
      </c>
      <c r="AK684" s="47">
        <v>2533.3333333333335</v>
      </c>
      <c r="AL684" s="75">
        <v>17800</v>
      </c>
      <c r="AM684" s="47">
        <f t="shared" si="385"/>
        <v>1140</v>
      </c>
      <c r="AN684" s="47">
        <v>1.14E-2</v>
      </c>
      <c r="AO684" s="48">
        <v>1.0429569222694805E-5</v>
      </c>
      <c r="AP684" s="49">
        <v>0.99981816145676261</v>
      </c>
      <c r="AQ684" s="18" t="s">
        <v>1168</v>
      </c>
      <c r="AR684" s="24">
        <v>32300</v>
      </c>
      <c r="AS684" s="24" t="s">
        <v>1510</v>
      </c>
      <c r="AT684" s="79">
        <f t="shared" si="383"/>
        <v>684.61538461538464</v>
      </c>
      <c r="AU684" s="51" t="b">
        <f t="shared" si="384"/>
        <v>0</v>
      </c>
      <c r="AV684" s="19">
        <v>54.438202247191008</v>
      </c>
      <c r="AW684" s="47">
        <v>14535</v>
      </c>
      <c r="AX684" s="18" t="s">
        <v>1867</v>
      </c>
      <c r="AY684" s="18">
        <v>2</v>
      </c>
      <c r="AZ684" s="18">
        <f>AT684*U684</f>
        <v>10269.23076923077</v>
      </c>
      <c r="BB684" s="80">
        <f t="shared" si="386"/>
        <v>10000</v>
      </c>
      <c r="BC684" s="18">
        <f>BO684</f>
        <v>10400</v>
      </c>
      <c r="BD684" s="18">
        <f>BO684*G684</f>
        <v>4680</v>
      </c>
      <c r="BE684" s="18">
        <f>BD684*AY684</f>
        <v>9360</v>
      </c>
      <c r="BF684" s="18">
        <f>U684</f>
        <v>15</v>
      </c>
      <c r="BG684" s="19">
        <f>ROUNDUP(AR684/BO684,0)</f>
        <v>4</v>
      </c>
      <c r="BH684" s="19">
        <f>AY684-BG684</f>
        <v>-2</v>
      </c>
      <c r="BI684" s="19"/>
      <c r="BJ684" s="19"/>
      <c r="BK684" s="19">
        <f>BH684*BO684</f>
        <v>-20800</v>
      </c>
      <c r="BL684" s="19">
        <f>BK684*G684</f>
        <v>-9360</v>
      </c>
      <c r="BM684" s="19">
        <f>BF684*AT684</f>
        <v>10269.23076923077</v>
      </c>
      <c r="BN684" s="18">
        <f>Y684+ROUNDUP((BM684-Y684)/Z684,0)*Z684</f>
        <v>10400</v>
      </c>
      <c r="BO684" s="18">
        <f>IF(BN684&gt;=Y684,BN684,Y684)</f>
        <v>10400</v>
      </c>
      <c r="BP684" s="18">
        <f>BO684/AT684</f>
        <v>15.191011235955056</v>
      </c>
    </row>
    <row r="685" spans="1:68" x14ac:dyDescent="0.25">
      <c r="A685" s="18">
        <v>591</v>
      </c>
      <c r="B685" s="23" t="s">
        <v>899</v>
      </c>
      <c r="C685" s="28" t="s">
        <v>1870</v>
      </c>
      <c r="D685" s="28"/>
      <c r="E685" s="23"/>
      <c r="F685" s="24">
        <v>48500</v>
      </c>
      <c r="G685" s="25">
        <v>0.45</v>
      </c>
      <c r="H685" s="52" t="s">
        <v>1814</v>
      </c>
      <c r="I685" s="86" t="s">
        <v>1700</v>
      </c>
      <c r="J685" s="83" t="s">
        <v>1502</v>
      </c>
      <c r="K685" s="71" t="s">
        <v>1187</v>
      </c>
      <c r="L685" s="25" t="s">
        <v>900</v>
      </c>
      <c r="M685" s="52">
        <v>0.45</v>
      </c>
      <c r="N685" s="71" t="s">
        <v>1208</v>
      </c>
      <c r="O685" s="25">
        <v>1</v>
      </c>
      <c r="P685" s="25">
        <v>10</v>
      </c>
      <c r="Q685" s="52">
        <v>1</v>
      </c>
      <c r="R685" s="25">
        <v>3</v>
      </c>
      <c r="S685" s="25">
        <v>15</v>
      </c>
      <c r="T685" s="25">
        <v>7</v>
      </c>
      <c r="U685" s="25">
        <f>MIN(S685,T685)</f>
        <v>7</v>
      </c>
      <c r="V685" s="71"/>
      <c r="W685" s="71" t="s">
        <v>46</v>
      </c>
      <c r="X685" s="25" t="s">
        <v>1510</v>
      </c>
      <c r="Y685" s="25">
        <v>10000</v>
      </c>
      <c r="Z685" s="25">
        <v>200</v>
      </c>
      <c r="AA685" s="42">
        <v>21000</v>
      </c>
      <c r="AB685" s="42">
        <v>0</v>
      </c>
      <c r="AC685" s="42">
        <v>0</v>
      </c>
      <c r="AD685" s="42">
        <v>0</v>
      </c>
      <c r="AE685" s="42">
        <v>0</v>
      </c>
      <c r="AF685" s="42">
        <v>1500</v>
      </c>
      <c r="AG685" s="42">
        <v>0</v>
      </c>
      <c r="AH685" s="42">
        <v>0</v>
      </c>
      <c r="AI685" s="42">
        <v>0</v>
      </c>
      <c r="AJ685" s="18">
        <v>22500</v>
      </c>
      <c r="AK685" s="47">
        <v>2500</v>
      </c>
      <c r="AL685" s="75">
        <v>21000</v>
      </c>
      <c r="AM685" s="47">
        <f t="shared" si="385"/>
        <v>1125</v>
      </c>
      <c r="AN685" s="47">
        <v>1.125E-2</v>
      </c>
      <c r="AO685" s="48">
        <v>1.0292338048711979E-5</v>
      </c>
      <c r="AP685" s="49">
        <v>0.99982845379481133</v>
      </c>
      <c r="AQ685" s="18" t="s">
        <v>1552</v>
      </c>
      <c r="AR685" s="24">
        <v>48500</v>
      </c>
      <c r="AS685" s="24" t="s">
        <v>1510</v>
      </c>
      <c r="AT685" s="79">
        <f t="shared" si="383"/>
        <v>807.69230769230774</v>
      </c>
      <c r="AU685" s="51" t="b">
        <f t="shared" si="384"/>
        <v>0</v>
      </c>
      <c r="AV685" s="53">
        <v>69.285714285714292</v>
      </c>
      <c r="AW685" s="47">
        <v>21825</v>
      </c>
      <c r="BB685" s="80">
        <f t="shared" si="386"/>
        <v>10000</v>
      </c>
      <c r="BD685" s="18">
        <v>0</v>
      </c>
      <c r="BE685" s="18">
        <v>0</v>
      </c>
      <c r="BF685" s="18"/>
      <c r="BG685" s="18"/>
      <c r="BH685" s="18"/>
      <c r="BI685" s="18"/>
      <c r="BJ685" s="18"/>
      <c r="BK685" s="18"/>
      <c r="BL685" s="18"/>
    </row>
    <row r="686" spans="1:68" x14ac:dyDescent="0.25">
      <c r="A686" s="18">
        <v>380</v>
      </c>
      <c r="B686" s="26" t="s">
        <v>902</v>
      </c>
      <c r="C686" s="28" t="s">
        <v>1534</v>
      </c>
      <c r="D686" s="28"/>
      <c r="E686" s="23"/>
      <c r="F686" s="24">
        <v>9000</v>
      </c>
      <c r="G686" s="25">
        <v>2.2999999999999998</v>
      </c>
      <c r="H686" s="52" t="e">
        <v>#N/A</v>
      </c>
      <c r="I686" s="86" t="s">
        <v>1700</v>
      </c>
      <c r="J686" s="83" t="s">
        <v>1505</v>
      </c>
      <c r="K686" s="71" t="s">
        <v>1600</v>
      </c>
      <c r="L686" s="25" t="s">
        <v>903</v>
      </c>
      <c r="M686" s="52">
        <v>2.2999999999999998</v>
      </c>
      <c r="N686" s="71" t="s">
        <v>1208</v>
      </c>
      <c r="O686" s="25">
        <v>1</v>
      </c>
      <c r="P686" s="25">
        <v>12</v>
      </c>
      <c r="Q686" s="52">
        <v>7</v>
      </c>
      <c r="R686" s="25">
        <v>4</v>
      </c>
      <c r="S686" s="25">
        <v>1</v>
      </c>
      <c r="T686" s="25">
        <v>7</v>
      </c>
      <c r="U686" s="25">
        <f>MIN(S686,T686)</f>
        <v>1</v>
      </c>
      <c r="V686" s="71"/>
      <c r="W686" s="71" t="s">
        <v>46</v>
      </c>
      <c r="X686" s="25" t="s">
        <v>1510</v>
      </c>
      <c r="Y686" s="25">
        <v>0</v>
      </c>
      <c r="Z686" s="25">
        <v>200</v>
      </c>
      <c r="AA686" s="42">
        <v>1995</v>
      </c>
      <c r="AB686" s="42">
        <v>0</v>
      </c>
      <c r="AC686" s="42">
        <v>0</v>
      </c>
      <c r="AD686" s="42">
        <v>0</v>
      </c>
      <c r="AE686" s="42">
        <v>0</v>
      </c>
      <c r="AF686" s="42">
        <v>0</v>
      </c>
      <c r="AG686" s="42">
        <v>0</v>
      </c>
      <c r="AH686" s="42">
        <v>2000</v>
      </c>
      <c r="AI686" s="42">
        <v>0</v>
      </c>
      <c r="AJ686" s="18">
        <v>3995</v>
      </c>
      <c r="AK686" s="47">
        <v>443.88888888888891</v>
      </c>
      <c r="AL686" s="75">
        <v>2000</v>
      </c>
      <c r="AM686" s="47">
        <f t="shared" si="385"/>
        <v>1020.9444444444445</v>
      </c>
      <c r="AN686" s="47">
        <v>1.0209444444444445E-2</v>
      </c>
      <c r="AO686" s="48">
        <v>9.3403603121570386E-6</v>
      </c>
      <c r="AP686" s="49">
        <v>0.99983779415512353</v>
      </c>
      <c r="AQ686" s="18" t="s">
        <v>1168</v>
      </c>
      <c r="AR686" s="24">
        <v>9000</v>
      </c>
      <c r="AS686" s="24" t="s">
        <v>1510</v>
      </c>
      <c r="AT686" s="79">
        <f t="shared" si="383"/>
        <v>76.92307692307692</v>
      </c>
      <c r="AU686" s="51" t="b">
        <f t="shared" si="384"/>
        <v>1</v>
      </c>
      <c r="AV686" s="53">
        <v>135</v>
      </c>
      <c r="AW686" s="47">
        <v>20700</v>
      </c>
      <c r="AX686" s="18" t="s">
        <v>1849</v>
      </c>
      <c r="BB686" s="80">
        <f t="shared" si="386"/>
        <v>76.92307692307692</v>
      </c>
      <c r="BD686" s="18">
        <v>0</v>
      </c>
      <c r="BE686" s="18">
        <v>0</v>
      </c>
      <c r="BF686" s="18"/>
      <c r="BG686" s="19" t="e">
        <f>ROUNDUP(AR686/BO686,0)</f>
        <v>#DIV/0!</v>
      </c>
      <c r="BH686" s="19" t="e">
        <f>AY686-BG686</f>
        <v>#DIV/0!</v>
      </c>
      <c r="BI686" s="19"/>
      <c r="BJ686" s="19"/>
      <c r="BK686" s="19"/>
      <c r="BL686" s="19"/>
    </row>
    <row r="687" spans="1:68" x14ac:dyDescent="0.25">
      <c r="A687" s="18">
        <v>174</v>
      </c>
      <c r="B687" s="23" t="s">
        <v>904</v>
      </c>
      <c r="C687" s="28" t="s">
        <v>1534</v>
      </c>
      <c r="D687" s="28"/>
      <c r="E687" s="23"/>
      <c r="F687" s="24">
        <v>6.5</v>
      </c>
      <c r="G687" s="25">
        <v>517</v>
      </c>
      <c r="H687" s="52" t="s">
        <v>1702</v>
      </c>
      <c r="I687" s="86" t="s">
        <v>1699</v>
      </c>
      <c r="J687" s="83" t="s">
        <v>1651</v>
      </c>
      <c r="K687" s="71" t="s">
        <v>1192</v>
      </c>
      <c r="L687" s="25" t="s">
        <v>905</v>
      </c>
      <c r="M687" s="52">
        <v>517</v>
      </c>
      <c r="N687" s="71" t="s">
        <v>1207</v>
      </c>
      <c r="O687" s="25">
        <v>1</v>
      </c>
      <c r="P687" s="25">
        <v>10</v>
      </c>
      <c r="Q687" s="52">
        <v>1</v>
      </c>
      <c r="R687" s="25">
        <v>4</v>
      </c>
      <c r="S687" s="52">
        <f>O687+P687+Q687+R687</f>
        <v>16</v>
      </c>
      <c r="T687" s="25">
        <v>15</v>
      </c>
      <c r="U687" s="25">
        <f>SUM(O687:R687)</f>
        <v>16</v>
      </c>
      <c r="V687" s="71" t="s">
        <v>1938</v>
      </c>
      <c r="W687" s="71" t="s">
        <v>46</v>
      </c>
      <c r="X687" s="25" t="s">
        <v>1529</v>
      </c>
      <c r="Y687" s="25">
        <v>5</v>
      </c>
      <c r="Z687" s="25">
        <v>0.5</v>
      </c>
      <c r="AA687" s="42">
        <v>1.5</v>
      </c>
      <c r="AB687" s="42">
        <v>2</v>
      </c>
      <c r="AC687" s="42">
        <v>3</v>
      </c>
      <c r="AD687" s="42">
        <v>2.5</v>
      </c>
      <c r="AE687" s="42">
        <v>2</v>
      </c>
      <c r="AF687" s="42">
        <v>2.5</v>
      </c>
      <c r="AG687" s="42">
        <v>0.5</v>
      </c>
      <c r="AH687" s="42">
        <v>1.5</v>
      </c>
      <c r="AI687" s="42">
        <v>2</v>
      </c>
      <c r="AJ687" s="18">
        <v>17.5</v>
      </c>
      <c r="AK687" s="47">
        <v>1.9444444444444444</v>
      </c>
      <c r="AL687" s="75">
        <v>3</v>
      </c>
      <c r="AM687" s="47">
        <f t="shared" si="385"/>
        <v>1005.2777777777777</v>
      </c>
      <c r="AN687" s="47">
        <v>1.0052777777777777E-2</v>
      </c>
      <c r="AO687" s="48">
        <v>9.197029974886087E-6</v>
      </c>
      <c r="AP687" s="49">
        <v>0.99984699118509845</v>
      </c>
      <c r="AQ687" s="18" t="s">
        <v>1168</v>
      </c>
      <c r="AR687" s="24">
        <v>6.5</v>
      </c>
      <c r="AS687" s="24" t="s">
        <v>1509</v>
      </c>
      <c r="AT687" s="79">
        <f t="shared" si="383"/>
        <v>0.11538461538461539</v>
      </c>
      <c r="AU687" s="51" t="b">
        <f t="shared" si="384"/>
        <v>0</v>
      </c>
      <c r="AV687" s="53">
        <v>65</v>
      </c>
      <c r="AW687" s="47">
        <v>3360.5</v>
      </c>
      <c r="AX687" s="18" t="s">
        <v>1841</v>
      </c>
      <c r="AY687" s="18">
        <v>2</v>
      </c>
      <c r="AZ687" s="18">
        <f>AT687*U687</f>
        <v>1.8461538461538463</v>
      </c>
      <c r="BA687" s="44">
        <f>ROUNDUP((AT687*U687)/Z687,0)*Z687</f>
        <v>2</v>
      </c>
      <c r="BB687" s="80">
        <f t="shared" si="386"/>
        <v>5</v>
      </c>
      <c r="BC687" s="18">
        <f>BO687</f>
        <v>5</v>
      </c>
      <c r="BD687" s="18">
        <f>BO687*G687</f>
        <v>2585</v>
      </c>
      <c r="BE687" s="18">
        <f>BD687*AY687</f>
        <v>5170</v>
      </c>
      <c r="BF687" s="18">
        <f>U687</f>
        <v>16</v>
      </c>
      <c r="BG687" s="19">
        <f>ROUNDUP(AR687/BO687,0)</f>
        <v>2</v>
      </c>
      <c r="BH687" s="19">
        <f>AY687-BG687</f>
        <v>0</v>
      </c>
      <c r="BI687" s="19"/>
      <c r="BJ687" s="19"/>
      <c r="BK687" s="19">
        <f>BH687*BO687</f>
        <v>0</v>
      </c>
      <c r="BL687" s="19">
        <f>BK687*G687</f>
        <v>0</v>
      </c>
      <c r="BM687" s="19">
        <f>BF687*AT687</f>
        <v>1.8461538461538463</v>
      </c>
      <c r="BN687" s="18">
        <f>Y687+ROUNDUP((BM687-Y687)/Z687,0)*Z687</f>
        <v>1.5</v>
      </c>
      <c r="BO687" s="18">
        <f>IF(BN687&gt;=Y687,BN687,Y687)</f>
        <v>5</v>
      </c>
      <c r="BP687" s="18">
        <f>BO687/AT687</f>
        <v>43.333333333333329</v>
      </c>
    </row>
    <row r="688" spans="1:68" x14ac:dyDescent="0.25">
      <c r="A688" s="18">
        <v>639</v>
      </c>
      <c r="B688" s="23" t="s">
        <v>909</v>
      </c>
      <c r="C688" s="28" t="s">
        <v>1534</v>
      </c>
      <c r="D688" s="28"/>
      <c r="E688" s="23"/>
      <c r="F688" s="24">
        <v>263000</v>
      </c>
      <c r="G688" s="25">
        <v>0.24</v>
      </c>
      <c r="H688" s="52" t="e">
        <v>#N/A</v>
      </c>
      <c r="I688" s="86" t="s">
        <v>1700</v>
      </c>
      <c r="J688" s="83" t="s">
        <v>1502</v>
      </c>
      <c r="K688" s="71" t="s">
        <v>1197</v>
      </c>
      <c r="L688" s="25" t="s">
        <v>910</v>
      </c>
      <c r="M688" s="52">
        <v>0.24</v>
      </c>
      <c r="N688" s="71" t="s">
        <v>1208</v>
      </c>
      <c r="O688" s="25">
        <v>1</v>
      </c>
      <c r="P688" s="25">
        <v>7</v>
      </c>
      <c r="Q688" s="52">
        <v>4</v>
      </c>
      <c r="R688" s="25">
        <v>3</v>
      </c>
      <c r="S688" s="25">
        <v>15</v>
      </c>
      <c r="T688" s="25">
        <v>3</v>
      </c>
      <c r="U688" s="25">
        <f>SUM(O688:R688)</f>
        <v>15</v>
      </c>
      <c r="V688" s="71" t="s">
        <v>1872</v>
      </c>
      <c r="W688" s="71" t="s">
        <v>21</v>
      </c>
      <c r="X688" s="23" t="s">
        <v>1510</v>
      </c>
      <c r="Y688" s="25">
        <v>50000</v>
      </c>
      <c r="Z688" s="25">
        <v>1000</v>
      </c>
      <c r="AA688" s="42">
        <v>0</v>
      </c>
      <c r="AB688" s="42">
        <v>15000</v>
      </c>
      <c r="AC688" s="42">
        <v>0</v>
      </c>
      <c r="AD688" s="42">
        <v>0</v>
      </c>
      <c r="AE688" s="42">
        <v>0</v>
      </c>
      <c r="AF688" s="42">
        <v>0</v>
      </c>
      <c r="AG688" s="42">
        <v>21000</v>
      </c>
      <c r="AH688" s="42">
        <v>0</v>
      </c>
      <c r="AI688" s="42">
        <v>0</v>
      </c>
      <c r="AJ688" s="18">
        <v>36000</v>
      </c>
      <c r="AK688" s="47">
        <v>4000</v>
      </c>
      <c r="AL688" s="75">
        <v>21000</v>
      </c>
      <c r="AM688" s="47">
        <f t="shared" si="385"/>
        <v>960</v>
      </c>
      <c r="AN688" s="47">
        <v>9.5999999999999992E-3</v>
      </c>
      <c r="AO688" s="48">
        <v>8.7827951349008893E-6</v>
      </c>
      <c r="AP688" s="49">
        <v>0.9998557739802334</v>
      </c>
      <c r="AQ688" s="18" t="s">
        <v>1168</v>
      </c>
      <c r="AR688" s="24">
        <v>263000</v>
      </c>
      <c r="AS688" s="24" t="s">
        <v>1510</v>
      </c>
      <c r="AT688" s="79">
        <f t="shared" si="383"/>
        <v>807.69230769230774</v>
      </c>
      <c r="AU688" s="51" t="b">
        <f t="shared" si="384"/>
        <v>0</v>
      </c>
      <c r="AV688" s="53">
        <v>375.71428571428572</v>
      </c>
      <c r="AW688" s="47">
        <v>63120</v>
      </c>
      <c r="AX688" s="18" t="s">
        <v>1841</v>
      </c>
      <c r="AY688" s="18">
        <v>2</v>
      </c>
      <c r="AZ688" s="18">
        <f>AT688*U688</f>
        <v>12115.384615384615</v>
      </c>
      <c r="BA688" s="44">
        <f>ROUNDUP((AT688*U688)/Z688,0)*Z688</f>
        <v>13000</v>
      </c>
      <c r="BB688" s="80">
        <f t="shared" si="386"/>
        <v>50000</v>
      </c>
      <c r="BC688" s="18">
        <f>BO688</f>
        <v>50000</v>
      </c>
      <c r="BD688" s="18">
        <f>BO688*G688</f>
        <v>12000</v>
      </c>
      <c r="BE688" s="18">
        <f>BD688*AY688</f>
        <v>24000</v>
      </c>
      <c r="BF688" s="18">
        <v>5</v>
      </c>
      <c r="BG688" s="19">
        <f>ROUNDUP(AR688/BO688,0)</f>
        <v>6</v>
      </c>
      <c r="BH688" s="19">
        <f>AY688-BG688</f>
        <v>-4</v>
      </c>
      <c r="BI688" s="19">
        <f>(AR688-AY688*BO688)*G688</f>
        <v>39120</v>
      </c>
      <c r="BJ688" s="19"/>
      <c r="BK688" s="19"/>
      <c r="BL688" s="19"/>
      <c r="BM688" s="19">
        <f>BF688*AT688</f>
        <v>4038.4615384615386</v>
      </c>
      <c r="BN688" s="18">
        <f>Y688+ROUNDUP((BM688-Y688)/Z688,0)*Z688</f>
        <v>4000</v>
      </c>
      <c r="BO688" s="18">
        <f>IF(BN688&gt;=Y688,BN688,Y688)</f>
        <v>50000</v>
      </c>
      <c r="BP688" s="18">
        <f>BO688/AT688</f>
        <v>61.904761904761898</v>
      </c>
    </row>
    <row r="689" spans="1:68" x14ac:dyDescent="0.25">
      <c r="A689" s="18">
        <v>584</v>
      </c>
      <c r="B689" s="23" t="s">
        <v>911</v>
      </c>
      <c r="C689" s="28" t="s">
        <v>1870</v>
      </c>
      <c r="D689" s="28"/>
      <c r="E689" s="23"/>
      <c r="F689" s="24">
        <v>24000</v>
      </c>
      <c r="G689" s="25">
        <v>0.45</v>
      </c>
      <c r="H689" s="52" t="e">
        <v>#N/A</v>
      </c>
      <c r="I689" s="86" t="s">
        <v>1700</v>
      </c>
      <c r="J689" s="83" t="s">
        <v>1502</v>
      </c>
      <c r="K689" s="71" t="s">
        <v>1187</v>
      </c>
      <c r="L689" s="25" t="s">
        <v>912</v>
      </c>
      <c r="M689" s="52">
        <v>0.45</v>
      </c>
      <c r="N689" s="71" t="s">
        <v>1208</v>
      </c>
      <c r="O689" s="25">
        <v>1</v>
      </c>
      <c r="P689" s="25">
        <v>10</v>
      </c>
      <c r="Q689" s="52">
        <v>1</v>
      </c>
      <c r="R689" s="25">
        <v>3</v>
      </c>
      <c r="S689" s="25">
        <v>15</v>
      </c>
      <c r="T689" s="25">
        <v>7</v>
      </c>
      <c r="U689" s="25">
        <f>MIN(S689,T689)</f>
        <v>7</v>
      </c>
      <c r="V689" s="71"/>
      <c r="W689" s="71" t="s">
        <v>46</v>
      </c>
      <c r="X689" s="25" t="s">
        <v>1510</v>
      </c>
      <c r="Y689" s="25">
        <v>10000</v>
      </c>
      <c r="Z689" s="25">
        <v>200</v>
      </c>
      <c r="AA689" s="42">
        <v>19000</v>
      </c>
      <c r="AB689" s="42">
        <v>0</v>
      </c>
      <c r="AC689" s="42">
        <v>0</v>
      </c>
      <c r="AD689" s="42">
        <v>0</v>
      </c>
      <c r="AE689" s="42">
        <v>0</v>
      </c>
      <c r="AF689" s="42">
        <v>0</v>
      </c>
      <c r="AG689" s="42">
        <v>0</v>
      </c>
      <c r="AH689" s="42">
        <v>0</v>
      </c>
      <c r="AI689" s="42">
        <v>0</v>
      </c>
      <c r="AJ689" s="18">
        <v>19000</v>
      </c>
      <c r="AK689" s="47">
        <v>2111.1111111111113</v>
      </c>
      <c r="AL689" s="75">
        <v>19000</v>
      </c>
      <c r="AM689" s="47">
        <f t="shared" si="385"/>
        <v>950.00000000000011</v>
      </c>
      <c r="AN689" s="47">
        <v>9.5000000000000015E-3</v>
      </c>
      <c r="AO689" s="48">
        <v>8.6913076855790062E-6</v>
      </c>
      <c r="AP689" s="49">
        <v>0.99986446528791895</v>
      </c>
      <c r="AQ689" s="18" t="s">
        <v>1552</v>
      </c>
      <c r="AR689" s="24">
        <v>24000</v>
      </c>
      <c r="AS689" s="24" t="s">
        <v>1510</v>
      </c>
      <c r="AT689" s="79">
        <f t="shared" si="383"/>
        <v>730.76923076923072</v>
      </c>
      <c r="AU689" s="51" t="b">
        <f t="shared" si="384"/>
        <v>0</v>
      </c>
      <c r="AV689" s="19">
        <v>37.89473684210526</v>
      </c>
      <c r="AW689" s="47">
        <v>10800</v>
      </c>
      <c r="BB689" s="80">
        <f t="shared" si="386"/>
        <v>10000</v>
      </c>
      <c r="BD689" s="18">
        <v>0</v>
      </c>
      <c r="BE689" s="18">
        <v>0</v>
      </c>
      <c r="BF689" s="18"/>
      <c r="BG689" s="18"/>
      <c r="BH689" s="18"/>
      <c r="BI689" s="18"/>
      <c r="BJ689" s="18"/>
      <c r="BK689" s="18"/>
      <c r="BL689" s="18"/>
    </row>
    <row r="690" spans="1:68" x14ac:dyDescent="0.25">
      <c r="A690" s="18">
        <v>410</v>
      </c>
      <c r="B690" s="23" t="s">
        <v>914</v>
      </c>
      <c r="C690" s="28" t="s">
        <v>1534</v>
      </c>
      <c r="D690" s="28"/>
      <c r="E690" s="23"/>
      <c r="F690" s="24">
        <v>81000</v>
      </c>
      <c r="G690" s="25">
        <v>0.55000000000000004</v>
      </c>
      <c r="H690" s="52" t="e">
        <v>#N/A</v>
      </c>
      <c r="I690" s="86" t="s">
        <v>1700</v>
      </c>
      <c r="J690" s="83" t="s">
        <v>1505</v>
      </c>
      <c r="K690" s="71" t="s">
        <v>1187</v>
      </c>
      <c r="L690" s="25" t="s">
        <v>915</v>
      </c>
      <c r="M690" s="52">
        <v>0.55000000000000004</v>
      </c>
      <c r="N690" s="71" t="s">
        <v>1208</v>
      </c>
      <c r="O690" s="25">
        <v>1</v>
      </c>
      <c r="P690" s="25">
        <v>10</v>
      </c>
      <c r="Q690" s="52">
        <v>1</v>
      </c>
      <c r="R690" s="25">
        <v>3</v>
      </c>
      <c r="S690" s="25">
        <v>15</v>
      </c>
      <c r="T690" s="25">
        <v>5</v>
      </c>
      <c r="U690" s="25">
        <f>MIN(S690,T690)</f>
        <v>5</v>
      </c>
      <c r="V690" s="71" t="s">
        <v>1933</v>
      </c>
      <c r="W690" s="71" t="s">
        <v>46</v>
      </c>
      <c r="X690" s="25" t="s">
        <v>1510</v>
      </c>
      <c r="Y690" s="25">
        <v>0</v>
      </c>
      <c r="Z690" s="25">
        <v>200</v>
      </c>
      <c r="AA690" s="42">
        <v>10510</v>
      </c>
      <c r="AB690" s="42">
        <v>0</v>
      </c>
      <c r="AC690" s="42">
        <v>0</v>
      </c>
      <c r="AD690" s="42">
        <v>0</v>
      </c>
      <c r="AE690" s="42">
        <v>0</v>
      </c>
      <c r="AF690" s="42">
        <v>0</v>
      </c>
      <c r="AG690" s="42">
        <v>4900</v>
      </c>
      <c r="AH690" s="42">
        <v>0</v>
      </c>
      <c r="AI690" s="42">
        <v>0</v>
      </c>
      <c r="AJ690" s="18">
        <v>15410</v>
      </c>
      <c r="AK690" s="47">
        <v>1712.2222222222222</v>
      </c>
      <c r="AL690" s="75">
        <v>10510</v>
      </c>
      <c r="AM690" s="47">
        <f t="shared" si="385"/>
        <v>941.72222222222229</v>
      </c>
      <c r="AN690" s="47">
        <v>9.4172222222222227E-3</v>
      </c>
      <c r="AO690" s="48">
        <v>8.6155764080847788E-6</v>
      </c>
      <c r="AP690" s="49">
        <v>0.99987308086432702</v>
      </c>
      <c r="AQ690" s="18" t="s">
        <v>1168</v>
      </c>
      <c r="AR690" s="24">
        <v>81000</v>
      </c>
      <c r="AS690" s="24" t="s">
        <v>1510</v>
      </c>
      <c r="AT690" s="79">
        <f t="shared" si="383"/>
        <v>404.23076923076923</v>
      </c>
      <c r="AU690" s="51" t="b">
        <f t="shared" si="384"/>
        <v>1</v>
      </c>
      <c r="AV690" s="53">
        <v>231.2083729781161</v>
      </c>
      <c r="AW690" s="47">
        <v>44550</v>
      </c>
      <c r="AX690" s="18" t="s">
        <v>1849</v>
      </c>
      <c r="BB690" s="80">
        <f t="shared" si="386"/>
        <v>404.23076923076923</v>
      </c>
      <c r="BD690" s="18">
        <v>0</v>
      </c>
      <c r="BE690" s="18">
        <v>0</v>
      </c>
      <c r="BF690" s="18"/>
      <c r="BG690" s="19" t="e">
        <f>ROUNDUP(AR690/BO690,0)</f>
        <v>#DIV/0!</v>
      </c>
      <c r="BH690" s="19" t="e">
        <f>AY690-BG690</f>
        <v>#DIV/0!</v>
      </c>
      <c r="BI690" s="19"/>
      <c r="BJ690" s="19"/>
      <c r="BK690" s="19"/>
      <c r="BL690" s="19"/>
    </row>
    <row r="691" spans="1:68" ht="30" x14ac:dyDescent="0.25">
      <c r="A691" s="18">
        <v>584</v>
      </c>
      <c r="B691" s="28" t="s">
        <v>2275</v>
      </c>
      <c r="C691" s="28" t="s">
        <v>1534</v>
      </c>
      <c r="D691" s="28"/>
      <c r="E691" s="23"/>
      <c r="F691" s="24">
        <v>340</v>
      </c>
      <c r="G691" s="25">
        <v>35.85</v>
      </c>
      <c r="H691" s="52" t="e">
        <v>#N/A</v>
      </c>
      <c r="I691" s="86" t="s">
        <v>1700</v>
      </c>
      <c r="J691" s="83" t="s">
        <v>1639</v>
      </c>
      <c r="K691" s="71" t="s">
        <v>1178</v>
      </c>
      <c r="L691" s="25" t="s">
        <v>939</v>
      </c>
      <c r="M691" s="52">
        <v>35.85</v>
      </c>
      <c r="N691" s="71" t="s">
        <v>1208</v>
      </c>
      <c r="O691" s="25">
        <v>1</v>
      </c>
      <c r="P691" s="25">
        <v>4</v>
      </c>
      <c r="Q691" s="52">
        <v>1</v>
      </c>
      <c r="R691" s="25">
        <v>2</v>
      </c>
      <c r="S691" s="25">
        <v>8</v>
      </c>
      <c r="T691" s="25">
        <v>7</v>
      </c>
      <c r="U691" s="25">
        <f>SUM(O691:R691)</f>
        <v>8</v>
      </c>
      <c r="V691" s="71" t="s">
        <v>1968</v>
      </c>
      <c r="W691" s="71" t="s">
        <v>46</v>
      </c>
      <c r="X691" s="25" t="s">
        <v>1510</v>
      </c>
      <c r="Y691" s="25">
        <v>500</v>
      </c>
      <c r="Z691" s="25">
        <v>10</v>
      </c>
      <c r="AA691" s="42"/>
      <c r="AB691" s="42"/>
      <c r="AC691" s="42"/>
      <c r="AD691" s="42"/>
      <c r="AE691" s="42">
        <v>50</v>
      </c>
      <c r="AF691" s="42">
        <v>0</v>
      </c>
      <c r="AG691" s="42">
        <v>0</v>
      </c>
      <c r="AH691" s="42">
        <v>30</v>
      </c>
      <c r="AI691" s="42">
        <v>50</v>
      </c>
      <c r="AJ691" s="18">
        <v>130</v>
      </c>
      <c r="AK691" s="47">
        <v>26</v>
      </c>
      <c r="AL691" s="75">
        <v>50</v>
      </c>
      <c r="AM691" s="47">
        <f t="shared" si="385"/>
        <v>517.83333333333337</v>
      </c>
      <c r="AN691" s="47">
        <v>9.3209999999999994E-3</v>
      </c>
      <c r="AO691" s="48">
        <v>8.5275451512928312E-6</v>
      </c>
      <c r="AP691" s="49">
        <v>0.99988160840947826</v>
      </c>
      <c r="AQ691" s="18" t="s">
        <v>1168</v>
      </c>
      <c r="AR691" s="24">
        <v>340</v>
      </c>
      <c r="AS691" s="24" t="s">
        <v>1510</v>
      </c>
      <c r="AT691" s="79">
        <f t="shared" si="383"/>
        <v>1.9230769230769231</v>
      </c>
      <c r="AU691" s="51" t="b">
        <f t="shared" si="384"/>
        <v>0</v>
      </c>
      <c r="AV691" s="53">
        <v>204</v>
      </c>
      <c r="AW691" s="47">
        <v>12189</v>
      </c>
      <c r="AX691" s="18" t="s">
        <v>1841</v>
      </c>
      <c r="AY691" s="18">
        <v>2</v>
      </c>
      <c r="AZ691" s="18">
        <f>AT691*U691</f>
        <v>15.384615384615385</v>
      </c>
      <c r="BA691" s="44">
        <f>ROUNDUP((AT691*U691)/Z691,0)*Z691</f>
        <v>20</v>
      </c>
      <c r="BB691" s="80">
        <f t="shared" si="386"/>
        <v>500</v>
      </c>
      <c r="BC691" s="18">
        <f>BO691</f>
        <v>500</v>
      </c>
      <c r="BD691" s="18">
        <f>BO691*G691</f>
        <v>17925</v>
      </c>
      <c r="BE691" s="18">
        <f>BD691*AY691</f>
        <v>35850</v>
      </c>
      <c r="BF691" s="18">
        <f>U691</f>
        <v>8</v>
      </c>
      <c r="BG691" s="19">
        <f>ROUNDUP(AR691/BO691,0)</f>
        <v>1</v>
      </c>
      <c r="BH691" s="19">
        <f>AY691-BG691</f>
        <v>1</v>
      </c>
      <c r="BI691" s="19"/>
      <c r="BJ691" s="19"/>
      <c r="BK691" s="19">
        <f>BH691*BO691</f>
        <v>500</v>
      </c>
      <c r="BL691" s="19">
        <f>BK691*G691</f>
        <v>17925</v>
      </c>
      <c r="BM691" s="19">
        <f>BF691*AT691</f>
        <v>15.384615384615385</v>
      </c>
      <c r="BN691" s="18">
        <f>Y691+ROUNDUP((BM691-Y691)/Z691,0)*Z691</f>
        <v>10</v>
      </c>
      <c r="BO691" s="18">
        <f>IF(BN691&gt;=Y691,BN691,Y691)</f>
        <v>500</v>
      </c>
      <c r="BP691" s="18">
        <f>BO691/AT691</f>
        <v>260</v>
      </c>
    </row>
    <row r="692" spans="1:68" x14ac:dyDescent="0.25">
      <c r="A692" s="18">
        <v>943</v>
      </c>
      <c r="B692" s="23" t="s">
        <v>955</v>
      </c>
      <c r="C692" s="28" t="s">
        <v>1525</v>
      </c>
      <c r="D692" s="28"/>
      <c r="E692" s="23"/>
      <c r="F692" s="24">
        <v>60</v>
      </c>
      <c r="G692" s="25">
        <v>65</v>
      </c>
      <c r="H692" s="52" t="e">
        <v>#N/A</v>
      </c>
      <c r="I692" s="86" t="s">
        <v>1667</v>
      </c>
      <c r="J692" s="83" t="s">
        <v>1667</v>
      </c>
      <c r="K692" s="71" t="s">
        <v>1171</v>
      </c>
      <c r="L692" s="25" t="s">
        <v>956</v>
      </c>
      <c r="M692" s="52">
        <v>65</v>
      </c>
      <c r="N692" s="71" t="s">
        <v>1208</v>
      </c>
      <c r="O692" s="25">
        <v>1</v>
      </c>
      <c r="P692" s="25">
        <v>7</v>
      </c>
      <c r="Q692" s="52">
        <v>4</v>
      </c>
      <c r="R692" s="25">
        <v>3</v>
      </c>
      <c r="S692" s="25">
        <v>1</v>
      </c>
      <c r="T692" s="25">
        <v>10</v>
      </c>
      <c r="U692" s="25">
        <f>MIN(S692,T692)</f>
        <v>1</v>
      </c>
      <c r="V692" s="71"/>
      <c r="W692" s="71" t="s">
        <v>19</v>
      </c>
      <c r="X692" s="25" t="s">
        <v>1529</v>
      </c>
      <c r="Y692" s="25">
        <v>0</v>
      </c>
      <c r="Z692" s="25">
        <v>15</v>
      </c>
      <c r="AA692" s="42"/>
      <c r="AB692" s="42"/>
      <c r="AC692" s="42"/>
      <c r="AD692" s="42"/>
      <c r="AE692" s="42"/>
      <c r="AF692" s="42"/>
      <c r="AG692" s="42">
        <v>40</v>
      </c>
      <c r="AH692" s="42">
        <v>0</v>
      </c>
      <c r="AI692" s="42">
        <v>0</v>
      </c>
      <c r="AJ692" s="18">
        <v>40</v>
      </c>
      <c r="AK692" s="47">
        <v>13.333333333333334</v>
      </c>
      <c r="AL692" s="75">
        <v>40</v>
      </c>
      <c r="AM692" s="47">
        <f t="shared" si="385"/>
        <v>288.88888888888891</v>
      </c>
      <c r="AN692" s="47">
        <v>8.666666666666668E-3</v>
      </c>
      <c r="AO692" s="48">
        <v>7.928912274563303E-6</v>
      </c>
      <c r="AP692" s="49">
        <v>0.99988953732175279</v>
      </c>
      <c r="AQ692" s="18" t="s">
        <v>1168</v>
      </c>
      <c r="AR692" s="24">
        <v>60</v>
      </c>
      <c r="AS692" s="24" t="s">
        <v>1509</v>
      </c>
      <c r="AT692" s="79">
        <f t="shared" si="383"/>
        <v>1.5384615384615385</v>
      </c>
      <c r="AU692" s="51" t="b">
        <f t="shared" si="384"/>
        <v>1</v>
      </c>
      <c r="AV692" s="19">
        <v>45</v>
      </c>
      <c r="AW692" s="47">
        <v>3900</v>
      </c>
      <c r="AX692" s="18" t="s">
        <v>1849</v>
      </c>
      <c r="BB692" s="80">
        <f t="shared" si="386"/>
        <v>1.5384615384615385</v>
      </c>
      <c r="BD692" s="18">
        <v>0</v>
      </c>
      <c r="BE692" s="18">
        <v>0</v>
      </c>
      <c r="BF692" s="18"/>
      <c r="BG692" s="19" t="e">
        <f>ROUNDUP(AR692/BO692,0)</f>
        <v>#DIV/0!</v>
      </c>
      <c r="BH692" s="19" t="e">
        <f>AY692-BG692</f>
        <v>#DIV/0!</v>
      </c>
      <c r="BI692" s="19"/>
      <c r="BJ692" s="19"/>
      <c r="BK692" s="19"/>
      <c r="BL692" s="19"/>
    </row>
    <row r="693" spans="1:68" ht="30" x14ac:dyDescent="0.25">
      <c r="A693" s="18">
        <v>982</v>
      </c>
      <c r="B693" s="29" t="s">
        <v>2276</v>
      </c>
      <c r="C693" s="28" t="s">
        <v>1534</v>
      </c>
      <c r="D693" s="28"/>
      <c r="E693" s="23"/>
      <c r="F693" s="24">
        <v>0</v>
      </c>
      <c r="G693" s="25">
        <v>500</v>
      </c>
      <c r="H693" s="52" t="e">
        <v>#N/A</v>
      </c>
      <c r="I693" s="86" t="s">
        <v>1700</v>
      </c>
      <c r="J693" s="83" t="s">
        <v>1505</v>
      </c>
      <c r="K693" s="71" t="s">
        <v>1183</v>
      </c>
      <c r="L693" s="25" t="s">
        <v>957</v>
      </c>
      <c r="M693" s="52">
        <v>500</v>
      </c>
      <c r="N693" s="71" t="s">
        <v>1207</v>
      </c>
      <c r="O693" s="25">
        <v>1</v>
      </c>
      <c r="P693" s="25">
        <v>20</v>
      </c>
      <c r="Q693" s="52">
        <v>5</v>
      </c>
      <c r="R693" s="25">
        <v>5</v>
      </c>
      <c r="S693" s="52">
        <f>O693+P693+Q693+R693</f>
        <v>31</v>
      </c>
      <c r="T693" s="54">
        <v>30</v>
      </c>
      <c r="U693" s="25">
        <f>SUM(O693:R693)</f>
        <v>31</v>
      </c>
      <c r="V693" s="71" t="s">
        <v>1935</v>
      </c>
      <c r="W693" s="71" t="s">
        <v>19</v>
      </c>
      <c r="X693" s="25" t="s">
        <v>1529</v>
      </c>
      <c r="Y693" s="25">
        <v>25</v>
      </c>
      <c r="Z693" s="25">
        <v>25</v>
      </c>
      <c r="AA693" s="42"/>
      <c r="AB693" s="42"/>
      <c r="AC693" s="42"/>
      <c r="AD693" s="42"/>
      <c r="AE693" s="42"/>
      <c r="AF693" s="42"/>
      <c r="AG693" s="42">
        <v>5</v>
      </c>
      <c r="AH693" s="42">
        <v>0</v>
      </c>
      <c r="AI693" s="42">
        <v>0</v>
      </c>
      <c r="AJ693" s="18">
        <v>5</v>
      </c>
      <c r="AK693" s="47">
        <v>1.6666666666666667</v>
      </c>
      <c r="AL693" s="75">
        <v>5</v>
      </c>
      <c r="AM693" s="47">
        <f t="shared" si="385"/>
        <v>277.77777777777777</v>
      </c>
      <c r="AN693" s="47">
        <v>8.3333333333333332E-3</v>
      </c>
      <c r="AO693" s="48">
        <v>7.6239541101570221E-6</v>
      </c>
      <c r="AP693" s="49">
        <v>0.99989716127586292</v>
      </c>
      <c r="AQ693" s="18" t="s">
        <v>1168</v>
      </c>
      <c r="AR693" s="57">
        <v>0</v>
      </c>
      <c r="AS693" s="24" t="s">
        <v>1509</v>
      </c>
      <c r="AT693" s="79">
        <f t="shared" si="383"/>
        <v>0.19230769230769232</v>
      </c>
      <c r="AU693" s="51" t="b">
        <f t="shared" si="384"/>
        <v>0</v>
      </c>
      <c r="AV693" s="19">
        <v>0</v>
      </c>
      <c r="AW693" s="47">
        <v>0</v>
      </c>
      <c r="AX693" s="18" t="s">
        <v>1841</v>
      </c>
      <c r="AY693" s="18">
        <v>2</v>
      </c>
      <c r="AZ693" s="18">
        <f>AT693*U693</f>
        <v>5.9615384615384617</v>
      </c>
      <c r="BA693" s="44">
        <f>ROUNDUP((AT693*U693)/Z693,0)*Z693</f>
        <v>25</v>
      </c>
      <c r="BB693" s="80">
        <f t="shared" si="386"/>
        <v>25</v>
      </c>
      <c r="BC693" s="18">
        <f>BO693</f>
        <v>25</v>
      </c>
      <c r="BD693" s="18">
        <f>BO693*G693</f>
        <v>12500</v>
      </c>
      <c r="BE693" s="18">
        <f>BD693*AY693</f>
        <v>25000</v>
      </c>
      <c r="BF693" s="18">
        <f>U693</f>
        <v>31</v>
      </c>
      <c r="BG693" s="19">
        <f>ROUNDUP(AR693/BO693,0)</f>
        <v>0</v>
      </c>
      <c r="BH693" s="19">
        <f>AY693-BG693</f>
        <v>2</v>
      </c>
      <c r="BI693" s="19"/>
      <c r="BJ693" s="19"/>
      <c r="BK693" s="19">
        <f>BH693*BO693</f>
        <v>50</v>
      </c>
      <c r="BL693" s="58">
        <f>BK693*G693</f>
        <v>25000</v>
      </c>
      <c r="BM693" s="19">
        <f>BF693*AT693</f>
        <v>5.9615384615384617</v>
      </c>
      <c r="BN693" s="18">
        <f>Y693+ROUNDUP((BM693-Y693)/Z693,0)*Z693</f>
        <v>0</v>
      </c>
      <c r="BO693" s="18">
        <f>IF(BN693&gt;=Y693,BN693,Y693)</f>
        <v>25</v>
      </c>
      <c r="BP693" s="18">
        <f>BO693/AT693</f>
        <v>130</v>
      </c>
    </row>
    <row r="694" spans="1:68" ht="30" x14ac:dyDescent="0.25">
      <c r="A694" s="18">
        <v>582</v>
      </c>
      <c r="B694" s="28" t="s">
        <v>2277</v>
      </c>
      <c r="C694" s="28" t="s">
        <v>1870</v>
      </c>
      <c r="D694" s="28"/>
      <c r="E694" s="23"/>
      <c r="F694" s="24">
        <v>77900</v>
      </c>
      <c r="G694" s="25">
        <v>0.3</v>
      </c>
      <c r="H694" s="52" t="e">
        <v>#N/A</v>
      </c>
      <c r="I694" s="86" t="s">
        <v>1700</v>
      </c>
      <c r="J694" s="83" t="s">
        <v>1502</v>
      </c>
      <c r="K694" s="71" t="s">
        <v>1187</v>
      </c>
      <c r="L694" s="25" t="s">
        <v>870</v>
      </c>
      <c r="M694" s="52">
        <v>0.3</v>
      </c>
      <c r="N694" s="71" t="s">
        <v>1208</v>
      </c>
      <c r="O694" s="25">
        <v>1</v>
      </c>
      <c r="P694" s="25">
        <v>10</v>
      </c>
      <c r="Q694" s="52">
        <v>1</v>
      </c>
      <c r="R694" s="25">
        <v>3</v>
      </c>
      <c r="S694" s="25">
        <v>15</v>
      </c>
      <c r="T694" s="25">
        <v>7</v>
      </c>
      <c r="U694" s="25">
        <f>MIN(S694,T694)</f>
        <v>7</v>
      </c>
      <c r="V694" s="71"/>
      <c r="W694" s="71" t="s">
        <v>46</v>
      </c>
      <c r="X694" s="25" t="s">
        <v>1510</v>
      </c>
      <c r="Y694" s="25">
        <v>10000</v>
      </c>
      <c r="Z694" s="25">
        <v>200</v>
      </c>
      <c r="AA694" s="42">
        <v>24550</v>
      </c>
      <c r="AB694" s="42">
        <v>0</v>
      </c>
      <c r="AC694" s="42">
        <v>0</v>
      </c>
      <c r="AD694" s="42">
        <v>0</v>
      </c>
      <c r="AE694" s="42">
        <v>0</v>
      </c>
      <c r="AF694" s="42">
        <v>0</v>
      </c>
      <c r="AG694" s="42">
        <v>0</v>
      </c>
      <c r="AH694" s="42">
        <v>0</v>
      </c>
      <c r="AI694" s="42">
        <v>0</v>
      </c>
      <c r="AJ694" s="18">
        <v>24550</v>
      </c>
      <c r="AK694" s="47">
        <v>2727.7777777777778</v>
      </c>
      <c r="AL694" s="75">
        <v>24550</v>
      </c>
      <c r="AM694" s="47">
        <f t="shared" si="385"/>
        <v>818.33333333333337</v>
      </c>
      <c r="AN694" s="47">
        <v>8.1833333333333341E-3</v>
      </c>
      <c r="AO694" s="48">
        <v>1.4224773578730969E-5</v>
      </c>
      <c r="AP694" s="49">
        <v>0.99970674778684654</v>
      </c>
      <c r="AQ694" s="18" t="s">
        <v>1552</v>
      </c>
      <c r="AR694" s="24">
        <v>77900</v>
      </c>
      <c r="AS694" s="24" t="s">
        <v>1510</v>
      </c>
      <c r="AT694" s="79">
        <f t="shared" si="383"/>
        <v>944.23076923076928</v>
      </c>
      <c r="AU694" s="51" t="b">
        <f t="shared" si="384"/>
        <v>0</v>
      </c>
      <c r="AV694" s="53">
        <v>95.193482688391029</v>
      </c>
      <c r="AW694" s="47">
        <v>23370</v>
      </c>
      <c r="BB694" s="80">
        <f t="shared" si="386"/>
        <v>10000</v>
      </c>
      <c r="BD694" s="18">
        <v>0</v>
      </c>
      <c r="BE694" s="18">
        <v>0</v>
      </c>
      <c r="BF694" s="18"/>
      <c r="BG694" s="18"/>
      <c r="BH694" s="18"/>
      <c r="BI694" s="18"/>
      <c r="BJ694" s="18"/>
      <c r="BK694" s="18"/>
      <c r="BL694" s="18"/>
    </row>
    <row r="695" spans="1:68" x14ac:dyDescent="0.25">
      <c r="A695" s="18">
        <v>171</v>
      </c>
      <c r="B695" s="23" t="s">
        <v>918</v>
      </c>
      <c r="C695" s="28" t="s">
        <v>1534</v>
      </c>
      <c r="D695" s="28"/>
      <c r="E695" s="23"/>
      <c r="F695" s="24">
        <v>47.5</v>
      </c>
      <c r="G695" s="25">
        <v>575</v>
      </c>
      <c r="H695" s="52" t="e">
        <v>#N/A</v>
      </c>
      <c r="I695" s="86" t="s">
        <v>1700</v>
      </c>
      <c r="J695" s="83" t="s">
        <v>1502</v>
      </c>
      <c r="K695" s="71" t="s">
        <v>1192</v>
      </c>
      <c r="L695" s="25" t="s">
        <v>919</v>
      </c>
      <c r="M695" s="52">
        <v>575</v>
      </c>
      <c r="N695" s="71" t="s">
        <v>1207</v>
      </c>
      <c r="O695" s="25">
        <v>1</v>
      </c>
      <c r="P695" s="25">
        <v>10</v>
      </c>
      <c r="Q695" s="52">
        <v>1</v>
      </c>
      <c r="R695" s="25">
        <v>4</v>
      </c>
      <c r="S695" s="52">
        <f>O695+P695+Q695+R695</f>
        <v>16</v>
      </c>
      <c r="T695" s="25">
        <v>7</v>
      </c>
      <c r="U695" s="25">
        <f>SUM(O695:R695)</f>
        <v>16</v>
      </c>
      <c r="V695" s="71" t="s">
        <v>1949</v>
      </c>
      <c r="W695" s="71" t="s">
        <v>46</v>
      </c>
      <c r="X695" s="25" t="s">
        <v>1529</v>
      </c>
      <c r="Y695" s="25">
        <v>5</v>
      </c>
      <c r="Z695" s="25">
        <v>5</v>
      </c>
      <c r="AA695" s="42">
        <v>0</v>
      </c>
      <c r="AB695" s="42">
        <v>0</v>
      </c>
      <c r="AC695" s="42">
        <v>5</v>
      </c>
      <c r="AD695" s="42">
        <v>0</v>
      </c>
      <c r="AE695" s="42">
        <v>0</v>
      </c>
      <c r="AF695" s="42">
        <v>5</v>
      </c>
      <c r="AG695" s="42">
        <v>0</v>
      </c>
      <c r="AH695" s="42">
        <v>1</v>
      </c>
      <c r="AI695" s="42">
        <v>1.5</v>
      </c>
      <c r="AJ695" s="18">
        <v>12.5</v>
      </c>
      <c r="AK695" s="47">
        <v>1.3888888888888888</v>
      </c>
      <c r="AL695" s="75">
        <v>5</v>
      </c>
      <c r="AM695" s="47">
        <f t="shared" si="385"/>
        <v>798.61111111111109</v>
      </c>
      <c r="AN695" s="47">
        <v>7.9861111111111105E-3</v>
      </c>
      <c r="AO695" s="48">
        <v>7.3062893555671456E-6</v>
      </c>
      <c r="AP695" s="49">
        <v>0.99990446756521845</v>
      </c>
      <c r="AQ695" s="18" t="s">
        <v>1168</v>
      </c>
      <c r="AR695" s="24">
        <v>47.5</v>
      </c>
      <c r="AS695" s="24" t="s">
        <v>1509</v>
      </c>
      <c r="AT695" s="79">
        <f t="shared" si="383"/>
        <v>0.19230769230769232</v>
      </c>
      <c r="AU695" s="51" t="b">
        <f t="shared" si="384"/>
        <v>0</v>
      </c>
      <c r="AV695" s="53">
        <v>285</v>
      </c>
      <c r="AW695" s="47">
        <v>27312.5</v>
      </c>
      <c r="AX695" s="18" t="s">
        <v>1841</v>
      </c>
      <c r="AY695" s="18">
        <v>2</v>
      </c>
      <c r="AZ695" s="18">
        <f>AT695*U695</f>
        <v>3.0769230769230771</v>
      </c>
      <c r="BA695" s="44">
        <f>ROUNDUP((AT695*U695)/Z695,0)*Z695</f>
        <v>5</v>
      </c>
      <c r="BB695" s="80">
        <f t="shared" si="386"/>
        <v>5</v>
      </c>
      <c r="BC695" s="18">
        <f>BO695</f>
        <v>5</v>
      </c>
      <c r="BD695" s="18">
        <f>BO695*G695</f>
        <v>2875</v>
      </c>
      <c r="BE695" s="18">
        <f>BD695*AY695</f>
        <v>5750</v>
      </c>
      <c r="BF695" s="18">
        <f>U695</f>
        <v>16</v>
      </c>
      <c r="BG695" s="19">
        <f>ROUNDUP(AR695/BO695,0)</f>
        <v>10</v>
      </c>
      <c r="BH695" s="19">
        <f>AY695-BG695</f>
        <v>-8</v>
      </c>
      <c r="BI695" s="19"/>
      <c r="BJ695" s="19"/>
      <c r="BK695" s="19">
        <f>BH695*BO695</f>
        <v>-40</v>
      </c>
      <c r="BL695" s="19">
        <f>BK695*G695</f>
        <v>-23000</v>
      </c>
      <c r="BM695" s="19">
        <f>BF695*AT695</f>
        <v>3.0769230769230771</v>
      </c>
      <c r="BN695" s="18">
        <f>Y695+ROUNDUP((BM695-Y695)/Z695,0)*Z695</f>
        <v>0</v>
      </c>
      <c r="BO695" s="18">
        <f>IF(BN695&gt;=Y695,BN695,Y695)</f>
        <v>5</v>
      </c>
      <c r="BP695" s="18">
        <f>BO695/AT695</f>
        <v>26</v>
      </c>
    </row>
    <row r="696" spans="1:68" x14ac:dyDescent="0.25">
      <c r="A696" s="18">
        <v>216</v>
      </c>
      <c r="B696" s="23" t="s">
        <v>1358</v>
      </c>
      <c r="C696" s="28" t="s">
        <v>1870</v>
      </c>
      <c r="D696" s="28"/>
      <c r="E696" s="23" t="s">
        <v>1602</v>
      </c>
      <c r="F696" s="24">
        <v>91500</v>
      </c>
      <c r="G696" s="25">
        <v>0.45</v>
      </c>
      <c r="H696" s="52" t="e">
        <v>#N/A</v>
      </c>
      <c r="I696" s="86" t="s">
        <v>1700</v>
      </c>
      <c r="J696" s="83" t="s">
        <v>1639</v>
      </c>
      <c r="K696" s="69" t="s">
        <v>1187</v>
      </c>
      <c r="L696" s="25" t="s">
        <v>1359</v>
      </c>
      <c r="M696" s="52">
        <v>0.45</v>
      </c>
      <c r="N696" s="71" t="s">
        <v>1208</v>
      </c>
      <c r="O696" s="25">
        <v>1</v>
      </c>
      <c r="P696" s="25">
        <v>10</v>
      </c>
      <c r="Q696" s="52">
        <v>1</v>
      </c>
      <c r="R696" s="25">
        <v>3</v>
      </c>
      <c r="S696" s="25">
        <v>15</v>
      </c>
      <c r="U696" s="25">
        <f>MIN(S696,T696)</f>
        <v>15</v>
      </c>
      <c r="V696" s="71"/>
      <c r="W696" s="71" t="s">
        <v>31</v>
      </c>
      <c r="X696" s="25" t="s">
        <v>1510</v>
      </c>
      <c r="Y696" s="25">
        <v>5000</v>
      </c>
      <c r="Z696" s="25">
        <v>200</v>
      </c>
      <c r="AA696" s="42"/>
      <c r="AB696" s="42"/>
      <c r="AC696" s="42">
        <v>1500</v>
      </c>
      <c r="AD696" s="42"/>
      <c r="AE696" s="42">
        <v>2000</v>
      </c>
      <c r="AF696" s="42"/>
      <c r="AG696" s="42"/>
      <c r="AH696" s="42"/>
      <c r="AI696" s="42"/>
      <c r="AK696" s="47">
        <v>1750</v>
      </c>
      <c r="AM696" s="47">
        <f t="shared" si="385"/>
        <v>0</v>
      </c>
      <c r="AO696" s="48">
        <v>0</v>
      </c>
      <c r="AP696" s="49">
        <v>1</v>
      </c>
      <c r="AQ696" s="18" t="s">
        <v>1552</v>
      </c>
      <c r="AR696" s="24">
        <v>91500</v>
      </c>
      <c r="AS696" s="24" t="s">
        <v>1510</v>
      </c>
      <c r="AT696" s="79">
        <f t="shared" si="383"/>
        <v>0</v>
      </c>
      <c r="AU696" s="51" t="b">
        <f t="shared" si="384"/>
        <v>0</v>
      </c>
      <c r="AV696" s="19"/>
      <c r="AW696" s="47">
        <v>41175</v>
      </c>
      <c r="BB696" s="80">
        <f t="shared" si="386"/>
        <v>5000</v>
      </c>
      <c r="BD696" s="18">
        <v>0</v>
      </c>
      <c r="BE696" s="18">
        <v>0</v>
      </c>
      <c r="BF696" s="18"/>
      <c r="BG696" s="18"/>
      <c r="BH696" s="18"/>
      <c r="BI696" s="18"/>
      <c r="BJ696" s="18"/>
      <c r="BK696" s="18"/>
      <c r="BL696" s="18"/>
    </row>
    <row r="697" spans="1:68" ht="30" x14ac:dyDescent="0.25">
      <c r="A697" s="18">
        <v>867</v>
      </c>
      <c r="B697" s="28" t="s">
        <v>2278</v>
      </c>
      <c r="C697" s="28" t="s">
        <v>1870</v>
      </c>
      <c r="D697" s="28"/>
      <c r="E697" s="23" t="s">
        <v>1602</v>
      </c>
      <c r="F697" s="24">
        <v>290</v>
      </c>
      <c r="G697" s="25">
        <v>15</v>
      </c>
      <c r="H697" s="52" t="e">
        <v>#N/A</v>
      </c>
      <c r="I697" s="86" t="s">
        <v>1700</v>
      </c>
      <c r="J697" s="83" t="s">
        <v>1499</v>
      </c>
      <c r="K697" s="69" t="s">
        <v>1178</v>
      </c>
      <c r="L697" s="25" t="s">
        <v>1357</v>
      </c>
      <c r="M697" s="52">
        <v>15</v>
      </c>
      <c r="N697" s="71" t="s">
        <v>1208</v>
      </c>
      <c r="O697" s="25">
        <v>1</v>
      </c>
      <c r="P697" s="25">
        <v>4</v>
      </c>
      <c r="Q697" s="52">
        <v>1</v>
      </c>
      <c r="R697" s="25">
        <v>2</v>
      </c>
      <c r="S697" s="25">
        <v>8</v>
      </c>
      <c r="U697" s="25">
        <f>MIN(S697,T697)</f>
        <v>8</v>
      </c>
      <c r="V697" s="71"/>
      <c r="W697" s="71" t="s">
        <v>46</v>
      </c>
      <c r="X697" s="25" t="s">
        <v>1510</v>
      </c>
      <c r="Y697" s="25">
        <v>500</v>
      </c>
      <c r="Z697" s="25">
        <v>10</v>
      </c>
      <c r="AA697" s="42"/>
      <c r="AB697" s="42"/>
      <c r="AC697" s="42"/>
      <c r="AD697" s="42"/>
      <c r="AE697" s="42">
        <v>50</v>
      </c>
      <c r="AF697" s="42"/>
      <c r="AG697" s="42"/>
      <c r="AH697" s="42"/>
      <c r="AI697" s="42"/>
      <c r="AK697" s="47">
        <v>50</v>
      </c>
      <c r="AM697" s="47">
        <f t="shared" si="385"/>
        <v>0</v>
      </c>
      <c r="AO697" s="48">
        <v>0</v>
      </c>
      <c r="AP697" s="49">
        <v>1</v>
      </c>
      <c r="AQ697" s="18" t="s">
        <v>1552</v>
      </c>
      <c r="AR697" s="24">
        <v>290</v>
      </c>
      <c r="AS697" s="24" t="s">
        <v>1510</v>
      </c>
      <c r="AT697" s="79">
        <f t="shared" si="383"/>
        <v>0</v>
      </c>
      <c r="AU697" s="51" t="b">
        <f t="shared" si="384"/>
        <v>0</v>
      </c>
      <c r="AV697" s="19"/>
      <c r="AW697" s="47">
        <v>4350</v>
      </c>
      <c r="BB697" s="80">
        <f t="shared" si="386"/>
        <v>500</v>
      </c>
      <c r="BD697" s="18">
        <v>0</v>
      </c>
      <c r="BE697" s="18">
        <v>0</v>
      </c>
      <c r="BF697" s="18"/>
      <c r="BG697" s="18"/>
      <c r="BH697" s="18"/>
      <c r="BI697" s="18"/>
      <c r="BJ697" s="18"/>
      <c r="BK697" s="18"/>
      <c r="BL697" s="18"/>
    </row>
    <row r="698" spans="1:68" x14ac:dyDescent="0.25">
      <c r="A698" s="18">
        <v>636</v>
      </c>
      <c r="B698" s="23" t="s">
        <v>924</v>
      </c>
      <c r="C698" s="28" t="s">
        <v>1870</v>
      </c>
      <c r="D698" s="28"/>
      <c r="E698" s="23" t="s">
        <v>1602</v>
      </c>
      <c r="F698" s="24">
        <v>186000</v>
      </c>
      <c r="G698" s="25">
        <v>0.48</v>
      </c>
      <c r="H698" s="52" t="e">
        <v>#N/A</v>
      </c>
      <c r="I698" s="86" t="s">
        <v>1700</v>
      </c>
      <c r="J698" s="83" t="s">
        <v>1502</v>
      </c>
      <c r="K698" s="71" t="s">
        <v>1197</v>
      </c>
      <c r="L698" s="25" t="s">
        <v>925</v>
      </c>
      <c r="M698" s="52">
        <v>0.48</v>
      </c>
      <c r="N698" s="71" t="s">
        <v>1208</v>
      </c>
      <c r="O698" s="25">
        <v>1</v>
      </c>
      <c r="P698" s="25">
        <v>7</v>
      </c>
      <c r="Q698" s="52">
        <v>4</v>
      </c>
      <c r="R698" s="25">
        <v>3</v>
      </c>
      <c r="S698" s="25">
        <v>15</v>
      </c>
      <c r="T698" s="25">
        <v>3</v>
      </c>
      <c r="U698" s="25">
        <f>MIN(S698,T698)</f>
        <v>3</v>
      </c>
      <c r="V698" s="71"/>
      <c r="W698" s="71" t="s">
        <v>21</v>
      </c>
      <c r="X698" s="23" t="s">
        <v>1510</v>
      </c>
      <c r="Y698" s="25">
        <v>50000</v>
      </c>
      <c r="Z698" s="25">
        <v>1000</v>
      </c>
      <c r="AA698" s="42">
        <v>0</v>
      </c>
      <c r="AB698" s="42">
        <v>0</v>
      </c>
      <c r="AC698" s="42">
        <v>5000</v>
      </c>
      <c r="AD698" s="42">
        <v>4000</v>
      </c>
      <c r="AE698" s="42">
        <v>5000</v>
      </c>
      <c r="AF698" s="42">
        <v>0</v>
      </c>
      <c r="AG698" s="42">
        <v>0</v>
      </c>
      <c r="AH698" s="42">
        <v>0</v>
      </c>
      <c r="AI698" s="42">
        <v>0</v>
      </c>
      <c r="AJ698" s="18">
        <v>14000</v>
      </c>
      <c r="AK698" s="47">
        <v>1555.5555555555557</v>
      </c>
      <c r="AL698" s="75">
        <v>5000</v>
      </c>
      <c r="AM698" s="47">
        <f t="shared" si="385"/>
        <v>746.66666666666674</v>
      </c>
      <c r="AN698" s="47">
        <v>7.4666666666666675E-3</v>
      </c>
      <c r="AO698" s="48">
        <v>6.8310628827006923E-6</v>
      </c>
      <c r="AP698" s="49">
        <v>0.99991129862810113</v>
      </c>
      <c r="AQ698" s="18" t="s">
        <v>1552</v>
      </c>
      <c r="AR698" s="24">
        <v>186000</v>
      </c>
      <c r="AS698" s="24" t="s">
        <v>1510</v>
      </c>
      <c r="AT698" s="79">
        <f t="shared" si="383"/>
        <v>192.30769230769232</v>
      </c>
      <c r="AU698" s="51" t="b">
        <f t="shared" si="384"/>
        <v>0</v>
      </c>
      <c r="AV698" s="53">
        <v>1116</v>
      </c>
      <c r="AW698" s="47">
        <v>89280</v>
      </c>
      <c r="BB698" s="80">
        <f t="shared" si="386"/>
        <v>50000</v>
      </c>
      <c r="BD698" s="18">
        <v>0</v>
      </c>
      <c r="BE698" s="18">
        <v>0</v>
      </c>
      <c r="BF698" s="18"/>
      <c r="BG698" s="18"/>
      <c r="BH698" s="18"/>
      <c r="BI698" s="18"/>
      <c r="BJ698" s="18"/>
      <c r="BK698" s="18"/>
      <c r="BL698" s="18"/>
    </row>
    <row r="699" spans="1:68" x14ac:dyDescent="0.25">
      <c r="A699" s="18">
        <v>587</v>
      </c>
      <c r="B699" s="23" t="s">
        <v>926</v>
      </c>
      <c r="C699" s="28" t="s">
        <v>1870</v>
      </c>
      <c r="D699" s="28"/>
      <c r="E699" s="23"/>
      <c r="F699" s="24">
        <v>38000</v>
      </c>
      <c r="G699" s="25">
        <v>0.3</v>
      </c>
      <c r="H699" s="52" t="s">
        <v>1816</v>
      </c>
      <c r="I699" s="86" t="s">
        <v>1700</v>
      </c>
      <c r="J699" s="83" t="s">
        <v>1502</v>
      </c>
      <c r="K699" s="71" t="s">
        <v>1187</v>
      </c>
      <c r="L699" s="25" t="s">
        <v>927</v>
      </c>
      <c r="M699" s="52">
        <v>0.3</v>
      </c>
      <c r="N699" s="71" t="s">
        <v>1208</v>
      </c>
      <c r="O699" s="25">
        <v>1</v>
      </c>
      <c r="P699" s="25">
        <v>10</v>
      </c>
      <c r="Q699" s="52">
        <v>1</v>
      </c>
      <c r="R699" s="25">
        <v>3</v>
      </c>
      <c r="S699" s="25">
        <v>15</v>
      </c>
      <c r="T699" s="25">
        <v>7</v>
      </c>
      <c r="U699" s="25">
        <f>MIN(S699,T699)</f>
        <v>7</v>
      </c>
      <c r="V699" s="71"/>
      <c r="W699" s="71" t="s">
        <v>46</v>
      </c>
      <c r="X699" s="25" t="s">
        <v>1510</v>
      </c>
      <c r="Y699" s="25">
        <v>10000</v>
      </c>
      <c r="Z699" s="25">
        <v>200</v>
      </c>
      <c r="AA699" s="42">
        <v>20500</v>
      </c>
      <c r="AB699" s="42">
        <v>1000</v>
      </c>
      <c r="AC699" s="42">
        <v>0</v>
      </c>
      <c r="AD699" s="42">
        <v>0</v>
      </c>
      <c r="AE699" s="42">
        <v>0</v>
      </c>
      <c r="AF699" s="42">
        <v>0</v>
      </c>
      <c r="AG699" s="42">
        <v>0</v>
      </c>
      <c r="AH699" s="42">
        <v>0</v>
      </c>
      <c r="AI699" s="42">
        <v>0</v>
      </c>
      <c r="AJ699" s="18">
        <v>21500</v>
      </c>
      <c r="AK699" s="47">
        <v>2388.8888888888887</v>
      </c>
      <c r="AL699" s="75">
        <v>20500</v>
      </c>
      <c r="AM699" s="47">
        <f t="shared" si="385"/>
        <v>716.66666666666663</v>
      </c>
      <c r="AN699" s="47">
        <v>7.1666666666666667E-3</v>
      </c>
      <c r="AO699" s="48">
        <v>6.5566005347350379E-6</v>
      </c>
      <c r="AP699" s="49">
        <v>0.99991785522863585</v>
      </c>
      <c r="AQ699" s="18" t="s">
        <v>1552</v>
      </c>
      <c r="AR699" s="24">
        <v>38000</v>
      </c>
      <c r="AS699" s="24" t="s">
        <v>1510</v>
      </c>
      <c r="AT699" s="79">
        <f t="shared" si="383"/>
        <v>788.46153846153845</v>
      </c>
      <c r="AU699" s="51" t="b">
        <f t="shared" si="384"/>
        <v>0</v>
      </c>
      <c r="AV699" s="19">
        <v>55.609756097560975</v>
      </c>
      <c r="AW699" s="47">
        <v>11400</v>
      </c>
      <c r="BB699" s="80">
        <f t="shared" si="386"/>
        <v>10000</v>
      </c>
      <c r="BD699" s="18">
        <v>0</v>
      </c>
      <c r="BE699" s="18">
        <v>0</v>
      </c>
      <c r="BF699" s="18"/>
      <c r="BG699" s="18"/>
      <c r="BH699" s="18"/>
      <c r="BI699" s="18"/>
      <c r="BJ699" s="18"/>
      <c r="BK699" s="18"/>
      <c r="BL699" s="18"/>
    </row>
    <row r="700" spans="1:68" x14ac:dyDescent="0.25">
      <c r="A700" s="18">
        <v>893</v>
      </c>
      <c r="B700" s="23" t="s">
        <v>948</v>
      </c>
      <c r="C700" s="28" t="s">
        <v>1534</v>
      </c>
      <c r="D700" s="28"/>
      <c r="E700" s="23"/>
      <c r="F700" s="24">
        <v>161</v>
      </c>
      <c r="G700" s="25">
        <v>55</v>
      </c>
      <c r="H700" s="52" t="e">
        <v>#N/A</v>
      </c>
      <c r="I700" s="86" t="s">
        <v>1700</v>
      </c>
      <c r="J700" s="83" t="s">
        <v>1506</v>
      </c>
      <c r="K700" s="71" t="s">
        <v>1171</v>
      </c>
      <c r="L700" s="25" t="s">
        <v>949</v>
      </c>
      <c r="M700" s="52">
        <v>55</v>
      </c>
      <c r="N700" s="71" t="s">
        <v>1207</v>
      </c>
      <c r="O700" s="25">
        <v>1</v>
      </c>
      <c r="P700" s="25">
        <v>3</v>
      </c>
      <c r="Q700" s="52">
        <v>1</v>
      </c>
      <c r="R700" s="25">
        <v>2</v>
      </c>
      <c r="S700" s="52">
        <f>O700+P700+Q700+R700</f>
        <v>7</v>
      </c>
      <c r="T700" s="25">
        <v>3</v>
      </c>
      <c r="U700" s="25">
        <f>SUM(O700:R700)</f>
        <v>7</v>
      </c>
      <c r="V700" s="71" t="s">
        <v>1893</v>
      </c>
      <c r="W700" s="71" t="s">
        <v>31</v>
      </c>
      <c r="X700" s="25" t="s">
        <v>1529</v>
      </c>
      <c r="Y700" s="25">
        <v>500</v>
      </c>
      <c r="Z700" s="25">
        <v>20</v>
      </c>
      <c r="AA700" s="42"/>
      <c r="AB700" s="42"/>
      <c r="AC700" s="42"/>
      <c r="AD700" s="42"/>
      <c r="AE700" s="42">
        <v>0</v>
      </c>
      <c r="AF700" s="42">
        <v>0</v>
      </c>
      <c r="AG700" s="42">
        <v>64</v>
      </c>
      <c r="AH700" s="42">
        <v>0</v>
      </c>
      <c r="AI700" s="42">
        <v>0</v>
      </c>
      <c r="AJ700" s="18">
        <v>64</v>
      </c>
      <c r="AK700" s="47">
        <v>12.8</v>
      </c>
      <c r="AL700" s="75">
        <v>64</v>
      </c>
      <c r="AM700" s="47">
        <f t="shared" si="385"/>
        <v>391.11111111111109</v>
      </c>
      <c r="AN700" s="47">
        <v>7.0400000000000003E-3</v>
      </c>
      <c r="AO700" s="48">
        <v>6.4407164322606518E-6</v>
      </c>
      <c r="AP700" s="49">
        <v>0.99992429594506815</v>
      </c>
      <c r="AQ700" s="18" t="s">
        <v>1168</v>
      </c>
      <c r="AR700" s="24">
        <v>161</v>
      </c>
      <c r="AS700" s="24" t="s">
        <v>1509</v>
      </c>
      <c r="AT700" s="79">
        <f t="shared" si="383"/>
        <v>2.4615384615384617</v>
      </c>
      <c r="AU700" s="51" t="b">
        <f t="shared" si="384"/>
        <v>0</v>
      </c>
      <c r="AV700" s="53">
        <v>75.46875</v>
      </c>
      <c r="AW700" s="47">
        <v>8855</v>
      </c>
      <c r="AX700" s="18" t="s">
        <v>1841</v>
      </c>
      <c r="AY700" s="18">
        <v>2</v>
      </c>
      <c r="AZ700" s="18">
        <f>AT700*U700</f>
        <v>17.230769230769234</v>
      </c>
      <c r="BA700" s="44">
        <f>ROUNDUP((AT700*U700)/Z700,0)*Z700</f>
        <v>20</v>
      </c>
      <c r="BB700" s="80">
        <f t="shared" si="386"/>
        <v>500</v>
      </c>
      <c r="BC700" s="18">
        <f>BO700</f>
        <v>500</v>
      </c>
      <c r="BD700" s="18">
        <f>BO700*G700</f>
        <v>27500</v>
      </c>
      <c r="BE700" s="18">
        <f>BD700*AY700</f>
        <v>55000</v>
      </c>
      <c r="BF700" s="18">
        <f>U700</f>
        <v>7</v>
      </c>
      <c r="BG700" s="19">
        <f>ROUNDUP(AR700/BO700,0)</f>
        <v>1</v>
      </c>
      <c r="BH700" s="19">
        <f>AY700-BG700</f>
        <v>1</v>
      </c>
      <c r="BI700" s="19"/>
      <c r="BJ700" s="19"/>
      <c r="BK700" s="19">
        <f>BH700*BO700</f>
        <v>500</v>
      </c>
      <c r="BL700" s="19">
        <f>BK700*G700</f>
        <v>27500</v>
      </c>
      <c r="BM700" s="19">
        <f>BF700*AT700</f>
        <v>17.230769230769234</v>
      </c>
      <c r="BN700" s="18">
        <f>Y700+ROUNDUP((BM700-Y700)/Z700,0)*Z700</f>
        <v>0</v>
      </c>
      <c r="BO700" s="18">
        <f>IF(BN700&gt;=Y700,BN700,Y700)</f>
        <v>500</v>
      </c>
      <c r="BP700" s="18">
        <f>BO700/AT700</f>
        <v>203.125</v>
      </c>
    </row>
    <row r="701" spans="1:68" ht="30" x14ac:dyDescent="0.25">
      <c r="A701" s="18">
        <v>855</v>
      </c>
      <c r="B701" s="28" t="s">
        <v>2279</v>
      </c>
      <c r="C701" s="28" t="s">
        <v>1525</v>
      </c>
      <c r="D701" s="28"/>
      <c r="E701" s="23"/>
      <c r="F701" s="24">
        <v>7370</v>
      </c>
      <c r="G701" s="25">
        <v>5</v>
      </c>
      <c r="H701" s="52" t="e">
        <v>#N/A</v>
      </c>
      <c r="I701" s="86" t="s">
        <v>1700</v>
      </c>
      <c r="J701" s="83" t="s">
        <v>1668</v>
      </c>
      <c r="K701" s="71" t="s">
        <v>1189</v>
      </c>
      <c r="L701" s="25" t="s">
        <v>1115</v>
      </c>
      <c r="M701" s="52">
        <v>5</v>
      </c>
      <c r="N701" s="71" t="s">
        <v>1208</v>
      </c>
      <c r="O701" s="25">
        <v>1</v>
      </c>
      <c r="P701" s="25">
        <v>7</v>
      </c>
      <c r="Q701" s="52">
        <v>1</v>
      </c>
      <c r="R701" s="25">
        <v>3</v>
      </c>
      <c r="S701" s="25">
        <v>1</v>
      </c>
      <c r="T701" s="25">
        <v>5</v>
      </c>
      <c r="U701" s="25">
        <f>MIN(S701,T701)</f>
        <v>1</v>
      </c>
      <c r="V701" s="71"/>
      <c r="W701" s="71" t="s">
        <v>46</v>
      </c>
      <c r="X701" s="25" t="s">
        <v>1510</v>
      </c>
      <c r="Y701" s="25">
        <v>0</v>
      </c>
      <c r="Z701" s="25">
        <v>100</v>
      </c>
      <c r="AA701" s="42"/>
      <c r="AB701" s="42"/>
      <c r="AC701" s="42"/>
      <c r="AD701" s="42">
        <v>0</v>
      </c>
      <c r="AE701" s="42">
        <v>0</v>
      </c>
      <c r="AF701" s="42">
        <v>0</v>
      </c>
      <c r="AG701" s="42">
        <v>0</v>
      </c>
      <c r="AH701" s="42">
        <v>0</v>
      </c>
      <c r="AI701" s="42">
        <v>810</v>
      </c>
      <c r="AJ701" s="18">
        <v>810</v>
      </c>
      <c r="AK701" s="47">
        <v>135</v>
      </c>
      <c r="AL701" s="75">
        <v>810</v>
      </c>
      <c r="AM701" s="47">
        <f t="shared" si="385"/>
        <v>450</v>
      </c>
      <c r="AN701" s="47">
        <v>6.7499999999999999E-3</v>
      </c>
      <c r="AO701" s="48">
        <v>6.1754028292271871E-6</v>
      </c>
      <c r="AP701" s="49">
        <v>0.99993047134789736</v>
      </c>
      <c r="AQ701" s="18" t="s">
        <v>1168</v>
      </c>
      <c r="AR701" s="24">
        <v>7370</v>
      </c>
      <c r="AS701" s="24" t="s">
        <v>1510</v>
      </c>
      <c r="AT701" s="79">
        <f t="shared" si="383"/>
        <v>31.153846153846153</v>
      </c>
      <c r="AU701" s="51" t="b">
        <f t="shared" si="384"/>
        <v>1</v>
      </c>
      <c r="AV701" s="53">
        <v>272.96296296296299</v>
      </c>
      <c r="AW701" s="47">
        <v>36850</v>
      </c>
      <c r="AX701" s="18" t="s">
        <v>1849</v>
      </c>
      <c r="BB701" s="80">
        <f t="shared" si="386"/>
        <v>31.153846153846153</v>
      </c>
      <c r="BD701" s="18">
        <v>0</v>
      </c>
      <c r="BE701" s="18">
        <v>0</v>
      </c>
      <c r="BF701" s="18"/>
      <c r="BG701" s="19" t="e">
        <f>ROUNDUP(AR701/BO701,0)</f>
        <v>#DIV/0!</v>
      </c>
      <c r="BH701" s="19" t="e">
        <f>AY701-BG701</f>
        <v>#DIV/0!</v>
      </c>
      <c r="BI701" s="19"/>
      <c r="BJ701" s="19"/>
      <c r="BK701" s="19"/>
      <c r="BL701" s="19"/>
    </row>
    <row r="702" spans="1:68" x14ac:dyDescent="0.25">
      <c r="A702" s="18">
        <v>594</v>
      </c>
      <c r="B702" s="23" t="s">
        <v>930</v>
      </c>
      <c r="C702" s="28" t="s">
        <v>1870</v>
      </c>
      <c r="D702" s="28"/>
      <c r="E702" s="23"/>
      <c r="F702" s="24">
        <v>2500</v>
      </c>
      <c r="G702" s="25">
        <v>0.45</v>
      </c>
      <c r="H702" s="52" t="e">
        <v>#N/A</v>
      </c>
      <c r="I702" s="86" t="s">
        <v>1700</v>
      </c>
      <c r="J702" s="83" t="s">
        <v>1502</v>
      </c>
      <c r="K702" s="71" t="s">
        <v>1187</v>
      </c>
      <c r="L702" s="25" t="s">
        <v>931</v>
      </c>
      <c r="M702" s="52">
        <v>0.45</v>
      </c>
      <c r="N702" s="71" t="s">
        <v>1208</v>
      </c>
      <c r="O702" s="25">
        <v>1</v>
      </c>
      <c r="P702" s="25">
        <v>10</v>
      </c>
      <c r="Q702" s="52">
        <v>1</v>
      </c>
      <c r="R702" s="25">
        <v>3</v>
      </c>
      <c r="S702" s="25">
        <v>15</v>
      </c>
      <c r="T702" s="25">
        <v>7</v>
      </c>
      <c r="U702" s="25">
        <f>MIN(S702,T702)</f>
        <v>7</v>
      </c>
      <c r="V702" s="71"/>
      <c r="W702" s="71" t="s">
        <v>46</v>
      </c>
      <c r="X702" s="25" t="s">
        <v>1510</v>
      </c>
      <c r="Y702" s="25">
        <v>10000</v>
      </c>
      <c r="Z702" s="25">
        <v>200</v>
      </c>
      <c r="AA702" s="42">
        <v>13000</v>
      </c>
      <c r="AB702" s="42">
        <v>0</v>
      </c>
      <c r="AC702" s="42">
        <v>0</v>
      </c>
      <c r="AD702" s="42">
        <v>0</v>
      </c>
      <c r="AE702" s="42">
        <v>0</v>
      </c>
      <c r="AF702" s="42">
        <v>0</v>
      </c>
      <c r="AG702" s="42">
        <v>0</v>
      </c>
      <c r="AH702" s="42">
        <v>0</v>
      </c>
      <c r="AI702" s="42">
        <v>0</v>
      </c>
      <c r="AJ702" s="18">
        <v>13000</v>
      </c>
      <c r="AK702" s="47">
        <v>1444.4444444444443</v>
      </c>
      <c r="AL702" s="75">
        <v>13000</v>
      </c>
      <c r="AM702" s="47">
        <f t="shared" si="385"/>
        <v>650</v>
      </c>
      <c r="AN702" s="47">
        <v>6.4999999999999997E-3</v>
      </c>
      <c r="AO702" s="48">
        <v>5.9466842059224768E-6</v>
      </c>
      <c r="AP702" s="49">
        <v>0.99993641803210331</v>
      </c>
      <c r="AQ702" s="18" t="s">
        <v>1552</v>
      </c>
      <c r="AR702" s="24">
        <v>2500</v>
      </c>
      <c r="AS702" s="24" t="s">
        <v>1510</v>
      </c>
      <c r="AT702" s="79">
        <f t="shared" si="383"/>
        <v>500</v>
      </c>
      <c r="AU702" s="51" t="b">
        <f t="shared" si="384"/>
        <v>0</v>
      </c>
      <c r="AV702" s="19">
        <v>5.7692307692307692</v>
      </c>
      <c r="AW702" s="47">
        <v>1125</v>
      </c>
      <c r="BB702" s="80">
        <f t="shared" si="386"/>
        <v>10000</v>
      </c>
      <c r="BD702" s="18">
        <v>0</v>
      </c>
      <c r="BE702" s="18">
        <v>0</v>
      </c>
      <c r="BF702" s="18"/>
      <c r="BG702" s="18"/>
      <c r="BH702" s="18"/>
      <c r="BI702" s="18"/>
      <c r="BJ702" s="18"/>
      <c r="BK702" s="18"/>
      <c r="BL702" s="18"/>
    </row>
    <row r="703" spans="1:68" x14ac:dyDescent="0.25">
      <c r="A703" s="18">
        <v>443</v>
      </c>
      <c r="B703" s="23" t="s">
        <v>932</v>
      </c>
      <c r="C703" s="28" t="s">
        <v>1870</v>
      </c>
      <c r="D703" s="28"/>
      <c r="E703" s="23"/>
      <c r="F703" s="24">
        <v>0</v>
      </c>
      <c r="G703" s="25">
        <v>11</v>
      </c>
      <c r="H703" s="52" t="e">
        <v>#N/A</v>
      </c>
      <c r="I703" s="86" t="s">
        <v>1700</v>
      </c>
      <c r="J703" s="83" t="s">
        <v>1504</v>
      </c>
      <c r="K703" s="71" t="s">
        <v>1173</v>
      </c>
      <c r="L703" s="25" t="s">
        <v>933</v>
      </c>
      <c r="M703" s="52">
        <v>11</v>
      </c>
      <c r="N703" s="71" t="s">
        <v>1208</v>
      </c>
      <c r="O703" s="25">
        <v>1</v>
      </c>
      <c r="P703" s="25">
        <v>2</v>
      </c>
      <c r="Q703" s="52">
        <v>1</v>
      </c>
      <c r="R703" s="25">
        <v>2</v>
      </c>
      <c r="S703" s="25">
        <v>6</v>
      </c>
      <c r="T703" s="25">
        <v>5</v>
      </c>
      <c r="U703" s="25">
        <f>MIN(S703,T703)</f>
        <v>5</v>
      </c>
      <c r="V703" s="71"/>
      <c r="W703" s="71" t="s">
        <v>46</v>
      </c>
      <c r="X703" s="25" t="s">
        <v>1510</v>
      </c>
      <c r="Y703" s="25">
        <v>5000</v>
      </c>
      <c r="Z703" s="25">
        <v>24</v>
      </c>
      <c r="AA703" s="42">
        <v>0</v>
      </c>
      <c r="AB703" s="42">
        <v>0</v>
      </c>
      <c r="AC703" s="42">
        <v>0</v>
      </c>
      <c r="AD703" s="42">
        <v>0</v>
      </c>
      <c r="AE703" s="42">
        <v>0</v>
      </c>
      <c r="AF703" s="42">
        <v>520</v>
      </c>
      <c r="AG703" s="42">
        <v>0</v>
      </c>
      <c r="AH703" s="42">
        <v>0</v>
      </c>
      <c r="AI703" s="42">
        <v>0</v>
      </c>
      <c r="AJ703" s="18">
        <v>520</v>
      </c>
      <c r="AK703" s="47">
        <v>57.777777777777779</v>
      </c>
      <c r="AL703" s="75">
        <v>520</v>
      </c>
      <c r="AM703" s="47">
        <f t="shared" si="385"/>
        <v>635.55555555555554</v>
      </c>
      <c r="AN703" s="47">
        <v>6.3555555555555553E-3</v>
      </c>
      <c r="AO703" s="48">
        <v>5.8145356680130885E-6</v>
      </c>
      <c r="AP703" s="49">
        <v>0.99994223256777137</v>
      </c>
      <c r="AQ703" s="18" t="s">
        <v>1552</v>
      </c>
      <c r="AR703" s="24">
        <v>0</v>
      </c>
      <c r="AS703" s="24" t="s">
        <v>1510</v>
      </c>
      <c r="AT703" s="79">
        <f t="shared" si="383"/>
        <v>20</v>
      </c>
      <c r="AU703" s="51" t="b">
        <f t="shared" si="384"/>
        <v>0</v>
      </c>
      <c r="AV703" s="19">
        <v>0</v>
      </c>
      <c r="AW703" s="47">
        <v>0</v>
      </c>
      <c r="BB703" s="80">
        <f t="shared" si="386"/>
        <v>5000</v>
      </c>
      <c r="BD703" s="18">
        <v>0</v>
      </c>
      <c r="BE703" s="18">
        <v>0</v>
      </c>
      <c r="BF703" s="18"/>
      <c r="BG703" s="18"/>
      <c r="BH703" s="18"/>
      <c r="BI703" s="18"/>
      <c r="BJ703" s="18"/>
      <c r="BK703" s="18"/>
      <c r="BL703" s="18"/>
    </row>
    <row r="704" spans="1:68" ht="45" x14ac:dyDescent="0.25">
      <c r="A704" s="18">
        <v>700</v>
      </c>
      <c r="B704" s="29" t="s">
        <v>2280</v>
      </c>
      <c r="C704" s="28" t="s">
        <v>1534</v>
      </c>
      <c r="D704" s="28"/>
      <c r="E704" s="23"/>
      <c r="F704" s="24">
        <v>58.690000000000026</v>
      </c>
      <c r="G704" s="25">
        <v>1.4</v>
      </c>
      <c r="H704" s="52" t="e">
        <v>#N/A</v>
      </c>
      <c r="I704" s="86" t="s">
        <v>1700</v>
      </c>
      <c r="J704" s="83" t="s">
        <v>1506</v>
      </c>
      <c r="K704" s="71" t="s">
        <v>1202</v>
      </c>
      <c r="L704" s="25" t="s">
        <v>934</v>
      </c>
      <c r="M704" s="52">
        <v>1.4</v>
      </c>
      <c r="N704" s="71" t="s">
        <v>1208</v>
      </c>
      <c r="O704" s="25">
        <v>1</v>
      </c>
      <c r="P704" s="25">
        <v>10</v>
      </c>
      <c r="Q704" s="52">
        <v>1</v>
      </c>
      <c r="R704" s="25">
        <v>3</v>
      </c>
      <c r="S704" s="25">
        <v>15</v>
      </c>
      <c r="T704" s="25">
        <v>10</v>
      </c>
      <c r="U704" s="25">
        <f>SUM(O704:R704)</f>
        <v>15</v>
      </c>
      <c r="V704" s="71" t="e">
        <v>#N/A</v>
      </c>
      <c r="W704" s="71" t="s">
        <v>59</v>
      </c>
      <c r="X704" s="25" t="s">
        <v>1529</v>
      </c>
      <c r="Y704" s="25">
        <v>100</v>
      </c>
      <c r="Z704" s="25">
        <v>8</v>
      </c>
      <c r="AA704" s="42">
        <v>0</v>
      </c>
      <c r="AB704" s="42">
        <v>35</v>
      </c>
      <c r="AC704" s="42">
        <v>326</v>
      </c>
      <c r="AD704" s="42">
        <v>151</v>
      </c>
      <c r="AE704" s="42">
        <v>749</v>
      </c>
      <c r="AF704" s="42">
        <v>510</v>
      </c>
      <c r="AG704" s="42">
        <v>890</v>
      </c>
      <c r="AH704" s="42">
        <v>778</v>
      </c>
      <c r="AI704" s="42">
        <v>232</v>
      </c>
      <c r="AJ704" s="18">
        <v>3671</v>
      </c>
      <c r="AK704" s="47">
        <v>407.88888888888891</v>
      </c>
      <c r="AL704" s="75">
        <v>890</v>
      </c>
      <c r="AM704" s="47">
        <f t="shared" si="385"/>
        <v>571.04444444444448</v>
      </c>
      <c r="AN704" s="47">
        <v>5.7104444444444451E-3</v>
      </c>
      <c r="AO704" s="48">
        <v>5.2243399671654661E-6</v>
      </c>
      <c r="AP704" s="49">
        <v>0.99994745690773856</v>
      </c>
      <c r="AQ704" s="18" t="s">
        <v>1168</v>
      </c>
      <c r="AR704" s="24">
        <v>58.690000000000026</v>
      </c>
      <c r="AS704" s="24" t="s">
        <v>1509</v>
      </c>
      <c r="AT704" s="79">
        <f t="shared" ref="AT704:AT767" si="400">AL704/26</f>
        <v>34.230769230769234</v>
      </c>
      <c r="AU704" s="51" t="b">
        <f t="shared" ref="AU704:AU767" si="401">IF(AT704&gt;=Y704,TRUE,FALSE)</f>
        <v>0</v>
      </c>
      <c r="AV704" s="19">
        <v>1.9783146067415738</v>
      </c>
      <c r="AW704" s="47">
        <v>82.166000000000025</v>
      </c>
      <c r="AX704" s="18" t="s">
        <v>1841</v>
      </c>
      <c r="AY704" s="18">
        <v>2</v>
      </c>
      <c r="AZ704" s="18">
        <f>AT704*U704</f>
        <v>513.46153846153845</v>
      </c>
      <c r="BA704" s="44">
        <f>ROUNDUP((AT704*U704)/Z704,0)*Z704</f>
        <v>520</v>
      </c>
      <c r="BB704" s="80">
        <f t="shared" si="386"/>
        <v>100</v>
      </c>
      <c r="BC704" s="18">
        <f>BO704</f>
        <v>692</v>
      </c>
      <c r="BD704" s="18">
        <f>BO704*G704</f>
        <v>968.8</v>
      </c>
      <c r="BE704" s="18">
        <f>BD704*AY704</f>
        <v>1937.6</v>
      </c>
      <c r="BF704" s="18">
        <v>20</v>
      </c>
      <c r="BG704" s="19">
        <f>ROUNDUP(AR704/BO704,0)</f>
        <v>1</v>
      </c>
      <c r="BH704" s="19">
        <f>AY704-BG704</f>
        <v>1</v>
      </c>
      <c r="BI704" s="19"/>
      <c r="BJ704" s="19"/>
      <c r="BK704" s="19">
        <f>BH704*BO704</f>
        <v>692</v>
      </c>
      <c r="BL704" s="19">
        <f>BK704*G704</f>
        <v>968.8</v>
      </c>
      <c r="BM704" s="19">
        <f>BF704*AT704</f>
        <v>684.61538461538464</v>
      </c>
      <c r="BN704" s="18">
        <f>Y704+ROUNDUP((BM704-Y704)/Z704,0)*Z704</f>
        <v>692</v>
      </c>
      <c r="BO704" s="18">
        <f>IF(BN704&gt;=Y704,BN704,Y704)</f>
        <v>692</v>
      </c>
      <c r="BP704" s="18">
        <f>BO704/AT704</f>
        <v>20.21573033707865</v>
      </c>
    </row>
    <row r="705" spans="1:68" ht="45" x14ac:dyDescent="0.25">
      <c r="A705" s="18">
        <v>345</v>
      </c>
      <c r="B705" s="29" t="s">
        <v>2281</v>
      </c>
      <c r="C705" s="23" t="s">
        <v>1595</v>
      </c>
      <c r="D705" s="23"/>
      <c r="E705" s="23"/>
      <c r="F705" s="24">
        <v>30400</v>
      </c>
      <c r="G705" s="25">
        <v>0.45</v>
      </c>
      <c r="H705" s="52" t="s">
        <v>1751</v>
      </c>
      <c r="I705" s="86" t="s">
        <v>1700</v>
      </c>
      <c r="J705" s="83" t="s">
        <v>1502</v>
      </c>
      <c r="K705" s="71" t="s">
        <v>1187</v>
      </c>
      <c r="L705" s="25" t="s">
        <v>942</v>
      </c>
      <c r="M705" s="52">
        <v>0.45</v>
      </c>
      <c r="N705" s="71" t="s">
        <v>1208</v>
      </c>
      <c r="O705" s="25">
        <v>1</v>
      </c>
      <c r="P705" s="25">
        <v>10</v>
      </c>
      <c r="Q705" s="52">
        <v>1</v>
      </c>
      <c r="R705" s="25">
        <v>3</v>
      </c>
      <c r="S705" s="25">
        <v>15</v>
      </c>
      <c r="T705" s="25">
        <v>5</v>
      </c>
      <c r="U705" s="25">
        <f>SUM(O705:R705)</f>
        <v>15</v>
      </c>
      <c r="V705" s="71"/>
      <c r="W705" s="71" t="s">
        <v>46</v>
      </c>
      <c r="X705" s="25" t="s">
        <v>1510</v>
      </c>
      <c r="Y705" s="25">
        <v>10000</v>
      </c>
      <c r="Z705" s="25">
        <v>200</v>
      </c>
      <c r="AA705" s="42"/>
      <c r="AB705" s="42">
        <v>3960</v>
      </c>
      <c r="AC705" s="42">
        <v>0</v>
      </c>
      <c r="AD705" s="42">
        <v>0</v>
      </c>
      <c r="AE705" s="42">
        <v>0</v>
      </c>
      <c r="AF705" s="42">
        <v>6000</v>
      </c>
      <c r="AG705" s="42">
        <v>0</v>
      </c>
      <c r="AH705" s="42">
        <v>0</v>
      </c>
      <c r="AI705" s="42">
        <v>0</v>
      </c>
      <c r="AJ705" s="18">
        <v>9960</v>
      </c>
      <c r="AK705" s="47">
        <v>1245</v>
      </c>
      <c r="AL705" s="75">
        <v>6000</v>
      </c>
      <c r="AM705" s="47">
        <f t="shared" ref="AM705:AM768" si="402">(AJ705/9)*M705</f>
        <v>498.00000000000006</v>
      </c>
      <c r="AN705" s="47">
        <v>5.6024999999999998E-3</v>
      </c>
      <c r="AO705" s="48">
        <v>5.1255843482585654E-6</v>
      </c>
      <c r="AP705" s="49">
        <v>0.99995258249208685</v>
      </c>
      <c r="AQ705" s="18" t="s">
        <v>1168</v>
      </c>
      <c r="AR705" s="24">
        <v>30400</v>
      </c>
      <c r="AS705" s="24" t="s">
        <v>1510</v>
      </c>
      <c r="AT705" s="79">
        <f t="shared" si="400"/>
        <v>230.76923076923077</v>
      </c>
      <c r="AU705" s="51" t="b">
        <f t="shared" si="401"/>
        <v>0</v>
      </c>
      <c r="AV705" s="53">
        <v>152</v>
      </c>
      <c r="AW705" s="47">
        <v>13680</v>
      </c>
      <c r="AX705" s="18" t="s">
        <v>1867</v>
      </c>
      <c r="AY705" s="18">
        <v>2</v>
      </c>
      <c r="AZ705" s="18">
        <f>AT705*U705</f>
        <v>3461.5384615384614</v>
      </c>
      <c r="BB705" s="80">
        <f t="shared" ref="BB705:BB768" si="403">MAX(Y705,AT705)</f>
        <v>10000</v>
      </c>
      <c r="BC705" s="18">
        <f>BO705</f>
        <v>10000</v>
      </c>
      <c r="BD705" s="18">
        <v>0</v>
      </c>
      <c r="BE705" s="18">
        <v>0</v>
      </c>
      <c r="BF705" s="18"/>
      <c r="BG705" s="18"/>
      <c r="BH705" s="18"/>
      <c r="BI705" s="18"/>
      <c r="BJ705" s="18"/>
      <c r="BK705" s="18"/>
      <c r="BL705" s="18"/>
      <c r="BM705" s="19">
        <f>BF705*AT705</f>
        <v>0</v>
      </c>
      <c r="BN705" s="18">
        <f>Y705+ROUNDUP((BM705-Y705)/Z705,0)*Z705</f>
        <v>0</v>
      </c>
      <c r="BO705" s="18">
        <f>IF(BN705&gt;=Y705,BN705,Y705)</f>
        <v>10000</v>
      </c>
    </row>
    <row r="706" spans="1:68" x14ac:dyDescent="0.25">
      <c r="A706" s="18">
        <v>551</v>
      </c>
      <c r="B706" s="23" t="s">
        <v>937</v>
      </c>
      <c r="C706" s="23" t="s">
        <v>1595</v>
      </c>
      <c r="D706" s="23"/>
      <c r="E706" s="23"/>
      <c r="F706" s="24">
        <v>486.63999999999993</v>
      </c>
      <c r="G706" s="25">
        <v>125</v>
      </c>
      <c r="H706" s="52" t="e">
        <v>#N/A</v>
      </c>
      <c r="I706" s="86" t="s">
        <v>1700</v>
      </c>
      <c r="J706" s="83" t="s">
        <v>1506</v>
      </c>
      <c r="K706" s="71" t="s">
        <v>1184</v>
      </c>
      <c r="L706" s="25" t="s">
        <v>938</v>
      </c>
      <c r="M706" s="52">
        <v>125</v>
      </c>
      <c r="N706" s="71" t="s">
        <v>1208</v>
      </c>
      <c r="O706" s="37">
        <v>1</v>
      </c>
      <c r="P706" s="37">
        <v>7</v>
      </c>
      <c r="Q706" s="87">
        <v>1</v>
      </c>
      <c r="R706" s="37">
        <v>3</v>
      </c>
      <c r="S706" s="37">
        <v>12</v>
      </c>
      <c r="T706" s="37">
        <v>10</v>
      </c>
      <c r="U706" s="25">
        <f>SUM(O706:R706)</f>
        <v>12</v>
      </c>
      <c r="V706" s="71" t="s">
        <v>1912</v>
      </c>
      <c r="W706" s="71" t="s">
        <v>46</v>
      </c>
      <c r="X706" s="23" t="s">
        <v>1509</v>
      </c>
      <c r="Y706" s="25">
        <v>200</v>
      </c>
      <c r="Z706" s="25">
        <v>20</v>
      </c>
      <c r="AA706" s="42">
        <v>0</v>
      </c>
      <c r="AB706" s="42">
        <v>40</v>
      </c>
      <c r="AC706" s="42">
        <v>0</v>
      </c>
      <c r="AD706" s="42">
        <v>0</v>
      </c>
      <c r="AE706" s="42">
        <v>0</v>
      </c>
      <c r="AF706" s="42">
        <v>0</v>
      </c>
      <c r="AG706" s="42">
        <v>0</v>
      </c>
      <c r="AH706" s="42">
        <v>0</v>
      </c>
      <c r="AI706" s="42">
        <v>0</v>
      </c>
      <c r="AJ706" s="18">
        <v>40</v>
      </c>
      <c r="AK706" s="47">
        <v>4.4444444444444446</v>
      </c>
      <c r="AL706" s="75">
        <v>40</v>
      </c>
      <c r="AM706" s="47">
        <f t="shared" si="402"/>
        <v>555.55555555555554</v>
      </c>
      <c r="AN706" s="47">
        <v>5.5555555555555558E-3</v>
      </c>
      <c r="AO706" s="48">
        <v>5.0826360734380144E-6</v>
      </c>
      <c r="AP706" s="49">
        <v>0.99995766512816031</v>
      </c>
      <c r="AQ706" s="18" t="s">
        <v>1168</v>
      </c>
      <c r="AR706" s="24">
        <v>486.63999999999993</v>
      </c>
      <c r="AS706" s="24" t="s">
        <v>1509</v>
      </c>
      <c r="AT706" s="79">
        <f t="shared" si="400"/>
        <v>1.5384615384615385</v>
      </c>
      <c r="AU706" s="51" t="b">
        <f t="shared" si="401"/>
        <v>0</v>
      </c>
      <c r="AV706" s="53">
        <v>364.97999999999996</v>
      </c>
      <c r="AW706" s="47">
        <v>60829.999999999993</v>
      </c>
      <c r="AX706" s="18" t="s">
        <v>1867</v>
      </c>
      <c r="AY706" s="18">
        <v>2</v>
      </c>
      <c r="AZ706" s="19">
        <f>AT706*U706</f>
        <v>18.461538461538463</v>
      </c>
      <c r="BB706" s="80">
        <f t="shared" si="403"/>
        <v>200</v>
      </c>
      <c r="BC706" s="18">
        <f>BO706</f>
        <v>200</v>
      </c>
      <c r="BD706" s="18">
        <f>BO706*G706</f>
        <v>25000</v>
      </c>
      <c r="BE706" s="18">
        <f>BD706*AY706</f>
        <v>50000</v>
      </c>
      <c r="BF706" s="18">
        <f>U706</f>
        <v>12</v>
      </c>
      <c r="BG706" s="19">
        <f>ROUNDUP(AR706/BO706,0)</f>
        <v>3</v>
      </c>
      <c r="BH706" s="19">
        <f>AY706-BG706</f>
        <v>-1</v>
      </c>
      <c r="BI706" s="19"/>
      <c r="BJ706" s="19"/>
      <c r="BK706" s="19">
        <f>BH706*BO706</f>
        <v>-200</v>
      </c>
      <c r="BL706" s="19">
        <f>BK706*G706</f>
        <v>-25000</v>
      </c>
      <c r="BM706" s="19">
        <f>BF706*AT706</f>
        <v>18.461538461538463</v>
      </c>
      <c r="BN706" s="18">
        <f>Y706+ROUNDUP((BM706-Y706)/Z706,0)*Z706</f>
        <v>0</v>
      </c>
      <c r="BO706" s="18">
        <f>IF(BN706&gt;=Y706,BN706,Y706)</f>
        <v>200</v>
      </c>
      <c r="BP706" s="18">
        <f>BO706/AT706</f>
        <v>130</v>
      </c>
    </row>
    <row r="707" spans="1:68" x14ac:dyDescent="0.25">
      <c r="A707" s="18">
        <v>34</v>
      </c>
      <c r="B707" s="23" t="s">
        <v>935</v>
      </c>
      <c r="C707" s="28" t="s">
        <v>1534</v>
      </c>
      <c r="D707" s="28"/>
      <c r="E707" s="23"/>
      <c r="F707" s="24">
        <v>5</v>
      </c>
      <c r="G707" s="25">
        <v>500</v>
      </c>
      <c r="H707" s="52" t="s">
        <v>1702</v>
      </c>
      <c r="I707" s="86" t="s">
        <v>1700</v>
      </c>
      <c r="J707" s="83" t="s">
        <v>1505</v>
      </c>
      <c r="K707" s="71" t="s">
        <v>1171</v>
      </c>
      <c r="L707" s="25" t="s">
        <v>936</v>
      </c>
      <c r="M707" s="52">
        <v>500</v>
      </c>
      <c r="N707" s="71" t="s">
        <v>1207</v>
      </c>
      <c r="O707" s="25">
        <v>1</v>
      </c>
      <c r="P707" s="25">
        <v>7</v>
      </c>
      <c r="Q707" s="52">
        <v>1</v>
      </c>
      <c r="R707" s="25">
        <v>3</v>
      </c>
      <c r="S707" s="52">
        <f>O707+P707+Q707+R707</f>
        <v>12</v>
      </c>
      <c r="T707" s="25">
        <v>10</v>
      </c>
      <c r="U707" s="25">
        <f>SUM(O707:R707)</f>
        <v>12</v>
      </c>
      <c r="V707" s="71" t="s">
        <v>1900</v>
      </c>
      <c r="W707" s="71" t="s">
        <v>19</v>
      </c>
      <c r="X707" s="25" t="s">
        <v>1529</v>
      </c>
      <c r="Y707" s="25">
        <v>50</v>
      </c>
      <c r="Z707" s="25">
        <v>5</v>
      </c>
      <c r="AA707" s="42">
        <v>0</v>
      </c>
      <c r="AB707" s="42">
        <v>0</v>
      </c>
      <c r="AC707" s="42">
        <v>0</v>
      </c>
      <c r="AD707" s="42">
        <v>0</v>
      </c>
      <c r="AE707" s="42">
        <v>0</v>
      </c>
      <c r="AF707" s="42">
        <v>5</v>
      </c>
      <c r="AG707" s="42">
        <v>0</v>
      </c>
      <c r="AH707" s="42">
        <v>0</v>
      </c>
      <c r="AI707" s="42">
        <v>5</v>
      </c>
      <c r="AJ707" s="18">
        <v>10</v>
      </c>
      <c r="AK707" s="47">
        <v>1.1111111111111112</v>
      </c>
      <c r="AL707" s="75">
        <v>5</v>
      </c>
      <c r="AM707" s="47">
        <f t="shared" si="402"/>
        <v>555.55555555555554</v>
      </c>
      <c r="AN707" s="47">
        <v>5.5555555555555558E-3</v>
      </c>
      <c r="AO707" s="48">
        <v>5.0826360734380144E-6</v>
      </c>
      <c r="AP707" s="49">
        <v>0.99996274776423377</v>
      </c>
      <c r="AQ707" s="18" t="s">
        <v>1168</v>
      </c>
      <c r="AR707" s="24">
        <v>5</v>
      </c>
      <c r="AS707" s="24" t="s">
        <v>1509</v>
      </c>
      <c r="AT707" s="79">
        <f t="shared" si="400"/>
        <v>0.19230769230769232</v>
      </c>
      <c r="AU707" s="51" t="b">
        <f t="shared" si="401"/>
        <v>0</v>
      </c>
      <c r="AV707" s="19">
        <v>30</v>
      </c>
      <c r="AW707" s="47">
        <v>2500</v>
      </c>
      <c r="AX707" s="18" t="s">
        <v>1841</v>
      </c>
      <c r="AY707" s="18">
        <v>2</v>
      </c>
      <c r="AZ707" s="18">
        <f>AT707*U707</f>
        <v>2.3076923076923079</v>
      </c>
      <c r="BA707" s="44">
        <f>ROUNDUP((AT707*U707)/Z707,0)*Z707</f>
        <v>5</v>
      </c>
      <c r="BB707" s="80">
        <f t="shared" si="403"/>
        <v>50</v>
      </c>
      <c r="BC707" s="18">
        <f>BO707</f>
        <v>50</v>
      </c>
      <c r="BD707" s="18">
        <f>BO707*G707</f>
        <v>25000</v>
      </c>
      <c r="BE707" s="18">
        <f>BD707*AY707</f>
        <v>50000</v>
      </c>
      <c r="BF707" s="18">
        <f>U707</f>
        <v>12</v>
      </c>
      <c r="BG707" s="19">
        <f>ROUNDUP(AR707/BO707,0)</f>
        <v>1</v>
      </c>
      <c r="BH707" s="19">
        <f>AY707-BG707</f>
        <v>1</v>
      </c>
      <c r="BI707" s="19"/>
      <c r="BJ707" s="19"/>
      <c r="BK707" s="19">
        <f>BH707*BO707</f>
        <v>50</v>
      </c>
      <c r="BL707" s="19">
        <f>BK707*G707</f>
        <v>25000</v>
      </c>
      <c r="BM707" s="19">
        <f>BF707*AT707</f>
        <v>2.3076923076923079</v>
      </c>
      <c r="BN707" s="18">
        <f>Y707+ROUNDUP((BM707-Y707)/Z707,0)*Z707</f>
        <v>0</v>
      </c>
      <c r="BO707" s="18">
        <f>IF(BN707&gt;=Y707,BN707,Y707)</f>
        <v>50</v>
      </c>
      <c r="BP707" s="18">
        <f>BO707/AT707</f>
        <v>260</v>
      </c>
    </row>
    <row r="708" spans="1:68" x14ac:dyDescent="0.25">
      <c r="A708" s="18">
        <v>580</v>
      </c>
      <c r="B708" s="23" t="s">
        <v>940</v>
      </c>
      <c r="C708" s="23" t="s">
        <v>1595</v>
      </c>
      <c r="D708" s="23"/>
      <c r="E708" s="23"/>
      <c r="F708" s="24">
        <v>34500</v>
      </c>
      <c r="G708" s="25">
        <v>0.3</v>
      </c>
      <c r="H708" s="52" t="e">
        <v>#N/A</v>
      </c>
      <c r="I708" s="86" t="s">
        <v>1700</v>
      </c>
      <c r="J708" s="83" t="s">
        <v>1502</v>
      </c>
      <c r="K708" s="71" t="s">
        <v>1187</v>
      </c>
      <c r="L708" s="25" t="s">
        <v>941</v>
      </c>
      <c r="M708" s="52">
        <v>0.3</v>
      </c>
      <c r="N708" s="71" t="s">
        <v>1208</v>
      </c>
      <c r="O708" s="25">
        <v>1</v>
      </c>
      <c r="P708" s="25">
        <v>10</v>
      </c>
      <c r="Q708" s="52">
        <v>1</v>
      </c>
      <c r="R708" s="25">
        <v>3</v>
      </c>
      <c r="S708" s="25">
        <v>15</v>
      </c>
      <c r="T708" s="25">
        <v>7</v>
      </c>
      <c r="U708" s="25">
        <f>SUM(O708:R708)</f>
        <v>15</v>
      </c>
      <c r="V708" s="71" t="s">
        <v>1928</v>
      </c>
      <c r="W708" s="71" t="s">
        <v>46</v>
      </c>
      <c r="X708" s="25" t="s">
        <v>1510</v>
      </c>
      <c r="Y708" s="25">
        <v>10000</v>
      </c>
      <c r="Z708" s="25">
        <v>200</v>
      </c>
      <c r="AA708" s="42">
        <v>12000</v>
      </c>
      <c r="AB708" s="42">
        <v>0</v>
      </c>
      <c r="AC708" s="42">
        <v>3000</v>
      </c>
      <c r="AD708" s="42">
        <v>0</v>
      </c>
      <c r="AE708" s="42">
        <v>0</v>
      </c>
      <c r="AF708" s="42">
        <v>0</v>
      </c>
      <c r="AG708" s="42">
        <v>0</v>
      </c>
      <c r="AH708" s="42">
        <v>0</v>
      </c>
      <c r="AI708" s="42">
        <v>0</v>
      </c>
      <c r="AJ708" s="18">
        <v>15000</v>
      </c>
      <c r="AK708" s="47">
        <v>1666.6666666666667</v>
      </c>
      <c r="AL708" s="75">
        <v>12000</v>
      </c>
      <c r="AM708" s="47">
        <f t="shared" si="402"/>
        <v>500</v>
      </c>
      <c r="AN708" s="47">
        <v>5.0000000000000001E-3</v>
      </c>
      <c r="AO708" s="48">
        <v>4.5743724660942126E-6</v>
      </c>
      <c r="AP708" s="49">
        <v>0.99996732213669992</v>
      </c>
      <c r="AQ708" s="18" t="s">
        <v>1168</v>
      </c>
      <c r="AR708" s="24">
        <v>34500</v>
      </c>
      <c r="AS708" s="24" t="s">
        <v>1510</v>
      </c>
      <c r="AT708" s="79">
        <f t="shared" si="400"/>
        <v>461.53846153846155</v>
      </c>
      <c r="AU708" s="51" t="b">
        <f t="shared" si="401"/>
        <v>0</v>
      </c>
      <c r="AV708" s="53">
        <v>86.25</v>
      </c>
      <c r="AW708" s="47">
        <v>10350</v>
      </c>
      <c r="AX708" s="18" t="s">
        <v>1867</v>
      </c>
      <c r="AY708" s="18">
        <v>2</v>
      </c>
      <c r="AZ708" s="18">
        <f>AT708*U708</f>
        <v>6923.0769230769229</v>
      </c>
      <c r="BB708" s="80">
        <f t="shared" si="403"/>
        <v>10000</v>
      </c>
      <c r="BC708" s="18">
        <f>BO708</f>
        <v>10000</v>
      </c>
      <c r="BD708" s="18">
        <f>BO708*G708</f>
        <v>3000</v>
      </c>
      <c r="BE708" s="18">
        <f>BD708*AY708</f>
        <v>6000</v>
      </c>
      <c r="BF708" s="18">
        <f>U708</f>
        <v>15</v>
      </c>
      <c r="BG708" s="19">
        <f>ROUNDUP(AR708/BO708,0)</f>
        <v>4</v>
      </c>
      <c r="BH708" s="19">
        <f>AY708-BG708</f>
        <v>-2</v>
      </c>
      <c r="BI708" s="19"/>
      <c r="BJ708" s="19"/>
      <c r="BK708" s="19">
        <f>BH708*BO708</f>
        <v>-20000</v>
      </c>
      <c r="BL708" s="19">
        <f>BK708*G708</f>
        <v>-6000</v>
      </c>
      <c r="BM708" s="19">
        <f>BF708*AT708</f>
        <v>6923.0769230769229</v>
      </c>
      <c r="BN708" s="18">
        <f>Y708+ROUNDUP((BM708-Y708)/Z708,0)*Z708</f>
        <v>6800</v>
      </c>
      <c r="BO708" s="18">
        <f>IF(BN708&gt;=Y708,BN708,Y708)</f>
        <v>10000</v>
      </c>
      <c r="BP708" s="18">
        <f>BO708/AT708</f>
        <v>21.666666666666668</v>
      </c>
    </row>
    <row r="709" spans="1:68" x14ac:dyDescent="0.25">
      <c r="A709" s="18">
        <v>163</v>
      </c>
      <c r="B709" s="23" t="s">
        <v>1362</v>
      </c>
      <c r="C709" s="28" t="s">
        <v>1870</v>
      </c>
      <c r="D709" s="28"/>
      <c r="E709" s="23" t="s">
        <v>1602</v>
      </c>
      <c r="F709" s="24">
        <v>1</v>
      </c>
      <c r="G709" s="25">
        <v>1000</v>
      </c>
      <c r="H709" s="52" t="e">
        <v>#N/A</v>
      </c>
      <c r="I709" s="86" t="s">
        <v>1700</v>
      </c>
      <c r="J709" s="83" t="s">
        <v>1661</v>
      </c>
      <c r="K709" s="69" t="s">
        <v>1192</v>
      </c>
      <c r="L709" s="25" t="s">
        <v>1363</v>
      </c>
      <c r="M709" s="52">
        <v>1000</v>
      </c>
      <c r="N709" s="71" t="s">
        <v>1207</v>
      </c>
      <c r="O709" s="25">
        <v>1</v>
      </c>
      <c r="P709" s="25">
        <v>10</v>
      </c>
      <c r="Q709" s="52">
        <v>1</v>
      </c>
      <c r="R709" s="25">
        <v>4</v>
      </c>
      <c r="S709" s="25">
        <v>16</v>
      </c>
      <c r="U709" s="25">
        <f>MIN(S709,T709)</f>
        <v>16</v>
      </c>
      <c r="V709" s="71"/>
      <c r="W709" s="71" t="s">
        <v>31</v>
      </c>
      <c r="X709" s="25" t="s">
        <v>1529</v>
      </c>
      <c r="Y709" s="25">
        <v>5</v>
      </c>
      <c r="Z709" s="25">
        <v>0.5</v>
      </c>
      <c r="AA709" s="42"/>
      <c r="AB709" s="42">
        <v>0.5</v>
      </c>
      <c r="AC709" s="42"/>
      <c r="AD709" s="42"/>
      <c r="AE709" s="42"/>
      <c r="AF709" s="42"/>
      <c r="AG709" s="42"/>
      <c r="AH709" s="42"/>
      <c r="AI709" s="42"/>
      <c r="AK709" s="47">
        <v>0.5</v>
      </c>
      <c r="AM709" s="47">
        <f t="shared" si="402"/>
        <v>0</v>
      </c>
      <c r="AO709" s="48">
        <v>0</v>
      </c>
      <c r="AP709" s="49">
        <v>1</v>
      </c>
      <c r="AQ709" s="18" t="s">
        <v>1552</v>
      </c>
      <c r="AR709" s="24">
        <v>1</v>
      </c>
      <c r="AS709" s="24" t="s">
        <v>1509</v>
      </c>
      <c r="AT709" s="79">
        <f t="shared" si="400"/>
        <v>0</v>
      </c>
      <c r="AU709" s="51" t="b">
        <f t="shared" si="401"/>
        <v>0</v>
      </c>
      <c r="AV709" s="19"/>
      <c r="AW709" s="47">
        <v>1000</v>
      </c>
      <c r="BB709" s="80">
        <f t="shared" si="403"/>
        <v>5</v>
      </c>
      <c r="BD709" s="18">
        <v>0</v>
      </c>
      <c r="BE709" s="18">
        <v>0</v>
      </c>
      <c r="BF709" s="18"/>
      <c r="BG709" s="18"/>
      <c r="BH709" s="18"/>
      <c r="BI709" s="18"/>
      <c r="BJ709" s="18"/>
      <c r="BK709" s="18"/>
      <c r="BL709" s="18"/>
    </row>
    <row r="710" spans="1:68" ht="30" x14ac:dyDescent="0.25">
      <c r="A710" s="18">
        <v>348</v>
      </c>
      <c r="B710" s="28" t="s">
        <v>2282</v>
      </c>
      <c r="C710" s="23" t="s">
        <v>1595</v>
      </c>
      <c r="D710" s="23"/>
      <c r="E710" s="23" t="s">
        <v>1602</v>
      </c>
      <c r="F710" s="24">
        <v>2280</v>
      </c>
      <c r="G710" s="25">
        <v>38.75</v>
      </c>
      <c r="H710" s="52" t="s">
        <v>1797</v>
      </c>
      <c r="I710" s="86" t="s">
        <v>1700</v>
      </c>
      <c r="J710" s="83" t="s">
        <v>1505</v>
      </c>
      <c r="K710" s="71" t="s">
        <v>1178</v>
      </c>
      <c r="L710" s="25" t="s">
        <v>943</v>
      </c>
      <c r="M710" s="52">
        <v>38.75</v>
      </c>
      <c r="N710" s="71" t="s">
        <v>1208</v>
      </c>
      <c r="O710" s="25">
        <v>1</v>
      </c>
      <c r="P710" s="25">
        <v>4</v>
      </c>
      <c r="Q710" s="52">
        <v>1</v>
      </c>
      <c r="R710" s="25">
        <v>2</v>
      </c>
      <c r="S710" s="25">
        <v>8</v>
      </c>
      <c r="T710" s="25">
        <v>5</v>
      </c>
      <c r="U710" s="25">
        <f>SUM(O710:R710)</f>
        <v>8</v>
      </c>
      <c r="V710" s="71" t="s">
        <v>1968</v>
      </c>
      <c r="W710" s="71" t="s">
        <v>46</v>
      </c>
      <c r="X710" s="25" t="s">
        <v>1510</v>
      </c>
      <c r="Y710" s="25">
        <v>500</v>
      </c>
      <c r="Z710" s="25">
        <v>10</v>
      </c>
      <c r="AA710" s="42">
        <v>110</v>
      </c>
      <c r="AB710" s="42">
        <v>0</v>
      </c>
      <c r="AC710" s="42">
        <v>0</v>
      </c>
      <c r="AD710" s="42">
        <v>0</v>
      </c>
      <c r="AE710" s="42">
        <v>0</v>
      </c>
      <c r="AF710" s="42">
        <v>0</v>
      </c>
      <c r="AG710" s="42">
        <v>0</v>
      </c>
      <c r="AH710" s="42">
        <v>0</v>
      </c>
      <c r="AI710" s="42">
        <v>0</v>
      </c>
      <c r="AJ710" s="18">
        <v>110</v>
      </c>
      <c r="AK710" s="47">
        <v>12.222222222222221</v>
      </c>
      <c r="AL710" s="75">
        <v>110</v>
      </c>
      <c r="AM710" s="47">
        <f t="shared" si="402"/>
        <v>473.61111111111109</v>
      </c>
      <c r="AN710" s="47">
        <v>4.7361111111111111E-3</v>
      </c>
      <c r="AO710" s="48">
        <v>4.3329472526059067E-6</v>
      </c>
      <c r="AP710" s="49">
        <v>0.99997165508395258</v>
      </c>
      <c r="AQ710" s="18" t="s">
        <v>1168</v>
      </c>
      <c r="AR710" s="24">
        <v>2280</v>
      </c>
      <c r="AS710" s="24" t="s">
        <v>1510</v>
      </c>
      <c r="AT710" s="79">
        <f t="shared" si="400"/>
        <v>4.2307692307692308</v>
      </c>
      <c r="AU710" s="51" t="b">
        <f t="shared" si="401"/>
        <v>0</v>
      </c>
      <c r="AV710" s="53">
        <v>621.81818181818187</v>
      </c>
      <c r="AW710" s="47">
        <v>88350</v>
      </c>
      <c r="AX710" s="18" t="s">
        <v>1867</v>
      </c>
      <c r="AY710" s="18">
        <v>2</v>
      </c>
      <c r="AZ710" s="43">
        <f>AT710*U710</f>
        <v>33.846153846153847</v>
      </c>
      <c r="BB710" s="80">
        <f t="shared" si="403"/>
        <v>500</v>
      </c>
      <c r="BC710" s="18">
        <f>BO710</f>
        <v>500</v>
      </c>
      <c r="BD710" s="18">
        <f>BO710*G710</f>
        <v>19375</v>
      </c>
      <c r="BE710" s="18">
        <f>BD710*AY710</f>
        <v>38750</v>
      </c>
      <c r="BF710" s="18">
        <f>U710</f>
        <v>8</v>
      </c>
      <c r="BG710" s="19">
        <f>ROUNDUP(AR710/BO710,0)</f>
        <v>5</v>
      </c>
      <c r="BH710" s="19">
        <f>AY710-BG710</f>
        <v>-3</v>
      </c>
      <c r="BI710" s="19"/>
      <c r="BJ710" s="19"/>
      <c r="BK710" s="19">
        <f>BH710*BO710</f>
        <v>-1500</v>
      </c>
      <c r="BL710" s="19">
        <f>BK710*G710</f>
        <v>-58125</v>
      </c>
      <c r="BM710" s="19">
        <f>BF710*AT710</f>
        <v>33.846153846153847</v>
      </c>
      <c r="BN710" s="18">
        <f>Y710+ROUNDUP((BM710-Y710)/Z710,0)*Z710</f>
        <v>30</v>
      </c>
      <c r="BO710" s="18">
        <f>IF(BN710&gt;=Y710,BN710,Y710)</f>
        <v>500</v>
      </c>
      <c r="BP710" s="18">
        <f>BO710/AT710</f>
        <v>118.18181818181819</v>
      </c>
    </row>
    <row r="711" spans="1:68" x14ac:dyDescent="0.25">
      <c r="A711" s="18">
        <v>95</v>
      </c>
      <c r="B711" s="23" t="s">
        <v>946</v>
      </c>
      <c r="C711" s="28" t="s">
        <v>1870</v>
      </c>
      <c r="D711" s="28"/>
      <c r="E711" s="23"/>
      <c r="F711" s="24">
        <v>0</v>
      </c>
      <c r="G711" s="25">
        <v>77.86</v>
      </c>
      <c r="H711" s="52" t="e">
        <v>#N/A</v>
      </c>
      <c r="I711" s="86" t="s">
        <v>1700</v>
      </c>
      <c r="J711" s="83" t="s">
        <v>1505</v>
      </c>
      <c r="K711" s="71" t="s">
        <v>1171</v>
      </c>
      <c r="L711" s="25" t="s">
        <v>947</v>
      </c>
      <c r="M711" s="52">
        <v>77.86</v>
      </c>
      <c r="N711" s="71" t="s">
        <v>1207</v>
      </c>
      <c r="O711" s="25">
        <v>1</v>
      </c>
      <c r="P711" s="25">
        <v>7</v>
      </c>
      <c r="Q711" s="52">
        <v>1</v>
      </c>
      <c r="R711" s="25">
        <v>3</v>
      </c>
      <c r="S711" s="25">
        <v>12</v>
      </c>
      <c r="T711" s="25">
        <v>5</v>
      </c>
      <c r="U711" s="25">
        <f>MIN(S711,T711)</f>
        <v>5</v>
      </c>
      <c r="V711" s="71"/>
      <c r="W711" s="71" t="s">
        <v>31</v>
      </c>
      <c r="X711" s="25" t="s">
        <v>1529</v>
      </c>
      <c r="Y711" s="25">
        <v>50</v>
      </c>
      <c r="Z711" s="25">
        <v>25</v>
      </c>
      <c r="AA711" s="42">
        <v>25</v>
      </c>
      <c r="AB711" s="42">
        <v>25</v>
      </c>
      <c r="AC711" s="42">
        <v>0</v>
      </c>
      <c r="AD711" s="42">
        <v>0</v>
      </c>
      <c r="AE711" s="42">
        <v>0</v>
      </c>
      <c r="AF711" s="42">
        <v>0</v>
      </c>
      <c r="AG711" s="42">
        <v>0</v>
      </c>
      <c r="AH711" s="42">
        <v>0</v>
      </c>
      <c r="AI711" s="42">
        <v>0</v>
      </c>
      <c r="AJ711" s="18">
        <v>50</v>
      </c>
      <c r="AK711" s="47">
        <v>5.5555555555555554</v>
      </c>
      <c r="AL711" s="75">
        <v>25</v>
      </c>
      <c r="AM711" s="47">
        <f t="shared" si="402"/>
        <v>432.55555555555554</v>
      </c>
      <c r="AN711" s="47">
        <v>4.3255555555555556E-3</v>
      </c>
      <c r="AO711" s="48">
        <v>3.9573404467788381E-6</v>
      </c>
      <c r="AP711" s="49">
        <v>0.99997561242439936</v>
      </c>
      <c r="AQ711" s="18" t="s">
        <v>1552</v>
      </c>
      <c r="AR711" s="24">
        <v>0</v>
      </c>
      <c r="AS711" s="24" t="s">
        <v>1509</v>
      </c>
      <c r="AT711" s="79">
        <f t="shared" si="400"/>
        <v>0.96153846153846156</v>
      </c>
      <c r="AU711" s="51" t="b">
        <f t="shared" si="401"/>
        <v>0</v>
      </c>
      <c r="AV711" s="19">
        <v>0</v>
      </c>
      <c r="AW711" s="47">
        <v>0</v>
      </c>
      <c r="BB711" s="80">
        <f t="shared" si="403"/>
        <v>50</v>
      </c>
      <c r="BD711" s="18">
        <v>0</v>
      </c>
      <c r="BE711" s="18">
        <v>0</v>
      </c>
      <c r="BF711" s="18"/>
      <c r="BG711" s="18"/>
      <c r="BH711" s="18"/>
      <c r="BI711" s="18"/>
      <c r="BJ711" s="18"/>
      <c r="BK711" s="18"/>
      <c r="BL711" s="18"/>
    </row>
    <row r="712" spans="1:68" x14ac:dyDescent="0.25">
      <c r="A712" s="18">
        <v>967</v>
      </c>
      <c r="B712" s="23" t="s">
        <v>964</v>
      </c>
      <c r="C712" s="28" t="s">
        <v>1534</v>
      </c>
      <c r="D712" s="28"/>
      <c r="E712" s="23"/>
      <c r="F712" s="24">
        <v>13400</v>
      </c>
      <c r="G712" s="25">
        <v>0.4</v>
      </c>
      <c r="H712" s="52" t="e">
        <v>#N/A</v>
      </c>
      <c r="I712" s="86" t="s">
        <v>1700</v>
      </c>
      <c r="J712" s="83" t="s">
        <v>1499</v>
      </c>
      <c r="K712" s="71" t="s">
        <v>1187</v>
      </c>
      <c r="L712" s="25" t="s">
        <v>965</v>
      </c>
      <c r="M712" s="52">
        <v>0.4</v>
      </c>
      <c r="N712" s="71" t="s">
        <v>1208</v>
      </c>
      <c r="O712" s="37">
        <v>1</v>
      </c>
      <c r="P712" s="37">
        <v>10</v>
      </c>
      <c r="Q712" s="87">
        <v>1</v>
      </c>
      <c r="R712" s="37">
        <v>3</v>
      </c>
      <c r="S712" s="37">
        <v>15</v>
      </c>
      <c r="T712" s="37">
        <v>5</v>
      </c>
      <c r="U712" s="25">
        <f>SUM(O712:R712)</f>
        <v>15</v>
      </c>
      <c r="V712" s="71" t="s">
        <v>1977</v>
      </c>
      <c r="W712" s="71" t="s">
        <v>46</v>
      </c>
      <c r="X712" s="23" t="s">
        <v>1510</v>
      </c>
      <c r="Y712" s="25">
        <v>5000</v>
      </c>
      <c r="Z712" s="25">
        <v>200</v>
      </c>
      <c r="AA712" s="42"/>
      <c r="AB712" s="42"/>
      <c r="AC712" s="42"/>
      <c r="AD712" s="42"/>
      <c r="AE712" s="42">
        <v>250</v>
      </c>
      <c r="AF712" s="42">
        <v>358</v>
      </c>
      <c r="AG712" s="42"/>
      <c r="AH712" s="42">
        <v>2400</v>
      </c>
      <c r="AI712" s="42">
        <v>600</v>
      </c>
      <c r="AJ712" s="18">
        <v>3608</v>
      </c>
      <c r="AK712" s="47">
        <v>902</v>
      </c>
      <c r="AL712" s="75">
        <v>2400</v>
      </c>
      <c r="AM712" s="47">
        <f t="shared" si="402"/>
        <v>160.35555555555558</v>
      </c>
      <c r="AN712" s="47">
        <v>3.6080000000000001E-3</v>
      </c>
      <c r="AO712" s="48">
        <v>3.3008671715335842E-6</v>
      </c>
      <c r="AP712" s="49">
        <v>0.99997891329157085</v>
      </c>
      <c r="AQ712" s="18" t="s">
        <v>1168</v>
      </c>
      <c r="AR712" s="24">
        <v>13400</v>
      </c>
      <c r="AS712" s="24" t="s">
        <v>1510</v>
      </c>
      <c r="AT712" s="79">
        <f t="shared" si="400"/>
        <v>92.307692307692307</v>
      </c>
      <c r="AU712" s="51" t="b">
        <f t="shared" si="401"/>
        <v>0</v>
      </c>
      <c r="AV712" s="53">
        <v>167.5</v>
      </c>
      <c r="AW712" s="47">
        <v>5360</v>
      </c>
      <c r="AX712" s="18" t="s">
        <v>1841</v>
      </c>
      <c r="AY712" s="18">
        <v>2</v>
      </c>
      <c r="AZ712" s="18">
        <f>AT712*U712</f>
        <v>1384.6153846153845</v>
      </c>
      <c r="BA712" s="44">
        <f>ROUNDUP((AT712*U712)/Z712,0)*Z712</f>
        <v>1400</v>
      </c>
      <c r="BB712" s="80">
        <f t="shared" si="403"/>
        <v>5000</v>
      </c>
      <c r="BC712" s="18">
        <f>BO712</f>
        <v>5000</v>
      </c>
      <c r="BD712" s="18">
        <f>BO712*G712</f>
        <v>2000</v>
      </c>
      <c r="BE712" s="18">
        <f>BD712*AY712</f>
        <v>4000</v>
      </c>
      <c r="BF712" s="18">
        <v>20</v>
      </c>
      <c r="BG712" s="19">
        <f t="shared" ref="BG712:BG718" si="404">ROUNDUP(AR712/BO712,0)</f>
        <v>3</v>
      </c>
      <c r="BH712" s="19">
        <f t="shared" ref="BH712:BH718" si="405">AY712-BG712</f>
        <v>-1</v>
      </c>
      <c r="BI712" s="19">
        <f>(AR712-AY712*BO712)*G712</f>
        <v>1360</v>
      </c>
      <c r="BJ712" s="19"/>
      <c r="BK712" s="19"/>
      <c r="BL712" s="19"/>
      <c r="BM712" s="19">
        <f>BF712*AT712</f>
        <v>1846.1538461538462</v>
      </c>
      <c r="BN712" s="18">
        <f>Y712+ROUNDUP((BM712-Y712)/Z712,0)*Z712</f>
        <v>1800</v>
      </c>
      <c r="BO712" s="18">
        <f>IF(BN712&gt;=Y712,BN712,Y712)</f>
        <v>5000</v>
      </c>
      <c r="BP712" s="18">
        <f>BO712/AT712</f>
        <v>54.166666666666664</v>
      </c>
    </row>
    <row r="713" spans="1:68" x14ac:dyDescent="0.25">
      <c r="A713" s="18">
        <v>170</v>
      </c>
      <c r="B713" s="23" t="s">
        <v>951</v>
      </c>
      <c r="C713" s="28" t="s">
        <v>1534</v>
      </c>
      <c r="D713" s="28"/>
      <c r="E713" s="23"/>
      <c r="F713" s="24">
        <v>11</v>
      </c>
      <c r="G713" s="25">
        <v>700</v>
      </c>
      <c r="H713" s="52" t="e">
        <v>#N/A</v>
      </c>
      <c r="I713" s="86" t="s">
        <v>1700</v>
      </c>
      <c r="J713" s="83" t="s">
        <v>1505</v>
      </c>
      <c r="K713" s="71" t="s">
        <v>1192</v>
      </c>
      <c r="L713" s="25" t="s">
        <v>952</v>
      </c>
      <c r="M713" s="52">
        <v>700</v>
      </c>
      <c r="N713" s="71" t="s">
        <v>1207</v>
      </c>
      <c r="O713" s="25">
        <v>1</v>
      </c>
      <c r="P713" s="25">
        <v>10</v>
      </c>
      <c r="Q713" s="52">
        <v>1</v>
      </c>
      <c r="R713" s="25">
        <v>4</v>
      </c>
      <c r="S713" s="52">
        <f>O713+P713+Q713+R713</f>
        <v>16</v>
      </c>
      <c r="T713" s="25">
        <v>15</v>
      </c>
      <c r="U713" s="25">
        <f>SUM(O713:R713)</f>
        <v>16</v>
      </c>
      <c r="V713" s="71" t="s">
        <v>1938</v>
      </c>
      <c r="W713" s="71" t="s">
        <v>46</v>
      </c>
      <c r="X713" s="25" t="s">
        <v>1529</v>
      </c>
      <c r="Y713" s="25">
        <v>5</v>
      </c>
      <c r="Z713" s="25">
        <v>0.5</v>
      </c>
      <c r="AA713" s="42">
        <v>0</v>
      </c>
      <c r="AB713" s="42">
        <v>0.5</v>
      </c>
      <c r="AC713" s="42">
        <v>0.5</v>
      </c>
      <c r="AD713" s="42">
        <v>0.5</v>
      </c>
      <c r="AE713" s="42">
        <v>0.5</v>
      </c>
      <c r="AF713" s="42">
        <v>0</v>
      </c>
      <c r="AG713" s="42">
        <v>1.5</v>
      </c>
      <c r="AH713" s="42">
        <v>0.5</v>
      </c>
      <c r="AI713" s="42">
        <v>0</v>
      </c>
      <c r="AJ713" s="18">
        <v>4</v>
      </c>
      <c r="AK713" s="47">
        <v>0.44444444444444442</v>
      </c>
      <c r="AL713" s="75">
        <v>1.5</v>
      </c>
      <c r="AM713" s="47">
        <f t="shared" si="402"/>
        <v>311.11111111111109</v>
      </c>
      <c r="AN713" s="47">
        <v>3.1111111111111109E-3</v>
      </c>
      <c r="AO713" s="48">
        <v>2.8462762011252877E-6</v>
      </c>
      <c r="AP713" s="49">
        <v>0.99998175956777202</v>
      </c>
      <c r="AQ713" s="18" t="s">
        <v>1168</v>
      </c>
      <c r="AR713" s="24">
        <v>11</v>
      </c>
      <c r="AS713" s="24" t="s">
        <v>1509</v>
      </c>
      <c r="AT713" s="79">
        <f t="shared" si="400"/>
        <v>5.7692307692307696E-2</v>
      </c>
      <c r="AU713" s="51" t="b">
        <f t="shared" si="401"/>
        <v>0</v>
      </c>
      <c r="AV713" s="53">
        <v>220</v>
      </c>
      <c r="AW713" s="47">
        <v>7700</v>
      </c>
      <c r="AX713" s="18" t="s">
        <v>1841</v>
      </c>
      <c r="AY713" s="18">
        <v>2</v>
      </c>
      <c r="AZ713" s="18">
        <f>AT713*U713</f>
        <v>0.92307692307692313</v>
      </c>
      <c r="BA713" s="44">
        <f>ROUNDUP((AT713*U713)/Z713,0)*Z713</f>
        <v>1</v>
      </c>
      <c r="BB713" s="80">
        <f t="shared" si="403"/>
        <v>5</v>
      </c>
      <c r="BC713" s="18">
        <f>BO713</f>
        <v>5</v>
      </c>
      <c r="BD713" s="18">
        <f>BO713*G713</f>
        <v>3500</v>
      </c>
      <c r="BE713" s="18">
        <f>BD713*AY713</f>
        <v>7000</v>
      </c>
      <c r="BF713" s="18">
        <f>U713</f>
        <v>16</v>
      </c>
      <c r="BG713" s="19">
        <f t="shared" si="404"/>
        <v>3</v>
      </c>
      <c r="BH713" s="19">
        <f t="shared" si="405"/>
        <v>-1</v>
      </c>
      <c r="BI713" s="19"/>
      <c r="BJ713" s="19"/>
      <c r="BK713" s="19">
        <f>BH713*BO713</f>
        <v>-5</v>
      </c>
      <c r="BL713" s="19">
        <f>BK713*G713</f>
        <v>-3500</v>
      </c>
      <c r="BM713" s="19">
        <f>BF713*AT713</f>
        <v>0.92307692307692313</v>
      </c>
      <c r="BN713" s="18">
        <f>Y713+ROUNDUP((BM713-Y713)/Z713,0)*Z713</f>
        <v>0.5</v>
      </c>
      <c r="BO713" s="18">
        <f>IF(BN713&gt;=Y713,BN713,Y713)</f>
        <v>5</v>
      </c>
      <c r="BP713" s="18">
        <f>BO713/AT713</f>
        <v>86.666666666666657</v>
      </c>
    </row>
    <row r="714" spans="1:68" x14ac:dyDescent="0.25">
      <c r="A714" s="18">
        <v>815</v>
      </c>
      <c r="B714" s="23" t="s">
        <v>953</v>
      </c>
      <c r="C714" s="28" t="s">
        <v>1534</v>
      </c>
      <c r="D714" s="28"/>
      <c r="E714" s="23"/>
      <c r="F714" s="24">
        <v>17.7</v>
      </c>
      <c r="G714" s="25">
        <v>24</v>
      </c>
      <c r="H714" s="52" t="s">
        <v>1702</v>
      </c>
      <c r="I714" s="86" t="s">
        <v>1699</v>
      </c>
      <c r="J714" s="83" t="s">
        <v>1653</v>
      </c>
      <c r="K714" s="71" t="s">
        <v>1199</v>
      </c>
      <c r="L714" s="25" t="s">
        <v>954</v>
      </c>
      <c r="M714" s="52">
        <v>24</v>
      </c>
      <c r="N714" s="71" t="s">
        <v>1208</v>
      </c>
      <c r="O714" s="25">
        <v>1</v>
      </c>
      <c r="P714" s="25">
        <v>10</v>
      </c>
      <c r="Q714" s="52">
        <v>3</v>
      </c>
      <c r="R714" s="25">
        <v>2</v>
      </c>
      <c r="S714" s="25">
        <v>1</v>
      </c>
      <c r="T714" s="25">
        <v>3</v>
      </c>
      <c r="U714" s="25">
        <f>SUM(O714:R714)</f>
        <v>16</v>
      </c>
      <c r="V714" s="71" t="s">
        <v>1966</v>
      </c>
      <c r="W714" s="71" t="s">
        <v>21</v>
      </c>
      <c r="X714" s="25" t="s">
        <v>1510</v>
      </c>
      <c r="Y714" s="25">
        <v>960</v>
      </c>
      <c r="Z714" s="25">
        <v>96</v>
      </c>
      <c r="AA714" s="42">
        <v>5</v>
      </c>
      <c r="AB714" s="42">
        <v>7</v>
      </c>
      <c r="AC714" s="42">
        <v>8</v>
      </c>
      <c r="AD714" s="42">
        <v>4</v>
      </c>
      <c r="AE714" s="42">
        <v>8</v>
      </c>
      <c r="AF714" s="42">
        <v>6</v>
      </c>
      <c r="AG714" s="42">
        <v>22</v>
      </c>
      <c r="AH714" s="42">
        <v>9</v>
      </c>
      <c r="AI714" s="42">
        <v>44</v>
      </c>
      <c r="AJ714" s="18">
        <v>113</v>
      </c>
      <c r="AK714" s="47">
        <v>12.555555555555555</v>
      </c>
      <c r="AL714" s="75">
        <v>44</v>
      </c>
      <c r="AM714" s="47">
        <f t="shared" si="402"/>
        <v>301.33333333333331</v>
      </c>
      <c r="AN714" s="47">
        <v>3.0133333333333331E-3</v>
      </c>
      <c r="AO714" s="48">
        <v>2.7568218062327788E-6</v>
      </c>
      <c r="AP714" s="49">
        <v>0.9999845163895783</v>
      </c>
      <c r="AQ714" s="18" t="s">
        <v>1168</v>
      </c>
      <c r="AR714" s="24">
        <v>17.7</v>
      </c>
      <c r="AS714" s="24" t="s">
        <v>1510</v>
      </c>
      <c r="AT714" s="79">
        <f t="shared" si="400"/>
        <v>1.6923076923076923</v>
      </c>
      <c r="AU714" s="51" t="b">
        <f t="shared" si="401"/>
        <v>0</v>
      </c>
      <c r="AV714" s="19">
        <v>12.068181818181818</v>
      </c>
      <c r="AW714" s="47">
        <v>424.79999999999995</v>
      </c>
      <c r="AX714" s="18" t="s">
        <v>1841</v>
      </c>
      <c r="AY714" s="18">
        <v>2</v>
      </c>
      <c r="AZ714" s="18">
        <f>AT714*U714</f>
        <v>27.076923076923077</v>
      </c>
      <c r="BA714" s="44">
        <f>ROUNDUP((AT714*U714)/Z714,0)*Z714</f>
        <v>96</v>
      </c>
      <c r="BB714" s="80">
        <f t="shared" si="403"/>
        <v>960</v>
      </c>
      <c r="BC714" s="18">
        <f>BO714</f>
        <v>960</v>
      </c>
      <c r="BD714" s="18">
        <f>BO714*G714</f>
        <v>23040</v>
      </c>
      <c r="BE714" s="18">
        <f>BD714*AY714</f>
        <v>46080</v>
      </c>
      <c r="BF714" s="18">
        <v>5</v>
      </c>
      <c r="BG714" s="19">
        <f t="shared" si="404"/>
        <v>1</v>
      </c>
      <c r="BH714" s="19">
        <f t="shared" si="405"/>
        <v>1</v>
      </c>
      <c r="BI714" s="19"/>
      <c r="BJ714" s="19"/>
      <c r="BK714" s="19">
        <f>BH714*BO714</f>
        <v>960</v>
      </c>
      <c r="BL714" s="19">
        <f>BK714*G714</f>
        <v>23040</v>
      </c>
      <c r="BM714" s="19">
        <f>BF714*AT714</f>
        <v>8.4615384615384617</v>
      </c>
      <c r="BN714" s="18">
        <f>Y714+ROUNDUP((BM714-Y714)/Z714,0)*Z714</f>
        <v>0</v>
      </c>
      <c r="BO714" s="18">
        <f>IF(BN714&gt;=Y714,BN714,Y714)</f>
        <v>960</v>
      </c>
      <c r="BP714" s="18">
        <f>BO714/AT714</f>
        <v>567.27272727272725</v>
      </c>
    </row>
    <row r="715" spans="1:68" ht="30" x14ac:dyDescent="0.25">
      <c r="A715" s="18">
        <v>1066</v>
      </c>
      <c r="B715" s="28" t="s">
        <v>2283</v>
      </c>
      <c r="C715" s="28" t="s">
        <v>1534</v>
      </c>
      <c r="D715" s="28"/>
      <c r="E715" s="23"/>
      <c r="F715" s="24">
        <v>3995</v>
      </c>
      <c r="G715" s="25">
        <v>0.4</v>
      </c>
      <c r="H715" s="52" t="s">
        <v>1800</v>
      </c>
      <c r="I715" s="86" t="s">
        <v>1700</v>
      </c>
      <c r="J715" s="83" t="s">
        <v>1499</v>
      </c>
      <c r="K715" s="71" t="s">
        <v>1187</v>
      </c>
      <c r="L715" s="25" t="s">
        <v>990</v>
      </c>
      <c r="M715" s="52">
        <v>0.4</v>
      </c>
      <c r="N715" s="71" t="s">
        <v>1208</v>
      </c>
      <c r="O715" s="25">
        <v>1</v>
      </c>
      <c r="P715" s="25">
        <v>10</v>
      </c>
      <c r="Q715" s="52">
        <v>1</v>
      </c>
      <c r="R715" s="25">
        <v>3</v>
      </c>
      <c r="S715" s="25">
        <v>15</v>
      </c>
      <c r="T715" s="25">
        <v>5</v>
      </c>
      <c r="U715" s="25">
        <f>SUM(O715:R715)</f>
        <v>15</v>
      </c>
      <c r="V715" s="71" t="s">
        <v>1964</v>
      </c>
      <c r="W715" s="71" t="s">
        <v>46</v>
      </c>
      <c r="X715" s="25" t="s">
        <v>1510</v>
      </c>
      <c r="Y715" s="25">
        <v>5000</v>
      </c>
      <c r="Z715" s="25">
        <v>400</v>
      </c>
      <c r="AA715" s="42"/>
      <c r="AB715" s="42"/>
      <c r="AC715" s="42"/>
      <c r="AD715" s="42"/>
      <c r="AE715" s="42"/>
      <c r="AF715" s="42"/>
      <c r="AG715" s="42"/>
      <c r="AH715" s="42"/>
      <c r="AI715" s="42">
        <v>600</v>
      </c>
      <c r="AJ715" s="18">
        <v>600</v>
      </c>
      <c r="AK715" s="47">
        <v>600</v>
      </c>
      <c r="AL715" s="75">
        <v>600</v>
      </c>
      <c r="AM715" s="47">
        <f t="shared" si="402"/>
        <v>26.666666666666671</v>
      </c>
      <c r="AN715" s="47">
        <v>2.3999999999999998E-3</v>
      </c>
      <c r="AO715" s="48">
        <v>2.1956987837252223E-6</v>
      </c>
      <c r="AP715" s="49">
        <v>0.99998671208836198</v>
      </c>
      <c r="AQ715" s="18" t="s">
        <v>1168</v>
      </c>
      <c r="AR715" s="24">
        <v>3995</v>
      </c>
      <c r="AS715" s="24" t="s">
        <v>1510</v>
      </c>
      <c r="AT715" s="79">
        <f t="shared" si="400"/>
        <v>23.076923076923077</v>
      </c>
      <c r="AU715" s="51" t="b">
        <f t="shared" si="401"/>
        <v>0</v>
      </c>
      <c r="AV715" s="53">
        <v>199.75</v>
      </c>
      <c r="AW715" s="47">
        <v>1598</v>
      </c>
      <c r="AX715" s="18" t="s">
        <v>1841</v>
      </c>
      <c r="AY715" s="18">
        <v>2</v>
      </c>
      <c r="AZ715" s="18">
        <f>AT715*U715</f>
        <v>346.15384615384613</v>
      </c>
      <c r="BA715" s="44">
        <f>ROUNDUP((AT715*U715)/Z715,0)*Z715</f>
        <v>400</v>
      </c>
      <c r="BB715" s="80">
        <f t="shared" si="403"/>
        <v>5000</v>
      </c>
      <c r="BC715" s="18">
        <f>BO715</f>
        <v>5000</v>
      </c>
      <c r="BD715" s="18">
        <f>BO715*G715</f>
        <v>2000</v>
      </c>
      <c r="BE715" s="18">
        <f>BD715*AY715</f>
        <v>4000</v>
      </c>
      <c r="BF715" s="18">
        <v>20</v>
      </c>
      <c r="BG715" s="19">
        <f t="shared" si="404"/>
        <v>1</v>
      </c>
      <c r="BH715" s="19">
        <f t="shared" si="405"/>
        <v>1</v>
      </c>
      <c r="BI715" s="19"/>
      <c r="BJ715" s="19"/>
      <c r="BK715" s="19">
        <f>BH715*BO715</f>
        <v>5000</v>
      </c>
      <c r="BL715" s="19">
        <f>BK715*G715</f>
        <v>2000</v>
      </c>
      <c r="BM715" s="19">
        <f>BF715*AT715</f>
        <v>461.53846153846155</v>
      </c>
      <c r="BN715" s="18">
        <f>Y715+ROUNDUP((BM715-Y715)/Z715,0)*Z715</f>
        <v>200</v>
      </c>
      <c r="BO715" s="18">
        <f>IF(BN715&gt;=Y715,BN715,Y715)</f>
        <v>5000</v>
      </c>
      <c r="BP715" s="18">
        <f>BO715/AT715</f>
        <v>216.66666666666666</v>
      </c>
    </row>
    <row r="716" spans="1:68" x14ac:dyDescent="0.25">
      <c r="A716" s="18">
        <v>942</v>
      </c>
      <c r="B716" s="26" t="s">
        <v>977</v>
      </c>
      <c r="C716" s="28" t="s">
        <v>1525</v>
      </c>
      <c r="D716" s="28"/>
      <c r="E716" s="26"/>
      <c r="F716" s="24">
        <v>0</v>
      </c>
      <c r="G716" s="25">
        <v>65</v>
      </c>
      <c r="H716" s="52" t="e">
        <v>#N/A</v>
      </c>
      <c r="I716" s="86" t="s">
        <v>1699</v>
      </c>
      <c r="J716" s="83" t="s">
        <v>1664</v>
      </c>
      <c r="K716" s="71" t="s">
        <v>1171</v>
      </c>
      <c r="L716" s="25" t="s">
        <v>978</v>
      </c>
      <c r="M716" s="52">
        <v>65</v>
      </c>
      <c r="N716" s="71" t="s">
        <v>1208</v>
      </c>
      <c r="O716" s="25">
        <v>1</v>
      </c>
      <c r="P716" s="25">
        <v>7</v>
      </c>
      <c r="Q716" s="52">
        <v>3</v>
      </c>
      <c r="R716" s="25">
        <v>2</v>
      </c>
      <c r="S716" s="25">
        <v>1</v>
      </c>
      <c r="T716" s="25">
        <v>10</v>
      </c>
      <c r="U716" s="25">
        <f>MIN(S716,T716)</f>
        <v>1</v>
      </c>
      <c r="V716" s="71"/>
      <c r="W716" s="71" t="s">
        <v>19</v>
      </c>
      <c r="X716" s="25" t="s">
        <v>1529</v>
      </c>
      <c r="Y716" s="25">
        <v>0</v>
      </c>
      <c r="Z716" s="25">
        <v>15</v>
      </c>
      <c r="AA716" s="42"/>
      <c r="AB716" s="42"/>
      <c r="AC716" s="42"/>
      <c r="AD716" s="42"/>
      <c r="AE716" s="42"/>
      <c r="AF716" s="42"/>
      <c r="AG716" s="42">
        <v>10</v>
      </c>
      <c r="AH716" s="42">
        <v>0</v>
      </c>
      <c r="AI716" s="42">
        <v>0</v>
      </c>
      <c r="AJ716" s="18">
        <v>10</v>
      </c>
      <c r="AK716" s="47">
        <v>3.3333333333333335</v>
      </c>
      <c r="AL716" s="75">
        <v>10</v>
      </c>
      <c r="AM716" s="47">
        <f t="shared" si="402"/>
        <v>72.222222222222229</v>
      </c>
      <c r="AN716" s="47">
        <v>2.166666666666667E-3</v>
      </c>
      <c r="AO716" s="48">
        <v>1.9822280686408258E-6</v>
      </c>
      <c r="AP716" s="49">
        <v>0.99998869431643067</v>
      </c>
      <c r="AQ716" s="18" t="s">
        <v>1168</v>
      </c>
      <c r="AR716" s="24">
        <v>0</v>
      </c>
      <c r="AS716" s="24" t="s">
        <v>1509</v>
      </c>
      <c r="AT716" s="79">
        <f t="shared" si="400"/>
        <v>0.38461538461538464</v>
      </c>
      <c r="AU716" s="51" t="b">
        <f t="shared" si="401"/>
        <v>1</v>
      </c>
      <c r="AV716" s="19">
        <v>0</v>
      </c>
      <c r="AW716" s="47">
        <v>0</v>
      </c>
      <c r="AX716" s="18" t="s">
        <v>1849</v>
      </c>
      <c r="BB716" s="80">
        <f t="shared" si="403"/>
        <v>0.38461538461538464</v>
      </c>
      <c r="BD716" s="18">
        <v>0</v>
      </c>
      <c r="BE716" s="18">
        <v>0</v>
      </c>
      <c r="BF716" s="18"/>
      <c r="BG716" s="19" t="e">
        <f t="shared" si="404"/>
        <v>#DIV/0!</v>
      </c>
      <c r="BH716" s="19" t="e">
        <f t="shared" si="405"/>
        <v>#DIV/0!</v>
      </c>
      <c r="BI716" s="19"/>
      <c r="BJ716" s="19"/>
      <c r="BK716" s="19"/>
      <c r="BL716" s="19"/>
    </row>
    <row r="717" spans="1:68" x14ac:dyDescent="0.25">
      <c r="A717" s="18">
        <v>992</v>
      </c>
      <c r="B717" s="23" t="s">
        <v>981</v>
      </c>
      <c r="C717" s="28" t="s">
        <v>1534</v>
      </c>
      <c r="D717" s="28"/>
      <c r="E717" s="23"/>
      <c r="F717" s="24">
        <v>215</v>
      </c>
      <c r="G717" s="25">
        <v>20</v>
      </c>
      <c r="H717" s="52" t="e">
        <v>#N/A</v>
      </c>
      <c r="I717" s="86" t="s">
        <v>1700</v>
      </c>
      <c r="J717" s="83" t="s">
        <v>1499</v>
      </c>
      <c r="K717" s="71" t="s">
        <v>1178</v>
      </c>
      <c r="L717" s="25" t="s">
        <v>982</v>
      </c>
      <c r="M717" s="52">
        <v>20</v>
      </c>
      <c r="N717" s="71" t="s">
        <v>1208</v>
      </c>
      <c r="O717" s="25">
        <v>1</v>
      </c>
      <c r="P717" s="25">
        <v>4</v>
      </c>
      <c r="Q717" s="52">
        <v>1</v>
      </c>
      <c r="R717" s="25">
        <v>2</v>
      </c>
      <c r="S717" s="25">
        <v>8</v>
      </c>
      <c r="T717" s="25">
        <v>7</v>
      </c>
      <c r="U717" s="25">
        <f>SUM(O717:R717)</f>
        <v>8</v>
      </c>
      <c r="V717" s="71" t="s">
        <v>1968</v>
      </c>
      <c r="W717" s="71" t="s">
        <v>46</v>
      </c>
      <c r="X717" s="25" t="s">
        <v>1510</v>
      </c>
      <c r="Y717" s="25">
        <v>500</v>
      </c>
      <c r="Z717" s="25">
        <v>10</v>
      </c>
      <c r="AA717" s="42"/>
      <c r="AB717" s="42"/>
      <c r="AC717" s="42"/>
      <c r="AD717" s="42"/>
      <c r="AE717" s="42"/>
      <c r="AF717" s="42"/>
      <c r="AG717" s="42"/>
      <c r="AH717" s="42">
        <v>20</v>
      </c>
      <c r="AI717" s="42">
        <v>0</v>
      </c>
      <c r="AJ717" s="18">
        <v>20</v>
      </c>
      <c r="AK717" s="47">
        <v>10</v>
      </c>
      <c r="AL717" s="75">
        <v>20</v>
      </c>
      <c r="AM717" s="47">
        <f t="shared" si="402"/>
        <v>44.444444444444443</v>
      </c>
      <c r="AN717" s="47">
        <v>2E-3</v>
      </c>
      <c r="AO717" s="48">
        <v>1.8297489864376851E-6</v>
      </c>
      <c r="AP717" s="49">
        <v>0.99999052406541711</v>
      </c>
      <c r="AQ717" s="18" t="s">
        <v>1168</v>
      </c>
      <c r="AR717" s="24">
        <v>215</v>
      </c>
      <c r="AS717" s="24" t="s">
        <v>1510</v>
      </c>
      <c r="AT717" s="79">
        <f t="shared" si="400"/>
        <v>0.76923076923076927</v>
      </c>
      <c r="AU717" s="51" t="b">
        <f t="shared" si="401"/>
        <v>0</v>
      </c>
      <c r="AV717" s="53">
        <v>322.5</v>
      </c>
      <c r="AW717" s="47">
        <v>4300</v>
      </c>
      <c r="AX717" s="18" t="s">
        <v>1841</v>
      </c>
      <c r="AY717" s="18">
        <v>2</v>
      </c>
      <c r="AZ717" s="18">
        <f>AT717*U717</f>
        <v>6.1538461538461542</v>
      </c>
      <c r="BA717" s="44">
        <f>ROUNDUP((AT717*U717)/Z717,0)*Z717</f>
        <v>10</v>
      </c>
      <c r="BB717" s="80">
        <f t="shared" si="403"/>
        <v>500</v>
      </c>
      <c r="BC717" s="18">
        <f>BO717</f>
        <v>500</v>
      </c>
      <c r="BD717" s="18">
        <f>BO717*G717</f>
        <v>10000</v>
      </c>
      <c r="BE717" s="18">
        <f>BD717*AY717</f>
        <v>20000</v>
      </c>
      <c r="BF717" s="18">
        <f>U717</f>
        <v>8</v>
      </c>
      <c r="BG717" s="19">
        <f t="shared" si="404"/>
        <v>1</v>
      </c>
      <c r="BH717" s="19">
        <f t="shared" si="405"/>
        <v>1</v>
      </c>
      <c r="BI717" s="19"/>
      <c r="BJ717" s="19"/>
      <c r="BK717" s="19">
        <f>BH717*BO717</f>
        <v>500</v>
      </c>
      <c r="BL717" s="19">
        <f>BK717*G717</f>
        <v>10000</v>
      </c>
      <c r="BM717" s="19">
        <f>BF717*AT717</f>
        <v>6.1538461538461542</v>
      </c>
      <c r="BN717" s="18">
        <f>Y717+ROUNDUP((BM717-Y717)/Z717,0)*Z717</f>
        <v>0</v>
      </c>
      <c r="BO717" s="18">
        <f>IF(BN717&gt;=Y717,BN717,Y717)</f>
        <v>500</v>
      </c>
      <c r="BP717" s="18">
        <f>BO717/AT717</f>
        <v>650</v>
      </c>
    </row>
    <row r="718" spans="1:68" x14ac:dyDescent="0.25">
      <c r="A718" s="18">
        <v>167</v>
      </c>
      <c r="B718" s="23" t="s">
        <v>960</v>
      </c>
      <c r="C718" s="28" t="s">
        <v>1534</v>
      </c>
      <c r="D718" s="28"/>
      <c r="E718" s="23"/>
      <c r="F718" s="24">
        <v>6</v>
      </c>
      <c r="G718" s="25">
        <v>500</v>
      </c>
      <c r="H718" s="52" t="s">
        <v>1702</v>
      </c>
      <c r="I718" s="86" t="s">
        <v>1700</v>
      </c>
      <c r="J718" s="83" t="s">
        <v>1502</v>
      </c>
      <c r="K718" s="71" t="s">
        <v>1192</v>
      </c>
      <c r="L718" s="25" t="s">
        <v>961</v>
      </c>
      <c r="M718" s="52">
        <v>500</v>
      </c>
      <c r="N718" s="71" t="s">
        <v>1207</v>
      </c>
      <c r="O718" s="25">
        <v>1</v>
      </c>
      <c r="P718" s="25">
        <v>10</v>
      </c>
      <c r="Q718" s="52">
        <v>1</v>
      </c>
      <c r="R718" s="25">
        <v>4</v>
      </c>
      <c r="S718" s="52">
        <f>O718+P718+Q718+R718</f>
        <v>16</v>
      </c>
      <c r="T718" s="25">
        <v>15</v>
      </c>
      <c r="U718" s="25">
        <f>SUM(O718:R718)</f>
        <v>16</v>
      </c>
      <c r="V718" s="71" t="s">
        <v>1938</v>
      </c>
      <c r="W718" s="71" t="s">
        <v>46</v>
      </c>
      <c r="X718" s="25" t="s">
        <v>1529</v>
      </c>
      <c r="Y718" s="25">
        <v>5</v>
      </c>
      <c r="Z718" s="25">
        <v>0.5</v>
      </c>
      <c r="AA718" s="42">
        <v>0.5</v>
      </c>
      <c r="AB718" s="42">
        <v>0.5</v>
      </c>
      <c r="AC718" s="42">
        <v>0.5</v>
      </c>
      <c r="AD718" s="42">
        <v>0</v>
      </c>
      <c r="AE718" s="42">
        <v>1</v>
      </c>
      <c r="AF718" s="42">
        <v>0</v>
      </c>
      <c r="AG718" s="42">
        <v>0.5</v>
      </c>
      <c r="AH718" s="42">
        <v>0.5</v>
      </c>
      <c r="AI718" s="42">
        <v>0</v>
      </c>
      <c r="AJ718" s="18">
        <v>3.5</v>
      </c>
      <c r="AK718" s="47">
        <v>0.3888888888888889</v>
      </c>
      <c r="AL718" s="75">
        <v>1</v>
      </c>
      <c r="AM718" s="47">
        <f t="shared" si="402"/>
        <v>194.44444444444446</v>
      </c>
      <c r="AN718" s="47">
        <v>1.9444444444444446E-3</v>
      </c>
      <c r="AO718" s="48">
        <v>1.7789226257033051E-6</v>
      </c>
      <c r="AP718" s="49">
        <v>0.99999230298804276</v>
      </c>
      <c r="AQ718" s="18" t="s">
        <v>1168</v>
      </c>
      <c r="AR718" s="24">
        <v>6</v>
      </c>
      <c r="AS718" s="24" t="s">
        <v>1509</v>
      </c>
      <c r="AT718" s="79">
        <f t="shared" si="400"/>
        <v>3.8461538461538464E-2</v>
      </c>
      <c r="AU718" s="51" t="b">
        <f t="shared" si="401"/>
        <v>0</v>
      </c>
      <c r="AV718" s="53">
        <v>180</v>
      </c>
      <c r="AW718" s="47">
        <v>3000</v>
      </c>
      <c r="AX718" s="18" t="s">
        <v>1841</v>
      </c>
      <c r="AY718" s="18">
        <v>2</v>
      </c>
      <c r="AZ718" s="18">
        <f>AT718*U718</f>
        <v>0.61538461538461542</v>
      </c>
      <c r="BA718" s="44">
        <f>ROUNDUP((AT718*U718)/Z718,0)*Z718</f>
        <v>1</v>
      </c>
      <c r="BB718" s="80">
        <f t="shared" si="403"/>
        <v>5</v>
      </c>
      <c r="BC718" s="18">
        <f>BO718</f>
        <v>5</v>
      </c>
      <c r="BD718" s="18">
        <f>BO718*G718</f>
        <v>2500</v>
      </c>
      <c r="BE718" s="18">
        <f>BD718*AY718</f>
        <v>5000</v>
      </c>
      <c r="BF718" s="18">
        <f>U718</f>
        <v>16</v>
      </c>
      <c r="BG718" s="19">
        <f t="shared" si="404"/>
        <v>2</v>
      </c>
      <c r="BH718" s="19">
        <f t="shared" si="405"/>
        <v>0</v>
      </c>
      <c r="BI718" s="19"/>
      <c r="BJ718" s="19"/>
      <c r="BK718" s="19">
        <f>BH718*BO718</f>
        <v>0</v>
      </c>
      <c r="BL718" s="19">
        <f>BK718*G718</f>
        <v>0</v>
      </c>
      <c r="BM718" s="19">
        <f>BF718*AT718</f>
        <v>0.61538461538461542</v>
      </c>
      <c r="BN718" s="18">
        <f>Y718+ROUNDUP((BM718-Y718)/Z718,0)*Z718</f>
        <v>0.5</v>
      </c>
      <c r="BO718" s="18">
        <f>IF(BN718&gt;=Y718,BN718,Y718)</f>
        <v>5</v>
      </c>
      <c r="BP718" s="18">
        <f>BO718/AT718</f>
        <v>130</v>
      </c>
    </row>
    <row r="719" spans="1:68" x14ac:dyDescent="0.25">
      <c r="A719" s="18">
        <v>625</v>
      </c>
      <c r="B719" s="23" t="s">
        <v>966</v>
      </c>
      <c r="C719" s="28" t="s">
        <v>1870</v>
      </c>
      <c r="D719" s="28"/>
      <c r="E719" s="23" t="s">
        <v>1602</v>
      </c>
      <c r="F719" s="24">
        <v>1135</v>
      </c>
      <c r="G719" s="25">
        <v>40</v>
      </c>
      <c r="H719" s="52" t="s">
        <v>1801</v>
      </c>
      <c r="I719" s="86" t="s">
        <v>1700</v>
      </c>
      <c r="J719" s="83" t="s">
        <v>1502</v>
      </c>
      <c r="K719" s="71" t="s">
        <v>1178</v>
      </c>
      <c r="L719" s="25" t="s">
        <v>967</v>
      </c>
      <c r="M719" s="52">
        <v>40</v>
      </c>
      <c r="N719" s="71" t="s">
        <v>1208</v>
      </c>
      <c r="O719" s="25">
        <v>1</v>
      </c>
      <c r="P719" s="25">
        <v>4</v>
      </c>
      <c r="Q719" s="52">
        <v>1</v>
      </c>
      <c r="R719" s="25">
        <v>2</v>
      </c>
      <c r="S719" s="25">
        <v>8</v>
      </c>
      <c r="T719" s="25">
        <v>5</v>
      </c>
      <c r="U719" s="25">
        <f>MIN(S719,T719)</f>
        <v>5</v>
      </c>
      <c r="V719" s="71"/>
      <c r="W719" s="71" t="s">
        <v>46</v>
      </c>
      <c r="X719" s="25" t="s">
        <v>1510</v>
      </c>
      <c r="Y719" s="25">
        <v>500</v>
      </c>
      <c r="Z719" s="25">
        <v>10</v>
      </c>
      <c r="AA719" s="42">
        <v>0</v>
      </c>
      <c r="AB719" s="42">
        <v>0</v>
      </c>
      <c r="AC719" s="42">
        <v>0</v>
      </c>
      <c r="AD719" s="42">
        <v>0</v>
      </c>
      <c r="AE719" s="42">
        <v>20</v>
      </c>
      <c r="AF719" s="42">
        <v>15</v>
      </c>
      <c r="AG719" s="42">
        <v>0</v>
      </c>
      <c r="AH719" s="42">
        <v>0</v>
      </c>
      <c r="AI719" s="42">
        <v>0</v>
      </c>
      <c r="AJ719" s="18">
        <v>35</v>
      </c>
      <c r="AK719" s="47">
        <v>3.8888888888888888</v>
      </c>
      <c r="AL719" s="75">
        <v>20</v>
      </c>
      <c r="AM719" s="47">
        <f t="shared" si="402"/>
        <v>155.55555555555554</v>
      </c>
      <c r="AN719" s="47">
        <v>1.5555555555555555E-3</v>
      </c>
      <c r="AO719" s="48">
        <v>1.4231381005626439E-6</v>
      </c>
      <c r="AP719" s="49">
        <v>0.99999372612614335</v>
      </c>
      <c r="AQ719" s="18" t="s">
        <v>1552</v>
      </c>
      <c r="AR719" s="24">
        <v>1135</v>
      </c>
      <c r="AS719" s="24" t="s">
        <v>1510</v>
      </c>
      <c r="AT719" s="79">
        <f t="shared" si="400"/>
        <v>0.76923076923076927</v>
      </c>
      <c r="AU719" s="51" t="b">
        <f t="shared" si="401"/>
        <v>0</v>
      </c>
      <c r="AV719" s="53">
        <v>1702.5</v>
      </c>
      <c r="AW719" s="47">
        <v>45400</v>
      </c>
      <c r="BB719" s="80">
        <f t="shared" si="403"/>
        <v>500</v>
      </c>
      <c r="BD719" s="18">
        <v>0</v>
      </c>
      <c r="BE719" s="18">
        <v>0</v>
      </c>
      <c r="BF719" s="18"/>
      <c r="BG719" s="18"/>
      <c r="BH719" s="18"/>
      <c r="BI719" s="18"/>
      <c r="BJ719" s="18"/>
      <c r="BK719" s="18"/>
      <c r="BL719" s="18"/>
    </row>
    <row r="720" spans="1:68" x14ac:dyDescent="0.25">
      <c r="A720" s="18">
        <v>751</v>
      </c>
      <c r="B720" s="23" t="s">
        <v>974</v>
      </c>
      <c r="C720" s="28" t="s">
        <v>1534</v>
      </c>
      <c r="D720" s="28"/>
      <c r="E720" s="23"/>
      <c r="F720" s="24">
        <v>14950</v>
      </c>
      <c r="G720" s="25">
        <v>0.4</v>
      </c>
      <c r="H720" s="52" t="s">
        <v>1702</v>
      </c>
      <c r="I720" s="86" t="s">
        <v>1700</v>
      </c>
      <c r="J720" s="83" t="s">
        <v>1499</v>
      </c>
      <c r="K720" s="71" t="s">
        <v>1187</v>
      </c>
      <c r="L720" s="25" t="s">
        <v>975</v>
      </c>
      <c r="M720" s="52">
        <v>0.4</v>
      </c>
      <c r="N720" s="71" t="s">
        <v>1208</v>
      </c>
      <c r="O720" s="37">
        <v>1</v>
      </c>
      <c r="P720" s="37">
        <v>10</v>
      </c>
      <c r="Q720" s="87">
        <v>1</v>
      </c>
      <c r="R720" s="37">
        <v>3</v>
      </c>
      <c r="S720" s="37">
        <v>15</v>
      </c>
      <c r="T720" s="37">
        <v>5</v>
      </c>
      <c r="U720" s="25">
        <f>SUM(O720:R720)</f>
        <v>15</v>
      </c>
      <c r="V720" s="71" t="s">
        <v>1928</v>
      </c>
      <c r="W720" s="71" t="s">
        <v>46</v>
      </c>
      <c r="X720" s="23" t="s">
        <v>1510</v>
      </c>
      <c r="Y720" s="25">
        <v>5000</v>
      </c>
      <c r="Z720" s="25">
        <v>200</v>
      </c>
      <c r="AA720" s="42"/>
      <c r="AB720" s="42"/>
      <c r="AC720" s="42">
        <v>0</v>
      </c>
      <c r="AD720" s="42">
        <v>500</v>
      </c>
      <c r="AE720" s="42">
        <v>0</v>
      </c>
      <c r="AF720" s="42">
        <v>0</v>
      </c>
      <c r="AG720" s="42">
        <v>500</v>
      </c>
      <c r="AH720" s="42">
        <v>300</v>
      </c>
      <c r="AI720" s="42">
        <v>1350</v>
      </c>
      <c r="AJ720" s="18">
        <v>2650</v>
      </c>
      <c r="AK720" s="47">
        <v>378.57142857142856</v>
      </c>
      <c r="AL720" s="75">
        <v>1350</v>
      </c>
      <c r="AM720" s="47">
        <f t="shared" si="402"/>
        <v>117.77777777777779</v>
      </c>
      <c r="AN720" s="47">
        <v>1.5142857142857141E-3</v>
      </c>
      <c r="AO720" s="48">
        <v>1.3853813754456757E-6</v>
      </c>
      <c r="AP720" s="49">
        <v>0.99999511150751874</v>
      </c>
      <c r="AQ720" s="18" t="s">
        <v>1168</v>
      </c>
      <c r="AR720" s="24">
        <v>14950</v>
      </c>
      <c r="AS720" s="24" t="s">
        <v>1510</v>
      </c>
      <c r="AT720" s="79">
        <f t="shared" si="400"/>
        <v>51.92307692307692</v>
      </c>
      <c r="AU720" s="51" t="b">
        <f t="shared" si="401"/>
        <v>0</v>
      </c>
      <c r="AV720" s="53">
        <v>332.22222222222223</v>
      </c>
      <c r="AW720" s="47">
        <v>5980</v>
      </c>
      <c r="AX720" s="18" t="s">
        <v>1841</v>
      </c>
      <c r="AY720" s="18">
        <v>2</v>
      </c>
      <c r="AZ720" s="18">
        <f>AT720*U720</f>
        <v>778.84615384615381</v>
      </c>
      <c r="BA720" s="44">
        <f>ROUNDUP((AT720*U720)/Z720,0)*Z720</f>
        <v>800</v>
      </c>
      <c r="BB720" s="80">
        <f t="shared" si="403"/>
        <v>5000</v>
      </c>
      <c r="BC720" s="18">
        <f>BO720</f>
        <v>5000</v>
      </c>
      <c r="BD720" s="18">
        <f>BO720*G720</f>
        <v>2000</v>
      </c>
      <c r="BE720" s="18">
        <f>BD720*AY720</f>
        <v>4000</v>
      </c>
      <c r="BF720" s="18">
        <v>20</v>
      </c>
      <c r="BG720" s="19">
        <f>ROUNDUP(AR720/BO720,0)</f>
        <v>3</v>
      </c>
      <c r="BH720" s="19">
        <f>AY720-BG720</f>
        <v>-1</v>
      </c>
      <c r="BI720" s="19">
        <f>(AR720-AY720*BO720)*G720</f>
        <v>1980</v>
      </c>
      <c r="BJ720" s="19"/>
      <c r="BK720" s="19"/>
      <c r="BL720" s="19"/>
      <c r="BM720" s="19">
        <f>BF720*AT720</f>
        <v>1038.4615384615383</v>
      </c>
      <c r="BN720" s="18">
        <f>Y720+ROUNDUP((BM720-Y720)/Z720,0)*Z720</f>
        <v>1000</v>
      </c>
      <c r="BO720" s="18">
        <f>IF(BN720&gt;=Y720,BN720,Y720)</f>
        <v>5000</v>
      </c>
      <c r="BP720" s="18">
        <f>BO720/AT720</f>
        <v>96.296296296296305</v>
      </c>
    </row>
    <row r="721" spans="1:68" x14ac:dyDescent="0.25">
      <c r="A721" s="18">
        <v>591</v>
      </c>
      <c r="B721" s="23" t="s">
        <v>970</v>
      </c>
      <c r="C721" s="28" t="s">
        <v>1870</v>
      </c>
      <c r="D721" s="28"/>
      <c r="E721" s="23"/>
      <c r="F721" s="24">
        <v>57800</v>
      </c>
      <c r="G721" s="25">
        <v>0.6</v>
      </c>
      <c r="H721" s="52" t="s">
        <v>1801</v>
      </c>
      <c r="I721" s="86" t="s">
        <v>1700</v>
      </c>
      <c r="J721" s="83" t="s">
        <v>1502</v>
      </c>
      <c r="K721" s="71" t="s">
        <v>1187</v>
      </c>
      <c r="L721" s="25" t="s">
        <v>971</v>
      </c>
      <c r="M721" s="52">
        <v>0.6</v>
      </c>
      <c r="N721" s="71" t="s">
        <v>1208</v>
      </c>
      <c r="O721" s="25">
        <v>1</v>
      </c>
      <c r="P721" s="25">
        <v>10</v>
      </c>
      <c r="Q721" s="52">
        <v>1</v>
      </c>
      <c r="R721" s="25">
        <v>3</v>
      </c>
      <c r="S721" s="25">
        <v>15</v>
      </c>
      <c r="T721" s="25">
        <v>7</v>
      </c>
      <c r="U721" s="25">
        <f>MIN(S721,T721)</f>
        <v>7</v>
      </c>
      <c r="V721" s="71"/>
      <c r="W721" s="71" t="s">
        <v>46</v>
      </c>
      <c r="X721" s="25" t="s">
        <v>1510</v>
      </c>
      <c r="Y721" s="25">
        <v>10000</v>
      </c>
      <c r="Z721" s="25">
        <v>200</v>
      </c>
      <c r="AA721" s="42">
        <v>2000</v>
      </c>
      <c r="AB721" s="42">
        <v>0</v>
      </c>
      <c r="AC721" s="42">
        <v>0</v>
      </c>
      <c r="AD721" s="42">
        <v>0</v>
      </c>
      <c r="AE721" s="42">
        <v>0</v>
      </c>
      <c r="AF721" s="42">
        <v>0</v>
      </c>
      <c r="AG721" s="42">
        <v>0</v>
      </c>
      <c r="AH721" s="42">
        <v>0</v>
      </c>
      <c r="AI721" s="42">
        <v>0</v>
      </c>
      <c r="AJ721" s="18">
        <v>2000</v>
      </c>
      <c r="AK721" s="47">
        <v>222.22222222222223</v>
      </c>
      <c r="AL721" s="75">
        <v>2000</v>
      </c>
      <c r="AM721" s="47">
        <f t="shared" si="402"/>
        <v>133.33333333333334</v>
      </c>
      <c r="AN721" s="47">
        <v>1.3333333333333335E-3</v>
      </c>
      <c r="AO721" s="48">
        <v>1.2198326576251236E-6</v>
      </c>
      <c r="AP721" s="49">
        <v>0.9999963313401764</v>
      </c>
      <c r="AQ721" s="18" t="s">
        <v>1552</v>
      </c>
      <c r="AR721" s="24">
        <v>57800</v>
      </c>
      <c r="AS721" s="24" t="s">
        <v>1510</v>
      </c>
      <c r="AT721" s="79">
        <f t="shared" si="400"/>
        <v>76.92307692307692</v>
      </c>
      <c r="AU721" s="51" t="b">
        <f t="shared" si="401"/>
        <v>0</v>
      </c>
      <c r="AV721" s="53">
        <v>866.99999999999989</v>
      </c>
      <c r="AW721" s="47">
        <v>34680</v>
      </c>
      <c r="BB721" s="80">
        <f t="shared" si="403"/>
        <v>10000</v>
      </c>
      <c r="BD721" s="18">
        <v>0</v>
      </c>
      <c r="BE721" s="18">
        <v>0</v>
      </c>
      <c r="BF721" s="18"/>
      <c r="BG721" s="18"/>
      <c r="BH721" s="18"/>
      <c r="BI721" s="18"/>
      <c r="BJ721" s="18"/>
      <c r="BK721" s="18"/>
      <c r="BL721" s="18"/>
    </row>
    <row r="722" spans="1:68" x14ac:dyDescent="0.25">
      <c r="A722" s="18">
        <v>642</v>
      </c>
      <c r="B722" s="23" t="s">
        <v>972</v>
      </c>
      <c r="C722" s="28" t="s">
        <v>1534</v>
      </c>
      <c r="D722" s="28"/>
      <c r="E722" s="23"/>
      <c r="F722" s="24">
        <v>25.75</v>
      </c>
      <c r="G722" s="25">
        <v>24</v>
      </c>
      <c r="H722" s="52" t="s">
        <v>1702</v>
      </c>
      <c r="I722" s="86" t="s">
        <v>1699</v>
      </c>
      <c r="J722" s="83" t="s">
        <v>1640</v>
      </c>
      <c r="K722" s="71" t="s">
        <v>1199</v>
      </c>
      <c r="L722" s="25" t="s">
        <v>973</v>
      </c>
      <c r="M722" s="52">
        <v>24</v>
      </c>
      <c r="N722" s="71" t="s">
        <v>1208</v>
      </c>
      <c r="O722" s="25">
        <v>1</v>
      </c>
      <c r="P722" s="25">
        <v>10</v>
      </c>
      <c r="Q722" s="52">
        <v>3</v>
      </c>
      <c r="R722" s="25">
        <v>2</v>
      </c>
      <c r="S722" s="25">
        <v>1</v>
      </c>
      <c r="T722" s="25">
        <v>3</v>
      </c>
      <c r="U722" s="25">
        <f>SUM(O722:R722)</f>
        <v>16</v>
      </c>
      <c r="V722" s="71" t="s">
        <v>1966</v>
      </c>
      <c r="W722" s="71" t="s">
        <v>21</v>
      </c>
      <c r="X722" s="25" t="s">
        <v>1510</v>
      </c>
      <c r="Y722" s="25">
        <v>60</v>
      </c>
      <c r="Z722" s="25">
        <v>6</v>
      </c>
      <c r="AA722" s="42">
        <v>8</v>
      </c>
      <c r="AB722" s="42">
        <v>13</v>
      </c>
      <c r="AC722" s="42">
        <v>9</v>
      </c>
      <c r="AD722" s="42">
        <v>4</v>
      </c>
      <c r="AE722" s="42">
        <v>0</v>
      </c>
      <c r="AF722" s="42">
        <v>1</v>
      </c>
      <c r="AG722" s="42">
        <v>1</v>
      </c>
      <c r="AH722" s="42">
        <v>13</v>
      </c>
      <c r="AI722" s="42">
        <v>0</v>
      </c>
      <c r="AJ722" s="18">
        <v>49</v>
      </c>
      <c r="AK722" s="47">
        <v>5.4444444444444446</v>
      </c>
      <c r="AL722" s="75">
        <v>13</v>
      </c>
      <c r="AM722" s="47">
        <f t="shared" si="402"/>
        <v>130.66666666666669</v>
      </c>
      <c r="AN722" s="47">
        <v>1.3066666666666669E-3</v>
      </c>
      <c r="AO722" s="48">
        <v>1.1954360044726211E-6</v>
      </c>
      <c r="AP722" s="49">
        <v>0.99999752677618092</v>
      </c>
      <c r="AQ722" s="18" t="s">
        <v>1168</v>
      </c>
      <c r="AR722" s="24">
        <v>25.75</v>
      </c>
      <c r="AS722" s="24" t="s">
        <v>1510</v>
      </c>
      <c r="AT722" s="79">
        <f t="shared" si="400"/>
        <v>0.5</v>
      </c>
      <c r="AU722" s="51" t="b">
        <f t="shared" si="401"/>
        <v>0</v>
      </c>
      <c r="AV722" s="53">
        <v>59.42307692307692</v>
      </c>
      <c r="AW722" s="47">
        <v>618</v>
      </c>
      <c r="AX722" s="18" t="s">
        <v>1841</v>
      </c>
      <c r="AY722" s="18">
        <v>2</v>
      </c>
      <c r="AZ722" s="18">
        <f>AT722*U722</f>
        <v>8</v>
      </c>
      <c r="BA722" s="44">
        <f>ROUNDUP((AT722*U722)/Z722,0)*Z722</f>
        <v>12</v>
      </c>
      <c r="BB722" s="80">
        <f t="shared" si="403"/>
        <v>60</v>
      </c>
      <c r="BC722" s="18">
        <f>BO722</f>
        <v>60</v>
      </c>
      <c r="BD722" s="18">
        <f>BO722*G722</f>
        <v>1440</v>
      </c>
      <c r="BE722" s="18">
        <f>BD722*AY722</f>
        <v>2880</v>
      </c>
      <c r="BF722" s="18">
        <v>20</v>
      </c>
      <c r="BG722" s="19">
        <f>ROUNDUP(AR722/BO722,0)</f>
        <v>1</v>
      </c>
      <c r="BH722" s="19">
        <f>AY722-BG722</f>
        <v>1</v>
      </c>
      <c r="BI722" s="19"/>
      <c r="BJ722" s="19"/>
      <c r="BK722" s="19">
        <f>BH722*BO722</f>
        <v>60</v>
      </c>
      <c r="BL722" s="19">
        <f>BK722*G722</f>
        <v>1440</v>
      </c>
      <c r="BM722" s="19">
        <f>BF722*AT722</f>
        <v>10</v>
      </c>
      <c r="BN722" s="18">
        <f>Y722+ROUNDUP((BM722-Y722)/Z722,0)*Z722</f>
        <v>6</v>
      </c>
      <c r="BO722" s="18">
        <f>IF(BN722&gt;=Y722,BN722,Y722)</f>
        <v>60</v>
      </c>
      <c r="BP722" s="18">
        <f>BO722/AT722</f>
        <v>120</v>
      </c>
    </row>
    <row r="723" spans="1:68" x14ac:dyDescent="0.25">
      <c r="A723" s="18">
        <v>977</v>
      </c>
      <c r="B723" s="23" t="s">
        <v>1366</v>
      </c>
      <c r="C723" s="28" t="s">
        <v>1534</v>
      </c>
      <c r="D723" s="28"/>
      <c r="E723" s="23"/>
      <c r="F723" s="24">
        <v>41830</v>
      </c>
      <c r="G723" s="25">
        <v>0.16</v>
      </c>
      <c r="H723" s="52" t="e">
        <v>#N/A</v>
      </c>
      <c r="I723" s="86" t="s">
        <v>1700</v>
      </c>
      <c r="J723" s="83" t="s">
        <v>1506</v>
      </c>
      <c r="K723" s="69" t="s">
        <v>1187</v>
      </c>
      <c r="L723" s="25" t="s">
        <v>1367</v>
      </c>
      <c r="M723" s="52">
        <v>0.16</v>
      </c>
      <c r="N723" s="71" t="s">
        <v>1208</v>
      </c>
      <c r="O723" s="25">
        <v>1</v>
      </c>
      <c r="P723" s="25">
        <v>10</v>
      </c>
      <c r="Q723" s="52">
        <v>1</v>
      </c>
      <c r="R723" s="25">
        <v>3</v>
      </c>
      <c r="S723" s="25">
        <v>15</v>
      </c>
      <c r="U723" s="25">
        <f>SUM(O723:R723)</f>
        <v>15</v>
      </c>
      <c r="V723" s="71" t="s">
        <v>1977</v>
      </c>
      <c r="W723" s="71" t="s">
        <v>31</v>
      </c>
      <c r="X723" s="25" t="s">
        <v>1510</v>
      </c>
      <c r="Y723" s="25">
        <v>10000</v>
      </c>
      <c r="Z723" s="25">
        <v>100</v>
      </c>
      <c r="AA723" s="42"/>
      <c r="AB723" s="42"/>
      <c r="AC723" s="42"/>
      <c r="AD723" s="42"/>
      <c r="AE723" s="42"/>
      <c r="AF723" s="42"/>
      <c r="AG723" s="42">
        <v>800</v>
      </c>
      <c r="AH723" s="42"/>
      <c r="AI723" s="42"/>
      <c r="AK723" s="47">
        <v>800</v>
      </c>
      <c r="AM723" s="47">
        <f t="shared" si="402"/>
        <v>0</v>
      </c>
      <c r="AO723" s="48">
        <v>0</v>
      </c>
      <c r="AP723" s="49">
        <v>1</v>
      </c>
      <c r="AQ723" s="18" t="s">
        <v>1168</v>
      </c>
      <c r="AR723" s="24">
        <v>41830</v>
      </c>
      <c r="AS723" s="24" t="s">
        <v>1510</v>
      </c>
      <c r="AT723" s="79">
        <f t="shared" si="400"/>
        <v>0</v>
      </c>
      <c r="AU723" s="51" t="b">
        <f t="shared" si="401"/>
        <v>0</v>
      </c>
      <c r="AV723" s="19"/>
      <c r="AW723" s="47">
        <v>6692.8</v>
      </c>
      <c r="AX723" s="18" t="s">
        <v>1841</v>
      </c>
      <c r="AY723" s="18">
        <v>2</v>
      </c>
      <c r="AZ723" s="18">
        <f>AT723*U723</f>
        <v>0</v>
      </c>
      <c r="BA723" s="44">
        <f>ROUNDUP((AT723*U723)/Z723,0)*Z723</f>
        <v>0</v>
      </c>
      <c r="BB723" s="80">
        <f t="shared" si="403"/>
        <v>10000</v>
      </c>
      <c r="BC723" s="18">
        <f>BO723</f>
        <v>10000</v>
      </c>
      <c r="BD723" s="18">
        <f>BO723*G723</f>
        <v>1600</v>
      </c>
      <c r="BE723" s="18">
        <f>BD723*AY723</f>
        <v>3200</v>
      </c>
      <c r="BF723" s="18">
        <v>20</v>
      </c>
      <c r="BG723" s="19">
        <f>ROUNDUP(AR723/BO723,0)</f>
        <v>5</v>
      </c>
      <c r="BH723" s="19">
        <f>AY723-BG723</f>
        <v>-3</v>
      </c>
      <c r="BI723" s="19">
        <f>(AR723-AY723*BO723)*G723</f>
        <v>3492.8</v>
      </c>
      <c r="BJ723" s="19"/>
      <c r="BK723" s="19"/>
      <c r="BL723" s="19"/>
      <c r="BM723" s="19">
        <f>BF723*AT723</f>
        <v>0</v>
      </c>
      <c r="BN723" s="18">
        <f>Y723+ROUNDUP((BM723-Y723)/Z723,0)*Z723</f>
        <v>0</v>
      </c>
      <c r="BO723" s="18">
        <f>IF(BN723&gt;=Y723,BN723,Y723)</f>
        <v>10000</v>
      </c>
      <c r="BP723" s="18" t="e">
        <f>BO723/AT723</f>
        <v>#DIV/0!</v>
      </c>
    </row>
    <row r="724" spans="1:68" ht="30" x14ac:dyDescent="0.25">
      <c r="A724" s="18">
        <v>1023</v>
      </c>
      <c r="B724" s="28" t="s">
        <v>2284</v>
      </c>
      <c r="C724" s="28" t="s">
        <v>1870</v>
      </c>
      <c r="D724" s="28"/>
      <c r="E724" s="23" t="s">
        <v>1602</v>
      </c>
      <c r="F724" s="24">
        <v>50.5</v>
      </c>
      <c r="G724" s="25">
        <v>0.4</v>
      </c>
      <c r="H724" s="52" t="s">
        <v>1702</v>
      </c>
      <c r="I724" s="86" t="s">
        <v>1700</v>
      </c>
      <c r="J724" s="83" t="s">
        <v>1501</v>
      </c>
      <c r="K724" s="69" t="s">
        <v>1199</v>
      </c>
      <c r="L724" s="25" t="s">
        <v>1492</v>
      </c>
      <c r="M724" s="52">
        <v>0.4</v>
      </c>
      <c r="N724" s="71" t="s">
        <v>1208</v>
      </c>
      <c r="O724" s="25">
        <v>1</v>
      </c>
      <c r="P724" s="25">
        <v>3</v>
      </c>
      <c r="Q724" s="52">
        <v>1</v>
      </c>
      <c r="R724" s="25">
        <v>1</v>
      </c>
      <c r="S724" s="25">
        <v>1</v>
      </c>
      <c r="U724" s="25">
        <f>MIN(S724,T724)</f>
        <v>1</v>
      </c>
      <c r="V724" s="71"/>
      <c r="W724" s="71" t="s">
        <v>31</v>
      </c>
      <c r="X724" s="25" t="s">
        <v>1529</v>
      </c>
      <c r="Y724" s="25">
        <v>250</v>
      </c>
      <c r="Z724" s="25">
        <v>30</v>
      </c>
      <c r="AA724" s="42"/>
      <c r="AB724" s="42"/>
      <c r="AC724" s="42"/>
      <c r="AD724" s="42"/>
      <c r="AE724" s="42"/>
      <c r="AF724" s="42"/>
      <c r="AG724" s="42"/>
      <c r="AH724" s="42"/>
      <c r="AI724" s="42">
        <v>212</v>
      </c>
      <c r="AK724" s="47">
        <v>212</v>
      </c>
      <c r="AM724" s="47">
        <f t="shared" si="402"/>
        <v>0</v>
      </c>
      <c r="AO724" s="48">
        <v>0</v>
      </c>
      <c r="AP724" s="49">
        <v>1</v>
      </c>
      <c r="AQ724" s="18" t="s">
        <v>1552</v>
      </c>
      <c r="AR724" s="24">
        <v>50.5</v>
      </c>
      <c r="AS724" s="24" t="s">
        <v>1510</v>
      </c>
      <c r="AT724" s="79">
        <f t="shared" si="400"/>
        <v>0</v>
      </c>
      <c r="AU724" s="51" t="b">
        <f t="shared" si="401"/>
        <v>0</v>
      </c>
      <c r="AV724" s="19"/>
      <c r="AW724" s="47">
        <v>20.200000000000003</v>
      </c>
      <c r="BB724" s="80">
        <f t="shared" si="403"/>
        <v>250</v>
      </c>
      <c r="BD724" s="18">
        <v>0</v>
      </c>
      <c r="BE724" s="18">
        <v>0</v>
      </c>
      <c r="BF724" s="18"/>
      <c r="BG724" s="18"/>
      <c r="BH724" s="18"/>
      <c r="BI724" s="18"/>
      <c r="BJ724" s="18"/>
      <c r="BK724" s="18"/>
      <c r="BL724" s="18"/>
    </row>
    <row r="725" spans="1:68" x14ac:dyDescent="0.25">
      <c r="A725" s="18">
        <v>888</v>
      </c>
      <c r="B725" s="23" t="s">
        <v>983</v>
      </c>
      <c r="C725" s="28" t="s">
        <v>1870</v>
      </c>
      <c r="D725" s="28"/>
      <c r="E725" s="23"/>
      <c r="F725" s="24">
        <v>0</v>
      </c>
      <c r="G725" s="25">
        <v>1</v>
      </c>
      <c r="H725" s="52" t="e">
        <v>#N/A</v>
      </c>
      <c r="I725" s="86" t="s">
        <v>1700</v>
      </c>
      <c r="J725" s="83" t="s">
        <v>1499</v>
      </c>
      <c r="K725" s="71" t="s">
        <v>1187</v>
      </c>
      <c r="L725" s="25" t="s">
        <v>984</v>
      </c>
      <c r="M725" s="52">
        <v>1</v>
      </c>
      <c r="N725" s="71" t="s">
        <v>1208</v>
      </c>
      <c r="O725" s="37">
        <v>1</v>
      </c>
      <c r="P725" s="37">
        <v>10</v>
      </c>
      <c r="Q725" s="87">
        <v>1</v>
      </c>
      <c r="R725" s="37">
        <v>3</v>
      </c>
      <c r="S725" s="37">
        <v>15</v>
      </c>
      <c r="T725" s="37">
        <v>5</v>
      </c>
      <c r="U725" s="25">
        <f>MIN(S725,T725)</f>
        <v>5</v>
      </c>
      <c r="V725" s="71"/>
      <c r="W725" s="71" t="s">
        <v>46</v>
      </c>
      <c r="X725" s="23" t="s">
        <v>1510</v>
      </c>
      <c r="Y725" s="25">
        <v>10000</v>
      </c>
      <c r="Z725" s="25">
        <v>200</v>
      </c>
      <c r="AA725" s="42"/>
      <c r="AB725" s="42"/>
      <c r="AC725" s="42"/>
      <c r="AD725" s="42"/>
      <c r="AE725" s="42">
        <v>400</v>
      </c>
      <c r="AF725" s="42">
        <v>0</v>
      </c>
      <c r="AG725" s="42">
        <v>0</v>
      </c>
      <c r="AH725" s="42">
        <v>0</v>
      </c>
      <c r="AI725" s="42">
        <v>0</v>
      </c>
      <c r="AJ725" s="18">
        <v>400</v>
      </c>
      <c r="AK725" s="47">
        <v>80</v>
      </c>
      <c r="AL725" s="75">
        <v>400</v>
      </c>
      <c r="AM725" s="47">
        <f t="shared" si="402"/>
        <v>44.444444444444443</v>
      </c>
      <c r="AN725" s="47">
        <v>8.0000000000000004E-4</v>
      </c>
      <c r="AO725" s="48">
        <v>7.3189959457507411E-7</v>
      </c>
      <c r="AP725" s="49">
        <v>0.99999825867577552</v>
      </c>
      <c r="AQ725" s="18" t="s">
        <v>1552</v>
      </c>
      <c r="AR725" s="24">
        <v>0</v>
      </c>
      <c r="AS725" s="24" t="s">
        <v>1510</v>
      </c>
      <c r="AT725" s="79">
        <f t="shared" si="400"/>
        <v>15.384615384615385</v>
      </c>
      <c r="AU725" s="51" t="b">
        <f t="shared" si="401"/>
        <v>0</v>
      </c>
      <c r="AV725" s="19">
        <v>0</v>
      </c>
      <c r="AW725" s="47">
        <v>0</v>
      </c>
      <c r="BB725" s="80">
        <f t="shared" si="403"/>
        <v>10000</v>
      </c>
      <c r="BD725" s="18">
        <v>0</v>
      </c>
      <c r="BE725" s="18">
        <v>0</v>
      </c>
      <c r="BF725" s="18"/>
      <c r="BG725" s="18"/>
      <c r="BH725" s="18"/>
      <c r="BI725" s="18"/>
      <c r="BJ725" s="18"/>
      <c r="BK725" s="18"/>
      <c r="BL725" s="18"/>
    </row>
    <row r="726" spans="1:68" x14ac:dyDescent="0.25">
      <c r="A726" s="18">
        <v>1031</v>
      </c>
      <c r="B726" s="23" t="s">
        <v>995</v>
      </c>
      <c r="C726" s="28" t="s">
        <v>1534</v>
      </c>
      <c r="D726" s="28"/>
      <c r="E726" s="23"/>
      <c r="F726" s="24">
        <v>0</v>
      </c>
      <c r="G726" s="25">
        <v>0.95</v>
      </c>
      <c r="H726" s="52" t="e">
        <v>#N/A</v>
      </c>
      <c r="I726" s="86" t="s">
        <v>1700</v>
      </c>
      <c r="J726" s="83" t="s">
        <v>1506</v>
      </c>
      <c r="K726" s="71" t="s">
        <v>1184</v>
      </c>
      <c r="L726" s="25" t="s">
        <v>996</v>
      </c>
      <c r="M726" s="52">
        <v>0.95</v>
      </c>
      <c r="N726" s="71" t="s">
        <v>1208</v>
      </c>
      <c r="O726" s="25">
        <v>1</v>
      </c>
      <c r="P726" s="25">
        <v>7</v>
      </c>
      <c r="Q726" s="52">
        <v>1</v>
      </c>
      <c r="R726" s="25">
        <v>3</v>
      </c>
      <c r="S726" s="25">
        <v>12</v>
      </c>
      <c r="T726" s="25">
        <v>10</v>
      </c>
      <c r="U726" s="25">
        <f t="shared" ref="U726:U755" si="406">SUM(O726:R726)</f>
        <v>12</v>
      </c>
      <c r="V726" s="71" t="s">
        <v>1912</v>
      </c>
      <c r="W726" s="71" t="s">
        <v>46</v>
      </c>
      <c r="X726" s="25" t="s">
        <v>1509</v>
      </c>
      <c r="Y726" s="25">
        <v>500</v>
      </c>
      <c r="Z726" s="25">
        <v>20</v>
      </c>
      <c r="AA726" s="42"/>
      <c r="AB726" s="42"/>
      <c r="AC726" s="42"/>
      <c r="AD726" s="42"/>
      <c r="AE726" s="42"/>
      <c r="AF726" s="42"/>
      <c r="AG726" s="42"/>
      <c r="AH726" s="42">
        <v>0</v>
      </c>
      <c r="AI726" s="42">
        <v>164.13</v>
      </c>
      <c r="AJ726" s="18">
        <v>164.13</v>
      </c>
      <c r="AK726" s="47">
        <v>82.064999999999998</v>
      </c>
      <c r="AL726" s="75">
        <v>164.13</v>
      </c>
      <c r="AM726" s="47">
        <f t="shared" si="402"/>
        <v>17.324833333333331</v>
      </c>
      <c r="AN726" s="47">
        <v>7.7961749999999998E-4</v>
      </c>
      <c r="AO726" s="48">
        <v>7.13252165217041E-7</v>
      </c>
      <c r="AP726" s="49">
        <v>0.99999897192794074</v>
      </c>
      <c r="AQ726" s="18" t="s">
        <v>1168</v>
      </c>
      <c r="AR726" s="57">
        <v>0</v>
      </c>
      <c r="AS726" s="24" t="s">
        <v>1509</v>
      </c>
      <c r="AT726" s="79">
        <f t="shared" si="400"/>
        <v>6.3126923076923074</v>
      </c>
      <c r="AU726" s="51" t="b">
        <f t="shared" si="401"/>
        <v>0</v>
      </c>
      <c r="AV726" s="19">
        <v>0</v>
      </c>
      <c r="AW726" s="47">
        <v>0</v>
      </c>
      <c r="AX726" s="18" t="s">
        <v>1841</v>
      </c>
      <c r="AY726" s="18">
        <v>2</v>
      </c>
      <c r="AZ726" s="18">
        <f t="shared" ref="AZ726:AZ731" si="407">AT726*U726</f>
        <v>75.752307692307681</v>
      </c>
      <c r="BA726" s="44">
        <f t="shared" ref="BA726:BA731" si="408">ROUNDUP((AT726*U726)/Z726,0)*Z726</f>
        <v>80</v>
      </c>
      <c r="BB726" s="80">
        <f t="shared" si="403"/>
        <v>500</v>
      </c>
      <c r="BC726" s="18">
        <f t="shared" ref="BC726:BC755" si="409">BO726</f>
        <v>500</v>
      </c>
      <c r="BD726" s="18">
        <f t="shared" ref="BD726:BD755" si="410">BO726*G726</f>
        <v>475</v>
      </c>
      <c r="BE726" s="18">
        <f t="shared" ref="BE726:BE755" si="411">BD726*AY726</f>
        <v>950</v>
      </c>
      <c r="BF726" s="18">
        <v>20</v>
      </c>
      <c r="BG726" s="19">
        <f t="shared" ref="BG726:BG755" si="412">ROUNDUP(AR726/BO726,0)</f>
        <v>0</v>
      </c>
      <c r="BH726" s="19">
        <f t="shared" ref="BH726:BH755" si="413">AY726-BG726</f>
        <v>2</v>
      </c>
      <c r="BI726" s="19"/>
      <c r="BJ726" s="19"/>
      <c r="BK726" s="19">
        <f t="shared" ref="BK726:BK755" si="414">BH726*BO726</f>
        <v>1000</v>
      </c>
      <c r="BL726" s="58">
        <f t="shared" ref="BL726:BL755" si="415">BK726*G726</f>
        <v>950</v>
      </c>
      <c r="BM726" s="19">
        <f t="shared" ref="BM726:BM755" si="416">BF726*AT726</f>
        <v>126.25384615384615</v>
      </c>
      <c r="BN726" s="18">
        <f t="shared" ref="BN726:BN755" si="417">Y726+ROUNDUP((BM726-Y726)/Z726,0)*Z726</f>
        <v>120</v>
      </c>
      <c r="BO726" s="18">
        <f t="shared" ref="BO726:BO755" si="418">IF(BN726&gt;=Y726,BN726,Y726)</f>
        <v>500</v>
      </c>
      <c r="BP726" s="18">
        <f t="shared" ref="BP726:BP755" si="419">BO726/AT726</f>
        <v>79.205507829159814</v>
      </c>
    </row>
    <row r="727" spans="1:68" x14ac:dyDescent="0.25">
      <c r="A727" s="18">
        <v>659</v>
      </c>
      <c r="B727" s="23" t="s">
        <v>979</v>
      </c>
      <c r="C727" s="28" t="s">
        <v>1534</v>
      </c>
      <c r="D727" s="28"/>
      <c r="E727" s="23"/>
      <c r="F727" s="24">
        <v>29</v>
      </c>
      <c r="G727" s="25">
        <v>19.5</v>
      </c>
      <c r="H727" s="52" t="e">
        <v>#N/A</v>
      </c>
      <c r="I727" s="86" t="s">
        <v>1699</v>
      </c>
      <c r="J727" s="83" t="s">
        <v>1653</v>
      </c>
      <c r="K727" s="71" t="s">
        <v>1199</v>
      </c>
      <c r="L727" s="25" t="s">
        <v>980</v>
      </c>
      <c r="M727" s="52">
        <v>19.5</v>
      </c>
      <c r="N727" s="71" t="s">
        <v>1208</v>
      </c>
      <c r="O727" s="25">
        <v>1</v>
      </c>
      <c r="P727" s="25">
        <v>10</v>
      </c>
      <c r="Q727" s="52">
        <v>3</v>
      </c>
      <c r="R727" s="25">
        <v>2</v>
      </c>
      <c r="S727" s="25">
        <v>1</v>
      </c>
      <c r="T727" s="25">
        <v>3</v>
      </c>
      <c r="U727" s="25">
        <f t="shared" si="406"/>
        <v>16</v>
      </c>
      <c r="V727" s="71" t="s">
        <v>1966</v>
      </c>
      <c r="W727" s="71" t="s">
        <v>21</v>
      </c>
      <c r="X727" s="25" t="s">
        <v>1510</v>
      </c>
      <c r="Y727" s="25">
        <v>960</v>
      </c>
      <c r="Z727" s="25">
        <v>96</v>
      </c>
      <c r="AA727" s="42">
        <v>2</v>
      </c>
      <c r="AB727" s="42">
        <v>8</v>
      </c>
      <c r="AC727" s="42">
        <v>3</v>
      </c>
      <c r="AD727" s="42">
        <v>3</v>
      </c>
      <c r="AE727" s="42">
        <v>0</v>
      </c>
      <c r="AF727" s="42">
        <v>1</v>
      </c>
      <c r="AG727" s="42">
        <v>2</v>
      </c>
      <c r="AH727" s="42">
        <v>0</v>
      </c>
      <c r="AI727" s="42">
        <v>2</v>
      </c>
      <c r="AJ727" s="18">
        <v>21</v>
      </c>
      <c r="AK727" s="47">
        <v>2.3333333333333335</v>
      </c>
      <c r="AL727" s="75">
        <v>8</v>
      </c>
      <c r="AM727" s="47">
        <f t="shared" si="402"/>
        <v>45.5</v>
      </c>
      <c r="AN727" s="47">
        <v>4.55E-4</v>
      </c>
      <c r="AO727" s="48">
        <v>4.1626789441457339E-7</v>
      </c>
      <c r="AP727" s="49">
        <v>0.99999938819583511</v>
      </c>
      <c r="AQ727" s="18" t="s">
        <v>1168</v>
      </c>
      <c r="AR727" s="24">
        <v>29</v>
      </c>
      <c r="AS727" s="24" t="s">
        <v>1510</v>
      </c>
      <c r="AT727" s="79">
        <f t="shared" si="400"/>
        <v>0.30769230769230771</v>
      </c>
      <c r="AU727" s="51" t="b">
        <f t="shared" si="401"/>
        <v>0</v>
      </c>
      <c r="AV727" s="53">
        <v>108.75</v>
      </c>
      <c r="AW727" s="47">
        <v>565.5</v>
      </c>
      <c r="AX727" s="18" t="s">
        <v>1841</v>
      </c>
      <c r="AY727" s="18">
        <v>2</v>
      </c>
      <c r="AZ727" s="18">
        <f t="shared" si="407"/>
        <v>4.9230769230769234</v>
      </c>
      <c r="BA727" s="44">
        <f t="shared" si="408"/>
        <v>96</v>
      </c>
      <c r="BB727" s="80">
        <f t="shared" si="403"/>
        <v>960</v>
      </c>
      <c r="BC727" s="18">
        <f t="shared" si="409"/>
        <v>960</v>
      </c>
      <c r="BD727" s="18">
        <f t="shared" si="410"/>
        <v>18720</v>
      </c>
      <c r="BE727" s="18">
        <f t="shared" si="411"/>
        <v>37440</v>
      </c>
      <c r="BF727" s="18">
        <v>5</v>
      </c>
      <c r="BG727" s="19">
        <f t="shared" si="412"/>
        <v>1</v>
      </c>
      <c r="BH727" s="19">
        <f t="shared" si="413"/>
        <v>1</v>
      </c>
      <c r="BI727" s="19"/>
      <c r="BJ727" s="19"/>
      <c r="BK727" s="19">
        <f t="shared" si="414"/>
        <v>960</v>
      </c>
      <c r="BL727" s="19">
        <f t="shared" si="415"/>
        <v>18720</v>
      </c>
      <c r="BM727" s="19">
        <f t="shared" si="416"/>
        <v>1.5384615384615385</v>
      </c>
      <c r="BN727" s="18">
        <f t="shared" si="417"/>
        <v>0</v>
      </c>
      <c r="BO727" s="18">
        <f t="shared" si="418"/>
        <v>960</v>
      </c>
      <c r="BP727" s="18">
        <f t="shared" si="419"/>
        <v>3120</v>
      </c>
    </row>
    <row r="728" spans="1:68" x14ac:dyDescent="0.25">
      <c r="A728" s="18">
        <v>661</v>
      </c>
      <c r="B728" s="23" t="s">
        <v>993</v>
      </c>
      <c r="C728" s="28" t="s">
        <v>1534</v>
      </c>
      <c r="D728" s="28"/>
      <c r="E728" s="23"/>
      <c r="F728" s="24">
        <v>1</v>
      </c>
      <c r="G728" s="25">
        <v>11</v>
      </c>
      <c r="H728" s="52" t="e">
        <v>#N/A</v>
      </c>
      <c r="I728" s="86" t="s">
        <v>1700</v>
      </c>
      <c r="J728" s="83" t="s">
        <v>1505</v>
      </c>
      <c r="K728" s="71" t="s">
        <v>1199</v>
      </c>
      <c r="L728" s="25" t="s">
        <v>994</v>
      </c>
      <c r="M728" s="52">
        <v>11</v>
      </c>
      <c r="N728" s="71" t="s">
        <v>1208</v>
      </c>
      <c r="O728" s="25">
        <v>1</v>
      </c>
      <c r="P728" s="25">
        <v>10</v>
      </c>
      <c r="Q728" s="52">
        <v>3</v>
      </c>
      <c r="R728" s="25">
        <v>2</v>
      </c>
      <c r="S728" s="25">
        <v>1</v>
      </c>
      <c r="T728" s="25">
        <v>3</v>
      </c>
      <c r="U728" s="25">
        <f t="shared" si="406"/>
        <v>16</v>
      </c>
      <c r="V728" s="71" t="s">
        <v>1966</v>
      </c>
      <c r="W728" s="71" t="s">
        <v>21</v>
      </c>
      <c r="X728" s="25" t="s">
        <v>1510</v>
      </c>
      <c r="Y728" s="25">
        <v>2880</v>
      </c>
      <c r="Z728" s="25">
        <v>288</v>
      </c>
      <c r="AA728" s="42">
        <v>2</v>
      </c>
      <c r="AB728" s="42">
        <v>2</v>
      </c>
      <c r="AC728" s="42">
        <v>1</v>
      </c>
      <c r="AD728" s="42">
        <v>5</v>
      </c>
      <c r="AE728" s="42">
        <v>4</v>
      </c>
      <c r="AF728" s="42">
        <v>0</v>
      </c>
      <c r="AG728" s="42">
        <v>1</v>
      </c>
      <c r="AH728" s="42">
        <v>0</v>
      </c>
      <c r="AI728" s="42">
        <v>0</v>
      </c>
      <c r="AJ728" s="18">
        <v>15</v>
      </c>
      <c r="AK728" s="47">
        <v>1.6666666666666667</v>
      </c>
      <c r="AL728" s="75">
        <v>5</v>
      </c>
      <c r="AM728" s="47">
        <f t="shared" si="402"/>
        <v>18.333333333333336</v>
      </c>
      <c r="AN728" s="47">
        <v>1.8333333333333336E-4</v>
      </c>
      <c r="AO728" s="48">
        <v>1.677269904234545E-7</v>
      </c>
      <c r="AP728" s="49">
        <v>0.99999955592282552</v>
      </c>
      <c r="AQ728" s="18" t="s">
        <v>1168</v>
      </c>
      <c r="AR728" s="24">
        <v>1</v>
      </c>
      <c r="AS728" s="24" t="s">
        <v>1510</v>
      </c>
      <c r="AT728" s="79">
        <f t="shared" si="400"/>
        <v>0.19230769230769232</v>
      </c>
      <c r="AU728" s="51" t="b">
        <f t="shared" si="401"/>
        <v>0</v>
      </c>
      <c r="AV728" s="19">
        <v>6</v>
      </c>
      <c r="AW728" s="47">
        <v>11</v>
      </c>
      <c r="AX728" s="18" t="s">
        <v>1841</v>
      </c>
      <c r="AY728" s="18">
        <v>2</v>
      </c>
      <c r="AZ728" s="18">
        <f t="shared" si="407"/>
        <v>3.0769230769230771</v>
      </c>
      <c r="BA728" s="44">
        <f t="shared" si="408"/>
        <v>288</v>
      </c>
      <c r="BB728" s="80">
        <f t="shared" si="403"/>
        <v>2880</v>
      </c>
      <c r="BC728" s="18">
        <f t="shared" si="409"/>
        <v>2880</v>
      </c>
      <c r="BD728" s="18">
        <f t="shared" si="410"/>
        <v>31680</v>
      </c>
      <c r="BE728" s="18">
        <f t="shared" si="411"/>
        <v>63360</v>
      </c>
      <c r="BF728" s="18">
        <f>U728</f>
        <v>16</v>
      </c>
      <c r="BG728" s="19">
        <f t="shared" si="412"/>
        <v>1</v>
      </c>
      <c r="BH728" s="19">
        <f t="shared" si="413"/>
        <v>1</v>
      </c>
      <c r="BI728" s="19"/>
      <c r="BJ728" s="19"/>
      <c r="BK728" s="19">
        <f t="shared" si="414"/>
        <v>2880</v>
      </c>
      <c r="BL728" s="19">
        <f t="shared" si="415"/>
        <v>31680</v>
      </c>
      <c r="BM728" s="19">
        <f t="shared" si="416"/>
        <v>3.0769230769230771</v>
      </c>
      <c r="BN728" s="18">
        <f t="shared" si="417"/>
        <v>0</v>
      </c>
      <c r="BO728" s="18">
        <f t="shared" si="418"/>
        <v>2880</v>
      </c>
      <c r="BP728" s="18">
        <f t="shared" si="419"/>
        <v>14976</v>
      </c>
    </row>
    <row r="729" spans="1:68" x14ac:dyDescent="0.25">
      <c r="A729" s="18">
        <v>795</v>
      </c>
      <c r="B729" s="23" t="s">
        <v>999</v>
      </c>
      <c r="C729" s="28" t="s">
        <v>1534</v>
      </c>
      <c r="D729" s="28"/>
      <c r="E729" s="23"/>
      <c r="F729" s="24">
        <v>26</v>
      </c>
      <c r="G729" s="25">
        <v>12</v>
      </c>
      <c r="H729" s="52" t="e">
        <v>#N/A</v>
      </c>
      <c r="I729" s="86" t="s">
        <v>1700</v>
      </c>
      <c r="J729" s="83" t="s">
        <v>1502</v>
      </c>
      <c r="K729" s="71" t="s">
        <v>1199</v>
      </c>
      <c r="L729" s="25" t="s">
        <v>1000</v>
      </c>
      <c r="M729" s="52">
        <v>12</v>
      </c>
      <c r="N729" s="71" t="s">
        <v>1208</v>
      </c>
      <c r="O729" s="25">
        <v>1</v>
      </c>
      <c r="P729" s="25">
        <v>10</v>
      </c>
      <c r="Q729" s="52">
        <v>3</v>
      </c>
      <c r="R729" s="25">
        <v>2</v>
      </c>
      <c r="S729" s="25">
        <v>1</v>
      </c>
      <c r="T729" s="25">
        <v>5</v>
      </c>
      <c r="U729" s="25">
        <f t="shared" si="406"/>
        <v>16</v>
      </c>
      <c r="V729" s="71" t="s">
        <v>1966</v>
      </c>
      <c r="W729" s="71" t="s">
        <v>21</v>
      </c>
      <c r="X729" s="25" t="s">
        <v>1510</v>
      </c>
      <c r="Y729" s="25">
        <v>60</v>
      </c>
      <c r="Z729" s="25">
        <v>6</v>
      </c>
      <c r="AA729" s="42"/>
      <c r="AB729" s="42"/>
      <c r="AC729" s="42">
        <v>0</v>
      </c>
      <c r="AD729" s="42">
        <v>1</v>
      </c>
      <c r="AE729" s="42">
        <v>2</v>
      </c>
      <c r="AF729" s="42">
        <v>0</v>
      </c>
      <c r="AG729" s="42">
        <v>7</v>
      </c>
      <c r="AH729" s="42">
        <v>0</v>
      </c>
      <c r="AI729" s="42">
        <v>0</v>
      </c>
      <c r="AJ729" s="18">
        <v>10</v>
      </c>
      <c r="AK729" s="47">
        <v>1.4285714285714286</v>
      </c>
      <c r="AL729" s="75">
        <v>7</v>
      </c>
      <c r="AM729" s="47">
        <f t="shared" si="402"/>
        <v>13.333333333333334</v>
      </c>
      <c r="AN729" s="47">
        <v>1.7142857142857143E-4</v>
      </c>
      <c r="AO729" s="48">
        <v>1.5683562740894445E-7</v>
      </c>
      <c r="AP729" s="49">
        <v>0.9999997127584529</v>
      </c>
      <c r="AQ729" s="18" t="s">
        <v>1168</v>
      </c>
      <c r="AR729" s="24">
        <v>26</v>
      </c>
      <c r="AS729" s="24" t="s">
        <v>1510</v>
      </c>
      <c r="AT729" s="79">
        <f t="shared" si="400"/>
        <v>0.26923076923076922</v>
      </c>
      <c r="AU729" s="51" t="b">
        <f t="shared" si="401"/>
        <v>0</v>
      </c>
      <c r="AV729" s="53">
        <v>111.42857142857143</v>
      </c>
      <c r="AW729" s="47">
        <v>312</v>
      </c>
      <c r="AX729" s="18" t="s">
        <v>1841</v>
      </c>
      <c r="AY729" s="18">
        <v>2</v>
      </c>
      <c r="AZ729" s="18">
        <f t="shared" si="407"/>
        <v>4.3076923076923075</v>
      </c>
      <c r="BA729" s="44">
        <f t="shared" si="408"/>
        <v>6</v>
      </c>
      <c r="BB729" s="80">
        <f t="shared" si="403"/>
        <v>60</v>
      </c>
      <c r="BC729" s="18">
        <f t="shared" si="409"/>
        <v>60</v>
      </c>
      <c r="BD729" s="18">
        <f t="shared" si="410"/>
        <v>720</v>
      </c>
      <c r="BE729" s="18">
        <f t="shared" si="411"/>
        <v>1440</v>
      </c>
      <c r="BF729" s="18">
        <v>20</v>
      </c>
      <c r="BG729" s="19">
        <f t="shared" si="412"/>
        <v>1</v>
      </c>
      <c r="BH729" s="19">
        <f t="shared" si="413"/>
        <v>1</v>
      </c>
      <c r="BI729" s="19"/>
      <c r="BJ729" s="19"/>
      <c r="BK729" s="19">
        <f t="shared" si="414"/>
        <v>60</v>
      </c>
      <c r="BL729" s="19">
        <f t="shared" si="415"/>
        <v>720</v>
      </c>
      <c r="BM729" s="19">
        <f t="shared" si="416"/>
        <v>5.3846153846153841</v>
      </c>
      <c r="BN729" s="18">
        <f t="shared" si="417"/>
        <v>0</v>
      </c>
      <c r="BO729" s="18">
        <f t="shared" si="418"/>
        <v>60</v>
      </c>
      <c r="BP729" s="18">
        <f t="shared" si="419"/>
        <v>222.85714285714286</v>
      </c>
    </row>
    <row r="730" spans="1:68" x14ac:dyDescent="0.25">
      <c r="A730" s="18">
        <v>655</v>
      </c>
      <c r="B730" s="23" t="s">
        <v>997</v>
      </c>
      <c r="C730" s="28" t="s">
        <v>1534</v>
      </c>
      <c r="D730" s="28"/>
      <c r="E730" s="23"/>
      <c r="F730" s="24">
        <v>23</v>
      </c>
      <c r="G730" s="25">
        <v>11</v>
      </c>
      <c r="H730" s="52" t="s">
        <v>1802</v>
      </c>
      <c r="I730" s="86" t="s">
        <v>1700</v>
      </c>
      <c r="J730" s="83" t="s">
        <v>1505</v>
      </c>
      <c r="K730" s="71" t="s">
        <v>1199</v>
      </c>
      <c r="L730" s="25" t="s">
        <v>998</v>
      </c>
      <c r="M730" s="52">
        <v>11</v>
      </c>
      <c r="N730" s="71" t="s">
        <v>1208</v>
      </c>
      <c r="O730" s="25">
        <v>1</v>
      </c>
      <c r="P730" s="25">
        <v>10</v>
      </c>
      <c r="Q730" s="52">
        <v>3</v>
      </c>
      <c r="R730" s="25">
        <v>2</v>
      </c>
      <c r="S730" s="25">
        <v>1</v>
      </c>
      <c r="T730" s="25">
        <v>3</v>
      </c>
      <c r="U730" s="25">
        <f t="shared" si="406"/>
        <v>16</v>
      </c>
      <c r="V730" s="71" t="s">
        <v>1966</v>
      </c>
      <c r="W730" s="71" t="s">
        <v>21</v>
      </c>
      <c r="X730" s="25" t="s">
        <v>1510</v>
      </c>
      <c r="Y730" s="25">
        <v>2880</v>
      </c>
      <c r="Z730" s="25">
        <v>288</v>
      </c>
      <c r="AA730" s="42">
        <v>3</v>
      </c>
      <c r="AB730" s="42">
        <v>2</v>
      </c>
      <c r="AC730" s="42">
        <v>0</v>
      </c>
      <c r="AD730" s="42">
        <v>0</v>
      </c>
      <c r="AE730" s="42">
        <v>0</v>
      </c>
      <c r="AF730" s="42">
        <v>3</v>
      </c>
      <c r="AG730" s="42">
        <v>2</v>
      </c>
      <c r="AH730" s="42">
        <v>1</v>
      </c>
      <c r="AI730" s="42">
        <v>3</v>
      </c>
      <c r="AJ730" s="18">
        <v>14</v>
      </c>
      <c r="AK730" s="47">
        <v>1.5555555555555556</v>
      </c>
      <c r="AL730" s="75">
        <v>3</v>
      </c>
      <c r="AM730" s="47">
        <f t="shared" si="402"/>
        <v>17.111111111111111</v>
      </c>
      <c r="AN730" s="47">
        <v>1.7111111111111111E-4</v>
      </c>
      <c r="AO730" s="48">
        <v>1.5654519106189083E-7</v>
      </c>
      <c r="AP730" s="49">
        <v>0.99999986930364393</v>
      </c>
      <c r="AQ730" s="18" t="s">
        <v>1168</v>
      </c>
      <c r="AR730" s="24">
        <v>23</v>
      </c>
      <c r="AS730" s="24" t="s">
        <v>1510</v>
      </c>
      <c r="AT730" s="79">
        <f t="shared" si="400"/>
        <v>0.11538461538461539</v>
      </c>
      <c r="AU730" s="51" t="b">
        <f t="shared" si="401"/>
        <v>0</v>
      </c>
      <c r="AV730" s="53">
        <v>230</v>
      </c>
      <c r="AW730" s="47">
        <v>253</v>
      </c>
      <c r="AX730" s="18" t="s">
        <v>1841</v>
      </c>
      <c r="AY730" s="18">
        <v>2</v>
      </c>
      <c r="AZ730" s="18">
        <f t="shared" si="407"/>
        <v>1.8461538461538463</v>
      </c>
      <c r="BA730" s="44">
        <f t="shared" si="408"/>
        <v>288</v>
      </c>
      <c r="BB730" s="80">
        <f t="shared" si="403"/>
        <v>2880</v>
      </c>
      <c r="BC730" s="18">
        <f t="shared" si="409"/>
        <v>2880</v>
      </c>
      <c r="BD730" s="18">
        <f t="shared" si="410"/>
        <v>31680</v>
      </c>
      <c r="BE730" s="18">
        <f t="shared" si="411"/>
        <v>63360</v>
      </c>
      <c r="BF730" s="18">
        <f>U730</f>
        <v>16</v>
      </c>
      <c r="BG730" s="19">
        <f t="shared" si="412"/>
        <v>1</v>
      </c>
      <c r="BH730" s="19">
        <f t="shared" si="413"/>
        <v>1</v>
      </c>
      <c r="BI730" s="19"/>
      <c r="BJ730" s="19"/>
      <c r="BK730" s="19">
        <f t="shared" si="414"/>
        <v>2880</v>
      </c>
      <c r="BL730" s="19">
        <f t="shared" si="415"/>
        <v>31680</v>
      </c>
      <c r="BM730" s="19">
        <f t="shared" si="416"/>
        <v>1.8461538461538463</v>
      </c>
      <c r="BN730" s="18">
        <f t="shared" si="417"/>
        <v>0</v>
      </c>
      <c r="BO730" s="18">
        <f t="shared" si="418"/>
        <v>2880</v>
      </c>
      <c r="BP730" s="18">
        <f t="shared" si="419"/>
        <v>24960</v>
      </c>
    </row>
    <row r="731" spans="1:68" x14ac:dyDescent="0.25">
      <c r="A731" s="18">
        <v>885</v>
      </c>
      <c r="B731" s="23" t="s">
        <v>1001</v>
      </c>
      <c r="C731" s="28" t="s">
        <v>1534</v>
      </c>
      <c r="D731" s="28"/>
      <c r="E731" s="23"/>
      <c r="F731" s="24">
        <v>26</v>
      </c>
      <c r="G731" s="25">
        <v>25</v>
      </c>
      <c r="H731" s="52" t="e">
        <v>#N/A</v>
      </c>
      <c r="I731" s="86" t="s">
        <v>1700</v>
      </c>
      <c r="J731" s="83" t="s">
        <v>1499</v>
      </c>
      <c r="K731" s="71" t="s">
        <v>1199</v>
      </c>
      <c r="L731" s="25" t="s">
        <v>1002</v>
      </c>
      <c r="M731" s="52">
        <v>25</v>
      </c>
      <c r="N731" s="71" t="s">
        <v>1208</v>
      </c>
      <c r="O731" s="25">
        <v>1</v>
      </c>
      <c r="P731" s="25">
        <v>10</v>
      </c>
      <c r="Q731" s="52">
        <v>3</v>
      </c>
      <c r="R731" s="25">
        <v>2</v>
      </c>
      <c r="S731" s="25">
        <v>1</v>
      </c>
      <c r="T731" s="25">
        <v>5</v>
      </c>
      <c r="U731" s="25">
        <f t="shared" si="406"/>
        <v>16</v>
      </c>
      <c r="V731" s="71" t="s">
        <v>1966</v>
      </c>
      <c r="W731" s="71" t="s">
        <v>46</v>
      </c>
      <c r="X731" s="25" t="s">
        <v>1510</v>
      </c>
      <c r="Y731" s="25">
        <v>720</v>
      </c>
      <c r="Z731" s="25">
        <v>72</v>
      </c>
      <c r="AA731" s="42"/>
      <c r="AB731" s="42"/>
      <c r="AC731" s="42">
        <v>1</v>
      </c>
      <c r="AD731" s="42">
        <v>1</v>
      </c>
      <c r="AE731" s="42">
        <v>0</v>
      </c>
      <c r="AF731" s="42">
        <v>1</v>
      </c>
      <c r="AG731" s="42">
        <v>0</v>
      </c>
      <c r="AH731" s="42">
        <v>1</v>
      </c>
      <c r="AI731" s="42">
        <v>0</v>
      </c>
      <c r="AJ731" s="18">
        <v>4</v>
      </c>
      <c r="AK731" s="47">
        <v>0.5714285714285714</v>
      </c>
      <c r="AL731" s="75">
        <v>1</v>
      </c>
      <c r="AM731" s="47">
        <f t="shared" si="402"/>
        <v>11.111111111111111</v>
      </c>
      <c r="AN731" s="47">
        <v>1.4285714285714284E-4</v>
      </c>
      <c r="AO731" s="48">
        <v>1.3069635617412037E-7</v>
      </c>
      <c r="AP731" s="49">
        <v>1</v>
      </c>
      <c r="AQ731" s="18" t="s">
        <v>1168</v>
      </c>
      <c r="AR731" s="24">
        <v>26</v>
      </c>
      <c r="AS731" s="24" t="s">
        <v>1510</v>
      </c>
      <c r="AT731" s="79">
        <f t="shared" si="400"/>
        <v>3.8461538461538464E-2</v>
      </c>
      <c r="AU731" s="51" t="b">
        <f t="shared" si="401"/>
        <v>0</v>
      </c>
      <c r="AV731" s="53">
        <v>780</v>
      </c>
      <c r="AW731" s="47">
        <v>650</v>
      </c>
      <c r="AX731" s="18" t="s">
        <v>1841</v>
      </c>
      <c r="AY731" s="18">
        <v>2</v>
      </c>
      <c r="AZ731" s="18">
        <f t="shared" si="407"/>
        <v>0.61538461538461542</v>
      </c>
      <c r="BA731" s="44">
        <f t="shared" si="408"/>
        <v>72</v>
      </c>
      <c r="BB731" s="80">
        <f t="shared" si="403"/>
        <v>720</v>
      </c>
      <c r="BC731" s="18">
        <f t="shared" si="409"/>
        <v>720</v>
      </c>
      <c r="BD731" s="18">
        <f t="shared" si="410"/>
        <v>18000</v>
      </c>
      <c r="BE731" s="18">
        <f t="shared" si="411"/>
        <v>36000</v>
      </c>
      <c r="BF731" s="18">
        <v>5</v>
      </c>
      <c r="BG731" s="19">
        <f t="shared" si="412"/>
        <v>1</v>
      </c>
      <c r="BH731" s="19">
        <f t="shared" si="413"/>
        <v>1</v>
      </c>
      <c r="BI731" s="19"/>
      <c r="BJ731" s="19"/>
      <c r="BK731" s="19">
        <f t="shared" si="414"/>
        <v>720</v>
      </c>
      <c r="BL731" s="19">
        <f t="shared" si="415"/>
        <v>18000</v>
      </c>
      <c r="BM731" s="19">
        <f t="shared" si="416"/>
        <v>0.19230769230769232</v>
      </c>
      <c r="BN731" s="18">
        <f t="shared" si="417"/>
        <v>0</v>
      </c>
      <c r="BO731" s="18">
        <f t="shared" si="418"/>
        <v>720</v>
      </c>
      <c r="BP731" s="18">
        <f t="shared" si="419"/>
        <v>18720</v>
      </c>
    </row>
    <row r="732" spans="1:68" x14ac:dyDescent="0.25">
      <c r="A732" s="18">
        <v>1002</v>
      </c>
      <c r="B732" s="23" t="s">
        <v>1097</v>
      </c>
      <c r="C732" s="23" t="s">
        <v>1595</v>
      </c>
      <c r="D732" s="23"/>
      <c r="E732" s="23"/>
      <c r="F732" s="24">
        <v>16200</v>
      </c>
      <c r="G732" s="25">
        <v>10.375249999999999</v>
      </c>
      <c r="H732" s="52" t="s">
        <v>1798</v>
      </c>
      <c r="I732" s="86" t="s">
        <v>1700</v>
      </c>
      <c r="J732" s="83" t="s">
        <v>1639</v>
      </c>
      <c r="K732" s="71" t="s">
        <v>1187</v>
      </c>
      <c r="L732" s="25" t="s">
        <v>1098</v>
      </c>
      <c r="M732" s="52">
        <v>10.375249999999999</v>
      </c>
      <c r="N732" s="71" t="s">
        <v>1208</v>
      </c>
      <c r="O732" s="25">
        <v>1</v>
      </c>
      <c r="P732" s="25">
        <v>10</v>
      </c>
      <c r="Q732" s="52">
        <v>1</v>
      </c>
      <c r="R732" s="25">
        <v>3</v>
      </c>
      <c r="S732" s="25">
        <v>15</v>
      </c>
      <c r="T732" s="25">
        <v>2</v>
      </c>
      <c r="U732" s="25">
        <f t="shared" si="406"/>
        <v>15</v>
      </c>
      <c r="V732" s="71" t="s">
        <v>1944</v>
      </c>
      <c r="W732" s="71" t="s">
        <v>46</v>
      </c>
      <c r="X732" s="25" t="s">
        <v>1510</v>
      </c>
      <c r="Y732" s="25">
        <v>5000</v>
      </c>
      <c r="Z732" s="25">
        <v>24</v>
      </c>
      <c r="AA732" s="42"/>
      <c r="AB732" s="42"/>
      <c r="AC732" s="42"/>
      <c r="AD732" s="42"/>
      <c r="AE732" s="42"/>
      <c r="AF732" s="42"/>
      <c r="AG732" s="42"/>
      <c r="AH732" s="42">
        <v>0</v>
      </c>
      <c r="AI732" s="42">
        <v>0</v>
      </c>
      <c r="AJ732" s="18">
        <v>0</v>
      </c>
      <c r="AK732" s="47">
        <v>0</v>
      </c>
      <c r="AL732" s="75">
        <v>0</v>
      </c>
      <c r="AM732" s="47">
        <f t="shared" si="402"/>
        <v>0</v>
      </c>
      <c r="AN732" s="47"/>
      <c r="AO732" s="48">
        <v>0</v>
      </c>
      <c r="AP732" s="49">
        <v>1</v>
      </c>
      <c r="AQ732" s="18" t="s">
        <v>1168</v>
      </c>
      <c r="AR732" s="24">
        <v>16200</v>
      </c>
      <c r="AS732" s="24" t="s">
        <v>1510</v>
      </c>
      <c r="AT732" s="79">
        <f t="shared" si="400"/>
        <v>0</v>
      </c>
      <c r="AU732" s="51" t="b">
        <f t="shared" si="401"/>
        <v>0</v>
      </c>
      <c r="AV732" s="19"/>
      <c r="AW732" s="47">
        <v>168079.05</v>
      </c>
      <c r="AX732" s="18" t="s">
        <v>1867</v>
      </c>
      <c r="AY732" s="18">
        <v>2</v>
      </c>
      <c r="BB732" s="80">
        <f t="shared" si="403"/>
        <v>5000</v>
      </c>
      <c r="BC732" s="18">
        <f t="shared" si="409"/>
        <v>5000</v>
      </c>
      <c r="BD732" s="18">
        <f t="shared" si="410"/>
        <v>51876.25</v>
      </c>
      <c r="BE732" s="18">
        <f t="shared" si="411"/>
        <v>103752.5</v>
      </c>
      <c r="BF732" s="18">
        <v>5</v>
      </c>
      <c r="BG732" s="19">
        <f t="shared" si="412"/>
        <v>4</v>
      </c>
      <c r="BH732" s="19">
        <f t="shared" si="413"/>
        <v>-2</v>
      </c>
      <c r="BI732" s="19"/>
      <c r="BJ732" s="19"/>
      <c r="BK732" s="19">
        <f t="shared" si="414"/>
        <v>-10000</v>
      </c>
      <c r="BL732" s="19">
        <f t="shared" si="415"/>
        <v>-103752.5</v>
      </c>
      <c r="BM732" s="19">
        <f t="shared" si="416"/>
        <v>0</v>
      </c>
      <c r="BN732" s="18">
        <f t="shared" si="417"/>
        <v>-16</v>
      </c>
      <c r="BO732" s="18">
        <f t="shared" si="418"/>
        <v>5000</v>
      </c>
      <c r="BP732" s="18" t="e">
        <f t="shared" si="419"/>
        <v>#DIV/0!</v>
      </c>
    </row>
    <row r="733" spans="1:68" x14ac:dyDescent="0.25">
      <c r="A733" s="18">
        <v>1012</v>
      </c>
      <c r="B733" s="23" t="s">
        <v>1105</v>
      </c>
      <c r="C733" s="23" t="s">
        <v>1595</v>
      </c>
      <c r="D733" s="23"/>
      <c r="E733" s="23"/>
      <c r="F733" s="24">
        <v>16400</v>
      </c>
      <c r="G733" s="25">
        <v>4</v>
      </c>
      <c r="H733" s="52" t="s">
        <v>1798</v>
      </c>
      <c r="I733" s="86" t="s">
        <v>1700</v>
      </c>
      <c r="J733" s="83" t="s">
        <v>1652</v>
      </c>
      <c r="K733" s="71" t="s">
        <v>1180</v>
      </c>
      <c r="L733" s="25" t="s">
        <v>1106</v>
      </c>
      <c r="M733" s="52">
        <v>4</v>
      </c>
      <c r="N733" s="71" t="s">
        <v>1207</v>
      </c>
      <c r="O733" s="25">
        <v>1</v>
      </c>
      <c r="P733" s="25">
        <v>7</v>
      </c>
      <c r="Q733" s="52">
        <v>1</v>
      </c>
      <c r="R733" s="25">
        <v>2</v>
      </c>
      <c r="S733" s="25">
        <v>11</v>
      </c>
      <c r="T733" s="25">
        <v>2</v>
      </c>
      <c r="U733" s="25">
        <f t="shared" si="406"/>
        <v>11</v>
      </c>
      <c r="V733" s="71" t="s">
        <v>1904</v>
      </c>
      <c r="W733" s="71" t="s">
        <v>46</v>
      </c>
      <c r="X733" s="25" t="s">
        <v>1510</v>
      </c>
      <c r="Y733" s="25">
        <v>5000</v>
      </c>
      <c r="Z733" s="25">
        <v>500</v>
      </c>
      <c r="AA733" s="42"/>
      <c r="AB733" s="42"/>
      <c r="AC733" s="42"/>
      <c r="AD733" s="42"/>
      <c r="AE733" s="42"/>
      <c r="AF733" s="42"/>
      <c r="AG733" s="42"/>
      <c r="AH733" s="42">
        <v>0</v>
      </c>
      <c r="AI733" s="42">
        <v>0</v>
      </c>
      <c r="AJ733" s="18">
        <v>0</v>
      </c>
      <c r="AK733" s="47">
        <v>0</v>
      </c>
      <c r="AL733" s="75">
        <v>0</v>
      </c>
      <c r="AM733" s="47">
        <f t="shared" si="402"/>
        <v>0</v>
      </c>
      <c r="AN733" s="47"/>
      <c r="AO733" s="48">
        <v>0</v>
      </c>
      <c r="AP733" s="49">
        <v>1</v>
      </c>
      <c r="AQ733" s="18" t="s">
        <v>1168</v>
      </c>
      <c r="AR733" s="24">
        <v>16400</v>
      </c>
      <c r="AS733" s="24" t="s">
        <v>1510</v>
      </c>
      <c r="AT733" s="79">
        <f t="shared" si="400"/>
        <v>0</v>
      </c>
      <c r="AU733" s="51" t="b">
        <f t="shared" si="401"/>
        <v>0</v>
      </c>
      <c r="AV733" s="19"/>
      <c r="AW733" s="47">
        <v>65600</v>
      </c>
      <c r="AX733" s="18" t="s">
        <v>1867</v>
      </c>
      <c r="AY733" s="18">
        <v>2</v>
      </c>
      <c r="BB733" s="80">
        <f t="shared" si="403"/>
        <v>5000</v>
      </c>
      <c r="BC733" s="18">
        <f t="shared" si="409"/>
        <v>5000</v>
      </c>
      <c r="BD733" s="18">
        <f t="shared" si="410"/>
        <v>20000</v>
      </c>
      <c r="BE733" s="18">
        <f t="shared" si="411"/>
        <v>40000</v>
      </c>
      <c r="BF733" s="18">
        <v>5</v>
      </c>
      <c r="BG733" s="19">
        <f t="shared" si="412"/>
        <v>4</v>
      </c>
      <c r="BH733" s="19">
        <f t="shared" si="413"/>
        <v>-2</v>
      </c>
      <c r="BI733" s="19"/>
      <c r="BJ733" s="19"/>
      <c r="BK733" s="19">
        <f t="shared" si="414"/>
        <v>-10000</v>
      </c>
      <c r="BL733" s="19">
        <f t="shared" si="415"/>
        <v>-40000</v>
      </c>
      <c r="BM733" s="19">
        <f t="shared" si="416"/>
        <v>0</v>
      </c>
      <c r="BN733" s="18">
        <f t="shared" si="417"/>
        <v>0</v>
      </c>
      <c r="BO733" s="18">
        <f t="shared" si="418"/>
        <v>5000</v>
      </c>
      <c r="BP733" s="18" t="e">
        <f t="shared" si="419"/>
        <v>#DIV/0!</v>
      </c>
    </row>
    <row r="734" spans="1:68" x14ac:dyDescent="0.25">
      <c r="A734" s="18">
        <v>1078</v>
      </c>
      <c r="B734" s="23" t="s">
        <v>1152</v>
      </c>
      <c r="C734" s="23" t="s">
        <v>1595</v>
      </c>
      <c r="D734" s="23"/>
      <c r="E734" s="23"/>
      <c r="F734" s="24">
        <v>1667</v>
      </c>
      <c r="G734" s="25">
        <v>38</v>
      </c>
      <c r="H734" s="52" t="s">
        <v>1783</v>
      </c>
      <c r="I734" s="86" t="s">
        <v>1700</v>
      </c>
      <c r="J734" s="83" t="s">
        <v>1639</v>
      </c>
      <c r="K734" s="71" t="s">
        <v>1178</v>
      </c>
      <c r="L734" s="25" t="s">
        <v>1153</v>
      </c>
      <c r="M734" s="52">
        <v>38</v>
      </c>
      <c r="N734" s="71" t="s">
        <v>1208</v>
      </c>
      <c r="O734" s="37">
        <v>1</v>
      </c>
      <c r="P734" s="37">
        <v>4</v>
      </c>
      <c r="Q734" s="87">
        <v>1</v>
      </c>
      <c r="R734" s="37">
        <v>2</v>
      </c>
      <c r="S734" s="37">
        <v>8</v>
      </c>
      <c r="T734" s="37">
        <v>7</v>
      </c>
      <c r="U734" s="25">
        <f t="shared" si="406"/>
        <v>8</v>
      </c>
      <c r="V734" s="71" t="s">
        <v>1968</v>
      </c>
      <c r="W734" s="71" t="s">
        <v>46</v>
      </c>
      <c r="X734" s="23" t="s">
        <v>1510</v>
      </c>
      <c r="Y734" s="25">
        <v>500</v>
      </c>
      <c r="Z734" s="25">
        <v>10</v>
      </c>
      <c r="AA734" s="42"/>
      <c r="AB734" s="42"/>
      <c r="AC734" s="42"/>
      <c r="AD734" s="42"/>
      <c r="AE734" s="42"/>
      <c r="AF734" s="42"/>
      <c r="AG734" s="42"/>
      <c r="AH734" s="42"/>
      <c r="AI734" s="42">
        <v>0</v>
      </c>
      <c r="AJ734" s="18">
        <v>0</v>
      </c>
      <c r="AK734" s="47">
        <v>0</v>
      </c>
      <c r="AL734" s="75">
        <v>0</v>
      </c>
      <c r="AM734" s="47">
        <f t="shared" si="402"/>
        <v>0</v>
      </c>
      <c r="AN734" s="47"/>
      <c r="AO734" s="48">
        <v>0</v>
      </c>
      <c r="AP734" s="49">
        <v>1</v>
      </c>
      <c r="AQ734" s="18" t="s">
        <v>1168</v>
      </c>
      <c r="AR734" s="24">
        <v>1667</v>
      </c>
      <c r="AS734" s="24" t="s">
        <v>1510</v>
      </c>
      <c r="AT734" s="79">
        <f t="shared" si="400"/>
        <v>0</v>
      </c>
      <c r="AU734" s="51" t="b">
        <f t="shared" si="401"/>
        <v>0</v>
      </c>
      <c r="AV734" s="19"/>
      <c r="AW734" s="47">
        <v>63346</v>
      </c>
      <c r="AX734" s="18" t="s">
        <v>1867</v>
      </c>
      <c r="AY734" s="18">
        <v>2</v>
      </c>
      <c r="BB734" s="80">
        <f t="shared" si="403"/>
        <v>500</v>
      </c>
      <c r="BC734" s="18">
        <f t="shared" si="409"/>
        <v>500</v>
      </c>
      <c r="BD734" s="18">
        <f t="shared" si="410"/>
        <v>19000</v>
      </c>
      <c r="BE734" s="18">
        <f t="shared" si="411"/>
        <v>38000</v>
      </c>
      <c r="BF734" s="18">
        <v>5</v>
      </c>
      <c r="BG734" s="19">
        <f t="shared" si="412"/>
        <v>4</v>
      </c>
      <c r="BH734" s="19">
        <f t="shared" si="413"/>
        <v>-2</v>
      </c>
      <c r="BI734" s="19"/>
      <c r="BJ734" s="19"/>
      <c r="BK734" s="19">
        <f t="shared" si="414"/>
        <v>-1000</v>
      </c>
      <c r="BL734" s="19">
        <f t="shared" si="415"/>
        <v>-38000</v>
      </c>
      <c r="BM734" s="19">
        <f t="shared" si="416"/>
        <v>0</v>
      </c>
      <c r="BN734" s="18">
        <f t="shared" si="417"/>
        <v>0</v>
      </c>
      <c r="BO734" s="18">
        <f t="shared" si="418"/>
        <v>500</v>
      </c>
      <c r="BP734" s="18" t="e">
        <f t="shared" si="419"/>
        <v>#DIV/0!</v>
      </c>
    </row>
    <row r="735" spans="1:68" ht="30" x14ac:dyDescent="0.25">
      <c r="A735" s="18">
        <v>1024</v>
      </c>
      <c r="B735" s="28" t="s">
        <v>2292</v>
      </c>
      <c r="C735" s="23" t="s">
        <v>1595</v>
      </c>
      <c r="D735" s="23"/>
      <c r="E735" s="23"/>
      <c r="F735" s="24">
        <v>199.27</v>
      </c>
      <c r="G735" s="25">
        <v>195</v>
      </c>
      <c r="H735" s="52" t="s">
        <v>1815</v>
      </c>
      <c r="I735" s="86" t="s">
        <v>1699</v>
      </c>
      <c r="J735" s="83" t="s">
        <v>1500</v>
      </c>
      <c r="K735" s="71" t="s">
        <v>1175</v>
      </c>
      <c r="L735" s="25" t="s">
        <v>1109</v>
      </c>
      <c r="M735" s="52">
        <v>195</v>
      </c>
      <c r="N735" s="71" t="s">
        <v>1208</v>
      </c>
      <c r="O735" s="25">
        <v>1</v>
      </c>
      <c r="P735" s="25">
        <v>15</v>
      </c>
      <c r="Q735" s="52">
        <v>1</v>
      </c>
      <c r="R735" s="25">
        <v>5</v>
      </c>
      <c r="S735" s="25">
        <v>22</v>
      </c>
      <c r="T735" s="25">
        <v>25</v>
      </c>
      <c r="U735" s="25">
        <f t="shared" si="406"/>
        <v>22</v>
      </c>
      <c r="V735" s="71" t="s">
        <v>1928</v>
      </c>
      <c r="W735" s="71" t="s">
        <v>46</v>
      </c>
      <c r="X735" s="25" t="s">
        <v>1529</v>
      </c>
      <c r="Y735" s="25">
        <v>500</v>
      </c>
      <c r="Z735" s="25">
        <v>7</v>
      </c>
      <c r="AA735" s="42"/>
      <c r="AB735" s="42"/>
      <c r="AC735" s="42"/>
      <c r="AD735" s="42"/>
      <c r="AE735" s="42"/>
      <c r="AF735" s="42"/>
      <c r="AG735" s="42"/>
      <c r="AH735" s="42">
        <v>0</v>
      </c>
      <c r="AI735" s="42">
        <v>0</v>
      </c>
      <c r="AJ735" s="18">
        <v>0</v>
      </c>
      <c r="AK735" s="47">
        <v>0</v>
      </c>
      <c r="AL735" s="75">
        <v>0</v>
      </c>
      <c r="AM735" s="47">
        <f t="shared" si="402"/>
        <v>0</v>
      </c>
      <c r="AN735" s="47"/>
      <c r="AO735" s="48">
        <v>0</v>
      </c>
      <c r="AP735" s="49">
        <v>1</v>
      </c>
      <c r="AQ735" s="18" t="s">
        <v>1168</v>
      </c>
      <c r="AR735" s="24">
        <v>199.27</v>
      </c>
      <c r="AS735" s="24" t="s">
        <v>1509</v>
      </c>
      <c r="AT735" s="79">
        <f t="shared" si="400"/>
        <v>0</v>
      </c>
      <c r="AU735" s="51" t="b">
        <f t="shared" si="401"/>
        <v>0</v>
      </c>
      <c r="AV735" s="19"/>
      <c r="AW735" s="47">
        <v>38857.65</v>
      </c>
      <c r="AX735" s="18" t="s">
        <v>1867</v>
      </c>
      <c r="AY735" s="18">
        <v>2</v>
      </c>
      <c r="BB735" s="80">
        <f t="shared" si="403"/>
        <v>500</v>
      </c>
      <c r="BC735" s="18">
        <f t="shared" si="409"/>
        <v>500</v>
      </c>
      <c r="BD735" s="18">
        <f t="shared" si="410"/>
        <v>97500</v>
      </c>
      <c r="BE735" s="18">
        <f t="shared" si="411"/>
        <v>195000</v>
      </c>
      <c r="BF735" s="18">
        <v>5</v>
      </c>
      <c r="BG735" s="19">
        <f t="shared" si="412"/>
        <v>1</v>
      </c>
      <c r="BH735" s="19">
        <f t="shared" si="413"/>
        <v>1</v>
      </c>
      <c r="BI735" s="19"/>
      <c r="BJ735" s="19"/>
      <c r="BK735" s="19">
        <f t="shared" si="414"/>
        <v>500</v>
      </c>
      <c r="BL735" s="19">
        <f t="shared" si="415"/>
        <v>97500</v>
      </c>
      <c r="BM735" s="19">
        <f t="shared" si="416"/>
        <v>0</v>
      </c>
      <c r="BN735" s="18">
        <f t="shared" si="417"/>
        <v>-4</v>
      </c>
      <c r="BO735" s="18">
        <f t="shared" si="418"/>
        <v>500</v>
      </c>
      <c r="BP735" s="18" t="e">
        <f t="shared" si="419"/>
        <v>#DIV/0!</v>
      </c>
    </row>
    <row r="736" spans="1:68" x14ac:dyDescent="0.25">
      <c r="A736" s="18">
        <v>1025</v>
      </c>
      <c r="B736" s="23" t="s">
        <v>1110</v>
      </c>
      <c r="C736" s="23" t="s">
        <v>1595</v>
      </c>
      <c r="D736" s="23"/>
      <c r="E736" s="23"/>
      <c r="F736" s="24">
        <v>182.7</v>
      </c>
      <c r="G736" s="25">
        <v>195</v>
      </c>
      <c r="H736" s="52" t="s">
        <v>1783</v>
      </c>
      <c r="I736" s="86" t="s">
        <v>1700</v>
      </c>
      <c r="J736" s="83" t="s">
        <v>1639</v>
      </c>
      <c r="K736" s="71" t="s">
        <v>1175</v>
      </c>
      <c r="L736" s="25" t="s">
        <v>1111</v>
      </c>
      <c r="M736" s="52">
        <v>195</v>
      </c>
      <c r="N736" s="71" t="s">
        <v>1208</v>
      </c>
      <c r="O736" s="25">
        <v>1</v>
      </c>
      <c r="P736" s="25">
        <v>15</v>
      </c>
      <c r="Q736" s="52">
        <v>1</v>
      </c>
      <c r="R736" s="25">
        <v>5</v>
      </c>
      <c r="S736" s="25">
        <v>22</v>
      </c>
      <c r="T736" s="25">
        <v>25</v>
      </c>
      <c r="U736" s="25">
        <f t="shared" si="406"/>
        <v>22</v>
      </c>
      <c r="V736" s="71" t="s">
        <v>1967</v>
      </c>
      <c r="W736" s="71" t="s">
        <v>46</v>
      </c>
      <c r="X736" s="25" t="s">
        <v>1529</v>
      </c>
      <c r="Y736" s="25">
        <v>500</v>
      </c>
      <c r="Z736" s="25">
        <v>20</v>
      </c>
      <c r="AA736" s="42"/>
      <c r="AB736" s="42"/>
      <c r="AC736" s="42"/>
      <c r="AD736" s="42"/>
      <c r="AE736" s="42"/>
      <c r="AF736" s="42"/>
      <c r="AG736" s="42"/>
      <c r="AH736" s="42">
        <v>0</v>
      </c>
      <c r="AI736" s="42">
        <v>0</v>
      </c>
      <c r="AJ736" s="18">
        <v>0</v>
      </c>
      <c r="AK736" s="47">
        <v>0</v>
      </c>
      <c r="AL736" s="75">
        <v>0</v>
      </c>
      <c r="AM736" s="47">
        <f t="shared" si="402"/>
        <v>0</v>
      </c>
      <c r="AN736" s="47"/>
      <c r="AO736" s="48">
        <v>0</v>
      </c>
      <c r="AP736" s="49">
        <v>1</v>
      </c>
      <c r="AQ736" s="18" t="s">
        <v>1168</v>
      </c>
      <c r="AR736" s="24">
        <v>182.7</v>
      </c>
      <c r="AS736" s="24" t="s">
        <v>1509</v>
      </c>
      <c r="AT736" s="79">
        <f t="shared" si="400"/>
        <v>0</v>
      </c>
      <c r="AU736" s="51" t="b">
        <f t="shared" si="401"/>
        <v>0</v>
      </c>
      <c r="AV736" s="19"/>
      <c r="AW736" s="47">
        <v>35626.5</v>
      </c>
      <c r="AX736" s="18" t="s">
        <v>1867</v>
      </c>
      <c r="AY736" s="18">
        <v>2</v>
      </c>
      <c r="BB736" s="80">
        <f t="shared" si="403"/>
        <v>500</v>
      </c>
      <c r="BC736" s="18">
        <f t="shared" si="409"/>
        <v>500</v>
      </c>
      <c r="BD736" s="18">
        <f t="shared" si="410"/>
        <v>97500</v>
      </c>
      <c r="BE736" s="18">
        <f t="shared" si="411"/>
        <v>195000</v>
      </c>
      <c r="BF736" s="18">
        <v>5</v>
      </c>
      <c r="BG736" s="19">
        <f t="shared" si="412"/>
        <v>1</v>
      </c>
      <c r="BH736" s="19">
        <f t="shared" si="413"/>
        <v>1</v>
      </c>
      <c r="BI736" s="19"/>
      <c r="BJ736" s="19"/>
      <c r="BK736" s="19">
        <f t="shared" si="414"/>
        <v>500</v>
      </c>
      <c r="BL736" s="19">
        <f t="shared" si="415"/>
        <v>97500</v>
      </c>
      <c r="BM736" s="19">
        <f t="shared" si="416"/>
        <v>0</v>
      </c>
      <c r="BN736" s="18">
        <f t="shared" si="417"/>
        <v>0</v>
      </c>
      <c r="BO736" s="18">
        <f t="shared" si="418"/>
        <v>500</v>
      </c>
      <c r="BP736" s="18" t="e">
        <f t="shared" si="419"/>
        <v>#DIV/0!</v>
      </c>
    </row>
    <row r="737" spans="1:68" x14ac:dyDescent="0.25">
      <c r="A737" s="18">
        <v>309</v>
      </c>
      <c r="B737" s="23" t="s">
        <v>1020</v>
      </c>
      <c r="C737" s="23" t="s">
        <v>1595</v>
      </c>
      <c r="D737" s="23"/>
      <c r="E737" s="23"/>
      <c r="F737" s="24">
        <v>31000</v>
      </c>
      <c r="G737" s="25">
        <v>1.8682500000000002</v>
      </c>
      <c r="H737" s="52" t="e">
        <v>#N/A</v>
      </c>
      <c r="I737" s="86" t="s">
        <v>1700</v>
      </c>
      <c r="J737" s="83" t="s">
        <v>1502</v>
      </c>
      <c r="K737" s="71" t="s">
        <v>1187</v>
      </c>
      <c r="L737" s="25" t="s">
        <v>1021</v>
      </c>
      <c r="M737" s="52">
        <v>1.8682500000000002</v>
      </c>
      <c r="N737" s="71" t="s">
        <v>1208</v>
      </c>
      <c r="O737" s="25">
        <v>1</v>
      </c>
      <c r="P737" s="25">
        <v>10</v>
      </c>
      <c r="Q737" s="52">
        <v>1</v>
      </c>
      <c r="R737" s="25">
        <v>3</v>
      </c>
      <c r="S737" s="25">
        <v>15</v>
      </c>
      <c r="T737" s="25">
        <v>7</v>
      </c>
      <c r="U737" s="25">
        <f t="shared" si="406"/>
        <v>15</v>
      </c>
      <c r="V737" s="71" t="s">
        <v>1928</v>
      </c>
      <c r="W737" s="71" t="s">
        <v>46</v>
      </c>
      <c r="X737" s="25" t="s">
        <v>1510</v>
      </c>
      <c r="Y737" s="25">
        <v>10000</v>
      </c>
      <c r="Z737" s="25">
        <v>200</v>
      </c>
      <c r="AA737" s="42">
        <v>0</v>
      </c>
      <c r="AB737" s="42">
        <v>0</v>
      </c>
      <c r="AC737" s="42">
        <v>0</v>
      </c>
      <c r="AD737" s="42">
        <v>0</v>
      </c>
      <c r="AE737" s="42">
        <v>0</v>
      </c>
      <c r="AF737" s="42">
        <v>0</v>
      </c>
      <c r="AG737" s="42">
        <v>0</v>
      </c>
      <c r="AH737" s="42">
        <v>0</v>
      </c>
      <c r="AI737" s="42">
        <v>0</v>
      </c>
      <c r="AJ737" s="18">
        <v>0</v>
      </c>
      <c r="AK737" s="47">
        <v>0</v>
      </c>
      <c r="AL737" s="75">
        <v>0</v>
      </c>
      <c r="AM737" s="47">
        <f t="shared" si="402"/>
        <v>0</v>
      </c>
      <c r="AN737" s="47"/>
      <c r="AO737" s="48">
        <v>0</v>
      </c>
      <c r="AP737" s="49">
        <v>1</v>
      </c>
      <c r="AQ737" s="18" t="s">
        <v>1168</v>
      </c>
      <c r="AR737" s="24">
        <v>31000</v>
      </c>
      <c r="AS737" s="24" t="s">
        <v>1510</v>
      </c>
      <c r="AT737" s="79">
        <f t="shared" si="400"/>
        <v>0</v>
      </c>
      <c r="AU737" s="51" t="b">
        <f t="shared" si="401"/>
        <v>0</v>
      </c>
      <c r="AV737" s="19"/>
      <c r="AW737" s="47">
        <v>57915.750000000007</v>
      </c>
      <c r="AX737" s="18" t="s">
        <v>1867</v>
      </c>
      <c r="AY737" s="18">
        <v>2</v>
      </c>
      <c r="BB737" s="80">
        <f t="shared" si="403"/>
        <v>10000</v>
      </c>
      <c r="BC737" s="18">
        <f t="shared" si="409"/>
        <v>10000</v>
      </c>
      <c r="BD737" s="18">
        <f t="shared" si="410"/>
        <v>18682.500000000004</v>
      </c>
      <c r="BE737" s="18">
        <f t="shared" si="411"/>
        <v>37365.000000000007</v>
      </c>
      <c r="BF737" s="18">
        <v>5</v>
      </c>
      <c r="BG737" s="19">
        <f t="shared" si="412"/>
        <v>4</v>
      </c>
      <c r="BH737" s="19">
        <f t="shared" si="413"/>
        <v>-2</v>
      </c>
      <c r="BI737" s="19"/>
      <c r="BJ737" s="19"/>
      <c r="BK737" s="19">
        <f t="shared" si="414"/>
        <v>-20000</v>
      </c>
      <c r="BL737" s="19">
        <f t="shared" si="415"/>
        <v>-37365.000000000007</v>
      </c>
      <c r="BM737" s="19">
        <f t="shared" si="416"/>
        <v>0</v>
      </c>
      <c r="BN737" s="18">
        <f t="shared" si="417"/>
        <v>0</v>
      </c>
      <c r="BO737" s="18">
        <f t="shared" si="418"/>
        <v>10000</v>
      </c>
      <c r="BP737" s="18" t="e">
        <f t="shared" si="419"/>
        <v>#DIV/0!</v>
      </c>
    </row>
    <row r="738" spans="1:68" x14ac:dyDescent="0.25">
      <c r="A738" s="18">
        <v>1003</v>
      </c>
      <c r="B738" s="23" t="s">
        <v>1099</v>
      </c>
      <c r="C738" s="23" t="s">
        <v>1595</v>
      </c>
      <c r="D738" s="23"/>
      <c r="E738" s="23"/>
      <c r="F738" s="24">
        <v>498</v>
      </c>
      <c r="G738" s="25">
        <v>44</v>
      </c>
      <c r="H738" s="52" t="s">
        <v>1798</v>
      </c>
      <c r="I738" s="86" t="s">
        <v>1700</v>
      </c>
      <c r="J738" s="83" t="s">
        <v>1639</v>
      </c>
      <c r="K738" s="71" t="s">
        <v>1178</v>
      </c>
      <c r="L738" s="25" t="s">
        <v>1100</v>
      </c>
      <c r="M738" s="52">
        <v>44</v>
      </c>
      <c r="N738" s="71" t="s">
        <v>1208</v>
      </c>
      <c r="O738" s="25">
        <v>1</v>
      </c>
      <c r="P738" s="25">
        <v>4</v>
      </c>
      <c r="Q738" s="52">
        <v>1</v>
      </c>
      <c r="R738" s="25">
        <v>2</v>
      </c>
      <c r="S738" s="25">
        <v>8</v>
      </c>
      <c r="T738" s="25">
        <v>7</v>
      </c>
      <c r="U738" s="25">
        <f t="shared" si="406"/>
        <v>8</v>
      </c>
      <c r="V738" s="71" t="s">
        <v>1968</v>
      </c>
      <c r="W738" s="71" t="s">
        <v>46</v>
      </c>
      <c r="X738" s="25" t="s">
        <v>1510</v>
      </c>
      <c r="Y738" s="25">
        <v>500</v>
      </c>
      <c r="Z738" s="25">
        <v>10</v>
      </c>
      <c r="AA738" s="42"/>
      <c r="AB738" s="42"/>
      <c r="AC738" s="42"/>
      <c r="AD738" s="42"/>
      <c r="AE738" s="42"/>
      <c r="AF738" s="42"/>
      <c r="AG738" s="42"/>
      <c r="AH738" s="42">
        <v>0</v>
      </c>
      <c r="AI738" s="42">
        <v>0</v>
      </c>
      <c r="AJ738" s="18">
        <v>0</v>
      </c>
      <c r="AK738" s="47">
        <v>0</v>
      </c>
      <c r="AL738" s="75">
        <v>0</v>
      </c>
      <c r="AM738" s="47">
        <f t="shared" si="402"/>
        <v>0</v>
      </c>
      <c r="AN738" s="47"/>
      <c r="AO738" s="48">
        <v>0</v>
      </c>
      <c r="AP738" s="49">
        <v>1</v>
      </c>
      <c r="AQ738" s="18" t="s">
        <v>1168</v>
      </c>
      <c r="AR738" s="24">
        <v>498</v>
      </c>
      <c r="AS738" s="24" t="s">
        <v>1510</v>
      </c>
      <c r="AT738" s="79">
        <f t="shared" si="400"/>
        <v>0</v>
      </c>
      <c r="AU738" s="51" t="b">
        <f t="shared" si="401"/>
        <v>0</v>
      </c>
      <c r="AV738" s="19"/>
      <c r="AW738" s="47">
        <v>21912</v>
      </c>
      <c r="AX738" s="18" t="s">
        <v>1867</v>
      </c>
      <c r="AY738" s="18">
        <v>2</v>
      </c>
      <c r="BB738" s="80">
        <f t="shared" si="403"/>
        <v>500</v>
      </c>
      <c r="BC738" s="18">
        <f t="shared" si="409"/>
        <v>500</v>
      </c>
      <c r="BD738" s="18">
        <f t="shared" si="410"/>
        <v>22000</v>
      </c>
      <c r="BE738" s="18">
        <f t="shared" si="411"/>
        <v>44000</v>
      </c>
      <c r="BF738" s="18">
        <v>5</v>
      </c>
      <c r="BG738" s="19">
        <f t="shared" si="412"/>
        <v>1</v>
      </c>
      <c r="BH738" s="19">
        <f t="shared" si="413"/>
        <v>1</v>
      </c>
      <c r="BI738" s="19"/>
      <c r="BJ738" s="19"/>
      <c r="BK738" s="19">
        <f t="shared" si="414"/>
        <v>500</v>
      </c>
      <c r="BL738" s="19">
        <f t="shared" si="415"/>
        <v>22000</v>
      </c>
      <c r="BM738" s="19">
        <f t="shared" si="416"/>
        <v>0</v>
      </c>
      <c r="BN738" s="18">
        <f t="shared" si="417"/>
        <v>0</v>
      </c>
      <c r="BO738" s="18">
        <f t="shared" si="418"/>
        <v>500</v>
      </c>
      <c r="BP738" s="18" t="e">
        <f t="shared" si="419"/>
        <v>#DIV/0!</v>
      </c>
    </row>
    <row r="739" spans="1:68" ht="30" x14ac:dyDescent="0.25">
      <c r="A739" s="18">
        <v>1038</v>
      </c>
      <c r="B739" s="28" t="s">
        <v>2293</v>
      </c>
      <c r="C739" s="23" t="s">
        <v>1595</v>
      </c>
      <c r="D739" s="23"/>
      <c r="E739" s="23"/>
      <c r="F739" s="24">
        <v>17238</v>
      </c>
      <c r="G739" s="25">
        <v>0.7</v>
      </c>
      <c r="H739" s="52" t="s">
        <v>1798</v>
      </c>
      <c r="I739" s="86" t="s">
        <v>1700</v>
      </c>
      <c r="J739" s="83" t="s">
        <v>1639</v>
      </c>
      <c r="K739" s="71" t="s">
        <v>1187</v>
      </c>
      <c r="L739" s="25" t="s">
        <v>1120</v>
      </c>
      <c r="M739" s="52">
        <v>0.7</v>
      </c>
      <c r="N739" s="71" t="s">
        <v>1208</v>
      </c>
      <c r="O739" s="25">
        <v>1</v>
      </c>
      <c r="P739" s="25">
        <v>10</v>
      </c>
      <c r="Q739" s="52">
        <v>1</v>
      </c>
      <c r="R739" s="25">
        <v>3</v>
      </c>
      <c r="S739" s="25">
        <v>15</v>
      </c>
      <c r="T739" s="25">
        <v>5</v>
      </c>
      <c r="U739" s="25">
        <f t="shared" si="406"/>
        <v>15</v>
      </c>
      <c r="V739" s="71" t="s">
        <v>1964</v>
      </c>
      <c r="W739" s="71" t="s">
        <v>46</v>
      </c>
      <c r="X739" s="25" t="s">
        <v>1510</v>
      </c>
      <c r="Y739" s="25">
        <v>10000</v>
      </c>
      <c r="Z739" s="25">
        <v>600</v>
      </c>
      <c r="AA739" s="42"/>
      <c r="AB739" s="42"/>
      <c r="AC739" s="42"/>
      <c r="AD739" s="42"/>
      <c r="AE739" s="42"/>
      <c r="AF739" s="42"/>
      <c r="AG739" s="42"/>
      <c r="AH739" s="42">
        <v>0</v>
      </c>
      <c r="AI739" s="42">
        <v>0</v>
      </c>
      <c r="AJ739" s="18">
        <v>0</v>
      </c>
      <c r="AK739" s="47">
        <v>0</v>
      </c>
      <c r="AL739" s="75">
        <v>0</v>
      </c>
      <c r="AM739" s="47">
        <f t="shared" si="402"/>
        <v>0</v>
      </c>
      <c r="AN739" s="47"/>
      <c r="AO739" s="48">
        <v>0</v>
      </c>
      <c r="AP739" s="49">
        <v>1</v>
      </c>
      <c r="AQ739" s="18" t="s">
        <v>1168</v>
      </c>
      <c r="AR739" s="24">
        <v>17238</v>
      </c>
      <c r="AS739" s="24" t="s">
        <v>1510</v>
      </c>
      <c r="AT739" s="79">
        <f t="shared" si="400"/>
        <v>0</v>
      </c>
      <c r="AU739" s="51" t="b">
        <f t="shared" si="401"/>
        <v>0</v>
      </c>
      <c r="AV739" s="19"/>
      <c r="AW739" s="47">
        <v>12066.599999999999</v>
      </c>
      <c r="AX739" s="18" t="s">
        <v>1867</v>
      </c>
      <c r="AY739" s="18">
        <v>2</v>
      </c>
      <c r="BB739" s="80">
        <f t="shared" si="403"/>
        <v>10000</v>
      </c>
      <c r="BC739" s="18">
        <f t="shared" si="409"/>
        <v>10000</v>
      </c>
      <c r="BD739" s="18">
        <f t="shared" si="410"/>
        <v>7000</v>
      </c>
      <c r="BE739" s="18">
        <f t="shared" si="411"/>
        <v>14000</v>
      </c>
      <c r="BF739" s="18">
        <v>5</v>
      </c>
      <c r="BG739" s="19">
        <f t="shared" si="412"/>
        <v>2</v>
      </c>
      <c r="BH739" s="19">
        <f t="shared" si="413"/>
        <v>0</v>
      </c>
      <c r="BI739" s="19"/>
      <c r="BJ739" s="19"/>
      <c r="BK739" s="19">
        <f t="shared" si="414"/>
        <v>0</v>
      </c>
      <c r="BL739" s="19">
        <f t="shared" si="415"/>
        <v>0</v>
      </c>
      <c r="BM739" s="19">
        <f t="shared" si="416"/>
        <v>0</v>
      </c>
      <c r="BN739" s="18">
        <f t="shared" si="417"/>
        <v>-200</v>
      </c>
      <c r="BO739" s="18">
        <f t="shared" si="418"/>
        <v>10000</v>
      </c>
      <c r="BP739" s="18" t="e">
        <f t="shared" si="419"/>
        <v>#DIV/0!</v>
      </c>
    </row>
    <row r="740" spans="1:68" ht="30" x14ac:dyDescent="0.25">
      <c r="A740" s="18">
        <v>1054</v>
      </c>
      <c r="B740" s="28" t="s">
        <v>2296</v>
      </c>
      <c r="C740" s="23" t="s">
        <v>1595</v>
      </c>
      <c r="D740" s="23"/>
      <c r="E740" s="23"/>
      <c r="F740" s="24">
        <v>1600</v>
      </c>
      <c r="G740" s="25">
        <v>28</v>
      </c>
      <c r="H740" s="52" t="s">
        <v>1782</v>
      </c>
      <c r="I740" s="86" t="s">
        <v>1700</v>
      </c>
      <c r="J740" s="83" t="s">
        <v>1502</v>
      </c>
      <c r="K740" s="71" t="s">
        <v>1178</v>
      </c>
      <c r="L740" s="25" t="s">
        <v>1128</v>
      </c>
      <c r="M740" s="52">
        <v>28</v>
      </c>
      <c r="N740" s="71" t="s">
        <v>1208</v>
      </c>
      <c r="O740" s="25">
        <v>1</v>
      </c>
      <c r="P740" s="25">
        <v>4</v>
      </c>
      <c r="Q740" s="52">
        <v>1</v>
      </c>
      <c r="R740" s="25">
        <v>2</v>
      </c>
      <c r="S740" s="25">
        <v>8</v>
      </c>
      <c r="T740" s="25">
        <v>5</v>
      </c>
      <c r="U740" s="25">
        <f t="shared" si="406"/>
        <v>8</v>
      </c>
      <c r="V740" s="71" t="s">
        <v>1968</v>
      </c>
      <c r="W740" s="71" t="s">
        <v>46</v>
      </c>
      <c r="X740" s="25" t="s">
        <v>1510</v>
      </c>
      <c r="Y740" s="25">
        <v>500</v>
      </c>
      <c r="Z740" s="25">
        <v>20</v>
      </c>
      <c r="AA740" s="42"/>
      <c r="AB740" s="42"/>
      <c r="AC740" s="42"/>
      <c r="AD740" s="42"/>
      <c r="AE740" s="42"/>
      <c r="AF740" s="42"/>
      <c r="AG740" s="42"/>
      <c r="AH740" s="42"/>
      <c r="AI740" s="42">
        <v>0</v>
      </c>
      <c r="AJ740" s="18">
        <v>0</v>
      </c>
      <c r="AK740" s="47">
        <v>0</v>
      </c>
      <c r="AL740" s="75">
        <v>0</v>
      </c>
      <c r="AM740" s="47">
        <f t="shared" si="402"/>
        <v>0</v>
      </c>
      <c r="AN740" s="47"/>
      <c r="AO740" s="48">
        <v>0</v>
      </c>
      <c r="AP740" s="49">
        <v>1</v>
      </c>
      <c r="AQ740" s="18" t="s">
        <v>1168</v>
      </c>
      <c r="AR740" s="24">
        <v>1600</v>
      </c>
      <c r="AS740" s="24" t="s">
        <v>1510</v>
      </c>
      <c r="AT740" s="79">
        <f t="shared" si="400"/>
        <v>0</v>
      </c>
      <c r="AU740" s="51" t="b">
        <f t="shared" si="401"/>
        <v>0</v>
      </c>
      <c r="AV740" s="19"/>
      <c r="AW740" s="47">
        <v>44800</v>
      </c>
      <c r="AX740" s="18" t="s">
        <v>1867</v>
      </c>
      <c r="AY740" s="18">
        <v>2</v>
      </c>
      <c r="BB740" s="80">
        <f t="shared" si="403"/>
        <v>500</v>
      </c>
      <c r="BC740" s="18">
        <f t="shared" si="409"/>
        <v>500</v>
      </c>
      <c r="BD740" s="18">
        <f t="shared" si="410"/>
        <v>14000</v>
      </c>
      <c r="BE740" s="18">
        <f t="shared" si="411"/>
        <v>28000</v>
      </c>
      <c r="BF740" s="18">
        <v>5</v>
      </c>
      <c r="BG740" s="19">
        <f t="shared" si="412"/>
        <v>4</v>
      </c>
      <c r="BH740" s="19">
        <f t="shared" si="413"/>
        <v>-2</v>
      </c>
      <c r="BI740" s="19"/>
      <c r="BJ740" s="19"/>
      <c r="BK740" s="19">
        <f t="shared" si="414"/>
        <v>-1000</v>
      </c>
      <c r="BL740" s="19">
        <f t="shared" si="415"/>
        <v>-28000</v>
      </c>
      <c r="BM740" s="19">
        <f t="shared" si="416"/>
        <v>0</v>
      </c>
      <c r="BN740" s="18">
        <f t="shared" si="417"/>
        <v>0</v>
      </c>
      <c r="BO740" s="18">
        <f t="shared" si="418"/>
        <v>500</v>
      </c>
      <c r="BP740" s="18" t="e">
        <f t="shared" si="419"/>
        <v>#DIV/0!</v>
      </c>
    </row>
    <row r="741" spans="1:68" ht="30" x14ac:dyDescent="0.25">
      <c r="A741" s="18">
        <v>1037</v>
      </c>
      <c r="B741" s="28" t="s">
        <v>2301</v>
      </c>
      <c r="C741" s="23" t="s">
        <v>1595</v>
      </c>
      <c r="D741" s="23"/>
      <c r="E741" s="23"/>
      <c r="F741" s="24">
        <v>4578</v>
      </c>
      <c r="G741" s="25">
        <v>0.7</v>
      </c>
      <c r="H741" s="52" t="s">
        <v>1798</v>
      </c>
      <c r="I741" s="86" t="s">
        <v>1700</v>
      </c>
      <c r="J741" s="83" t="s">
        <v>1639</v>
      </c>
      <c r="K741" s="71" t="s">
        <v>1187</v>
      </c>
      <c r="L741" s="25" t="s">
        <v>1119</v>
      </c>
      <c r="M741" s="52">
        <v>0.7</v>
      </c>
      <c r="N741" s="71" t="s">
        <v>1208</v>
      </c>
      <c r="O741" s="25">
        <v>1</v>
      </c>
      <c r="P741" s="25">
        <v>10</v>
      </c>
      <c r="Q741" s="52">
        <v>1</v>
      </c>
      <c r="R741" s="25">
        <v>3</v>
      </c>
      <c r="S741" s="25">
        <v>15</v>
      </c>
      <c r="T741" s="25">
        <v>5</v>
      </c>
      <c r="U741" s="25">
        <f t="shared" si="406"/>
        <v>15</v>
      </c>
      <c r="V741" s="71" t="s">
        <v>1964</v>
      </c>
      <c r="W741" s="71" t="s">
        <v>46</v>
      </c>
      <c r="X741" s="25" t="s">
        <v>1510</v>
      </c>
      <c r="Y741" s="25">
        <v>10000</v>
      </c>
      <c r="Z741" s="25">
        <v>200</v>
      </c>
      <c r="AA741" s="42"/>
      <c r="AB741" s="42"/>
      <c r="AC741" s="42"/>
      <c r="AD741" s="42"/>
      <c r="AE741" s="42"/>
      <c r="AF741" s="42"/>
      <c r="AG741" s="42"/>
      <c r="AH741" s="42">
        <v>0</v>
      </c>
      <c r="AI741" s="42">
        <v>0</v>
      </c>
      <c r="AJ741" s="18">
        <v>0</v>
      </c>
      <c r="AK741" s="47">
        <v>0</v>
      </c>
      <c r="AL741" s="75">
        <v>0</v>
      </c>
      <c r="AM741" s="47">
        <f t="shared" si="402"/>
        <v>0</v>
      </c>
      <c r="AN741" s="47"/>
      <c r="AO741" s="48">
        <v>0</v>
      </c>
      <c r="AP741" s="49">
        <v>1</v>
      </c>
      <c r="AQ741" s="18" t="s">
        <v>1168</v>
      </c>
      <c r="AR741" s="24">
        <v>4578</v>
      </c>
      <c r="AS741" s="24" t="s">
        <v>1510</v>
      </c>
      <c r="AT741" s="79">
        <f t="shared" si="400"/>
        <v>0</v>
      </c>
      <c r="AU741" s="51" t="b">
        <f t="shared" si="401"/>
        <v>0</v>
      </c>
      <c r="AV741" s="19"/>
      <c r="AW741" s="47">
        <v>3204.6</v>
      </c>
      <c r="AX741" s="18" t="s">
        <v>1867</v>
      </c>
      <c r="AY741" s="18">
        <v>2</v>
      </c>
      <c r="BB741" s="80">
        <f t="shared" si="403"/>
        <v>10000</v>
      </c>
      <c r="BC741" s="18">
        <f t="shared" si="409"/>
        <v>10000</v>
      </c>
      <c r="BD741" s="18">
        <f t="shared" si="410"/>
        <v>7000</v>
      </c>
      <c r="BE741" s="18">
        <f t="shared" si="411"/>
        <v>14000</v>
      </c>
      <c r="BF741" s="18">
        <v>5</v>
      </c>
      <c r="BG741" s="19">
        <f t="shared" si="412"/>
        <v>1</v>
      </c>
      <c r="BH741" s="19">
        <f t="shared" si="413"/>
        <v>1</v>
      </c>
      <c r="BI741" s="19"/>
      <c r="BJ741" s="19"/>
      <c r="BK741" s="19">
        <f t="shared" si="414"/>
        <v>10000</v>
      </c>
      <c r="BL741" s="19">
        <f t="shared" si="415"/>
        <v>7000</v>
      </c>
      <c r="BM741" s="19">
        <f t="shared" si="416"/>
        <v>0</v>
      </c>
      <c r="BN741" s="18">
        <f t="shared" si="417"/>
        <v>0</v>
      </c>
      <c r="BO741" s="18">
        <f t="shared" si="418"/>
        <v>10000</v>
      </c>
      <c r="BP741" s="18" t="e">
        <f t="shared" si="419"/>
        <v>#DIV/0!</v>
      </c>
    </row>
    <row r="742" spans="1:68" x14ac:dyDescent="0.25">
      <c r="A742" s="18">
        <v>1001</v>
      </c>
      <c r="B742" s="23" t="s">
        <v>1095</v>
      </c>
      <c r="C742" s="23" t="s">
        <v>1595</v>
      </c>
      <c r="D742" s="23"/>
      <c r="E742" s="23"/>
      <c r="F742" s="24">
        <v>3196</v>
      </c>
      <c r="G742" s="25">
        <v>0.95</v>
      </c>
      <c r="H742" s="52" t="s">
        <v>1798</v>
      </c>
      <c r="I742" s="86" t="s">
        <v>1700</v>
      </c>
      <c r="J742" s="83" t="s">
        <v>1639</v>
      </c>
      <c r="K742" s="71" t="s">
        <v>1187</v>
      </c>
      <c r="L742" s="25" t="s">
        <v>1096</v>
      </c>
      <c r="M742" s="52">
        <v>0.95</v>
      </c>
      <c r="N742" s="71" t="s">
        <v>1208</v>
      </c>
      <c r="O742" s="37">
        <v>1</v>
      </c>
      <c r="P742" s="37">
        <v>10</v>
      </c>
      <c r="Q742" s="87">
        <v>1</v>
      </c>
      <c r="R742" s="37">
        <v>3</v>
      </c>
      <c r="S742" s="37">
        <v>15</v>
      </c>
      <c r="T742" s="37">
        <v>10</v>
      </c>
      <c r="U742" s="25">
        <f t="shared" si="406"/>
        <v>15</v>
      </c>
      <c r="V742" s="71" t="s">
        <v>1969</v>
      </c>
      <c r="W742" s="71" t="s">
        <v>46</v>
      </c>
      <c r="X742" s="23" t="s">
        <v>1510</v>
      </c>
      <c r="Y742" s="25">
        <v>5000</v>
      </c>
      <c r="Z742" s="25">
        <v>200</v>
      </c>
      <c r="AA742" s="42"/>
      <c r="AB742" s="42"/>
      <c r="AC742" s="42"/>
      <c r="AD742" s="42"/>
      <c r="AE742" s="42"/>
      <c r="AF742" s="42"/>
      <c r="AG742" s="42"/>
      <c r="AH742" s="42">
        <v>0</v>
      </c>
      <c r="AI742" s="42">
        <v>0</v>
      </c>
      <c r="AJ742" s="18">
        <v>0</v>
      </c>
      <c r="AK742" s="47">
        <v>0</v>
      </c>
      <c r="AL742" s="75">
        <v>0</v>
      </c>
      <c r="AM742" s="47">
        <f t="shared" si="402"/>
        <v>0</v>
      </c>
      <c r="AN742" s="47"/>
      <c r="AO742" s="48">
        <v>0</v>
      </c>
      <c r="AP742" s="49">
        <v>1</v>
      </c>
      <c r="AQ742" s="18" t="s">
        <v>1168</v>
      </c>
      <c r="AR742" s="24">
        <v>3196</v>
      </c>
      <c r="AS742" s="24" t="s">
        <v>1510</v>
      </c>
      <c r="AT742" s="79">
        <f t="shared" si="400"/>
        <v>0</v>
      </c>
      <c r="AU742" s="51" t="b">
        <f t="shared" si="401"/>
        <v>0</v>
      </c>
      <c r="AV742" s="19"/>
      <c r="AW742" s="47">
        <v>3036.2</v>
      </c>
      <c r="AX742" s="18" t="s">
        <v>1867</v>
      </c>
      <c r="AY742" s="18">
        <v>2</v>
      </c>
      <c r="BB742" s="80">
        <f t="shared" si="403"/>
        <v>5000</v>
      </c>
      <c r="BC742" s="18">
        <f t="shared" si="409"/>
        <v>5000</v>
      </c>
      <c r="BD742" s="18">
        <f t="shared" si="410"/>
        <v>4750</v>
      </c>
      <c r="BE742" s="18">
        <f t="shared" si="411"/>
        <v>9500</v>
      </c>
      <c r="BF742" s="18">
        <v>5</v>
      </c>
      <c r="BG742" s="19">
        <f t="shared" si="412"/>
        <v>1</v>
      </c>
      <c r="BH742" s="19">
        <f t="shared" si="413"/>
        <v>1</v>
      </c>
      <c r="BI742" s="19"/>
      <c r="BJ742" s="19"/>
      <c r="BK742" s="19">
        <f t="shared" si="414"/>
        <v>5000</v>
      </c>
      <c r="BL742" s="19">
        <f t="shared" si="415"/>
        <v>4750</v>
      </c>
      <c r="BM742" s="19">
        <f t="shared" si="416"/>
        <v>0</v>
      </c>
      <c r="BN742" s="18">
        <f t="shared" si="417"/>
        <v>0</v>
      </c>
      <c r="BO742" s="18">
        <f t="shared" si="418"/>
        <v>5000</v>
      </c>
      <c r="BP742" s="18" t="e">
        <f t="shared" si="419"/>
        <v>#DIV/0!</v>
      </c>
    </row>
    <row r="743" spans="1:68" ht="45" x14ac:dyDescent="0.25">
      <c r="A743" s="18">
        <v>1050</v>
      </c>
      <c r="B743" s="28" t="s">
        <v>2302</v>
      </c>
      <c r="C743" s="23" t="s">
        <v>1595</v>
      </c>
      <c r="D743" s="23"/>
      <c r="E743" s="23"/>
      <c r="F743" s="24">
        <v>5100</v>
      </c>
      <c r="G743" s="25">
        <v>0.45</v>
      </c>
      <c r="H743" s="52" t="s">
        <v>1783</v>
      </c>
      <c r="I743" s="86" t="s">
        <v>1700</v>
      </c>
      <c r="J743" s="83" t="s">
        <v>1639</v>
      </c>
      <c r="K743" s="71" t="s">
        <v>1187</v>
      </c>
      <c r="L743" s="25" t="s">
        <v>1126</v>
      </c>
      <c r="M743" s="52">
        <v>0.45</v>
      </c>
      <c r="N743" s="71" t="s">
        <v>1208</v>
      </c>
      <c r="O743" s="25">
        <v>1</v>
      </c>
      <c r="P743" s="25">
        <v>10</v>
      </c>
      <c r="Q743" s="52">
        <v>1</v>
      </c>
      <c r="R743" s="25">
        <v>3</v>
      </c>
      <c r="S743" s="25">
        <v>15</v>
      </c>
      <c r="T743" s="25">
        <v>2</v>
      </c>
      <c r="U743" s="25">
        <f t="shared" si="406"/>
        <v>15</v>
      </c>
      <c r="V743" s="71" t="s">
        <v>1977</v>
      </c>
      <c r="W743" s="71" t="s">
        <v>46</v>
      </c>
      <c r="X743" s="25" t="s">
        <v>1510</v>
      </c>
      <c r="Y743" s="25">
        <v>10000</v>
      </c>
      <c r="Z743" s="25">
        <v>2000</v>
      </c>
      <c r="AA743" s="42"/>
      <c r="AB743" s="42"/>
      <c r="AC743" s="42"/>
      <c r="AD743" s="42"/>
      <c r="AE743" s="42"/>
      <c r="AF743" s="42"/>
      <c r="AG743" s="42"/>
      <c r="AH743" s="42"/>
      <c r="AI743" s="42">
        <v>0</v>
      </c>
      <c r="AJ743" s="18">
        <v>0</v>
      </c>
      <c r="AK743" s="47">
        <v>0</v>
      </c>
      <c r="AL743" s="75">
        <v>0</v>
      </c>
      <c r="AM743" s="47">
        <f t="shared" si="402"/>
        <v>0</v>
      </c>
      <c r="AN743" s="47"/>
      <c r="AO743" s="48">
        <v>0</v>
      </c>
      <c r="AP743" s="49">
        <v>1</v>
      </c>
      <c r="AQ743" s="18" t="s">
        <v>1168</v>
      </c>
      <c r="AR743" s="24">
        <v>5100</v>
      </c>
      <c r="AS743" s="24" t="s">
        <v>1510</v>
      </c>
      <c r="AT743" s="79">
        <f t="shared" si="400"/>
        <v>0</v>
      </c>
      <c r="AU743" s="51" t="b">
        <f t="shared" si="401"/>
        <v>0</v>
      </c>
      <c r="AV743" s="19"/>
      <c r="AW743" s="47">
        <v>2295</v>
      </c>
      <c r="AX743" s="18" t="s">
        <v>1867</v>
      </c>
      <c r="AY743" s="18">
        <v>2</v>
      </c>
      <c r="BB743" s="80">
        <f t="shared" si="403"/>
        <v>10000</v>
      </c>
      <c r="BC743" s="18">
        <f t="shared" si="409"/>
        <v>10000</v>
      </c>
      <c r="BD743" s="18">
        <f t="shared" si="410"/>
        <v>4500</v>
      </c>
      <c r="BE743" s="18">
        <f t="shared" si="411"/>
        <v>9000</v>
      </c>
      <c r="BF743" s="18">
        <v>5</v>
      </c>
      <c r="BG743" s="19">
        <f t="shared" si="412"/>
        <v>1</v>
      </c>
      <c r="BH743" s="19">
        <f t="shared" si="413"/>
        <v>1</v>
      </c>
      <c r="BI743" s="19"/>
      <c r="BJ743" s="19"/>
      <c r="BK743" s="19">
        <f t="shared" si="414"/>
        <v>10000</v>
      </c>
      <c r="BL743" s="19">
        <f t="shared" si="415"/>
        <v>4500</v>
      </c>
      <c r="BM743" s="19">
        <f t="shared" si="416"/>
        <v>0</v>
      </c>
      <c r="BN743" s="18">
        <f t="shared" si="417"/>
        <v>0</v>
      </c>
      <c r="BO743" s="18">
        <f t="shared" si="418"/>
        <v>10000</v>
      </c>
      <c r="BP743" s="18" t="e">
        <f t="shared" si="419"/>
        <v>#DIV/0!</v>
      </c>
    </row>
    <row r="744" spans="1:68" ht="30" x14ac:dyDescent="0.25">
      <c r="A744" s="18">
        <v>1055</v>
      </c>
      <c r="B744" s="28" t="s">
        <v>2305</v>
      </c>
      <c r="C744" s="23" t="s">
        <v>1595</v>
      </c>
      <c r="D744" s="23"/>
      <c r="E744" s="23"/>
      <c r="F744" s="24">
        <v>871.94</v>
      </c>
      <c r="G744" s="25">
        <v>190</v>
      </c>
      <c r="H744" s="52" t="e">
        <v>#N/A</v>
      </c>
      <c r="I744" s="86" t="s">
        <v>1700</v>
      </c>
      <c r="J744" s="83" t="s">
        <v>1505</v>
      </c>
      <c r="K744" s="71" t="s">
        <v>1175</v>
      </c>
      <c r="L744" s="25" t="s">
        <v>1145</v>
      </c>
      <c r="M744" s="52">
        <v>190</v>
      </c>
      <c r="N744" s="71" t="s">
        <v>1208</v>
      </c>
      <c r="O744" s="25">
        <v>1</v>
      </c>
      <c r="P744" s="25">
        <v>15</v>
      </c>
      <c r="Q744" s="52">
        <v>1</v>
      </c>
      <c r="R744" s="25">
        <v>5</v>
      </c>
      <c r="S744" s="25">
        <v>22</v>
      </c>
      <c r="T744" s="25">
        <v>25</v>
      </c>
      <c r="U744" s="25">
        <f t="shared" si="406"/>
        <v>22</v>
      </c>
      <c r="V744" s="71" t="s">
        <v>1889</v>
      </c>
      <c r="W744" s="71" t="s">
        <v>46</v>
      </c>
      <c r="X744" s="25" t="s">
        <v>1529</v>
      </c>
      <c r="Y744" s="25">
        <v>1000</v>
      </c>
      <c r="Z744" s="25">
        <v>20</v>
      </c>
      <c r="AA744" s="42"/>
      <c r="AB744" s="42"/>
      <c r="AC744" s="42"/>
      <c r="AD744" s="42"/>
      <c r="AE744" s="42"/>
      <c r="AF744" s="42"/>
      <c r="AG744" s="42"/>
      <c r="AH744" s="42"/>
      <c r="AI744" s="42">
        <v>0</v>
      </c>
      <c r="AJ744" s="18">
        <v>0</v>
      </c>
      <c r="AK744" s="47">
        <v>0</v>
      </c>
      <c r="AL744" s="75">
        <v>0</v>
      </c>
      <c r="AM744" s="47">
        <f t="shared" si="402"/>
        <v>0</v>
      </c>
      <c r="AN744" s="47"/>
      <c r="AO744" s="48">
        <v>0</v>
      </c>
      <c r="AP744" s="49">
        <v>1</v>
      </c>
      <c r="AQ744" s="18" t="s">
        <v>1168</v>
      </c>
      <c r="AR744" s="24">
        <v>871.94</v>
      </c>
      <c r="AS744" s="24" t="s">
        <v>1509</v>
      </c>
      <c r="AT744" s="79">
        <f t="shared" si="400"/>
        <v>0</v>
      </c>
      <c r="AU744" s="51" t="b">
        <f t="shared" si="401"/>
        <v>0</v>
      </c>
      <c r="AV744" s="19"/>
      <c r="AW744" s="47">
        <v>165668.6</v>
      </c>
      <c r="AX744" s="18" t="s">
        <v>1867</v>
      </c>
      <c r="AY744" s="18">
        <v>2</v>
      </c>
      <c r="BB744" s="80">
        <f t="shared" si="403"/>
        <v>1000</v>
      </c>
      <c r="BC744" s="18">
        <f t="shared" si="409"/>
        <v>1000</v>
      </c>
      <c r="BD744" s="18">
        <f t="shared" si="410"/>
        <v>190000</v>
      </c>
      <c r="BE744" s="18">
        <f t="shared" si="411"/>
        <v>380000</v>
      </c>
      <c r="BF744" s="18">
        <v>5</v>
      </c>
      <c r="BG744" s="19">
        <f t="shared" si="412"/>
        <v>1</v>
      </c>
      <c r="BH744" s="19">
        <f t="shared" si="413"/>
        <v>1</v>
      </c>
      <c r="BI744" s="19"/>
      <c r="BJ744" s="19"/>
      <c r="BK744" s="19">
        <f t="shared" si="414"/>
        <v>1000</v>
      </c>
      <c r="BL744" s="19">
        <f t="shared" si="415"/>
        <v>190000</v>
      </c>
      <c r="BM744" s="19">
        <f t="shared" si="416"/>
        <v>0</v>
      </c>
      <c r="BN744" s="18">
        <f t="shared" si="417"/>
        <v>0</v>
      </c>
      <c r="BO744" s="18">
        <f t="shared" si="418"/>
        <v>1000</v>
      </c>
      <c r="BP744" s="18" t="e">
        <f t="shared" si="419"/>
        <v>#DIV/0!</v>
      </c>
    </row>
    <row r="745" spans="1:68" x14ac:dyDescent="0.25">
      <c r="A745" s="18">
        <v>1029</v>
      </c>
      <c r="B745" s="23" t="s">
        <v>1139</v>
      </c>
      <c r="C745" s="23" t="s">
        <v>1595</v>
      </c>
      <c r="D745" s="23"/>
      <c r="E745" s="23"/>
      <c r="F745" s="24">
        <v>42000</v>
      </c>
      <c r="G745" s="25">
        <v>1.9</v>
      </c>
      <c r="H745" s="52" t="e">
        <v>#N/A</v>
      </c>
      <c r="I745" s="86" t="s">
        <v>1700</v>
      </c>
      <c r="J745" s="83" t="s">
        <v>1505</v>
      </c>
      <c r="K745" s="71" t="s">
        <v>1180</v>
      </c>
      <c r="L745" s="25" t="s">
        <v>1140</v>
      </c>
      <c r="M745" s="52">
        <v>1.9</v>
      </c>
      <c r="N745" s="71" t="s">
        <v>1208</v>
      </c>
      <c r="O745" s="25">
        <v>1</v>
      </c>
      <c r="P745" s="25">
        <v>7</v>
      </c>
      <c r="Q745" s="52">
        <v>1</v>
      </c>
      <c r="R745" s="25">
        <v>2</v>
      </c>
      <c r="S745" s="25">
        <v>11</v>
      </c>
      <c r="T745" s="25">
        <v>2</v>
      </c>
      <c r="U745" s="25">
        <f t="shared" si="406"/>
        <v>11</v>
      </c>
      <c r="V745" s="71" t="s">
        <v>1904</v>
      </c>
      <c r="W745" s="71" t="s">
        <v>46</v>
      </c>
      <c r="X745" s="25" t="s">
        <v>1510</v>
      </c>
      <c r="Y745" s="25">
        <v>5000</v>
      </c>
      <c r="Z745" s="25">
        <v>2000</v>
      </c>
      <c r="AA745" s="42"/>
      <c r="AB745" s="42"/>
      <c r="AC745" s="42"/>
      <c r="AD745" s="42"/>
      <c r="AE745" s="42"/>
      <c r="AF745" s="42"/>
      <c r="AG745" s="42"/>
      <c r="AH745" s="42">
        <v>0</v>
      </c>
      <c r="AI745" s="42">
        <v>0</v>
      </c>
      <c r="AJ745" s="18">
        <v>0</v>
      </c>
      <c r="AK745" s="47">
        <v>0</v>
      </c>
      <c r="AL745" s="75">
        <v>0</v>
      </c>
      <c r="AM745" s="47">
        <f t="shared" si="402"/>
        <v>0</v>
      </c>
      <c r="AN745" s="47"/>
      <c r="AO745" s="48">
        <v>0</v>
      </c>
      <c r="AP745" s="49">
        <v>1</v>
      </c>
      <c r="AQ745" s="18" t="s">
        <v>1168</v>
      </c>
      <c r="AR745" s="24">
        <v>42000</v>
      </c>
      <c r="AS745" s="24" t="s">
        <v>1510</v>
      </c>
      <c r="AT745" s="79">
        <f t="shared" si="400"/>
        <v>0</v>
      </c>
      <c r="AU745" s="51" t="b">
        <f t="shared" si="401"/>
        <v>0</v>
      </c>
      <c r="AV745" s="19"/>
      <c r="AW745" s="47">
        <v>79800</v>
      </c>
      <c r="AX745" s="18" t="s">
        <v>1867</v>
      </c>
      <c r="AY745" s="18">
        <v>2</v>
      </c>
      <c r="BB745" s="80">
        <f t="shared" si="403"/>
        <v>5000</v>
      </c>
      <c r="BC745" s="18">
        <f t="shared" si="409"/>
        <v>5000</v>
      </c>
      <c r="BD745" s="18">
        <f t="shared" si="410"/>
        <v>9500</v>
      </c>
      <c r="BE745" s="18">
        <f t="shared" si="411"/>
        <v>19000</v>
      </c>
      <c r="BF745" s="18">
        <v>5</v>
      </c>
      <c r="BG745" s="19">
        <f t="shared" si="412"/>
        <v>9</v>
      </c>
      <c r="BH745" s="19">
        <f t="shared" si="413"/>
        <v>-7</v>
      </c>
      <c r="BI745" s="19"/>
      <c r="BJ745" s="19"/>
      <c r="BK745" s="19">
        <f t="shared" si="414"/>
        <v>-35000</v>
      </c>
      <c r="BL745" s="19">
        <f t="shared" si="415"/>
        <v>-66500</v>
      </c>
      <c r="BM745" s="19">
        <f t="shared" si="416"/>
        <v>0</v>
      </c>
      <c r="BN745" s="18">
        <f t="shared" si="417"/>
        <v>-1000</v>
      </c>
      <c r="BO745" s="18">
        <f t="shared" si="418"/>
        <v>5000</v>
      </c>
      <c r="BP745" s="18" t="e">
        <f t="shared" si="419"/>
        <v>#DIV/0!</v>
      </c>
    </row>
    <row r="746" spans="1:68" ht="45" x14ac:dyDescent="0.25">
      <c r="A746" s="18">
        <v>1053</v>
      </c>
      <c r="B746" s="28" t="s">
        <v>2306</v>
      </c>
      <c r="C746" s="23" t="s">
        <v>1595</v>
      </c>
      <c r="D746" s="23"/>
      <c r="E746" s="23"/>
      <c r="F746" s="24">
        <v>820</v>
      </c>
      <c r="G746" s="25">
        <v>28</v>
      </c>
      <c r="H746" s="52" t="s">
        <v>1798</v>
      </c>
      <c r="I746" s="86" t="s">
        <v>1700</v>
      </c>
      <c r="J746" s="83" t="s">
        <v>1502</v>
      </c>
      <c r="K746" s="71" t="s">
        <v>1178</v>
      </c>
      <c r="L746" s="25" t="s">
        <v>1127</v>
      </c>
      <c r="M746" s="52">
        <v>28</v>
      </c>
      <c r="N746" s="71" t="s">
        <v>1208</v>
      </c>
      <c r="O746" s="25">
        <v>1</v>
      </c>
      <c r="P746" s="25">
        <v>4</v>
      </c>
      <c r="Q746" s="52">
        <v>1</v>
      </c>
      <c r="R746" s="25">
        <v>2</v>
      </c>
      <c r="S746" s="25">
        <v>8</v>
      </c>
      <c r="T746" s="25">
        <v>5</v>
      </c>
      <c r="U746" s="25">
        <f t="shared" si="406"/>
        <v>8</v>
      </c>
      <c r="V746" s="71" t="s">
        <v>1968</v>
      </c>
      <c r="W746" s="71" t="s">
        <v>46</v>
      </c>
      <c r="X746" s="25" t="s">
        <v>1510</v>
      </c>
      <c r="Y746" s="25">
        <v>500</v>
      </c>
      <c r="Z746" s="25">
        <v>20</v>
      </c>
      <c r="AA746" s="42"/>
      <c r="AB746" s="42"/>
      <c r="AC746" s="42"/>
      <c r="AD746" s="42"/>
      <c r="AE746" s="42"/>
      <c r="AF746" s="42"/>
      <c r="AG746" s="42"/>
      <c r="AH746" s="42"/>
      <c r="AI746" s="42">
        <v>0</v>
      </c>
      <c r="AJ746" s="18">
        <v>0</v>
      </c>
      <c r="AK746" s="47">
        <v>0</v>
      </c>
      <c r="AL746" s="75">
        <v>0</v>
      </c>
      <c r="AM746" s="47">
        <f t="shared" si="402"/>
        <v>0</v>
      </c>
      <c r="AN746" s="47"/>
      <c r="AO746" s="48">
        <v>0</v>
      </c>
      <c r="AP746" s="49">
        <v>1</v>
      </c>
      <c r="AQ746" s="18" t="s">
        <v>1168</v>
      </c>
      <c r="AR746" s="24">
        <v>820</v>
      </c>
      <c r="AS746" s="24" t="s">
        <v>1510</v>
      </c>
      <c r="AT746" s="79">
        <f t="shared" si="400"/>
        <v>0</v>
      </c>
      <c r="AU746" s="51" t="b">
        <f t="shared" si="401"/>
        <v>0</v>
      </c>
      <c r="AV746" s="19"/>
      <c r="AW746" s="47">
        <v>22960</v>
      </c>
      <c r="AX746" s="18" t="s">
        <v>1867</v>
      </c>
      <c r="AY746" s="18">
        <v>2</v>
      </c>
      <c r="BB746" s="80">
        <f t="shared" si="403"/>
        <v>500</v>
      </c>
      <c r="BC746" s="18">
        <f t="shared" si="409"/>
        <v>500</v>
      </c>
      <c r="BD746" s="18">
        <f t="shared" si="410"/>
        <v>14000</v>
      </c>
      <c r="BE746" s="18">
        <f t="shared" si="411"/>
        <v>28000</v>
      </c>
      <c r="BF746" s="18">
        <v>5</v>
      </c>
      <c r="BG746" s="19">
        <f t="shared" si="412"/>
        <v>2</v>
      </c>
      <c r="BH746" s="19">
        <f t="shared" si="413"/>
        <v>0</v>
      </c>
      <c r="BI746" s="19"/>
      <c r="BJ746" s="19"/>
      <c r="BK746" s="19">
        <f t="shared" si="414"/>
        <v>0</v>
      </c>
      <c r="BL746" s="19">
        <f t="shared" si="415"/>
        <v>0</v>
      </c>
      <c r="BM746" s="19">
        <f t="shared" si="416"/>
        <v>0</v>
      </c>
      <c r="BN746" s="18">
        <f t="shared" si="417"/>
        <v>0</v>
      </c>
      <c r="BO746" s="18">
        <f t="shared" si="418"/>
        <v>500</v>
      </c>
      <c r="BP746" s="18" t="e">
        <f t="shared" si="419"/>
        <v>#DIV/0!</v>
      </c>
    </row>
    <row r="747" spans="1:68" x14ac:dyDescent="0.25">
      <c r="A747" s="18">
        <v>914</v>
      </c>
      <c r="B747" s="23" t="s">
        <v>1073</v>
      </c>
      <c r="C747" s="23" t="s">
        <v>1595</v>
      </c>
      <c r="D747" s="23"/>
      <c r="E747" s="23"/>
      <c r="F747" s="24">
        <v>17800</v>
      </c>
      <c r="G747" s="25">
        <v>0.4</v>
      </c>
      <c r="H747" s="52" t="e">
        <v>#N/A</v>
      </c>
      <c r="I747" s="86" t="s">
        <v>1700</v>
      </c>
      <c r="J747" s="83" t="s">
        <v>1499</v>
      </c>
      <c r="K747" s="71" t="s">
        <v>1187</v>
      </c>
      <c r="L747" s="25" t="s">
        <v>1074</v>
      </c>
      <c r="M747" s="52">
        <v>0.4</v>
      </c>
      <c r="N747" s="71" t="s">
        <v>1208</v>
      </c>
      <c r="O747" s="37">
        <v>1</v>
      </c>
      <c r="P747" s="37">
        <v>10</v>
      </c>
      <c r="Q747" s="87">
        <v>1</v>
      </c>
      <c r="R747" s="37">
        <v>3</v>
      </c>
      <c r="S747" s="37">
        <v>15</v>
      </c>
      <c r="T747" s="37">
        <v>5</v>
      </c>
      <c r="U747" s="25">
        <f t="shared" si="406"/>
        <v>15</v>
      </c>
      <c r="V747" s="71" t="s">
        <v>1928</v>
      </c>
      <c r="W747" s="71" t="s">
        <v>46</v>
      </c>
      <c r="X747" s="23" t="s">
        <v>1510</v>
      </c>
      <c r="Y747" s="25">
        <v>5000</v>
      </c>
      <c r="Z747" s="25">
        <v>10</v>
      </c>
      <c r="AA747" s="42"/>
      <c r="AB747" s="42"/>
      <c r="AC747" s="42"/>
      <c r="AD747" s="42"/>
      <c r="AE747" s="42"/>
      <c r="AF747" s="42">
        <v>0</v>
      </c>
      <c r="AG747" s="42">
        <v>0</v>
      </c>
      <c r="AH747" s="42">
        <v>0</v>
      </c>
      <c r="AI747" s="42">
        <v>0</v>
      </c>
      <c r="AJ747" s="18">
        <v>0</v>
      </c>
      <c r="AK747" s="47">
        <v>0</v>
      </c>
      <c r="AL747" s="75">
        <v>0</v>
      </c>
      <c r="AM747" s="47">
        <f t="shared" si="402"/>
        <v>0</v>
      </c>
      <c r="AN747" s="47"/>
      <c r="AO747" s="48">
        <v>0</v>
      </c>
      <c r="AP747" s="49">
        <v>1</v>
      </c>
      <c r="AQ747" s="18" t="s">
        <v>1168</v>
      </c>
      <c r="AR747" s="24">
        <v>17800</v>
      </c>
      <c r="AS747" s="24" t="s">
        <v>1510</v>
      </c>
      <c r="AT747" s="79">
        <f t="shared" si="400"/>
        <v>0</v>
      </c>
      <c r="AU747" s="51" t="b">
        <f t="shared" si="401"/>
        <v>0</v>
      </c>
      <c r="AV747" s="19"/>
      <c r="AW747" s="47">
        <v>7120</v>
      </c>
      <c r="AX747" s="18" t="s">
        <v>1867</v>
      </c>
      <c r="AY747" s="18">
        <v>2</v>
      </c>
      <c r="BB747" s="80">
        <f t="shared" si="403"/>
        <v>5000</v>
      </c>
      <c r="BC747" s="18">
        <f t="shared" si="409"/>
        <v>5000</v>
      </c>
      <c r="BD747" s="18">
        <f t="shared" si="410"/>
        <v>2000</v>
      </c>
      <c r="BE747" s="18">
        <f t="shared" si="411"/>
        <v>4000</v>
      </c>
      <c r="BF747" s="18">
        <v>5</v>
      </c>
      <c r="BG747" s="19">
        <f t="shared" si="412"/>
        <v>4</v>
      </c>
      <c r="BH747" s="19">
        <f t="shared" si="413"/>
        <v>-2</v>
      </c>
      <c r="BI747" s="19"/>
      <c r="BJ747" s="19"/>
      <c r="BK747" s="19">
        <f t="shared" si="414"/>
        <v>-10000</v>
      </c>
      <c r="BL747" s="19">
        <f t="shared" si="415"/>
        <v>-4000</v>
      </c>
      <c r="BM747" s="19">
        <f t="shared" si="416"/>
        <v>0</v>
      </c>
      <c r="BN747" s="18">
        <f t="shared" si="417"/>
        <v>0</v>
      </c>
      <c r="BO747" s="18">
        <f t="shared" si="418"/>
        <v>5000</v>
      </c>
      <c r="BP747" s="18" t="e">
        <f t="shared" si="419"/>
        <v>#DIV/0!</v>
      </c>
    </row>
    <row r="748" spans="1:68" ht="45" x14ac:dyDescent="0.25">
      <c r="A748" s="34">
        <v>1049</v>
      </c>
      <c r="B748" s="28" t="s">
        <v>2318</v>
      </c>
      <c r="C748" s="23" t="s">
        <v>1595</v>
      </c>
      <c r="D748" s="23"/>
      <c r="E748" s="23"/>
      <c r="F748" s="24">
        <v>9000</v>
      </c>
      <c r="G748" s="25">
        <v>0.55000000000000004</v>
      </c>
      <c r="H748" s="52" t="s">
        <v>1782</v>
      </c>
      <c r="I748" s="86" t="s">
        <v>1700</v>
      </c>
      <c r="J748" s="83" t="s">
        <v>1502</v>
      </c>
      <c r="K748" s="71" t="s">
        <v>1187</v>
      </c>
      <c r="L748" s="23" t="s">
        <v>1125</v>
      </c>
      <c r="M748" s="52">
        <v>0.55000000000000004</v>
      </c>
      <c r="N748" s="71" t="s">
        <v>1208</v>
      </c>
      <c r="O748" s="25">
        <v>1</v>
      </c>
      <c r="P748" s="25">
        <v>10</v>
      </c>
      <c r="Q748" s="52">
        <v>1</v>
      </c>
      <c r="R748" s="25">
        <v>3</v>
      </c>
      <c r="S748" s="25">
        <v>15</v>
      </c>
      <c r="T748" s="25">
        <v>5</v>
      </c>
      <c r="U748" s="25">
        <f t="shared" si="406"/>
        <v>15</v>
      </c>
      <c r="V748" s="71" t="s">
        <v>1933</v>
      </c>
      <c r="W748" s="71" t="s">
        <v>46</v>
      </c>
      <c r="X748" s="25" t="s">
        <v>1510</v>
      </c>
      <c r="Y748" s="25">
        <v>10000</v>
      </c>
      <c r="Z748" s="25">
        <v>200</v>
      </c>
      <c r="AA748" s="60"/>
      <c r="AB748" s="60"/>
      <c r="AC748" s="60"/>
      <c r="AD748" s="60"/>
      <c r="AE748" s="60"/>
      <c r="AF748" s="60"/>
      <c r="AG748" s="60"/>
      <c r="AH748" s="60"/>
      <c r="AI748" s="60">
        <v>0</v>
      </c>
      <c r="AJ748" s="34">
        <v>0</v>
      </c>
      <c r="AK748" s="47">
        <v>0</v>
      </c>
      <c r="AL748" s="75">
        <v>0</v>
      </c>
      <c r="AM748" s="47">
        <f t="shared" si="402"/>
        <v>0</v>
      </c>
      <c r="AN748" s="47"/>
      <c r="AO748" s="48">
        <v>0</v>
      </c>
      <c r="AP748" s="49">
        <v>1</v>
      </c>
      <c r="AQ748" s="18" t="s">
        <v>1168</v>
      </c>
      <c r="AR748" s="24">
        <v>9000</v>
      </c>
      <c r="AS748" s="24" t="s">
        <v>1510</v>
      </c>
      <c r="AT748" s="79">
        <f t="shared" si="400"/>
        <v>0</v>
      </c>
      <c r="AU748" s="51" t="b">
        <f t="shared" si="401"/>
        <v>0</v>
      </c>
      <c r="AV748" s="19"/>
      <c r="AW748" s="47">
        <v>4950</v>
      </c>
      <c r="AX748" s="18" t="s">
        <v>1867</v>
      </c>
      <c r="AY748" s="18">
        <v>2</v>
      </c>
      <c r="BB748" s="80">
        <f t="shared" si="403"/>
        <v>10000</v>
      </c>
      <c r="BC748" s="18">
        <f t="shared" si="409"/>
        <v>10000</v>
      </c>
      <c r="BD748" s="18">
        <f t="shared" si="410"/>
        <v>5500</v>
      </c>
      <c r="BE748" s="18">
        <f t="shared" si="411"/>
        <v>11000</v>
      </c>
      <c r="BF748" s="18">
        <v>5</v>
      </c>
      <c r="BG748" s="19">
        <f t="shared" si="412"/>
        <v>1</v>
      </c>
      <c r="BH748" s="19">
        <f t="shared" si="413"/>
        <v>1</v>
      </c>
      <c r="BI748" s="19"/>
      <c r="BJ748" s="19"/>
      <c r="BK748" s="19">
        <f t="shared" si="414"/>
        <v>10000</v>
      </c>
      <c r="BL748" s="19">
        <f t="shared" si="415"/>
        <v>5500</v>
      </c>
      <c r="BM748" s="19">
        <f t="shared" si="416"/>
        <v>0</v>
      </c>
      <c r="BN748" s="18">
        <f t="shared" si="417"/>
        <v>0</v>
      </c>
      <c r="BO748" s="18">
        <f t="shared" si="418"/>
        <v>10000</v>
      </c>
      <c r="BP748" s="18" t="e">
        <f t="shared" si="419"/>
        <v>#DIV/0!</v>
      </c>
    </row>
    <row r="749" spans="1:68" ht="30" x14ac:dyDescent="0.25">
      <c r="A749" s="18">
        <v>979</v>
      </c>
      <c r="B749" s="28" t="s">
        <v>2323</v>
      </c>
      <c r="C749" s="23" t="s">
        <v>1595</v>
      </c>
      <c r="D749" s="23"/>
      <c r="E749" s="23"/>
      <c r="F749" s="24">
        <v>24700</v>
      </c>
      <c r="G749" s="25">
        <v>0.06</v>
      </c>
      <c r="H749" s="52" t="e">
        <v>#N/A</v>
      </c>
      <c r="I749" s="86" t="s">
        <v>1700</v>
      </c>
      <c r="J749" s="83" t="s">
        <v>1505</v>
      </c>
      <c r="K749" s="71" t="s">
        <v>1187</v>
      </c>
      <c r="L749" s="25" t="s">
        <v>1087</v>
      </c>
      <c r="M749" s="52">
        <v>0.06</v>
      </c>
      <c r="N749" s="71" t="s">
        <v>1208</v>
      </c>
      <c r="O749" s="25">
        <v>1</v>
      </c>
      <c r="P749" s="25">
        <v>10</v>
      </c>
      <c r="Q749" s="52">
        <v>1</v>
      </c>
      <c r="R749" s="25">
        <v>3</v>
      </c>
      <c r="S749" s="25">
        <v>15</v>
      </c>
      <c r="T749" s="25">
        <v>5</v>
      </c>
      <c r="U749" s="25">
        <f t="shared" si="406"/>
        <v>15</v>
      </c>
      <c r="V749" s="71" t="s">
        <v>1933</v>
      </c>
      <c r="W749" s="71" t="s">
        <v>46</v>
      </c>
      <c r="X749" s="25" t="s">
        <v>1510</v>
      </c>
      <c r="Y749" s="25">
        <v>10000</v>
      </c>
      <c r="Z749" s="25">
        <v>200</v>
      </c>
      <c r="AA749" s="42"/>
      <c r="AB749" s="42"/>
      <c r="AC749" s="42"/>
      <c r="AD749" s="42"/>
      <c r="AE749" s="42"/>
      <c r="AF749" s="42"/>
      <c r="AG749" s="42"/>
      <c r="AH749" s="42">
        <v>0</v>
      </c>
      <c r="AI749" s="42">
        <v>0</v>
      </c>
      <c r="AJ749" s="18">
        <v>0</v>
      </c>
      <c r="AK749" s="47">
        <v>0</v>
      </c>
      <c r="AL749" s="75">
        <v>0</v>
      </c>
      <c r="AM749" s="47">
        <f t="shared" si="402"/>
        <v>0</v>
      </c>
      <c r="AN749" s="47"/>
      <c r="AO749" s="48">
        <v>0</v>
      </c>
      <c r="AP749" s="49">
        <v>1</v>
      </c>
      <c r="AQ749" s="18" t="s">
        <v>1168</v>
      </c>
      <c r="AR749" s="24">
        <v>24700</v>
      </c>
      <c r="AS749" s="24" t="s">
        <v>1510</v>
      </c>
      <c r="AT749" s="79">
        <f t="shared" si="400"/>
        <v>0</v>
      </c>
      <c r="AU749" s="51" t="b">
        <f t="shared" si="401"/>
        <v>0</v>
      </c>
      <c r="AV749" s="19"/>
      <c r="AW749" s="47">
        <v>1482</v>
      </c>
      <c r="AX749" s="18" t="s">
        <v>1867</v>
      </c>
      <c r="AY749" s="18">
        <v>2</v>
      </c>
      <c r="BB749" s="80">
        <f t="shared" si="403"/>
        <v>10000</v>
      </c>
      <c r="BC749" s="18">
        <f t="shared" si="409"/>
        <v>10000</v>
      </c>
      <c r="BD749" s="18">
        <f t="shared" si="410"/>
        <v>600</v>
      </c>
      <c r="BE749" s="18">
        <f t="shared" si="411"/>
        <v>1200</v>
      </c>
      <c r="BF749" s="18">
        <v>5</v>
      </c>
      <c r="BG749" s="19">
        <f t="shared" si="412"/>
        <v>3</v>
      </c>
      <c r="BH749" s="19">
        <f t="shared" si="413"/>
        <v>-1</v>
      </c>
      <c r="BI749" s="19"/>
      <c r="BJ749" s="19"/>
      <c r="BK749" s="19">
        <f t="shared" si="414"/>
        <v>-10000</v>
      </c>
      <c r="BL749" s="19">
        <f t="shared" si="415"/>
        <v>-600</v>
      </c>
      <c r="BM749" s="19">
        <f t="shared" si="416"/>
        <v>0</v>
      </c>
      <c r="BN749" s="18">
        <f t="shared" si="417"/>
        <v>0</v>
      </c>
      <c r="BO749" s="18">
        <f t="shared" si="418"/>
        <v>10000</v>
      </c>
      <c r="BP749" s="18" t="e">
        <f t="shared" si="419"/>
        <v>#DIV/0!</v>
      </c>
    </row>
    <row r="750" spans="1:68" ht="30" x14ac:dyDescent="0.25">
      <c r="A750" s="18">
        <v>248</v>
      </c>
      <c r="B750" s="28" t="s">
        <v>2328</v>
      </c>
      <c r="C750" s="23" t="s">
        <v>1595</v>
      </c>
      <c r="D750" s="23"/>
      <c r="E750" s="23"/>
      <c r="F750" s="24">
        <v>0</v>
      </c>
      <c r="G750" s="25">
        <v>235</v>
      </c>
      <c r="H750" s="52" t="e">
        <v>#N/A</v>
      </c>
      <c r="I750" s="86" t="s">
        <v>1699</v>
      </c>
      <c r="J750" s="83" t="s">
        <v>1500</v>
      </c>
      <c r="K750" s="71" t="s">
        <v>1175</v>
      </c>
      <c r="L750" s="25" t="s">
        <v>1019</v>
      </c>
      <c r="M750" s="52">
        <v>235</v>
      </c>
      <c r="N750" s="71" t="s">
        <v>1208</v>
      </c>
      <c r="O750" s="25">
        <v>1</v>
      </c>
      <c r="P750" s="25">
        <v>15</v>
      </c>
      <c r="Q750" s="52">
        <v>1</v>
      </c>
      <c r="R750" s="25">
        <v>5</v>
      </c>
      <c r="S750" s="25">
        <v>22</v>
      </c>
      <c r="T750" s="25">
        <v>25</v>
      </c>
      <c r="U750" s="25">
        <f t="shared" si="406"/>
        <v>22</v>
      </c>
      <c r="V750" s="71" t="s">
        <v>1917</v>
      </c>
      <c r="W750" s="71" t="s">
        <v>46</v>
      </c>
      <c r="X750" s="25" t="s">
        <v>1529</v>
      </c>
      <c r="Y750" s="25">
        <v>500</v>
      </c>
      <c r="Z750" s="25">
        <v>20</v>
      </c>
      <c r="AA750" s="42">
        <v>0</v>
      </c>
      <c r="AB750" s="42">
        <v>0</v>
      </c>
      <c r="AC750" s="42">
        <v>0</v>
      </c>
      <c r="AD750" s="42">
        <v>0</v>
      </c>
      <c r="AE750" s="42">
        <v>0</v>
      </c>
      <c r="AF750" s="42">
        <v>0</v>
      </c>
      <c r="AG750" s="42">
        <v>0</v>
      </c>
      <c r="AH750" s="42">
        <v>0</v>
      </c>
      <c r="AI750" s="42">
        <v>0</v>
      </c>
      <c r="AJ750" s="18">
        <v>0</v>
      </c>
      <c r="AK750" s="47">
        <v>0</v>
      </c>
      <c r="AL750" s="75">
        <v>0</v>
      </c>
      <c r="AM750" s="47">
        <f t="shared" si="402"/>
        <v>0</v>
      </c>
      <c r="AN750" s="47"/>
      <c r="AO750" s="48">
        <v>0</v>
      </c>
      <c r="AP750" s="49">
        <v>1</v>
      </c>
      <c r="AQ750" s="18" t="s">
        <v>1168</v>
      </c>
      <c r="AR750" s="24">
        <v>0</v>
      </c>
      <c r="AS750" s="24" t="s">
        <v>1509</v>
      </c>
      <c r="AT750" s="79">
        <f t="shared" si="400"/>
        <v>0</v>
      </c>
      <c r="AU750" s="51" t="b">
        <f t="shared" si="401"/>
        <v>0</v>
      </c>
      <c r="AV750" s="19"/>
      <c r="AW750" s="47">
        <v>0</v>
      </c>
      <c r="AX750" s="18" t="s">
        <v>1867</v>
      </c>
      <c r="AY750" s="18">
        <v>2</v>
      </c>
      <c r="BB750" s="80">
        <f t="shared" si="403"/>
        <v>500</v>
      </c>
      <c r="BC750" s="18">
        <f t="shared" si="409"/>
        <v>500</v>
      </c>
      <c r="BD750" s="18">
        <f t="shared" si="410"/>
        <v>117500</v>
      </c>
      <c r="BE750" s="18">
        <f t="shared" si="411"/>
        <v>235000</v>
      </c>
      <c r="BF750" s="18">
        <v>5</v>
      </c>
      <c r="BG750" s="19">
        <f t="shared" si="412"/>
        <v>0</v>
      </c>
      <c r="BH750" s="19">
        <f t="shared" si="413"/>
        <v>2</v>
      </c>
      <c r="BI750" s="19"/>
      <c r="BJ750" s="19"/>
      <c r="BK750" s="19">
        <f t="shared" si="414"/>
        <v>1000</v>
      </c>
      <c r="BL750" s="19">
        <f t="shared" si="415"/>
        <v>235000</v>
      </c>
      <c r="BM750" s="19">
        <f t="shared" si="416"/>
        <v>0</v>
      </c>
      <c r="BN750" s="18">
        <f t="shared" si="417"/>
        <v>0</v>
      </c>
      <c r="BO750" s="18">
        <f t="shared" si="418"/>
        <v>500</v>
      </c>
      <c r="BP750" s="18" t="e">
        <f t="shared" si="419"/>
        <v>#DIV/0!</v>
      </c>
    </row>
    <row r="751" spans="1:68" x14ac:dyDescent="0.25">
      <c r="A751" s="18">
        <v>634</v>
      </c>
      <c r="B751" s="23" t="s">
        <v>1083</v>
      </c>
      <c r="C751" s="23" t="s">
        <v>1595</v>
      </c>
      <c r="D751" s="23"/>
      <c r="E751" s="23"/>
      <c r="F751" s="24">
        <v>0</v>
      </c>
      <c r="G751" s="25">
        <v>0.215</v>
      </c>
      <c r="H751" s="52" t="s">
        <v>1743</v>
      </c>
      <c r="I751" s="86" t="s">
        <v>1700</v>
      </c>
      <c r="J751" s="83" t="s">
        <v>1630</v>
      </c>
      <c r="K751" s="71" t="s">
        <v>1197</v>
      </c>
      <c r="L751" s="25" t="s">
        <v>1084</v>
      </c>
      <c r="M751" s="52">
        <v>0.215</v>
      </c>
      <c r="N751" s="71" t="s">
        <v>1208</v>
      </c>
      <c r="O751" s="25">
        <v>1</v>
      </c>
      <c r="P751" s="25">
        <v>7</v>
      </c>
      <c r="Q751" s="52">
        <v>4</v>
      </c>
      <c r="R751" s="25">
        <v>3</v>
      </c>
      <c r="S751" s="25">
        <v>15</v>
      </c>
      <c r="T751" s="25">
        <v>3</v>
      </c>
      <c r="U751" s="25">
        <f t="shared" si="406"/>
        <v>15</v>
      </c>
      <c r="V751" s="71" t="s">
        <v>1872</v>
      </c>
      <c r="W751" s="71" t="s">
        <v>21</v>
      </c>
      <c r="X751" s="23" t="s">
        <v>1510</v>
      </c>
      <c r="Y751" s="25">
        <v>50000</v>
      </c>
      <c r="Z751" s="25">
        <v>1000</v>
      </c>
      <c r="AA751" s="42">
        <v>0</v>
      </c>
      <c r="AB751" s="42">
        <v>0</v>
      </c>
      <c r="AC751" s="42">
        <v>0</v>
      </c>
      <c r="AD751" s="42">
        <v>0</v>
      </c>
      <c r="AE751" s="42">
        <v>0</v>
      </c>
      <c r="AF751" s="42">
        <v>0</v>
      </c>
      <c r="AG751" s="42">
        <v>0</v>
      </c>
      <c r="AH751" s="42">
        <v>0</v>
      </c>
      <c r="AI751" s="42">
        <v>0</v>
      </c>
      <c r="AJ751" s="18">
        <v>0</v>
      </c>
      <c r="AK751" s="47">
        <v>0</v>
      </c>
      <c r="AL751" s="75">
        <v>0</v>
      </c>
      <c r="AM751" s="47">
        <f t="shared" si="402"/>
        <v>0</v>
      </c>
      <c r="AN751" s="47"/>
      <c r="AO751" s="48">
        <v>0</v>
      </c>
      <c r="AP751" s="49">
        <v>1</v>
      </c>
      <c r="AQ751" s="18" t="s">
        <v>1168</v>
      </c>
      <c r="AR751" s="24">
        <v>0</v>
      </c>
      <c r="AS751" s="24" t="s">
        <v>1510</v>
      </c>
      <c r="AT751" s="79">
        <f t="shared" si="400"/>
        <v>0</v>
      </c>
      <c r="AU751" s="51" t="b">
        <f t="shared" si="401"/>
        <v>0</v>
      </c>
      <c r="AV751" s="19"/>
      <c r="AW751" s="47">
        <v>0</v>
      </c>
      <c r="AX751" s="18" t="s">
        <v>1867</v>
      </c>
      <c r="AY751" s="18">
        <v>2</v>
      </c>
      <c r="BB751" s="80">
        <f t="shared" si="403"/>
        <v>50000</v>
      </c>
      <c r="BC751" s="18">
        <f t="shared" si="409"/>
        <v>50000</v>
      </c>
      <c r="BD751" s="18">
        <f t="shared" si="410"/>
        <v>10750</v>
      </c>
      <c r="BE751" s="18">
        <f t="shared" si="411"/>
        <v>21500</v>
      </c>
      <c r="BF751" s="18">
        <v>5</v>
      </c>
      <c r="BG751" s="19">
        <f t="shared" si="412"/>
        <v>0</v>
      </c>
      <c r="BH751" s="19">
        <f t="shared" si="413"/>
        <v>2</v>
      </c>
      <c r="BI751" s="19"/>
      <c r="BJ751" s="19"/>
      <c r="BK751" s="19">
        <f t="shared" si="414"/>
        <v>100000</v>
      </c>
      <c r="BL751" s="19">
        <f t="shared" si="415"/>
        <v>21500</v>
      </c>
      <c r="BM751" s="19">
        <f t="shared" si="416"/>
        <v>0</v>
      </c>
      <c r="BN751" s="18">
        <f t="shared" si="417"/>
        <v>0</v>
      </c>
      <c r="BO751" s="18">
        <f t="shared" si="418"/>
        <v>50000</v>
      </c>
      <c r="BP751" s="18" t="e">
        <f t="shared" si="419"/>
        <v>#DIV/0!</v>
      </c>
    </row>
    <row r="752" spans="1:68" ht="45" x14ac:dyDescent="0.25">
      <c r="A752" s="18">
        <v>1048</v>
      </c>
      <c r="B752" s="28" t="s">
        <v>2331</v>
      </c>
      <c r="C752" s="23" t="s">
        <v>1595</v>
      </c>
      <c r="D752" s="23"/>
      <c r="E752" s="23"/>
      <c r="F752" s="24">
        <v>0</v>
      </c>
      <c r="G752" s="25">
        <v>0.55000000000000004</v>
      </c>
      <c r="H752" s="52" t="e">
        <v>#N/A</v>
      </c>
      <c r="I752" s="86" t="s">
        <v>1700</v>
      </c>
      <c r="J752" s="83" t="s">
        <v>1502</v>
      </c>
      <c r="K752" s="71" t="s">
        <v>1187</v>
      </c>
      <c r="L752" s="25" t="s">
        <v>1124</v>
      </c>
      <c r="M752" s="52">
        <v>0.55000000000000004</v>
      </c>
      <c r="N752" s="71" t="s">
        <v>1208</v>
      </c>
      <c r="O752" s="25">
        <v>1</v>
      </c>
      <c r="P752" s="25">
        <v>10</v>
      </c>
      <c r="Q752" s="52">
        <v>1</v>
      </c>
      <c r="R752" s="25">
        <v>3</v>
      </c>
      <c r="S752" s="25">
        <v>15</v>
      </c>
      <c r="T752" s="25">
        <v>5</v>
      </c>
      <c r="U752" s="25">
        <f t="shared" si="406"/>
        <v>15</v>
      </c>
      <c r="V752" s="71" t="s">
        <v>1933</v>
      </c>
      <c r="W752" s="71" t="s">
        <v>46</v>
      </c>
      <c r="X752" s="25" t="s">
        <v>1510</v>
      </c>
      <c r="Y752" s="25">
        <v>10000</v>
      </c>
      <c r="Z752" s="25">
        <v>200</v>
      </c>
      <c r="AA752" s="42"/>
      <c r="AB752" s="42"/>
      <c r="AC752" s="42"/>
      <c r="AD752" s="42"/>
      <c r="AE752" s="42"/>
      <c r="AF752" s="42"/>
      <c r="AG752" s="42"/>
      <c r="AH752" s="42"/>
      <c r="AI752" s="42">
        <v>0</v>
      </c>
      <c r="AJ752" s="18">
        <v>0</v>
      </c>
      <c r="AK752" s="47">
        <v>0</v>
      </c>
      <c r="AL752" s="75">
        <v>0</v>
      </c>
      <c r="AM752" s="47">
        <f t="shared" si="402"/>
        <v>0</v>
      </c>
      <c r="AN752" s="47"/>
      <c r="AO752" s="48">
        <v>0</v>
      </c>
      <c r="AP752" s="49">
        <v>1</v>
      </c>
      <c r="AQ752" s="18" t="s">
        <v>1168</v>
      </c>
      <c r="AR752" s="24">
        <v>0</v>
      </c>
      <c r="AS752" s="24" t="s">
        <v>1510</v>
      </c>
      <c r="AT752" s="79">
        <f t="shared" si="400"/>
        <v>0</v>
      </c>
      <c r="AU752" s="51" t="b">
        <f t="shared" si="401"/>
        <v>0</v>
      </c>
      <c r="AV752" s="19"/>
      <c r="AW752" s="47">
        <v>0</v>
      </c>
      <c r="AX752" s="18" t="s">
        <v>1867</v>
      </c>
      <c r="AY752" s="18">
        <v>2</v>
      </c>
      <c r="BB752" s="80">
        <f t="shared" si="403"/>
        <v>10000</v>
      </c>
      <c r="BC752" s="18">
        <f t="shared" si="409"/>
        <v>10000</v>
      </c>
      <c r="BD752" s="18">
        <f t="shared" si="410"/>
        <v>5500</v>
      </c>
      <c r="BE752" s="18">
        <f t="shared" si="411"/>
        <v>11000</v>
      </c>
      <c r="BF752" s="18">
        <v>5</v>
      </c>
      <c r="BG752" s="19">
        <f t="shared" si="412"/>
        <v>0</v>
      </c>
      <c r="BH752" s="19">
        <f t="shared" si="413"/>
        <v>2</v>
      </c>
      <c r="BI752" s="19"/>
      <c r="BJ752" s="19"/>
      <c r="BK752" s="19">
        <f t="shared" si="414"/>
        <v>20000</v>
      </c>
      <c r="BL752" s="19">
        <f t="shared" si="415"/>
        <v>11000</v>
      </c>
      <c r="BM752" s="19">
        <f t="shared" si="416"/>
        <v>0</v>
      </c>
      <c r="BN752" s="18">
        <f t="shared" si="417"/>
        <v>0</v>
      </c>
      <c r="BO752" s="18">
        <f t="shared" si="418"/>
        <v>10000</v>
      </c>
      <c r="BP752" s="18" t="e">
        <f t="shared" si="419"/>
        <v>#DIV/0!</v>
      </c>
    </row>
    <row r="753" spans="1:68" x14ac:dyDescent="0.25">
      <c r="A753" s="18">
        <v>1031</v>
      </c>
      <c r="B753" s="23" t="s">
        <v>1141</v>
      </c>
      <c r="C753" s="28" t="s">
        <v>1589</v>
      </c>
      <c r="D753" s="28"/>
      <c r="E753" s="23"/>
      <c r="F753" s="24">
        <v>316.85000000000002</v>
      </c>
      <c r="G753" s="25">
        <v>240</v>
      </c>
      <c r="H753" s="52">
        <v>0</v>
      </c>
      <c r="I753" s="86" t="s">
        <v>1700</v>
      </c>
      <c r="J753" s="83" t="s">
        <v>1506</v>
      </c>
      <c r="K753" s="71" t="s">
        <v>1175</v>
      </c>
      <c r="L753" s="25" t="s">
        <v>1142</v>
      </c>
      <c r="M753" s="52">
        <v>240</v>
      </c>
      <c r="N753" s="71" t="s">
        <v>1208</v>
      </c>
      <c r="O753" s="25">
        <v>1</v>
      </c>
      <c r="P753" s="25">
        <v>15</v>
      </c>
      <c r="Q753" s="52">
        <v>1</v>
      </c>
      <c r="R753" s="25">
        <v>5</v>
      </c>
      <c r="S753" s="25">
        <v>22</v>
      </c>
      <c r="T753" s="25">
        <v>25</v>
      </c>
      <c r="U753" s="25">
        <f t="shared" si="406"/>
        <v>22</v>
      </c>
      <c r="V753" s="71" t="s">
        <v>1889</v>
      </c>
      <c r="W753" s="71" t="s">
        <v>46</v>
      </c>
      <c r="X753" s="25" t="s">
        <v>1529</v>
      </c>
      <c r="Y753" s="25">
        <v>500</v>
      </c>
      <c r="Z753" s="25">
        <v>30</v>
      </c>
      <c r="AA753" s="42"/>
      <c r="AB753" s="42"/>
      <c r="AC753" s="42"/>
      <c r="AD753" s="42"/>
      <c r="AE753" s="42"/>
      <c r="AF753" s="42"/>
      <c r="AG753" s="42"/>
      <c r="AH753" s="42"/>
      <c r="AI753" s="42">
        <v>0</v>
      </c>
      <c r="AJ753" s="18">
        <v>0</v>
      </c>
      <c r="AK753" s="47" t="s">
        <v>1869</v>
      </c>
      <c r="AL753" s="75">
        <v>0</v>
      </c>
      <c r="AM753" s="47">
        <f t="shared" si="402"/>
        <v>0</v>
      </c>
      <c r="AN753" s="47"/>
      <c r="AO753" s="48">
        <v>0</v>
      </c>
      <c r="AP753" s="49">
        <v>1</v>
      </c>
      <c r="AQ753" s="18" t="s">
        <v>1168</v>
      </c>
      <c r="AR753" s="24">
        <v>316.85000000000002</v>
      </c>
      <c r="AS753" s="24" t="s">
        <v>1509</v>
      </c>
      <c r="AT753" s="79">
        <f t="shared" si="400"/>
        <v>0</v>
      </c>
      <c r="AU753" s="51" t="b">
        <f t="shared" si="401"/>
        <v>0</v>
      </c>
      <c r="AV753" s="19"/>
      <c r="AW753" s="47">
        <v>76044</v>
      </c>
      <c r="AX753" s="18" t="s">
        <v>1867</v>
      </c>
      <c r="AY753" s="18">
        <v>2</v>
      </c>
      <c r="BB753" s="80">
        <f t="shared" si="403"/>
        <v>500</v>
      </c>
      <c r="BC753" s="18">
        <f t="shared" si="409"/>
        <v>500</v>
      </c>
      <c r="BD753" s="18">
        <f t="shared" si="410"/>
        <v>120000</v>
      </c>
      <c r="BE753" s="18">
        <f t="shared" si="411"/>
        <v>240000</v>
      </c>
      <c r="BF753" s="18">
        <v>5</v>
      </c>
      <c r="BG753" s="19">
        <f t="shared" si="412"/>
        <v>1</v>
      </c>
      <c r="BH753" s="19">
        <f t="shared" si="413"/>
        <v>1</v>
      </c>
      <c r="BI753" s="19"/>
      <c r="BJ753" s="19"/>
      <c r="BK753" s="19">
        <f t="shared" si="414"/>
        <v>500</v>
      </c>
      <c r="BL753" s="19">
        <f t="shared" si="415"/>
        <v>120000</v>
      </c>
      <c r="BM753" s="19">
        <f t="shared" si="416"/>
        <v>0</v>
      </c>
      <c r="BN753" s="18">
        <f t="shared" si="417"/>
        <v>-10</v>
      </c>
      <c r="BO753" s="18">
        <f t="shared" si="418"/>
        <v>500</v>
      </c>
      <c r="BP753" s="18" t="e">
        <f t="shared" si="419"/>
        <v>#DIV/0!</v>
      </c>
    </row>
    <row r="754" spans="1:68" x14ac:dyDescent="0.25">
      <c r="A754" s="18">
        <v>1042</v>
      </c>
      <c r="B754" s="23" t="s">
        <v>1121</v>
      </c>
      <c r="C754" s="28" t="s">
        <v>1534</v>
      </c>
      <c r="D754" s="28"/>
      <c r="E754" s="23"/>
      <c r="F754" s="24">
        <v>998.91000000000008</v>
      </c>
      <c r="G754" s="25">
        <v>213.87350000000001</v>
      </c>
      <c r="H754" s="52" t="s">
        <v>1798</v>
      </c>
      <c r="I754" s="86" t="s">
        <v>1700</v>
      </c>
      <c r="J754" s="83" t="s">
        <v>1639</v>
      </c>
      <c r="K754" s="71" t="s">
        <v>1175</v>
      </c>
      <c r="L754" s="25" t="s">
        <v>1122</v>
      </c>
      <c r="M754" s="52">
        <v>213.87350000000001</v>
      </c>
      <c r="N754" s="71" t="s">
        <v>1208</v>
      </c>
      <c r="O754" s="25">
        <v>1</v>
      </c>
      <c r="P754" s="25">
        <v>15</v>
      </c>
      <c r="Q754" s="52">
        <v>1</v>
      </c>
      <c r="R754" s="25">
        <v>5</v>
      </c>
      <c r="S754" s="25">
        <v>22</v>
      </c>
      <c r="T754" s="25">
        <v>25</v>
      </c>
      <c r="U754" s="25">
        <f t="shared" si="406"/>
        <v>22</v>
      </c>
      <c r="V754" s="71" t="s">
        <v>1940</v>
      </c>
      <c r="W754" s="71" t="s">
        <v>46</v>
      </c>
      <c r="X754" s="25" t="s">
        <v>1529</v>
      </c>
      <c r="Y754" s="25">
        <v>500</v>
      </c>
      <c r="Z754" s="25">
        <v>20</v>
      </c>
      <c r="AA754" s="42"/>
      <c r="AB754" s="42"/>
      <c r="AC754" s="42"/>
      <c r="AD754" s="42"/>
      <c r="AE754" s="42"/>
      <c r="AF754" s="42"/>
      <c r="AG754" s="42"/>
      <c r="AH754" s="42">
        <v>0</v>
      </c>
      <c r="AI754" s="42">
        <v>0</v>
      </c>
      <c r="AJ754" s="18">
        <v>0</v>
      </c>
      <c r="AK754" s="47">
        <v>0</v>
      </c>
      <c r="AL754" s="75">
        <v>0</v>
      </c>
      <c r="AM754" s="47">
        <f t="shared" si="402"/>
        <v>0</v>
      </c>
      <c r="AN754" s="47"/>
      <c r="AO754" s="48">
        <v>0</v>
      </c>
      <c r="AP754" s="49">
        <v>1</v>
      </c>
      <c r="AQ754" s="18" t="s">
        <v>1168</v>
      </c>
      <c r="AR754" s="24">
        <v>998.91000000000008</v>
      </c>
      <c r="AS754" s="24" t="s">
        <v>1509</v>
      </c>
      <c r="AT754" s="79">
        <f t="shared" si="400"/>
        <v>0</v>
      </c>
      <c r="AU754" s="51" t="b">
        <f t="shared" si="401"/>
        <v>0</v>
      </c>
      <c r="AV754" s="19"/>
      <c r="AW754" s="47">
        <v>213640.37788500002</v>
      </c>
      <c r="AX754" s="18" t="s">
        <v>1867</v>
      </c>
      <c r="AY754" s="18">
        <v>2</v>
      </c>
      <c r="BB754" s="80">
        <f t="shared" si="403"/>
        <v>500</v>
      </c>
      <c r="BC754" s="18">
        <f t="shared" si="409"/>
        <v>500</v>
      </c>
      <c r="BD754" s="18">
        <f t="shared" si="410"/>
        <v>106936.75</v>
      </c>
      <c r="BE754" s="18">
        <f t="shared" si="411"/>
        <v>213873.5</v>
      </c>
      <c r="BF754" s="18">
        <v>5</v>
      </c>
      <c r="BG754" s="19">
        <f t="shared" si="412"/>
        <v>2</v>
      </c>
      <c r="BH754" s="19">
        <f t="shared" si="413"/>
        <v>0</v>
      </c>
      <c r="BI754" s="19"/>
      <c r="BJ754" s="19"/>
      <c r="BK754" s="19">
        <f t="shared" si="414"/>
        <v>0</v>
      </c>
      <c r="BL754" s="19">
        <f t="shared" si="415"/>
        <v>0</v>
      </c>
      <c r="BM754" s="19">
        <f t="shared" si="416"/>
        <v>0</v>
      </c>
      <c r="BN754" s="18">
        <f t="shared" si="417"/>
        <v>0</v>
      </c>
      <c r="BO754" s="18">
        <f t="shared" si="418"/>
        <v>500</v>
      </c>
      <c r="BP754" s="18" t="e">
        <f t="shared" si="419"/>
        <v>#DIV/0!</v>
      </c>
    </row>
    <row r="755" spans="1:68" ht="60" x14ac:dyDescent="0.25">
      <c r="A755" s="18">
        <v>1032</v>
      </c>
      <c r="B755" s="28" t="s">
        <v>2336</v>
      </c>
      <c r="C755" s="28" t="s">
        <v>1589</v>
      </c>
      <c r="D755" s="28"/>
      <c r="E755" s="23"/>
      <c r="F755" s="24">
        <v>24640</v>
      </c>
      <c r="G755" s="25">
        <v>0.7</v>
      </c>
      <c r="H755" s="52">
        <v>0</v>
      </c>
      <c r="I755" s="86" t="s">
        <v>1700</v>
      </c>
      <c r="J755" s="83" t="s">
        <v>1506</v>
      </c>
      <c r="K755" s="71" t="s">
        <v>1187</v>
      </c>
      <c r="L755" s="25" t="s">
        <v>1117</v>
      </c>
      <c r="M755" s="52">
        <v>0.7</v>
      </c>
      <c r="N755" s="71" t="s">
        <v>1208</v>
      </c>
      <c r="O755" s="25">
        <v>1</v>
      </c>
      <c r="P755" s="25">
        <v>10</v>
      </c>
      <c r="Q755" s="52">
        <v>1</v>
      </c>
      <c r="R755" s="25">
        <v>3</v>
      </c>
      <c r="S755" s="25">
        <v>15</v>
      </c>
      <c r="T755" s="25">
        <v>5</v>
      </c>
      <c r="U755" s="25">
        <f t="shared" si="406"/>
        <v>15</v>
      </c>
      <c r="V755" s="71" t="s">
        <v>1977</v>
      </c>
      <c r="W755" s="71" t="s">
        <v>46</v>
      </c>
      <c r="X755" s="25" t="s">
        <v>1510</v>
      </c>
      <c r="Y755" s="25">
        <v>10000</v>
      </c>
      <c r="Z755" s="25">
        <v>200</v>
      </c>
      <c r="AA755" s="42"/>
      <c r="AB755" s="42"/>
      <c r="AC755" s="42"/>
      <c r="AD755" s="42"/>
      <c r="AE755" s="42"/>
      <c r="AF755" s="42"/>
      <c r="AG755" s="42"/>
      <c r="AH755" s="42"/>
      <c r="AI755" s="42">
        <v>0</v>
      </c>
      <c r="AJ755" s="18">
        <v>0</v>
      </c>
      <c r="AK755" s="47" t="s">
        <v>1869</v>
      </c>
      <c r="AL755" s="75">
        <v>0</v>
      </c>
      <c r="AM755" s="47">
        <f t="shared" si="402"/>
        <v>0</v>
      </c>
      <c r="AN755" s="47"/>
      <c r="AO755" s="48">
        <v>0</v>
      </c>
      <c r="AP755" s="49">
        <v>1</v>
      </c>
      <c r="AQ755" s="18" t="s">
        <v>1168</v>
      </c>
      <c r="AR755" s="24">
        <v>24640</v>
      </c>
      <c r="AS755" s="24" t="s">
        <v>1510</v>
      </c>
      <c r="AT755" s="79">
        <f t="shared" si="400"/>
        <v>0</v>
      </c>
      <c r="AU755" s="51" t="b">
        <f t="shared" si="401"/>
        <v>0</v>
      </c>
      <c r="AV755" s="19"/>
      <c r="AW755" s="47">
        <v>17248</v>
      </c>
      <c r="AX755" s="18" t="s">
        <v>1867</v>
      </c>
      <c r="AY755" s="18">
        <v>2</v>
      </c>
      <c r="BB755" s="80">
        <f t="shared" si="403"/>
        <v>10000</v>
      </c>
      <c r="BC755" s="18">
        <f t="shared" si="409"/>
        <v>10000</v>
      </c>
      <c r="BD755" s="18">
        <f t="shared" si="410"/>
        <v>7000</v>
      </c>
      <c r="BE755" s="18">
        <f t="shared" si="411"/>
        <v>14000</v>
      </c>
      <c r="BF755" s="18">
        <v>5</v>
      </c>
      <c r="BG755" s="19">
        <f t="shared" si="412"/>
        <v>3</v>
      </c>
      <c r="BH755" s="19">
        <f t="shared" si="413"/>
        <v>-1</v>
      </c>
      <c r="BI755" s="19"/>
      <c r="BJ755" s="19"/>
      <c r="BK755" s="19">
        <f t="shared" si="414"/>
        <v>-10000</v>
      </c>
      <c r="BL755" s="19">
        <f t="shared" si="415"/>
        <v>-7000</v>
      </c>
      <c r="BM755" s="19">
        <f t="shared" si="416"/>
        <v>0</v>
      </c>
      <c r="BN755" s="18">
        <f t="shared" si="417"/>
        <v>0</v>
      </c>
      <c r="BO755" s="18">
        <f t="shared" si="418"/>
        <v>10000</v>
      </c>
      <c r="BP755" s="18" t="e">
        <f t="shared" si="419"/>
        <v>#DIV/0!</v>
      </c>
    </row>
    <row r="756" spans="1:68" x14ac:dyDescent="0.25">
      <c r="A756" s="18">
        <v>586</v>
      </c>
      <c r="B756" s="23" t="s">
        <v>1032</v>
      </c>
      <c r="C756" s="28" t="s">
        <v>1870</v>
      </c>
      <c r="D756" s="28"/>
      <c r="E756" s="23"/>
      <c r="F756" s="24">
        <v>70000</v>
      </c>
      <c r="G756" s="25">
        <v>0.3</v>
      </c>
      <c r="H756" s="52" t="e">
        <v>#N/A</v>
      </c>
      <c r="I756" s="86" t="s">
        <v>1700</v>
      </c>
      <c r="J756" s="83" t="s">
        <v>1502</v>
      </c>
      <c r="K756" s="71" t="s">
        <v>1187</v>
      </c>
      <c r="L756" s="25" t="s">
        <v>1033</v>
      </c>
      <c r="M756" s="52">
        <v>0.3</v>
      </c>
      <c r="N756" s="71" t="s">
        <v>1208</v>
      </c>
      <c r="O756" s="25">
        <v>1</v>
      </c>
      <c r="P756" s="25">
        <v>10</v>
      </c>
      <c r="Q756" s="52">
        <v>1</v>
      </c>
      <c r="R756" s="25">
        <v>3</v>
      </c>
      <c r="S756" s="25">
        <v>15</v>
      </c>
      <c r="T756" s="25">
        <v>7</v>
      </c>
      <c r="U756" s="25">
        <f t="shared" ref="U756:U787" si="420">MIN(S756,T756)</f>
        <v>7</v>
      </c>
      <c r="V756" s="71"/>
      <c r="W756" s="71" t="s">
        <v>46</v>
      </c>
      <c r="X756" s="25" t="s">
        <v>1510</v>
      </c>
      <c r="Y756" s="25">
        <v>10000</v>
      </c>
      <c r="Z756" s="25">
        <v>200</v>
      </c>
      <c r="AA756" s="42">
        <v>0</v>
      </c>
      <c r="AB756" s="42">
        <v>0</v>
      </c>
      <c r="AC756" s="42">
        <v>0</v>
      </c>
      <c r="AD756" s="42">
        <v>0</v>
      </c>
      <c r="AE756" s="42">
        <v>0</v>
      </c>
      <c r="AF756" s="42">
        <v>0</v>
      </c>
      <c r="AG756" s="42">
        <v>0</v>
      </c>
      <c r="AH756" s="42">
        <v>0</v>
      </c>
      <c r="AI756" s="42">
        <v>0</v>
      </c>
      <c r="AJ756" s="18">
        <v>0</v>
      </c>
      <c r="AK756" s="47">
        <v>0</v>
      </c>
      <c r="AL756" s="75">
        <v>0</v>
      </c>
      <c r="AM756" s="47">
        <f t="shared" si="402"/>
        <v>0</v>
      </c>
      <c r="AN756" s="47"/>
      <c r="AO756" s="48">
        <v>0</v>
      </c>
      <c r="AP756" s="49">
        <v>1</v>
      </c>
      <c r="AQ756" s="18" t="s">
        <v>1552</v>
      </c>
      <c r="AR756" s="24">
        <v>70000</v>
      </c>
      <c r="AS756" s="24" t="s">
        <v>1510</v>
      </c>
      <c r="AT756" s="79">
        <f t="shared" si="400"/>
        <v>0</v>
      </c>
      <c r="AU756" s="51" t="b">
        <f t="shared" si="401"/>
        <v>0</v>
      </c>
      <c r="AV756" s="19"/>
      <c r="AW756" s="47">
        <v>21000</v>
      </c>
      <c r="BB756" s="80">
        <f t="shared" si="403"/>
        <v>10000</v>
      </c>
      <c r="BD756" s="18">
        <v>0</v>
      </c>
      <c r="BE756" s="18">
        <v>0</v>
      </c>
      <c r="BF756" s="18"/>
      <c r="BG756" s="18"/>
      <c r="BH756" s="18"/>
      <c r="BI756" s="18"/>
      <c r="BJ756" s="18"/>
      <c r="BK756" s="18"/>
      <c r="BL756" s="18"/>
    </row>
    <row r="757" spans="1:68" ht="30" x14ac:dyDescent="0.25">
      <c r="A757" s="18">
        <v>515</v>
      </c>
      <c r="B757" s="28" t="s">
        <v>2285</v>
      </c>
      <c r="C757" s="28" t="s">
        <v>1870</v>
      </c>
      <c r="D757" s="28"/>
      <c r="E757" s="23"/>
      <c r="F757" s="24">
        <v>700</v>
      </c>
      <c r="G757" s="25">
        <v>195</v>
      </c>
      <c r="H757" s="52" t="e">
        <v>#N/A</v>
      </c>
      <c r="I757" s="86" t="s">
        <v>1700</v>
      </c>
      <c r="J757" s="83" t="s">
        <v>1630</v>
      </c>
      <c r="K757" s="71" t="s">
        <v>1175</v>
      </c>
      <c r="L757" s="25" t="s">
        <v>1029</v>
      </c>
      <c r="M757" s="52">
        <v>195</v>
      </c>
      <c r="N757" s="71" t="s">
        <v>1208</v>
      </c>
      <c r="O757" s="25">
        <v>1</v>
      </c>
      <c r="P757" s="25">
        <v>15</v>
      </c>
      <c r="Q757" s="52">
        <v>1</v>
      </c>
      <c r="R757" s="25">
        <v>5</v>
      </c>
      <c r="S757" s="25">
        <v>22</v>
      </c>
      <c r="T757" s="25">
        <v>25</v>
      </c>
      <c r="U757" s="25">
        <f t="shared" si="420"/>
        <v>22</v>
      </c>
      <c r="V757" s="71"/>
      <c r="W757" s="71" t="s">
        <v>46</v>
      </c>
      <c r="X757" s="25" t="s">
        <v>1529</v>
      </c>
      <c r="Y757" s="25">
        <v>200</v>
      </c>
      <c r="Z757" s="25">
        <v>25</v>
      </c>
      <c r="AA757" s="42">
        <v>0</v>
      </c>
      <c r="AB757" s="42">
        <v>0</v>
      </c>
      <c r="AC757" s="42">
        <v>0</v>
      </c>
      <c r="AD757" s="42">
        <v>0</v>
      </c>
      <c r="AE757" s="42">
        <v>0</v>
      </c>
      <c r="AF757" s="42">
        <v>0</v>
      </c>
      <c r="AG757" s="42">
        <v>0</v>
      </c>
      <c r="AH757" s="42">
        <v>0</v>
      </c>
      <c r="AI757" s="42">
        <v>0</v>
      </c>
      <c r="AJ757" s="18">
        <v>0</v>
      </c>
      <c r="AK757" s="47">
        <v>0</v>
      </c>
      <c r="AL757" s="75">
        <v>0</v>
      </c>
      <c r="AM757" s="47">
        <f t="shared" si="402"/>
        <v>0</v>
      </c>
      <c r="AN757" s="47"/>
      <c r="AO757" s="48">
        <v>0</v>
      </c>
      <c r="AP757" s="49">
        <v>1</v>
      </c>
      <c r="AQ757" s="18" t="s">
        <v>1552</v>
      </c>
      <c r="AR757" s="24">
        <v>700</v>
      </c>
      <c r="AS757" s="24" t="s">
        <v>1509</v>
      </c>
      <c r="AT757" s="79">
        <f t="shared" si="400"/>
        <v>0</v>
      </c>
      <c r="AU757" s="51" t="b">
        <f t="shared" si="401"/>
        <v>0</v>
      </c>
      <c r="AV757" s="19"/>
      <c r="AW757" s="47">
        <v>136500</v>
      </c>
      <c r="BB757" s="80">
        <f t="shared" si="403"/>
        <v>200</v>
      </c>
      <c r="BD757" s="18">
        <v>0</v>
      </c>
      <c r="BE757" s="18">
        <v>0</v>
      </c>
      <c r="BF757" s="18"/>
      <c r="BG757" s="18"/>
      <c r="BH757" s="18"/>
      <c r="BI757" s="18"/>
      <c r="BJ757" s="18"/>
      <c r="BK757" s="18"/>
      <c r="BL757" s="18"/>
    </row>
    <row r="758" spans="1:68" ht="30" x14ac:dyDescent="0.25">
      <c r="A758" s="18">
        <v>991</v>
      </c>
      <c r="B758" s="28" t="s">
        <v>2286</v>
      </c>
      <c r="C758" s="28" t="s">
        <v>1870</v>
      </c>
      <c r="D758" s="28"/>
      <c r="E758" s="23"/>
      <c r="F758" s="24">
        <v>607.5</v>
      </c>
      <c r="G758" s="25">
        <v>195</v>
      </c>
      <c r="H758" s="52" t="e">
        <v>#N/A</v>
      </c>
      <c r="I758" s="86" t="s">
        <v>1700</v>
      </c>
      <c r="J758" s="83" t="s">
        <v>1505</v>
      </c>
      <c r="K758" s="71" t="s">
        <v>1175</v>
      </c>
      <c r="L758" s="25" t="s">
        <v>1091</v>
      </c>
      <c r="M758" s="52">
        <v>195</v>
      </c>
      <c r="N758" s="71" t="s">
        <v>1208</v>
      </c>
      <c r="O758" s="25">
        <v>1</v>
      </c>
      <c r="P758" s="25">
        <v>15</v>
      </c>
      <c r="Q758" s="52">
        <v>1</v>
      </c>
      <c r="R758" s="25">
        <v>5</v>
      </c>
      <c r="S758" s="25">
        <v>22</v>
      </c>
      <c r="T758" s="25">
        <v>25</v>
      </c>
      <c r="U758" s="25">
        <f t="shared" si="420"/>
        <v>22</v>
      </c>
      <c r="V758" s="71"/>
      <c r="W758" s="71" t="s">
        <v>46</v>
      </c>
      <c r="X758" s="25" t="s">
        <v>1509</v>
      </c>
      <c r="Y758" s="25">
        <v>500</v>
      </c>
      <c r="Z758" s="25">
        <v>20</v>
      </c>
      <c r="AA758" s="42"/>
      <c r="AB758" s="42"/>
      <c r="AC758" s="42"/>
      <c r="AD758" s="42"/>
      <c r="AE758" s="42"/>
      <c r="AF758" s="42"/>
      <c r="AG758" s="42"/>
      <c r="AH758" s="42">
        <v>0</v>
      </c>
      <c r="AI758" s="42">
        <v>0</v>
      </c>
      <c r="AJ758" s="18">
        <v>0</v>
      </c>
      <c r="AK758" s="47">
        <v>0</v>
      </c>
      <c r="AL758" s="75">
        <v>0</v>
      </c>
      <c r="AM758" s="47">
        <f t="shared" si="402"/>
        <v>0</v>
      </c>
      <c r="AN758" s="47"/>
      <c r="AO758" s="48">
        <v>0</v>
      </c>
      <c r="AP758" s="49">
        <v>1</v>
      </c>
      <c r="AQ758" s="18" t="s">
        <v>1552</v>
      </c>
      <c r="AR758" s="24">
        <v>607.5</v>
      </c>
      <c r="AS758" s="24" t="s">
        <v>1509</v>
      </c>
      <c r="AT758" s="79">
        <f t="shared" si="400"/>
        <v>0</v>
      </c>
      <c r="AU758" s="51" t="b">
        <f t="shared" si="401"/>
        <v>0</v>
      </c>
      <c r="AV758" s="19"/>
      <c r="AW758" s="47">
        <v>118462.5</v>
      </c>
      <c r="BB758" s="80">
        <f t="shared" si="403"/>
        <v>500</v>
      </c>
      <c r="BD758" s="18">
        <v>0</v>
      </c>
      <c r="BE758" s="18">
        <v>0</v>
      </c>
      <c r="BF758" s="18"/>
      <c r="BG758" s="18"/>
      <c r="BH758" s="18"/>
      <c r="BI758" s="18"/>
      <c r="BJ758" s="18"/>
      <c r="BK758" s="18"/>
      <c r="BL758" s="18"/>
    </row>
    <row r="759" spans="1:68" ht="30" x14ac:dyDescent="0.25">
      <c r="A759" s="18">
        <v>426</v>
      </c>
      <c r="B759" s="28" t="s">
        <v>2287</v>
      </c>
      <c r="C759" s="28" t="s">
        <v>1870</v>
      </c>
      <c r="D759" s="28"/>
      <c r="E759" s="23"/>
      <c r="F759" s="24">
        <v>95000</v>
      </c>
      <c r="G759" s="25">
        <v>1</v>
      </c>
      <c r="H759" s="52" t="s">
        <v>1797</v>
      </c>
      <c r="I759" s="86" t="s">
        <v>1700</v>
      </c>
      <c r="J759" s="83" t="s">
        <v>1505</v>
      </c>
      <c r="K759" s="71" t="s">
        <v>1176</v>
      </c>
      <c r="L759" s="25" t="s">
        <v>1026</v>
      </c>
      <c r="M759" s="52">
        <v>1</v>
      </c>
      <c r="N759" s="71" t="s">
        <v>1208</v>
      </c>
      <c r="O759" s="25">
        <v>1</v>
      </c>
      <c r="P759" s="25">
        <v>15</v>
      </c>
      <c r="Q759" s="52">
        <v>1</v>
      </c>
      <c r="R759" s="25">
        <v>5</v>
      </c>
      <c r="S759" s="25">
        <v>22</v>
      </c>
      <c r="T759" s="25">
        <v>15</v>
      </c>
      <c r="U759" s="25">
        <f t="shared" si="420"/>
        <v>15</v>
      </c>
      <c r="V759" s="71"/>
      <c r="W759" s="71" t="s">
        <v>46</v>
      </c>
      <c r="X759" s="25" t="s">
        <v>1510</v>
      </c>
      <c r="Y759" s="25">
        <v>25000</v>
      </c>
      <c r="Z759" s="25">
        <v>5000</v>
      </c>
      <c r="AA759" s="42"/>
      <c r="AB759" s="42"/>
      <c r="AC759" s="42"/>
      <c r="AD759" s="42"/>
      <c r="AE759" s="42"/>
      <c r="AF759" s="42">
        <v>0</v>
      </c>
      <c r="AG759" s="42">
        <v>0</v>
      </c>
      <c r="AH759" s="42">
        <v>0</v>
      </c>
      <c r="AI759" s="42">
        <v>0</v>
      </c>
      <c r="AJ759" s="18">
        <v>0</v>
      </c>
      <c r="AK759" s="47">
        <v>0</v>
      </c>
      <c r="AL759" s="75">
        <v>0</v>
      </c>
      <c r="AM759" s="47">
        <f t="shared" si="402"/>
        <v>0</v>
      </c>
      <c r="AN759" s="47"/>
      <c r="AO759" s="48">
        <v>0</v>
      </c>
      <c r="AP759" s="49">
        <v>1</v>
      </c>
      <c r="AQ759" s="18" t="s">
        <v>1552</v>
      </c>
      <c r="AR759" s="24">
        <v>95000</v>
      </c>
      <c r="AS759" s="24" t="s">
        <v>1510</v>
      </c>
      <c r="AT759" s="79">
        <f t="shared" si="400"/>
        <v>0</v>
      </c>
      <c r="AU759" s="51" t="b">
        <f t="shared" si="401"/>
        <v>0</v>
      </c>
      <c r="AV759" s="19"/>
      <c r="AW759" s="47">
        <v>95000</v>
      </c>
      <c r="BB759" s="80">
        <f t="shared" si="403"/>
        <v>25000</v>
      </c>
      <c r="BD759" s="18">
        <v>0</v>
      </c>
      <c r="BE759" s="18">
        <v>0</v>
      </c>
      <c r="BF759" s="18"/>
      <c r="BG759" s="18"/>
      <c r="BH759" s="18"/>
      <c r="BI759" s="18"/>
      <c r="BJ759" s="18"/>
      <c r="BK759" s="18"/>
      <c r="BL759" s="18"/>
    </row>
    <row r="760" spans="1:68" x14ac:dyDescent="0.25">
      <c r="A760" s="18">
        <v>613</v>
      </c>
      <c r="B760" s="23" t="s">
        <v>1042</v>
      </c>
      <c r="C760" s="28" t="s">
        <v>1870</v>
      </c>
      <c r="D760" s="28"/>
      <c r="E760" s="23"/>
      <c r="F760" s="24">
        <v>93500</v>
      </c>
      <c r="G760" s="25">
        <v>0.45</v>
      </c>
      <c r="H760" s="52" t="e">
        <v>#N/A</v>
      </c>
      <c r="I760" s="86" t="s">
        <v>1700</v>
      </c>
      <c r="J760" s="83" t="s">
        <v>1502</v>
      </c>
      <c r="K760" s="71" t="s">
        <v>1187</v>
      </c>
      <c r="L760" s="25" t="s">
        <v>1043</v>
      </c>
      <c r="M760" s="52">
        <v>0.45</v>
      </c>
      <c r="N760" s="71" t="s">
        <v>1208</v>
      </c>
      <c r="O760" s="25">
        <v>1</v>
      </c>
      <c r="P760" s="25">
        <v>7</v>
      </c>
      <c r="Q760" s="52">
        <v>1</v>
      </c>
      <c r="R760" s="25">
        <v>2</v>
      </c>
      <c r="S760" s="25">
        <v>11</v>
      </c>
      <c r="T760" s="25">
        <v>7</v>
      </c>
      <c r="U760" s="25">
        <f t="shared" si="420"/>
        <v>7</v>
      </c>
      <c r="V760" s="71"/>
      <c r="W760" s="71" t="s">
        <v>46</v>
      </c>
      <c r="X760" s="25" t="s">
        <v>1510</v>
      </c>
      <c r="Y760" s="25">
        <v>10000</v>
      </c>
      <c r="Z760" s="25">
        <v>200</v>
      </c>
      <c r="AA760" s="42">
        <v>0</v>
      </c>
      <c r="AB760" s="42">
        <v>0</v>
      </c>
      <c r="AC760" s="42">
        <v>0</v>
      </c>
      <c r="AD760" s="42">
        <v>0</v>
      </c>
      <c r="AE760" s="42">
        <v>0</v>
      </c>
      <c r="AF760" s="42">
        <v>0</v>
      </c>
      <c r="AG760" s="42">
        <v>0</v>
      </c>
      <c r="AH760" s="42">
        <v>0</v>
      </c>
      <c r="AI760" s="42">
        <v>0</v>
      </c>
      <c r="AJ760" s="18">
        <v>0</v>
      </c>
      <c r="AK760" s="47">
        <v>0</v>
      </c>
      <c r="AL760" s="75">
        <v>0</v>
      </c>
      <c r="AM760" s="47">
        <f t="shared" si="402"/>
        <v>0</v>
      </c>
      <c r="AN760" s="47"/>
      <c r="AO760" s="48">
        <v>0</v>
      </c>
      <c r="AP760" s="49">
        <v>1</v>
      </c>
      <c r="AQ760" s="18" t="s">
        <v>1552</v>
      </c>
      <c r="AR760" s="24">
        <v>93500</v>
      </c>
      <c r="AS760" s="24" t="s">
        <v>1510</v>
      </c>
      <c r="AT760" s="79">
        <f t="shared" si="400"/>
        <v>0</v>
      </c>
      <c r="AU760" s="51" t="b">
        <f t="shared" si="401"/>
        <v>0</v>
      </c>
      <c r="AV760" s="19"/>
      <c r="AW760" s="47">
        <v>42075</v>
      </c>
      <c r="BB760" s="80">
        <f t="shared" si="403"/>
        <v>10000</v>
      </c>
      <c r="BD760" s="18">
        <v>0</v>
      </c>
      <c r="BE760" s="18">
        <v>0</v>
      </c>
      <c r="BF760" s="18"/>
      <c r="BG760" s="18"/>
      <c r="BH760" s="18"/>
      <c r="BI760" s="18"/>
      <c r="BJ760" s="18"/>
      <c r="BK760" s="18"/>
      <c r="BL760" s="18"/>
    </row>
    <row r="761" spans="1:68" x14ac:dyDescent="0.25">
      <c r="A761" s="18">
        <v>1060</v>
      </c>
      <c r="B761" s="23" t="s">
        <v>1132</v>
      </c>
      <c r="C761" s="28" t="s">
        <v>1870</v>
      </c>
      <c r="D761" s="28"/>
      <c r="E761" s="23" t="s">
        <v>1602</v>
      </c>
      <c r="F761" s="24">
        <v>150</v>
      </c>
      <c r="G761" s="25">
        <v>300</v>
      </c>
      <c r="H761" s="52" t="e">
        <v>#N/A</v>
      </c>
      <c r="I761" s="86" t="s">
        <v>1699</v>
      </c>
      <c r="J761" s="83" t="s">
        <v>1500</v>
      </c>
      <c r="K761" s="71" t="s">
        <v>1175</v>
      </c>
      <c r="L761" s="25" t="s">
        <v>1133</v>
      </c>
      <c r="M761" s="52">
        <v>300</v>
      </c>
      <c r="N761" s="71" t="s">
        <v>1208</v>
      </c>
      <c r="O761" s="25">
        <v>1</v>
      </c>
      <c r="P761" s="25">
        <v>15</v>
      </c>
      <c r="Q761" s="52">
        <v>1</v>
      </c>
      <c r="R761" s="25">
        <v>5</v>
      </c>
      <c r="S761" s="25">
        <v>22</v>
      </c>
      <c r="T761" s="25">
        <v>25</v>
      </c>
      <c r="U761" s="25">
        <f t="shared" si="420"/>
        <v>22</v>
      </c>
      <c r="V761" s="71"/>
      <c r="W761" s="71" t="s">
        <v>46</v>
      </c>
      <c r="X761" s="25" t="s">
        <v>1529</v>
      </c>
      <c r="Y761" s="25">
        <v>200</v>
      </c>
      <c r="Z761" s="25">
        <v>9</v>
      </c>
      <c r="AA761" s="42"/>
      <c r="AB761" s="42"/>
      <c r="AC761" s="42"/>
      <c r="AD761" s="42"/>
      <c r="AE761" s="42"/>
      <c r="AF761" s="42"/>
      <c r="AG761" s="42"/>
      <c r="AH761" s="42"/>
      <c r="AI761" s="42">
        <v>0</v>
      </c>
      <c r="AJ761" s="18">
        <v>0</v>
      </c>
      <c r="AK761" s="47">
        <v>0</v>
      </c>
      <c r="AL761" s="75">
        <v>0</v>
      </c>
      <c r="AM761" s="47">
        <f t="shared" si="402"/>
        <v>0</v>
      </c>
      <c r="AN761" s="47"/>
      <c r="AO761" s="48">
        <v>0</v>
      </c>
      <c r="AP761" s="49">
        <v>1</v>
      </c>
      <c r="AQ761" s="18" t="s">
        <v>1552</v>
      </c>
      <c r="AR761" s="24">
        <v>150</v>
      </c>
      <c r="AS761" s="24" t="s">
        <v>1509</v>
      </c>
      <c r="AT761" s="79">
        <f t="shared" si="400"/>
        <v>0</v>
      </c>
      <c r="AU761" s="51" t="b">
        <f t="shared" si="401"/>
        <v>0</v>
      </c>
      <c r="AV761" s="19"/>
      <c r="AW761" s="47">
        <v>45000</v>
      </c>
      <c r="BB761" s="80">
        <f t="shared" si="403"/>
        <v>200</v>
      </c>
      <c r="BD761" s="18">
        <v>0</v>
      </c>
      <c r="BE761" s="18">
        <v>0</v>
      </c>
      <c r="BF761" s="18"/>
      <c r="BG761" s="18"/>
      <c r="BH761" s="18"/>
      <c r="BI761" s="18"/>
      <c r="BJ761" s="18"/>
      <c r="BK761" s="18"/>
      <c r="BL761" s="18"/>
    </row>
    <row r="762" spans="1:68" ht="30" x14ac:dyDescent="0.25">
      <c r="A762" s="18">
        <v>994</v>
      </c>
      <c r="B762" s="28" t="s">
        <v>2288</v>
      </c>
      <c r="C762" s="28" t="s">
        <v>1870</v>
      </c>
      <c r="D762" s="28"/>
      <c r="E762" s="23" t="s">
        <v>1602</v>
      </c>
      <c r="F762" s="24">
        <v>1245</v>
      </c>
      <c r="G762" s="25">
        <v>35</v>
      </c>
      <c r="H762" s="52" t="e">
        <v>#N/A</v>
      </c>
      <c r="I762" s="86" t="s">
        <v>1700</v>
      </c>
      <c r="J762" s="83" t="s">
        <v>1505</v>
      </c>
      <c r="K762" s="71" t="s">
        <v>1178</v>
      </c>
      <c r="L762" s="25" t="s">
        <v>1094</v>
      </c>
      <c r="M762" s="52">
        <v>35</v>
      </c>
      <c r="N762" s="71" t="s">
        <v>1208</v>
      </c>
      <c r="O762" s="37">
        <v>1</v>
      </c>
      <c r="P762" s="37">
        <v>4</v>
      </c>
      <c r="Q762" s="87">
        <v>1</v>
      </c>
      <c r="R762" s="37">
        <v>2</v>
      </c>
      <c r="S762" s="37">
        <v>8</v>
      </c>
      <c r="T762" s="37">
        <v>7</v>
      </c>
      <c r="U762" s="25">
        <f t="shared" si="420"/>
        <v>7</v>
      </c>
      <c r="V762" s="71"/>
      <c r="W762" s="71" t="s">
        <v>46</v>
      </c>
      <c r="X762" s="23" t="s">
        <v>1510</v>
      </c>
      <c r="Y762" s="25">
        <v>500</v>
      </c>
      <c r="Z762" s="25">
        <v>10</v>
      </c>
      <c r="AA762" s="42"/>
      <c r="AB762" s="42"/>
      <c r="AC762" s="42"/>
      <c r="AD762" s="42"/>
      <c r="AE762" s="42"/>
      <c r="AF762" s="42"/>
      <c r="AG762" s="42"/>
      <c r="AH762" s="42">
        <v>0</v>
      </c>
      <c r="AI762" s="42">
        <v>0</v>
      </c>
      <c r="AJ762" s="18">
        <v>0</v>
      </c>
      <c r="AK762" s="47">
        <v>0</v>
      </c>
      <c r="AL762" s="75">
        <v>0</v>
      </c>
      <c r="AM762" s="47">
        <f t="shared" si="402"/>
        <v>0</v>
      </c>
      <c r="AN762" s="47"/>
      <c r="AO762" s="48">
        <v>0</v>
      </c>
      <c r="AP762" s="49">
        <v>1</v>
      </c>
      <c r="AQ762" s="18" t="s">
        <v>1552</v>
      </c>
      <c r="AR762" s="24">
        <v>1245</v>
      </c>
      <c r="AS762" s="24" t="s">
        <v>1510</v>
      </c>
      <c r="AT762" s="79">
        <f t="shared" si="400"/>
        <v>0</v>
      </c>
      <c r="AU762" s="51" t="b">
        <f t="shared" si="401"/>
        <v>0</v>
      </c>
      <c r="AV762" s="19"/>
      <c r="AW762" s="47">
        <v>43575</v>
      </c>
      <c r="BB762" s="80">
        <f t="shared" si="403"/>
        <v>500</v>
      </c>
      <c r="BD762" s="18">
        <v>0</v>
      </c>
      <c r="BE762" s="18">
        <v>0</v>
      </c>
      <c r="BF762" s="18"/>
      <c r="BG762" s="18"/>
      <c r="BH762" s="18"/>
      <c r="BI762" s="18"/>
      <c r="BJ762" s="18"/>
      <c r="BK762" s="18"/>
      <c r="BL762" s="18"/>
    </row>
    <row r="763" spans="1:68" x14ac:dyDescent="0.25">
      <c r="A763" s="18">
        <v>588</v>
      </c>
      <c r="B763" s="23" t="s">
        <v>1034</v>
      </c>
      <c r="C763" s="28" t="s">
        <v>1870</v>
      </c>
      <c r="D763" s="28"/>
      <c r="E763" s="23"/>
      <c r="F763" s="24">
        <v>132000</v>
      </c>
      <c r="G763" s="25">
        <v>0.3</v>
      </c>
      <c r="H763" s="52" t="e">
        <v>#N/A</v>
      </c>
      <c r="I763" s="86" t="s">
        <v>1700</v>
      </c>
      <c r="J763" s="83" t="s">
        <v>1502</v>
      </c>
      <c r="K763" s="71" t="s">
        <v>1187</v>
      </c>
      <c r="L763" s="25" t="s">
        <v>1035</v>
      </c>
      <c r="M763" s="52">
        <v>0.3</v>
      </c>
      <c r="N763" s="71" t="s">
        <v>1208</v>
      </c>
      <c r="O763" s="25">
        <v>1</v>
      </c>
      <c r="P763" s="25">
        <v>10</v>
      </c>
      <c r="Q763" s="52">
        <v>1</v>
      </c>
      <c r="R763" s="25">
        <v>3</v>
      </c>
      <c r="S763" s="25">
        <v>15</v>
      </c>
      <c r="T763" s="25">
        <v>7</v>
      </c>
      <c r="U763" s="25">
        <f t="shared" si="420"/>
        <v>7</v>
      </c>
      <c r="V763" s="71"/>
      <c r="W763" s="71" t="s">
        <v>46</v>
      </c>
      <c r="X763" s="25" t="s">
        <v>1510</v>
      </c>
      <c r="Y763" s="25">
        <v>10000</v>
      </c>
      <c r="Z763" s="25">
        <v>200</v>
      </c>
      <c r="AA763" s="42">
        <v>0</v>
      </c>
      <c r="AB763" s="42">
        <v>0</v>
      </c>
      <c r="AC763" s="42">
        <v>0</v>
      </c>
      <c r="AD763" s="42">
        <v>0</v>
      </c>
      <c r="AE763" s="42">
        <v>0</v>
      </c>
      <c r="AF763" s="42">
        <v>0</v>
      </c>
      <c r="AG763" s="42">
        <v>0</v>
      </c>
      <c r="AH763" s="42">
        <v>0</v>
      </c>
      <c r="AI763" s="42">
        <v>0</v>
      </c>
      <c r="AJ763" s="18">
        <v>0</v>
      </c>
      <c r="AK763" s="47">
        <v>0</v>
      </c>
      <c r="AL763" s="75">
        <v>0</v>
      </c>
      <c r="AM763" s="47">
        <f t="shared" si="402"/>
        <v>0</v>
      </c>
      <c r="AN763" s="47"/>
      <c r="AO763" s="48">
        <v>0</v>
      </c>
      <c r="AP763" s="49">
        <v>1</v>
      </c>
      <c r="AQ763" s="18" t="s">
        <v>1552</v>
      </c>
      <c r="AR763" s="24">
        <v>132000</v>
      </c>
      <c r="AS763" s="24" t="s">
        <v>1510</v>
      </c>
      <c r="AT763" s="79">
        <f t="shared" si="400"/>
        <v>0</v>
      </c>
      <c r="AU763" s="51" t="b">
        <f t="shared" si="401"/>
        <v>0</v>
      </c>
      <c r="AV763" s="19"/>
      <c r="AW763" s="47">
        <v>39600</v>
      </c>
      <c r="BB763" s="80">
        <f t="shared" si="403"/>
        <v>10000</v>
      </c>
      <c r="BD763" s="18">
        <v>0</v>
      </c>
      <c r="BE763" s="18">
        <v>0</v>
      </c>
      <c r="BF763" s="18"/>
      <c r="BG763" s="18"/>
      <c r="BH763" s="18"/>
      <c r="BI763" s="18"/>
      <c r="BJ763" s="18"/>
      <c r="BK763" s="18"/>
      <c r="BL763" s="18"/>
    </row>
    <row r="764" spans="1:68" x14ac:dyDescent="0.25">
      <c r="A764" s="18">
        <v>612</v>
      </c>
      <c r="B764" s="23" t="s">
        <v>1040</v>
      </c>
      <c r="C764" s="28" t="s">
        <v>1870</v>
      </c>
      <c r="D764" s="28"/>
      <c r="E764" s="23"/>
      <c r="F764" s="24">
        <v>74000</v>
      </c>
      <c r="G764" s="25">
        <v>0.3</v>
      </c>
      <c r="H764" s="52" t="e">
        <v>#N/A</v>
      </c>
      <c r="I764" s="86" t="s">
        <v>1700</v>
      </c>
      <c r="J764" s="83" t="s">
        <v>1502</v>
      </c>
      <c r="K764" s="71" t="s">
        <v>1187</v>
      </c>
      <c r="L764" s="25" t="s">
        <v>1041</v>
      </c>
      <c r="M764" s="52">
        <v>0.3</v>
      </c>
      <c r="N764" s="71" t="s">
        <v>1208</v>
      </c>
      <c r="O764" s="25">
        <v>1</v>
      </c>
      <c r="P764" s="25">
        <v>10</v>
      </c>
      <c r="Q764" s="52">
        <v>1</v>
      </c>
      <c r="R764" s="25">
        <v>3</v>
      </c>
      <c r="S764" s="25">
        <v>15</v>
      </c>
      <c r="T764" s="25">
        <v>7</v>
      </c>
      <c r="U764" s="25">
        <f t="shared" si="420"/>
        <v>7</v>
      </c>
      <c r="V764" s="71"/>
      <c r="W764" s="71" t="s">
        <v>46</v>
      </c>
      <c r="X764" s="25" t="s">
        <v>1510</v>
      </c>
      <c r="Y764" s="25">
        <v>10000</v>
      </c>
      <c r="Z764" s="25">
        <v>200</v>
      </c>
      <c r="AA764" s="42">
        <v>0</v>
      </c>
      <c r="AB764" s="42">
        <v>0</v>
      </c>
      <c r="AC764" s="42">
        <v>0</v>
      </c>
      <c r="AD764" s="42">
        <v>0</v>
      </c>
      <c r="AE764" s="42">
        <v>0</v>
      </c>
      <c r="AF764" s="42">
        <v>0</v>
      </c>
      <c r="AG764" s="42">
        <v>0</v>
      </c>
      <c r="AH764" s="42">
        <v>0</v>
      </c>
      <c r="AI764" s="42">
        <v>0</v>
      </c>
      <c r="AJ764" s="18">
        <v>0</v>
      </c>
      <c r="AK764" s="47">
        <v>0</v>
      </c>
      <c r="AL764" s="75">
        <v>0</v>
      </c>
      <c r="AM764" s="47">
        <f t="shared" si="402"/>
        <v>0</v>
      </c>
      <c r="AN764" s="47"/>
      <c r="AO764" s="48">
        <v>0</v>
      </c>
      <c r="AP764" s="49">
        <v>1</v>
      </c>
      <c r="AQ764" s="18" t="s">
        <v>1552</v>
      </c>
      <c r="AR764" s="24">
        <v>74000</v>
      </c>
      <c r="AS764" s="24" t="s">
        <v>1510</v>
      </c>
      <c r="AT764" s="79">
        <f t="shared" si="400"/>
        <v>0</v>
      </c>
      <c r="AU764" s="51" t="b">
        <f t="shared" si="401"/>
        <v>0</v>
      </c>
      <c r="AV764" s="19"/>
      <c r="AW764" s="47">
        <v>22200</v>
      </c>
      <c r="BB764" s="80">
        <f t="shared" si="403"/>
        <v>10000</v>
      </c>
      <c r="BD764" s="18">
        <v>0</v>
      </c>
      <c r="BE764" s="18">
        <v>0</v>
      </c>
      <c r="BF764" s="18"/>
      <c r="BG764" s="18"/>
      <c r="BH764" s="18"/>
      <c r="BI764" s="18"/>
      <c r="BJ764" s="18"/>
      <c r="BK764" s="18"/>
      <c r="BL764" s="18"/>
    </row>
    <row r="765" spans="1:68" x14ac:dyDescent="0.25">
      <c r="A765" s="18">
        <v>584</v>
      </c>
      <c r="B765" s="23" t="s">
        <v>1030</v>
      </c>
      <c r="C765" s="28" t="s">
        <v>1870</v>
      </c>
      <c r="D765" s="28"/>
      <c r="E765" s="23"/>
      <c r="F765" s="24">
        <v>75000</v>
      </c>
      <c r="G765" s="25">
        <v>0.3</v>
      </c>
      <c r="H765" s="52" t="s">
        <v>1810</v>
      </c>
      <c r="I765" s="86" t="s">
        <v>1700</v>
      </c>
      <c r="J765" s="83" t="s">
        <v>1502</v>
      </c>
      <c r="K765" s="71" t="s">
        <v>1187</v>
      </c>
      <c r="L765" s="25" t="s">
        <v>1031</v>
      </c>
      <c r="M765" s="52">
        <v>0.3</v>
      </c>
      <c r="N765" s="71" t="s">
        <v>1208</v>
      </c>
      <c r="O765" s="25">
        <v>1</v>
      </c>
      <c r="P765" s="25">
        <v>10</v>
      </c>
      <c r="Q765" s="52">
        <v>1</v>
      </c>
      <c r="R765" s="25">
        <v>3</v>
      </c>
      <c r="S765" s="25">
        <v>15</v>
      </c>
      <c r="T765" s="25">
        <v>7</v>
      </c>
      <c r="U765" s="25">
        <f t="shared" si="420"/>
        <v>7</v>
      </c>
      <c r="V765" s="71"/>
      <c r="W765" s="71" t="s">
        <v>46</v>
      </c>
      <c r="X765" s="25" t="s">
        <v>1510</v>
      </c>
      <c r="Y765" s="25">
        <v>10000</v>
      </c>
      <c r="Z765" s="25">
        <v>200</v>
      </c>
      <c r="AA765" s="42">
        <v>0</v>
      </c>
      <c r="AB765" s="42">
        <v>0</v>
      </c>
      <c r="AC765" s="42">
        <v>0</v>
      </c>
      <c r="AD765" s="42">
        <v>0</v>
      </c>
      <c r="AE765" s="42">
        <v>0</v>
      </c>
      <c r="AF765" s="42">
        <v>0</v>
      </c>
      <c r="AG765" s="42">
        <v>0</v>
      </c>
      <c r="AH765" s="42">
        <v>0</v>
      </c>
      <c r="AI765" s="42">
        <v>0</v>
      </c>
      <c r="AJ765" s="18">
        <v>0</v>
      </c>
      <c r="AK765" s="47">
        <v>0</v>
      </c>
      <c r="AL765" s="75">
        <v>0</v>
      </c>
      <c r="AM765" s="47">
        <f t="shared" si="402"/>
        <v>0</v>
      </c>
      <c r="AN765" s="47"/>
      <c r="AO765" s="48">
        <v>0</v>
      </c>
      <c r="AP765" s="49">
        <v>1</v>
      </c>
      <c r="AQ765" s="18" t="s">
        <v>1552</v>
      </c>
      <c r="AR765" s="24">
        <v>75000</v>
      </c>
      <c r="AS765" s="24" t="s">
        <v>1510</v>
      </c>
      <c r="AT765" s="79">
        <f t="shared" si="400"/>
        <v>0</v>
      </c>
      <c r="AU765" s="51" t="b">
        <f t="shared" si="401"/>
        <v>0</v>
      </c>
      <c r="AV765" s="19"/>
      <c r="AW765" s="47">
        <v>22500</v>
      </c>
      <c r="BB765" s="80">
        <f t="shared" si="403"/>
        <v>10000</v>
      </c>
      <c r="BD765" s="18">
        <v>0</v>
      </c>
      <c r="BE765" s="18">
        <v>0</v>
      </c>
      <c r="BF765" s="18"/>
      <c r="BG765" s="18"/>
      <c r="BH765" s="18"/>
      <c r="BI765" s="18"/>
      <c r="BJ765" s="18"/>
      <c r="BK765" s="18"/>
      <c r="BL765" s="18"/>
    </row>
    <row r="766" spans="1:68" ht="45" x14ac:dyDescent="0.25">
      <c r="A766" s="18">
        <v>1080</v>
      </c>
      <c r="B766" s="28" t="s">
        <v>2291</v>
      </c>
      <c r="C766" s="28" t="s">
        <v>1870</v>
      </c>
      <c r="D766" s="28"/>
      <c r="E766" s="23" t="s">
        <v>1602</v>
      </c>
      <c r="F766" s="24">
        <v>20</v>
      </c>
      <c r="G766" s="25">
        <v>2700</v>
      </c>
      <c r="H766" s="52" t="e">
        <v>#N/A</v>
      </c>
      <c r="I766" s="86" t="s">
        <v>1700</v>
      </c>
      <c r="J766" s="83" t="s">
        <v>1505</v>
      </c>
      <c r="K766" s="71" t="s">
        <v>1183</v>
      </c>
      <c r="L766" s="25" t="s">
        <v>1156</v>
      </c>
      <c r="M766" s="52">
        <v>2700</v>
      </c>
      <c r="N766" s="71" t="s">
        <v>1207</v>
      </c>
      <c r="O766" s="25">
        <v>1</v>
      </c>
      <c r="P766" s="25">
        <v>20</v>
      </c>
      <c r="Q766" s="52">
        <v>5</v>
      </c>
      <c r="R766" s="25">
        <v>5</v>
      </c>
      <c r="S766" s="25">
        <v>31</v>
      </c>
      <c r="T766" s="54">
        <v>30</v>
      </c>
      <c r="U766" s="25">
        <f t="shared" si="420"/>
        <v>30</v>
      </c>
      <c r="V766" s="71"/>
      <c r="W766" s="71" t="s">
        <v>19</v>
      </c>
      <c r="X766" s="25" t="s">
        <v>1529</v>
      </c>
      <c r="Y766" s="25">
        <v>25</v>
      </c>
      <c r="Z766" s="25">
        <v>5</v>
      </c>
      <c r="AA766" s="42"/>
      <c r="AB766" s="42"/>
      <c r="AC766" s="42"/>
      <c r="AD766" s="42"/>
      <c r="AE766" s="42"/>
      <c r="AF766" s="42"/>
      <c r="AG766" s="42"/>
      <c r="AH766" s="42"/>
      <c r="AI766" s="42">
        <v>0</v>
      </c>
      <c r="AJ766" s="18">
        <v>0</v>
      </c>
      <c r="AK766" s="47">
        <v>0</v>
      </c>
      <c r="AL766" s="75">
        <v>0</v>
      </c>
      <c r="AM766" s="47">
        <f t="shared" si="402"/>
        <v>0</v>
      </c>
      <c r="AN766" s="47"/>
      <c r="AO766" s="48">
        <v>0</v>
      </c>
      <c r="AP766" s="49">
        <v>1</v>
      </c>
      <c r="AQ766" s="18" t="s">
        <v>1552</v>
      </c>
      <c r="AR766" s="24">
        <v>20</v>
      </c>
      <c r="AS766" s="24" t="s">
        <v>1509</v>
      </c>
      <c r="AT766" s="79">
        <f t="shared" si="400"/>
        <v>0</v>
      </c>
      <c r="AU766" s="51" t="b">
        <f t="shared" si="401"/>
        <v>0</v>
      </c>
      <c r="AV766" s="19"/>
      <c r="AW766" s="47">
        <v>54000</v>
      </c>
      <c r="BB766" s="80">
        <f t="shared" si="403"/>
        <v>25</v>
      </c>
      <c r="BD766" s="18">
        <v>0</v>
      </c>
      <c r="BE766" s="18">
        <v>0</v>
      </c>
      <c r="BF766" s="18"/>
      <c r="BG766" s="18"/>
      <c r="BH766" s="18"/>
      <c r="BI766" s="18"/>
      <c r="BJ766" s="18"/>
      <c r="BK766" s="18"/>
      <c r="BL766" s="18"/>
    </row>
    <row r="767" spans="1:68" x14ac:dyDescent="0.25">
      <c r="A767" s="18">
        <v>54</v>
      </c>
      <c r="B767" s="23" t="s">
        <v>1011</v>
      </c>
      <c r="C767" s="28" t="s">
        <v>1870</v>
      </c>
      <c r="D767" s="28"/>
      <c r="E767" s="23" t="s">
        <v>1602</v>
      </c>
      <c r="F767" s="24">
        <v>100</v>
      </c>
      <c r="G767" s="25">
        <v>800</v>
      </c>
      <c r="H767" s="52" t="e">
        <v>#N/A</v>
      </c>
      <c r="I767" s="86" t="s">
        <v>1700</v>
      </c>
      <c r="J767" s="83" t="s">
        <v>1504</v>
      </c>
      <c r="K767" s="71" t="s">
        <v>1171</v>
      </c>
      <c r="L767" s="25" t="s">
        <v>1012</v>
      </c>
      <c r="M767" s="52">
        <v>800</v>
      </c>
      <c r="N767" s="71" t="s">
        <v>1207</v>
      </c>
      <c r="O767" s="25">
        <v>1</v>
      </c>
      <c r="P767" s="25">
        <v>10</v>
      </c>
      <c r="Q767" s="52">
        <v>4</v>
      </c>
      <c r="R767" s="25">
        <v>2</v>
      </c>
      <c r="S767" s="25">
        <v>1</v>
      </c>
      <c r="T767" s="25">
        <v>5</v>
      </c>
      <c r="U767" s="25">
        <f t="shared" si="420"/>
        <v>1</v>
      </c>
      <c r="V767" s="71"/>
      <c r="W767" s="71" t="s">
        <v>19</v>
      </c>
      <c r="X767" s="25" t="s">
        <v>1529</v>
      </c>
      <c r="Y767" s="25">
        <v>25</v>
      </c>
      <c r="Z767" s="25">
        <v>20</v>
      </c>
      <c r="AA767" s="42">
        <v>0</v>
      </c>
      <c r="AB767" s="42">
        <v>0</v>
      </c>
      <c r="AC767" s="42">
        <v>0</v>
      </c>
      <c r="AD767" s="42">
        <v>0</v>
      </c>
      <c r="AE767" s="42">
        <v>0</v>
      </c>
      <c r="AF767" s="42">
        <v>0</v>
      </c>
      <c r="AG767" s="42">
        <v>0</v>
      </c>
      <c r="AH767" s="42">
        <v>0</v>
      </c>
      <c r="AI767" s="42">
        <v>0</v>
      </c>
      <c r="AJ767" s="18">
        <v>0</v>
      </c>
      <c r="AK767" s="47">
        <v>0</v>
      </c>
      <c r="AL767" s="75">
        <v>0</v>
      </c>
      <c r="AM767" s="47">
        <f t="shared" si="402"/>
        <v>0</v>
      </c>
      <c r="AN767" s="47"/>
      <c r="AO767" s="48">
        <v>0</v>
      </c>
      <c r="AP767" s="49">
        <v>1</v>
      </c>
      <c r="AQ767" s="18" t="s">
        <v>1552</v>
      </c>
      <c r="AR767" s="24">
        <v>100</v>
      </c>
      <c r="AS767" s="24" t="s">
        <v>1509</v>
      </c>
      <c r="AT767" s="79">
        <f t="shared" si="400"/>
        <v>0</v>
      </c>
      <c r="AU767" s="51" t="b">
        <f t="shared" si="401"/>
        <v>0</v>
      </c>
      <c r="AV767" s="19"/>
      <c r="AW767" s="47">
        <v>80000</v>
      </c>
      <c r="BB767" s="80">
        <f t="shared" si="403"/>
        <v>25</v>
      </c>
      <c r="BD767" s="18">
        <v>0</v>
      </c>
      <c r="BE767" s="18">
        <v>0</v>
      </c>
      <c r="BF767" s="18"/>
      <c r="BG767" s="18"/>
      <c r="BH767" s="18"/>
      <c r="BI767" s="18"/>
      <c r="BJ767" s="18"/>
      <c r="BK767" s="18"/>
      <c r="BL767" s="18"/>
    </row>
    <row r="768" spans="1:68" x14ac:dyDescent="0.25">
      <c r="A768" s="18">
        <v>611</v>
      </c>
      <c r="B768" s="23" t="s">
        <v>1038</v>
      </c>
      <c r="C768" s="28" t="s">
        <v>1870</v>
      </c>
      <c r="D768" s="28"/>
      <c r="E768" s="23"/>
      <c r="F768" s="24">
        <v>51900</v>
      </c>
      <c r="G768" s="25">
        <v>0.3</v>
      </c>
      <c r="H768" s="52" t="e">
        <v>#N/A</v>
      </c>
      <c r="I768" s="86" t="s">
        <v>1700</v>
      </c>
      <c r="J768" s="83" t="s">
        <v>1502</v>
      </c>
      <c r="K768" s="71" t="s">
        <v>1187</v>
      </c>
      <c r="L768" s="25" t="s">
        <v>1039</v>
      </c>
      <c r="M768" s="52">
        <v>0.3</v>
      </c>
      <c r="N768" s="71" t="s">
        <v>1208</v>
      </c>
      <c r="O768" s="25">
        <v>1</v>
      </c>
      <c r="P768" s="25">
        <v>10</v>
      </c>
      <c r="Q768" s="52">
        <v>1</v>
      </c>
      <c r="R768" s="25">
        <v>3</v>
      </c>
      <c r="S768" s="25">
        <v>15</v>
      </c>
      <c r="T768" s="25">
        <v>7</v>
      </c>
      <c r="U768" s="25">
        <f t="shared" si="420"/>
        <v>7</v>
      </c>
      <c r="V768" s="71"/>
      <c r="W768" s="71" t="s">
        <v>46</v>
      </c>
      <c r="X768" s="25" t="s">
        <v>1510</v>
      </c>
      <c r="Y768" s="25">
        <v>10000</v>
      </c>
      <c r="Z768" s="25">
        <v>200</v>
      </c>
      <c r="AA768" s="42">
        <v>0</v>
      </c>
      <c r="AB768" s="42">
        <v>0</v>
      </c>
      <c r="AC768" s="42">
        <v>0</v>
      </c>
      <c r="AD768" s="42">
        <v>0</v>
      </c>
      <c r="AE768" s="42">
        <v>0</v>
      </c>
      <c r="AF768" s="42">
        <v>0</v>
      </c>
      <c r="AG768" s="42">
        <v>0</v>
      </c>
      <c r="AH768" s="42">
        <v>0</v>
      </c>
      <c r="AI768" s="42">
        <v>0</v>
      </c>
      <c r="AJ768" s="18">
        <v>0</v>
      </c>
      <c r="AK768" s="47">
        <v>0</v>
      </c>
      <c r="AL768" s="75">
        <v>0</v>
      </c>
      <c r="AM768" s="47">
        <f t="shared" si="402"/>
        <v>0</v>
      </c>
      <c r="AN768" s="47"/>
      <c r="AO768" s="48">
        <v>0</v>
      </c>
      <c r="AP768" s="49">
        <v>1</v>
      </c>
      <c r="AQ768" s="18" t="s">
        <v>1552</v>
      </c>
      <c r="AR768" s="24">
        <v>51900</v>
      </c>
      <c r="AS768" s="24" t="s">
        <v>1510</v>
      </c>
      <c r="AT768" s="79">
        <f t="shared" ref="AT768:AT831" si="421">AL768/26</f>
        <v>0</v>
      </c>
      <c r="AU768" s="51" t="b">
        <f t="shared" ref="AU768:AU831" si="422">IF(AT768&gt;=Y768,TRUE,FALSE)</f>
        <v>0</v>
      </c>
      <c r="AV768" s="19"/>
      <c r="AW768" s="47">
        <v>15570</v>
      </c>
      <c r="BB768" s="80">
        <f t="shared" si="403"/>
        <v>10000</v>
      </c>
      <c r="BD768" s="18">
        <v>0</v>
      </c>
      <c r="BE768" s="18">
        <v>0</v>
      </c>
      <c r="BF768" s="18"/>
      <c r="BG768" s="18"/>
      <c r="BH768" s="18"/>
      <c r="BI768" s="18"/>
      <c r="BJ768" s="18"/>
      <c r="BK768" s="18"/>
      <c r="BL768" s="18"/>
    </row>
    <row r="769" spans="1:64" ht="30" x14ac:dyDescent="0.25">
      <c r="A769" s="18">
        <v>453</v>
      </c>
      <c r="B769" s="28" t="s">
        <v>2294</v>
      </c>
      <c r="C769" s="28" t="s">
        <v>1870</v>
      </c>
      <c r="D769" s="28"/>
      <c r="E769" s="23"/>
      <c r="F769" s="24">
        <v>33000</v>
      </c>
      <c r="G769" s="25">
        <v>0.45</v>
      </c>
      <c r="H769" s="52" t="e">
        <v>#N/A</v>
      </c>
      <c r="I769" s="86" t="s">
        <v>1700</v>
      </c>
      <c r="J769" s="83" t="s">
        <v>1505</v>
      </c>
      <c r="K769" s="71" t="s">
        <v>1187</v>
      </c>
      <c r="L769" s="25" t="s">
        <v>1027</v>
      </c>
      <c r="M769" s="52">
        <v>0.45</v>
      </c>
      <c r="N769" s="71" t="s">
        <v>1208</v>
      </c>
      <c r="O769" s="25">
        <v>1</v>
      </c>
      <c r="P769" s="25">
        <v>10</v>
      </c>
      <c r="Q769" s="52">
        <v>1</v>
      </c>
      <c r="R769" s="25">
        <v>3</v>
      </c>
      <c r="S769" s="25">
        <v>15</v>
      </c>
      <c r="T769" s="25">
        <v>7</v>
      </c>
      <c r="U769" s="25">
        <f t="shared" si="420"/>
        <v>7</v>
      </c>
      <c r="V769" s="71"/>
      <c r="W769" s="71" t="s">
        <v>46</v>
      </c>
      <c r="X769" s="25" t="s">
        <v>1510</v>
      </c>
      <c r="Y769" s="25" t="e">
        <v>#REF!</v>
      </c>
      <c r="Z769" s="25">
        <v>200</v>
      </c>
      <c r="AA769" s="42"/>
      <c r="AB769" s="42"/>
      <c r="AC769" s="42"/>
      <c r="AD769" s="42"/>
      <c r="AE769" s="42"/>
      <c r="AF769" s="42">
        <v>0</v>
      </c>
      <c r="AG769" s="42">
        <v>0</v>
      </c>
      <c r="AH769" s="42">
        <v>0</v>
      </c>
      <c r="AI769" s="42">
        <v>0</v>
      </c>
      <c r="AJ769" s="18">
        <v>0</v>
      </c>
      <c r="AK769" s="47">
        <v>0</v>
      </c>
      <c r="AL769" s="75">
        <v>0</v>
      </c>
      <c r="AM769" s="47">
        <f t="shared" ref="AM769:AM823" si="423">(AJ769/9)*M769</f>
        <v>0</v>
      </c>
      <c r="AN769" s="47"/>
      <c r="AO769" s="48">
        <v>0</v>
      </c>
      <c r="AP769" s="49">
        <v>1</v>
      </c>
      <c r="AQ769" s="18" t="s">
        <v>1552</v>
      </c>
      <c r="AR769" s="24">
        <v>33000</v>
      </c>
      <c r="AS769" s="24" t="s">
        <v>1510</v>
      </c>
      <c r="AT769" s="79">
        <f t="shared" si="421"/>
        <v>0</v>
      </c>
      <c r="AU769" s="51" t="e">
        <f t="shared" si="422"/>
        <v>#REF!</v>
      </c>
      <c r="AV769" s="19"/>
      <c r="AW769" s="47">
        <v>14850</v>
      </c>
      <c r="BB769" s="80" t="e">
        <f t="shared" ref="BB769:BB832" si="424">MAX(Y769,AT769)</f>
        <v>#REF!</v>
      </c>
      <c r="BD769" s="18">
        <v>0</v>
      </c>
      <c r="BE769" s="18">
        <v>0</v>
      </c>
      <c r="BF769" s="18"/>
      <c r="BG769" s="18"/>
      <c r="BH769" s="18"/>
      <c r="BI769" s="18"/>
      <c r="BJ769" s="18"/>
      <c r="BK769" s="18"/>
      <c r="BL769" s="18"/>
    </row>
    <row r="770" spans="1:64" ht="30" x14ac:dyDescent="0.25">
      <c r="A770" s="18">
        <v>843</v>
      </c>
      <c r="B770" s="28" t="s">
        <v>2299</v>
      </c>
      <c r="C770" s="28" t="s">
        <v>1870</v>
      </c>
      <c r="D770" s="28"/>
      <c r="E770" s="23" t="s">
        <v>1602</v>
      </c>
      <c r="F770" s="24">
        <v>50</v>
      </c>
      <c r="G770" s="25">
        <v>890.23749999999995</v>
      </c>
      <c r="H770" s="52" t="e">
        <v>#N/A</v>
      </c>
      <c r="I770" s="86" t="s">
        <v>1700</v>
      </c>
      <c r="J770" s="83" t="s">
        <v>1661</v>
      </c>
      <c r="K770" s="71" t="s">
        <v>1183</v>
      </c>
      <c r="L770" s="25" t="s">
        <v>1050</v>
      </c>
      <c r="M770" s="52">
        <v>890.23749999999995</v>
      </c>
      <c r="N770" s="71" t="s">
        <v>1207</v>
      </c>
      <c r="O770" s="25">
        <v>1</v>
      </c>
      <c r="P770" s="25">
        <v>20</v>
      </c>
      <c r="Q770" s="52">
        <v>5</v>
      </c>
      <c r="R770" s="25">
        <v>5</v>
      </c>
      <c r="S770" s="25">
        <v>31</v>
      </c>
      <c r="T770" s="54">
        <v>30</v>
      </c>
      <c r="U770" s="25">
        <f t="shared" si="420"/>
        <v>30</v>
      </c>
      <c r="V770" s="71"/>
      <c r="W770" s="71" t="s">
        <v>19</v>
      </c>
      <c r="X770" s="25" t="s">
        <v>1529</v>
      </c>
      <c r="Y770" s="25">
        <v>25</v>
      </c>
      <c r="Z770" s="25">
        <v>25</v>
      </c>
      <c r="AA770" s="42"/>
      <c r="AB770" s="42"/>
      <c r="AC770" s="42"/>
      <c r="AD770" s="42">
        <v>0</v>
      </c>
      <c r="AE770" s="42">
        <v>0</v>
      </c>
      <c r="AF770" s="42">
        <v>0</v>
      </c>
      <c r="AG770" s="42">
        <v>0</v>
      </c>
      <c r="AH770" s="42">
        <v>0</v>
      </c>
      <c r="AI770" s="42">
        <v>0</v>
      </c>
      <c r="AJ770" s="18">
        <v>0</v>
      </c>
      <c r="AK770" s="47">
        <v>0</v>
      </c>
      <c r="AL770" s="75">
        <v>0</v>
      </c>
      <c r="AM770" s="47">
        <f t="shared" si="423"/>
        <v>0</v>
      </c>
      <c r="AN770" s="47"/>
      <c r="AO770" s="48">
        <v>0</v>
      </c>
      <c r="AP770" s="49">
        <v>1</v>
      </c>
      <c r="AQ770" s="18" t="s">
        <v>1552</v>
      </c>
      <c r="AR770" s="24">
        <v>50</v>
      </c>
      <c r="AS770" s="24" t="s">
        <v>1509</v>
      </c>
      <c r="AT770" s="79">
        <f t="shared" si="421"/>
        <v>0</v>
      </c>
      <c r="AU770" s="51" t="b">
        <f t="shared" si="422"/>
        <v>0</v>
      </c>
      <c r="AV770" s="19"/>
      <c r="AW770" s="47">
        <v>44511.875</v>
      </c>
      <c r="BB770" s="80">
        <f t="shared" si="424"/>
        <v>25</v>
      </c>
      <c r="BD770" s="18">
        <v>0</v>
      </c>
      <c r="BE770" s="18">
        <v>0</v>
      </c>
      <c r="BF770" s="18"/>
      <c r="BG770" s="18"/>
      <c r="BH770" s="18"/>
      <c r="BI770" s="18"/>
      <c r="BJ770" s="18"/>
      <c r="BK770" s="18"/>
      <c r="BL770" s="18"/>
    </row>
    <row r="771" spans="1:64" x14ac:dyDescent="0.25">
      <c r="A771" s="18">
        <v>993</v>
      </c>
      <c r="B771" s="23" t="s">
        <v>1092</v>
      </c>
      <c r="C771" s="28" t="s">
        <v>1870</v>
      </c>
      <c r="D771" s="28"/>
      <c r="E771" s="23" t="s">
        <v>1602</v>
      </c>
      <c r="F771" s="24">
        <v>18790</v>
      </c>
      <c r="G771" s="25">
        <v>0.65</v>
      </c>
      <c r="H771" s="52" t="e">
        <v>#N/A</v>
      </c>
      <c r="I771" s="86" t="s">
        <v>1700</v>
      </c>
      <c r="J771" s="83" t="s">
        <v>1505</v>
      </c>
      <c r="K771" s="71" t="s">
        <v>1187</v>
      </c>
      <c r="L771" s="25" t="s">
        <v>1093</v>
      </c>
      <c r="M771" s="52">
        <v>0.65</v>
      </c>
      <c r="N771" s="71" t="s">
        <v>1208</v>
      </c>
      <c r="O771" s="25">
        <v>1</v>
      </c>
      <c r="P771" s="25">
        <v>10</v>
      </c>
      <c r="Q771" s="52">
        <v>1</v>
      </c>
      <c r="R771" s="25">
        <v>3</v>
      </c>
      <c r="S771" s="25">
        <v>15</v>
      </c>
      <c r="T771" s="25">
        <v>5</v>
      </c>
      <c r="U771" s="25">
        <f t="shared" si="420"/>
        <v>5</v>
      </c>
      <c r="V771" s="71"/>
      <c r="W771" s="71" t="s">
        <v>46</v>
      </c>
      <c r="X771" s="25" t="s">
        <v>1510</v>
      </c>
      <c r="Y771" s="25">
        <v>10000</v>
      </c>
      <c r="Z771" s="25">
        <v>200</v>
      </c>
      <c r="AA771" s="42"/>
      <c r="AB771" s="42"/>
      <c r="AC771" s="42"/>
      <c r="AD771" s="42"/>
      <c r="AE771" s="42"/>
      <c r="AF771" s="42"/>
      <c r="AG771" s="42"/>
      <c r="AH771" s="42">
        <v>0</v>
      </c>
      <c r="AI771" s="42">
        <v>0</v>
      </c>
      <c r="AJ771" s="18">
        <v>0</v>
      </c>
      <c r="AK771" s="47">
        <v>0</v>
      </c>
      <c r="AL771" s="75">
        <v>0</v>
      </c>
      <c r="AM771" s="47">
        <f t="shared" si="423"/>
        <v>0</v>
      </c>
      <c r="AN771" s="47"/>
      <c r="AO771" s="48">
        <v>0</v>
      </c>
      <c r="AP771" s="49">
        <v>1</v>
      </c>
      <c r="AQ771" s="18" t="s">
        <v>1552</v>
      </c>
      <c r="AR771" s="24">
        <v>18790</v>
      </c>
      <c r="AS771" s="24" t="s">
        <v>1510</v>
      </c>
      <c r="AT771" s="79">
        <f t="shared" si="421"/>
        <v>0</v>
      </c>
      <c r="AU771" s="51" t="b">
        <f t="shared" si="422"/>
        <v>0</v>
      </c>
      <c r="AV771" s="19"/>
      <c r="AW771" s="47">
        <v>12213.5</v>
      </c>
      <c r="BB771" s="80">
        <f t="shared" si="424"/>
        <v>10000</v>
      </c>
      <c r="BD771" s="18">
        <v>0</v>
      </c>
      <c r="BE771" s="18">
        <v>0</v>
      </c>
      <c r="BF771" s="18"/>
      <c r="BG771" s="18"/>
      <c r="BH771" s="18"/>
      <c r="BI771" s="18"/>
      <c r="BJ771" s="18"/>
      <c r="BK771" s="18"/>
      <c r="BL771" s="18"/>
    </row>
    <row r="772" spans="1:64" x14ac:dyDescent="0.25">
      <c r="A772" s="18">
        <v>889</v>
      </c>
      <c r="B772" s="23" t="s">
        <v>1060</v>
      </c>
      <c r="C772" s="28" t="s">
        <v>1870</v>
      </c>
      <c r="D772" s="28"/>
      <c r="E772" s="23" t="s">
        <v>1602</v>
      </c>
      <c r="F772" s="24">
        <v>25500</v>
      </c>
      <c r="G772" s="25">
        <v>0.4</v>
      </c>
      <c r="H772" s="52" t="s">
        <v>1702</v>
      </c>
      <c r="I772" s="86" t="s">
        <v>1700</v>
      </c>
      <c r="J772" s="83" t="s">
        <v>1499</v>
      </c>
      <c r="K772" s="71" t="s">
        <v>1187</v>
      </c>
      <c r="L772" s="25" t="s">
        <v>1061</v>
      </c>
      <c r="M772" s="52">
        <v>0.4</v>
      </c>
      <c r="N772" s="71" t="s">
        <v>1208</v>
      </c>
      <c r="O772" s="37">
        <v>1</v>
      </c>
      <c r="P772" s="37">
        <v>10</v>
      </c>
      <c r="Q772" s="87">
        <v>1</v>
      </c>
      <c r="R772" s="37">
        <v>3</v>
      </c>
      <c r="S772" s="37">
        <v>15</v>
      </c>
      <c r="T772" s="37">
        <v>5</v>
      </c>
      <c r="U772" s="25">
        <f t="shared" si="420"/>
        <v>5</v>
      </c>
      <c r="V772" s="71"/>
      <c r="W772" s="71" t="s">
        <v>46</v>
      </c>
      <c r="X772" s="23" t="s">
        <v>1510</v>
      </c>
      <c r="Y772" s="25">
        <v>10000</v>
      </c>
      <c r="Z772" s="25">
        <v>200</v>
      </c>
      <c r="AA772" s="42"/>
      <c r="AB772" s="42"/>
      <c r="AC772" s="42"/>
      <c r="AD772" s="42"/>
      <c r="AE772" s="42">
        <v>0</v>
      </c>
      <c r="AF772" s="42">
        <v>0</v>
      </c>
      <c r="AG772" s="42">
        <v>0</v>
      </c>
      <c r="AH772" s="42">
        <v>0</v>
      </c>
      <c r="AI772" s="42">
        <v>0</v>
      </c>
      <c r="AJ772" s="18">
        <v>0</v>
      </c>
      <c r="AK772" s="47">
        <v>0</v>
      </c>
      <c r="AL772" s="75">
        <v>0</v>
      </c>
      <c r="AM772" s="47">
        <f t="shared" si="423"/>
        <v>0</v>
      </c>
      <c r="AN772" s="47"/>
      <c r="AO772" s="48">
        <v>0</v>
      </c>
      <c r="AP772" s="49">
        <v>1</v>
      </c>
      <c r="AQ772" s="18" t="s">
        <v>1552</v>
      </c>
      <c r="AR772" s="24">
        <v>25500</v>
      </c>
      <c r="AS772" s="24" t="s">
        <v>1510</v>
      </c>
      <c r="AT772" s="79">
        <f t="shared" si="421"/>
        <v>0</v>
      </c>
      <c r="AU772" s="51" t="b">
        <f t="shared" si="422"/>
        <v>0</v>
      </c>
      <c r="AV772" s="19"/>
      <c r="AW772" s="47">
        <v>10200</v>
      </c>
      <c r="BB772" s="80">
        <f t="shared" si="424"/>
        <v>10000</v>
      </c>
      <c r="BD772" s="18">
        <v>0</v>
      </c>
      <c r="BE772" s="18">
        <v>0</v>
      </c>
      <c r="BF772" s="18"/>
      <c r="BG772" s="18"/>
      <c r="BH772" s="18"/>
      <c r="BI772" s="18"/>
      <c r="BJ772" s="18"/>
      <c r="BK772" s="18"/>
      <c r="BL772" s="18"/>
    </row>
    <row r="773" spans="1:64" x14ac:dyDescent="0.25">
      <c r="A773" s="18">
        <v>715</v>
      </c>
      <c r="B773" s="23" t="s">
        <v>1053</v>
      </c>
      <c r="C773" s="28" t="s">
        <v>1870</v>
      </c>
      <c r="D773" s="28"/>
      <c r="E773" s="23"/>
      <c r="F773" s="24">
        <v>0</v>
      </c>
      <c r="G773" s="25">
        <v>500</v>
      </c>
      <c r="H773" s="52" t="e">
        <v>#N/A</v>
      </c>
      <c r="I773" s="86" t="s">
        <v>1700</v>
      </c>
      <c r="J773" s="83" t="s">
        <v>1666</v>
      </c>
      <c r="K773" s="71" t="s">
        <v>1183</v>
      </c>
      <c r="L773" s="25" t="s">
        <v>1054</v>
      </c>
      <c r="M773" s="52">
        <v>500</v>
      </c>
      <c r="N773" s="71" t="s">
        <v>1207</v>
      </c>
      <c r="O773" s="25">
        <v>1</v>
      </c>
      <c r="P773" s="25">
        <v>20</v>
      </c>
      <c r="Q773" s="52">
        <v>5</v>
      </c>
      <c r="R773" s="25">
        <v>5</v>
      </c>
      <c r="S773" s="25">
        <v>31</v>
      </c>
      <c r="T773" s="25" t="e">
        <v>#N/A</v>
      </c>
      <c r="U773" s="25" t="e">
        <f t="shared" si="420"/>
        <v>#N/A</v>
      </c>
      <c r="V773" s="71"/>
      <c r="W773" s="71" t="s">
        <v>19</v>
      </c>
      <c r="X773" s="25" t="s">
        <v>1529</v>
      </c>
      <c r="Y773" s="25">
        <v>25</v>
      </c>
      <c r="Z773" s="25">
        <v>25</v>
      </c>
      <c r="AA773" s="42"/>
      <c r="AB773" s="42">
        <v>0</v>
      </c>
      <c r="AC773" s="42">
        <v>0</v>
      </c>
      <c r="AD773" s="42">
        <v>0</v>
      </c>
      <c r="AE773" s="42">
        <v>0</v>
      </c>
      <c r="AF773" s="42">
        <v>0</v>
      </c>
      <c r="AG773" s="42">
        <v>0</v>
      </c>
      <c r="AH773" s="42">
        <v>0</v>
      </c>
      <c r="AI773" s="42">
        <v>0</v>
      </c>
      <c r="AJ773" s="18">
        <v>0</v>
      </c>
      <c r="AK773" s="47">
        <v>0</v>
      </c>
      <c r="AL773" s="75">
        <v>0</v>
      </c>
      <c r="AM773" s="47">
        <f t="shared" si="423"/>
        <v>0</v>
      </c>
      <c r="AN773" s="47"/>
      <c r="AO773" s="48">
        <v>0</v>
      </c>
      <c r="AP773" s="49">
        <v>1</v>
      </c>
      <c r="AQ773" s="18" t="s">
        <v>1552</v>
      </c>
      <c r="AR773" s="24">
        <v>0</v>
      </c>
      <c r="AS773" s="24" t="s">
        <v>1509</v>
      </c>
      <c r="AT773" s="79">
        <f t="shared" si="421"/>
        <v>0</v>
      </c>
      <c r="AU773" s="51" t="b">
        <f t="shared" si="422"/>
        <v>0</v>
      </c>
      <c r="AV773" s="19"/>
      <c r="AW773" s="47">
        <v>0</v>
      </c>
      <c r="BB773" s="80">
        <f t="shared" si="424"/>
        <v>25</v>
      </c>
      <c r="BD773" s="18">
        <v>0</v>
      </c>
      <c r="BE773" s="18">
        <v>0</v>
      </c>
      <c r="BF773" s="18"/>
      <c r="BG773" s="18"/>
      <c r="BH773" s="18"/>
      <c r="BI773" s="18"/>
      <c r="BJ773" s="18"/>
      <c r="BK773" s="18"/>
      <c r="BL773" s="18"/>
    </row>
    <row r="774" spans="1:64" x14ac:dyDescent="0.25">
      <c r="A774" s="18">
        <v>159</v>
      </c>
      <c r="B774" s="23" t="s">
        <v>1016</v>
      </c>
      <c r="C774" s="28" t="s">
        <v>1870</v>
      </c>
      <c r="D774" s="28"/>
      <c r="E774" s="23" t="s">
        <v>1602</v>
      </c>
      <c r="F774" s="24">
        <v>65</v>
      </c>
      <c r="G774" s="25">
        <v>450</v>
      </c>
      <c r="H774" s="52" t="e">
        <v>#N/A</v>
      </c>
      <c r="I774" s="86" t="s">
        <v>1699</v>
      </c>
      <c r="J774" s="83" t="s">
        <v>1664</v>
      </c>
      <c r="K774" s="71" t="s">
        <v>1183</v>
      </c>
      <c r="L774" s="25" t="s">
        <v>1017</v>
      </c>
      <c r="M774" s="52">
        <v>450</v>
      </c>
      <c r="N774" s="71" t="s">
        <v>1207</v>
      </c>
      <c r="O774" s="25">
        <v>1</v>
      </c>
      <c r="P774" s="25">
        <v>20</v>
      </c>
      <c r="Q774" s="52">
        <v>5</v>
      </c>
      <c r="R774" s="25">
        <v>5</v>
      </c>
      <c r="S774" s="25">
        <v>31</v>
      </c>
      <c r="T774" s="54">
        <v>30</v>
      </c>
      <c r="U774" s="25">
        <f t="shared" si="420"/>
        <v>30</v>
      </c>
      <c r="V774" s="71"/>
      <c r="W774" s="71" t="s">
        <v>19</v>
      </c>
      <c r="X774" s="25" t="s">
        <v>1529</v>
      </c>
      <c r="Y774" s="25">
        <v>25</v>
      </c>
      <c r="Z774" s="25">
        <v>5</v>
      </c>
      <c r="AA774" s="42">
        <v>0</v>
      </c>
      <c r="AB774" s="42">
        <v>0</v>
      </c>
      <c r="AC774" s="42">
        <v>0</v>
      </c>
      <c r="AD774" s="42">
        <v>0</v>
      </c>
      <c r="AE774" s="42">
        <v>0</v>
      </c>
      <c r="AF774" s="42">
        <v>0</v>
      </c>
      <c r="AG774" s="42">
        <v>0</v>
      </c>
      <c r="AH774" s="42">
        <v>0</v>
      </c>
      <c r="AI774" s="42">
        <v>0</v>
      </c>
      <c r="AJ774" s="18">
        <v>0</v>
      </c>
      <c r="AK774" s="47">
        <v>0</v>
      </c>
      <c r="AL774" s="75">
        <v>0</v>
      </c>
      <c r="AM774" s="47">
        <f t="shared" si="423"/>
        <v>0</v>
      </c>
      <c r="AN774" s="47"/>
      <c r="AO774" s="48">
        <v>0</v>
      </c>
      <c r="AP774" s="49">
        <v>1</v>
      </c>
      <c r="AQ774" s="18" t="s">
        <v>1552</v>
      </c>
      <c r="AR774" s="24">
        <v>65</v>
      </c>
      <c r="AS774" s="24" t="s">
        <v>1509</v>
      </c>
      <c r="AT774" s="79">
        <f t="shared" si="421"/>
        <v>0</v>
      </c>
      <c r="AU774" s="51" t="b">
        <f t="shared" si="422"/>
        <v>0</v>
      </c>
      <c r="AV774" s="19"/>
      <c r="AW774" s="47">
        <v>29250</v>
      </c>
      <c r="BB774" s="80">
        <f t="shared" si="424"/>
        <v>25</v>
      </c>
      <c r="BD774" s="18">
        <v>0</v>
      </c>
      <c r="BE774" s="18">
        <v>0</v>
      </c>
      <c r="BF774" s="18"/>
      <c r="BG774" s="18"/>
      <c r="BH774" s="18"/>
      <c r="BI774" s="18"/>
      <c r="BJ774" s="18"/>
      <c r="BK774" s="18"/>
      <c r="BL774" s="18"/>
    </row>
    <row r="775" spans="1:64" ht="30" x14ac:dyDescent="0.25">
      <c r="A775" s="18">
        <v>859</v>
      </c>
      <c r="B775" s="28" t="s">
        <v>2303</v>
      </c>
      <c r="C775" s="28" t="s">
        <v>1870</v>
      </c>
      <c r="D775" s="28"/>
      <c r="E775" s="23"/>
      <c r="F775" s="24">
        <v>0</v>
      </c>
      <c r="G775" s="25">
        <v>18</v>
      </c>
      <c r="H775" s="52" t="e">
        <v>#N/A</v>
      </c>
      <c r="I775" s="86" t="s">
        <v>1700</v>
      </c>
      <c r="J775" s="83" t="s">
        <v>1499</v>
      </c>
      <c r="K775" s="71" t="s">
        <v>1178</v>
      </c>
      <c r="L775" s="25" t="s">
        <v>1116</v>
      </c>
      <c r="M775" s="52">
        <v>18</v>
      </c>
      <c r="N775" s="71" t="s">
        <v>1208</v>
      </c>
      <c r="O775" s="25">
        <v>1</v>
      </c>
      <c r="P775" s="25">
        <v>4</v>
      </c>
      <c r="Q775" s="52">
        <v>1</v>
      </c>
      <c r="R775" s="25">
        <v>2</v>
      </c>
      <c r="S775" s="25">
        <v>8</v>
      </c>
      <c r="T775" s="25">
        <v>5</v>
      </c>
      <c r="U775" s="25">
        <f t="shared" si="420"/>
        <v>5</v>
      </c>
      <c r="V775" s="71"/>
      <c r="W775" s="71" t="s">
        <v>46</v>
      </c>
      <c r="X775" s="25" t="s">
        <v>1510</v>
      </c>
      <c r="Y775" s="25">
        <v>500</v>
      </c>
      <c r="Z775" s="25">
        <v>10</v>
      </c>
      <c r="AA775" s="42"/>
      <c r="AB775" s="42"/>
      <c r="AC775" s="42"/>
      <c r="AD775" s="42"/>
      <c r="AE775" s="42">
        <v>0</v>
      </c>
      <c r="AF775" s="42">
        <v>0</v>
      </c>
      <c r="AG775" s="42">
        <v>0</v>
      </c>
      <c r="AH775" s="42"/>
      <c r="AI775" s="42"/>
      <c r="AJ775" s="18">
        <v>0</v>
      </c>
      <c r="AK775" s="47">
        <v>0</v>
      </c>
      <c r="AL775" s="75">
        <v>0</v>
      </c>
      <c r="AM775" s="47">
        <f t="shared" si="423"/>
        <v>0</v>
      </c>
      <c r="AN775" s="47"/>
      <c r="AO775" s="48">
        <v>0</v>
      </c>
      <c r="AP775" s="49">
        <v>1</v>
      </c>
      <c r="AQ775" s="18" t="s">
        <v>1552</v>
      </c>
      <c r="AR775" s="24">
        <v>0</v>
      </c>
      <c r="AS775" s="24" t="s">
        <v>1510</v>
      </c>
      <c r="AT775" s="79">
        <f t="shared" si="421"/>
        <v>0</v>
      </c>
      <c r="AU775" s="51" t="b">
        <f t="shared" si="422"/>
        <v>0</v>
      </c>
      <c r="AV775" s="19"/>
      <c r="AW775" s="47">
        <v>0</v>
      </c>
      <c r="BB775" s="80">
        <f t="shared" si="424"/>
        <v>500</v>
      </c>
      <c r="BD775" s="18">
        <v>0</v>
      </c>
      <c r="BE775" s="18">
        <v>0</v>
      </c>
      <c r="BF775" s="18"/>
      <c r="BG775" s="18"/>
      <c r="BH775" s="18"/>
      <c r="BI775" s="18"/>
      <c r="BJ775" s="18"/>
      <c r="BK775" s="18"/>
      <c r="BL775" s="18"/>
    </row>
    <row r="776" spans="1:64" ht="30" x14ac:dyDescent="0.25">
      <c r="A776" s="18">
        <v>905</v>
      </c>
      <c r="B776" s="28" t="s">
        <v>2304</v>
      </c>
      <c r="C776" s="28" t="s">
        <v>1870</v>
      </c>
      <c r="D776" s="28"/>
      <c r="E776" s="23"/>
      <c r="F776" s="24">
        <v>0</v>
      </c>
      <c r="G776" s="25">
        <v>14</v>
      </c>
      <c r="H776" s="52" t="e">
        <v>#N/A</v>
      </c>
      <c r="I776" s="86" t="s">
        <v>1700</v>
      </c>
      <c r="J776" s="83" t="s">
        <v>1499</v>
      </c>
      <c r="K776" s="71" t="s">
        <v>1178</v>
      </c>
      <c r="L776" s="25" t="s">
        <v>1131</v>
      </c>
      <c r="M776" s="52">
        <v>14</v>
      </c>
      <c r="N776" s="71" t="s">
        <v>1208</v>
      </c>
      <c r="O776" s="25">
        <v>1</v>
      </c>
      <c r="P776" s="25">
        <v>4</v>
      </c>
      <c r="Q776" s="52">
        <v>1</v>
      </c>
      <c r="R776" s="25">
        <v>2</v>
      </c>
      <c r="S776" s="25">
        <v>8</v>
      </c>
      <c r="T776" s="25">
        <v>5</v>
      </c>
      <c r="U776" s="25">
        <f t="shared" si="420"/>
        <v>5</v>
      </c>
      <c r="V776" s="71"/>
      <c r="W776" s="71" t="s">
        <v>46</v>
      </c>
      <c r="X776" s="25" t="s">
        <v>1510</v>
      </c>
      <c r="Y776" s="25">
        <v>500</v>
      </c>
      <c r="Z776" s="25">
        <v>10</v>
      </c>
      <c r="AA776" s="42"/>
      <c r="AB776" s="42"/>
      <c r="AC776" s="42"/>
      <c r="AD776" s="42"/>
      <c r="AE776" s="42"/>
      <c r="AF776" s="42"/>
      <c r="AG776" s="42">
        <v>0</v>
      </c>
      <c r="AH776" s="42"/>
      <c r="AI776" s="42"/>
      <c r="AJ776" s="18">
        <v>0</v>
      </c>
      <c r="AK776" s="47">
        <v>0</v>
      </c>
      <c r="AL776" s="75">
        <v>0</v>
      </c>
      <c r="AM776" s="47">
        <f t="shared" si="423"/>
        <v>0</v>
      </c>
      <c r="AN776" s="47"/>
      <c r="AO776" s="48">
        <v>0</v>
      </c>
      <c r="AP776" s="49">
        <v>1</v>
      </c>
      <c r="AQ776" s="18" t="s">
        <v>1552</v>
      </c>
      <c r="AR776" s="24">
        <v>0</v>
      </c>
      <c r="AS776" s="24" t="s">
        <v>1510</v>
      </c>
      <c r="AT776" s="79">
        <f t="shared" si="421"/>
        <v>0</v>
      </c>
      <c r="AU776" s="51" t="b">
        <f t="shared" si="422"/>
        <v>0</v>
      </c>
      <c r="AV776" s="19"/>
      <c r="AW776" s="47">
        <v>0</v>
      </c>
      <c r="BB776" s="80">
        <f t="shared" si="424"/>
        <v>500</v>
      </c>
      <c r="BD776" s="18">
        <v>0</v>
      </c>
      <c r="BE776" s="18">
        <v>0</v>
      </c>
      <c r="BF776" s="18"/>
      <c r="BG776" s="18"/>
      <c r="BH776" s="18"/>
      <c r="BI776" s="18"/>
      <c r="BJ776" s="18"/>
      <c r="BK776" s="18"/>
      <c r="BL776" s="18"/>
    </row>
    <row r="777" spans="1:64" x14ac:dyDescent="0.25">
      <c r="A777" s="18">
        <v>1081</v>
      </c>
      <c r="B777" s="23" t="s">
        <v>1157</v>
      </c>
      <c r="C777" s="28" t="s">
        <v>1870</v>
      </c>
      <c r="D777" s="28"/>
      <c r="E777" s="23"/>
      <c r="F777" s="24">
        <v>0</v>
      </c>
      <c r="G777" s="25">
        <v>195</v>
      </c>
      <c r="H777" s="52" t="e">
        <v>#N/A</v>
      </c>
      <c r="I777" s="86" t="s">
        <v>1669</v>
      </c>
      <c r="J777" s="83" t="s">
        <v>1669</v>
      </c>
      <c r="K777" s="71" t="s">
        <v>1175</v>
      </c>
      <c r="L777" s="25" t="s">
        <v>1158</v>
      </c>
      <c r="M777" s="52">
        <v>195</v>
      </c>
      <c r="N777" s="71" t="s">
        <v>1208</v>
      </c>
      <c r="O777" s="25">
        <v>1</v>
      </c>
      <c r="P777" s="25">
        <v>15</v>
      </c>
      <c r="Q777" s="52">
        <v>1</v>
      </c>
      <c r="R777" s="25">
        <v>5</v>
      </c>
      <c r="S777" s="25">
        <v>22</v>
      </c>
      <c r="T777" s="25">
        <v>25</v>
      </c>
      <c r="U777" s="25">
        <f t="shared" si="420"/>
        <v>22</v>
      </c>
      <c r="V777" s="71"/>
      <c r="W777" s="71" t="s">
        <v>46</v>
      </c>
      <c r="X777" s="25" t="s">
        <v>1529</v>
      </c>
      <c r="Y777" s="25">
        <v>200</v>
      </c>
      <c r="Z777" s="25">
        <v>20</v>
      </c>
      <c r="AA777" s="42"/>
      <c r="AB777" s="42"/>
      <c r="AC777" s="42"/>
      <c r="AD777" s="42"/>
      <c r="AE777" s="42"/>
      <c r="AF777" s="42"/>
      <c r="AG777" s="42"/>
      <c r="AH777" s="42"/>
      <c r="AI777" s="42">
        <v>0</v>
      </c>
      <c r="AJ777" s="18">
        <v>0</v>
      </c>
      <c r="AK777" s="47">
        <v>0</v>
      </c>
      <c r="AL777" s="75">
        <v>0</v>
      </c>
      <c r="AM777" s="47">
        <f t="shared" si="423"/>
        <v>0</v>
      </c>
      <c r="AN777" s="47"/>
      <c r="AO777" s="48">
        <v>0</v>
      </c>
      <c r="AP777" s="49">
        <v>1</v>
      </c>
      <c r="AQ777" s="18" t="s">
        <v>1552</v>
      </c>
      <c r="AR777" s="24">
        <v>0</v>
      </c>
      <c r="AS777" s="24" t="s">
        <v>1509</v>
      </c>
      <c r="AT777" s="79">
        <f t="shared" si="421"/>
        <v>0</v>
      </c>
      <c r="AU777" s="51" t="b">
        <f t="shared" si="422"/>
        <v>0</v>
      </c>
      <c r="AV777" s="19"/>
      <c r="AW777" s="47">
        <v>0</v>
      </c>
      <c r="BB777" s="80">
        <f t="shared" si="424"/>
        <v>200</v>
      </c>
      <c r="BD777" s="18">
        <v>0</v>
      </c>
      <c r="BE777" s="18">
        <v>0</v>
      </c>
      <c r="BF777" s="18"/>
      <c r="BG777" s="18"/>
      <c r="BH777" s="18"/>
      <c r="BI777" s="18"/>
      <c r="BJ777" s="18"/>
      <c r="BK777" s="18"/>
      <c r="BL777" s="18"/>
    </row>
    <row r="778" spans="1:64" ht="30" x14ac:dyDescent="0.25">
      <c r="A778" s="18">
        <v>864</v>
      </c>
      <c r="B778" s="28" t="s">
        <v>2307</v>
      </c>
      <c r="C778" s="28" t="s">
        <v>1870</v>
      </c>
      <c r="D778" s="28"/>
      <c r="E778" s="23" t="s">
        <v>1602</v>
      </c>
      <c r="F778" s="24">
        <v>1250</v>
      </c>
      <c r="G778" s="25">
        <v>16.5</v>
      </c>
      <c r="H778" s="52" t="e">
        <v>#N/A</v>
      </c>
      <c r="I778" s="86" t="s">
        <v>1700</v>
      </c>
      <c r="J778" s="83" t="s">
        <v>1499</v>
      </c>
      <c r="K778" s="71" t="s">
        <v>1178</v>
      </c>
      <c r="L778" s="25" t="s">
        <v>1123</v>
      </c>
      <c r="M778" s="52">
        <v>16.5</v>
      </c>
      <c r="N778" s="71" t="s">
        <v>1208</v>
      </c>
      <c r="O778" s="25">
        <v>1</v>
      </c>
      <c r="P778" s="25">
        <v>4</v>
      </c>
      <c r="Q778" s="52">
        <v>1</v>
      </c>
      <c r="R778" s="25">
        <v>2</v>
      </c>
      <c r="S778" s="25">
        <v>8</v>
      </c>
      <c r="T778" s="25">
        <v>5</v>
      </c>
      <c r="U778" s="25">
        <f t="shared" si="420"/>
        <v>5</v>
      </c>
      <c r="V778" s="71"/>
      <c r="W778" s="71" t="s">
        <v>46</v>
      </c>
      <c r="X778" s="25" t="s">
        <v>1510</v>
      </c>
      <c r="Y778" s="25">
        <v>500</v>
      </c>
      <c r="Z778" s="25">
        <v>250</v>
      </c>
      <c r="AA778" s="42"/>
      <c r="AB778" s="42"/>
      <c r="AC778" s="42"/>
      <c r="AD778" s="42"/>
      <c r="AE778" s="42">
        <v>0</v>
      </c>
      <c r="AF778" s="42"/>
      <c r="AG778" s="42"/>
      <c r="AH778" s="42">
        <v>0</v>
      </c>
      <c r="AI778" s="42">
        <v>0</v>
      </c>
      <c r="AJ778" s="18">
        <v>0</v>
      </c>
      <c r="AK778" s="47">
        <v>0</v>
      </c>
      <c r="AL778" s="75">
        <v>0</v>
      </c>
      <c r="AM778" s="47">
        <f t="shared" si="423"/>
        <v>0</v>
      </c>
      <c r="AN778" s="47"/>
      <c r="AO778" s="48">
        <v>0</v>
      </c>
      <c r="AP778" s="49">
        <v>1</v>
      </c>
      <c r="AQ778" s="18" t="s">
        <v>1552</v>
      </c>
      <c r="AR778" s="24">
        <v>1250</v>
      </c>
      <c r="AS778" s="24" t="s">
        <v>1510</v>
      </c>
      <c r="AT778" s="79">
        <f t="shared" si="421"/>
        <v>0</v>
      </c>
      <c r="AU778" s="51" t="b">
        <f t="shared" si="422"/>
        <v>0</v>
      </c>
      <c r="AV778" s="19"/>
      <c r="AW778" s="47">
        <v>20625</v>
      </c>
      <c r="BB778" s="80">
        <f t="shared" si="424"/>
        <v>500</v>
      </c>
      <c r="BD778" s="18">
        <v>0</v>
      </c>
      <c r="BE778" s="18">
        <v>0</v>
      </c>
      <c r="BF778" s="18"/>
      <c r="BG778" s="18"/>
      <c r="BH778" s="18"/>
      <c r="BI778" s="18"/>
      <c r="BJ778" s="18"/>
      <c r="BK778" s="18"/>
      <c r="BL778" s="18"/>
    </row>
    <row r="779" spans="1:64" ht="30" x14ac:dyDescent="0.25">
      <c r="A779" s="18">
        <v>344</v>
      </c>
      <c r="B779" s="29" t="s">
        <v>2308</v>
      </c>
      <c r="C779" s="28" t="s">
        <v>1870</v>
      </c>
      <c r="D779" s="28"/>
      <c r="E779" s="23"/>
      <c r="F779" s="24">
        <v>15000</v>
      </c>
      <c r="G779" s="25">
        <v>0.45</v>
      </c>
      <c r="H779" s="52" t="e">
        <v>#N/A</v>
      </c>
      <c r="I779" s="86" t="s">
        <v>1700</v>
      </c>
      <c r="J779" s="83" t="s">
        <v>1502</v>
      </c>
      <c r="K779" s="71" t="s">
        <v>1187</v>
      </c>
      <c r="L779" s="25" t="s">
        <v>1022</v>
      </c>
      <c r="M779" s="52">
        <v>0.45</v>
      </c>
      <c r="N779" s="71" t="s">
        <v>1208</v>
      </c>
      <c r="O779" s="25">
        <v>1</v>
      </c>
      <c r="P779" s="25">
        <v>10</v>
      </c>
      <c r="Q779" s="52">
        <v>1</v>
      </c>
      <c r="R779" s="25">
        <v>3</v>
      </c>
      <c r="S779" s="25">
        <v>15</v>
      </c>
      <c r="T779" s="25">
        <v>7</v>
      </c>
      <c r="U779" s="25">
        <f t="shared" si="420"/>
        <v>7</v>
      </c>
      <c r="V779" s="71"/>
      <c r="W779" s="71" t="s">
        <v>46</v>
      </c>
      <c r="X779" s="25" t="s">
        <v>1510</v>
      </c>
      <c r="Y779" s="25">
        <v>10000</v>
      </c>
      <c r="Z779" s="25">
        <v>200</v>
      </c>
      <c r="AA779" s="42"/>
      <c r="AB779" s="42"/>
      <c r="AC779" s="42">
        <v>0</v>
      </c>
      <c r="AD779" s="42">
        <v>0</v>
      </c>
      <c r="AE779" s="42">
        <v>0</v>
      </c>
      <c r="AF779" s="42">
        <v>0</v>
      </c>
      <c r="AG779" s="42">
        <v>0</v>
      </c>
      <c r="AH779" s="42">
        <v>0</v>
      </c>
      <c r="AI779" s="42">
        <v>0</v>
      </c>
      <c r="AJ779" s="18">
        <v>0</v>
      </c>
      <c r="AK779" s="47">
        <v>0</v>
      </c>
      <c r="AL779" s="75">
        <v>0</v>
      </c>
      <c r="AM779" s="47">
        <f t="shared" si="423"/>
        <v>0</v>
      </c>
      <c r="AN779" s="47"/>
      <c r="AO779" s="48">
        <v>0</v>
      </c>
      <c r="AP779" s="49">
        <v>1</v>
      </c>
      <c r="AQ779" s="18" t="s">
        <v>1552</v>
      </c>
      <c r="AR779" s="24">
        <v>15000</v>
      </c>
      <c r="AS779" s="24" t="s">
        <v>1510</v>
      </c>
      <c r="AT779" s="79">
        <f t="shared" si="421"/>
        <v>0</v>
      </c>
      <c r="AU779" s="51" t="b">
        <f t="shared" si="422"/>
        <v>0</v>
      </c>
      <c r="AV779" s="19"/>
      <c r="AW779" s="47">
        <v>6750</v>
      </c>
      <c r="BB779" s="80">
        <f t="shared" si="424"/>
        <v>10000</v>
      </c>
      <c r="BD779" s="18">
        <v>0</v>
      </c>
      <c r="BE779" s="18">
        <v>0</v>
      </c>
      <c r="BF779" s="18"/>
      <c r="BG779" s="18"/>
      <c r="BH779" s="18"/>
      <c r="BI779" s="18"/>
      <c r="BJ779" s="18"/>
      <c r="BK779" s="18"/>
      <c r="BL779" s="18"/>
    </row>
    <row r="780" spans="1:64" ht="30" x14ac:dyDescent="0.25">
      <c r="A780" s="18">
        <v>1036</v>
      </c>
      <c r="B780" s="28" t="s">
        <v>2309</v>
      </c>
      <c r="C780" s="28" t="s">
        <v>1870</v>
      </c>
      <c r="D780" s="28"/>
      <c r="E780" s="23" t="s">
        <v>1604</v>
      </c>
      <c r="F780" s="24">
        <v>15730</v>
      </c>
      <c r="G780" s="25">
        <v>1.1000000000000001</v>
      </c>
      <c r="H780" s="52" t="e">
        <v>#N/A</v>
      </c>
      <c r="I780" s="86" t="s">
        <v>1699</v>
      </c>
      <c r="J780" s="83" t="s">
        <v>1500</v>
      </c>
      <c r="K780" s="71" t="s">
        <v>1187</v>
      </c>
      <c r="L780" s="25" t="s">
        <v>1118</v>
      </c>
      <c r="M780" s="52">
        <v>1.1000000000000001</v>
      </c>
      <c r="N780" s="71" t="s">
        <v>1208</v>
      </c>
      <c r="O780" s="25">
        <v>1</v>
      </c>
      <c r="P780" s="25">
        <v>10</v>
      </c>
      <c r="Q780" s="52">
        <v>1</v>
      </c>
      <c r="R780" s="25">
        <v>3</v>
      </c>
      <c r="S780" s="25">
        <v>15</v>
      </c>
      <c r="T780" s="25">
        <v>5</v>
      </c>
      <c r="U780" s="25">
        <f t="shared" si="420"/>
        <v>5</v>
      </c>
      <c r="V780" s="71"/>
      <c r="W780" s="71" t="s">
        <v>46</v>
      </c>
      <c r="X780" s="25" t="s">
        <v>1510</v>
      </c>
      <c r="Y780" s="25">
        <v>10000</v>
      </c>
      <c r="Z780" s="25">
        <v>200</v>
      </c>
      <c r="AA780" s="42"/>
      <c r="AB780" s="42"/>
      <c r="AC780" s="42"/>
      <c r="AD780" s="42"/>
      <c r="AE780" s="42"/>
      <c r="AF780" s="42"/>
      <c r="AG780" s="42"/>
      <c r="AH780" s="42">
        <v>0</v>
      </c>
      <c r="AI780" s="42">
        <v>0</v>
      </c>
      <c r="AJ780" s="18">
        <v>0</v>
      </c>
      <c r="AK780" s="47">
        <v>0</v>
      </c>
      <c r="AL780" s="75">
        <v>0</v>
      </c>
      <c r="AM780" s="47">
        <f t="shared" si="423"/>
        <v>0</v>
      </c>
      <c r="AN780" s="47"/>
      <c r="AO780" s="48">
        <v>0</v>
      </c>
      <c r="AP780" s="49">
        <v>1</v>
      </c>
      <c r="AQ780" s="18" t="s">
        <v>1552</v>
      </c>
      <c r="AR780" s="24">
        <v>15730</v>
      </c>
      <c r="AS780" s="24" t="s">
        <v>1510</v>
      </c>
      <c r="AT780" s="79">
        <f t="shared" si="421"/>
        <v>0</v>
      </c>
      <c r="AU780" s="51" t="b">
        <f t="shared" si="422"/>
        <v>0</v>
      </c>
      <c r="AV780" s="19"/>
      <c r="AW780" s="47">
        <v>17303</v>
      </c>
      <c r="BB780" s="80">
        <f t="shared" si="424"/>
        <v>10000</v>
      </c>
      <c r="BD780" s="18">
        <v>0</v>
      </c>
      <c r="BE780" s="18">
        <v>0</v>
      </c>
      <c r="BF780" s="18"/>
      <c r="BG780" s="18"/>
      <c r="BH780" s="18"/>
      <c r="BI780" s="18"/>
      <c r="BJ780" s="18"/>
      <c r="BK780" s="18"/>
      <c r="BL780" s="18"/>
    </row>
    <row r="781" spans="1:64" ht="30" x14ac:dyDescent="0.25">
      <c r="A781" s="18">
        <v>918</v>
      </c>
      <c r="B781" s="28" t="s">
        <v>2310</v>
      </c>
      <c r="C781" s="28" t="s">
        <v>1870</v>
      </c>
      <c r="D781" s="28"/>
      <c r="E781" s="23" t="s">
        <v>1602</v>
      </c>
      <c r="F781" s="24">
        <v>37200</v>
      </c>
      <c r="G781" s="25">
        <v>0.4</v>
      </c>
      <c r="H781" s="52" t="e">
        <v>#N/A</v>
      </c>
      <c r="I781" s="86" t="s">
        <v>1700</v>
      </c>
      <c r="J781" s="83" t="s">
        <v>1499</v>
      </c>
      <c r="K781" s="71" t="s">
        <v>1187</v>
      </c>
      <c r="L781" s="25" t="s">
        <v>1075</v>
      </c>
      <c r="M781" s="52">
        <v>0.4</v>
      </c>
      <c r="N781" s="71" t="s">
        <v>1208</v>
      </c>
      <c r="O781" s="25">
        <v>1</v>
      </c>
      <c r="P781" s="25">
        <v>10</v>
      </c>
      <c r="Q781" s="52">
        <v>1</v>
      </c>
      <c r="R781" s="25">
        <v>3</v>
      </c>
      <c r="S781" s="25">
        <v>15</v>
      </c>
      <c r="T781" s="25">
        <v>5</v>
      </c>
      <c r="U781" s="25">
        <f t="shared" si="420"/>
        <v>5</v>
      </c>
      <c r="V781" s="71"/>
      <c r="W781" s="71" t="s">
        <v>46</v>
      </c>
      <c r="X781" s="25" t="s">
        <v>1529</v>
      </c>
      <c r="Y781" s="25">
        <v>5000</v>
      </c>
      <c r="Z781" s="25">
        <v>200</v>
      </c>
      <c r="AA781" s="42"/>
      <c r="AB781" s="42"/>
      <c r="AC781" s="42"/>
      <c r="AD781" s="42"/>
      <c r="AE781" s="42"/>
      <c r="AF781" s="42">
        <v>0</v>
      </c>
      <c r="AG781" s="42">
        <v>0</v>
      </c>
      <c r="AH781" s="42">
        <v>0</v>
      </c>
      <c r="AI781" s="42">
        <v>0</v>
      </c>
      <c r="AJ781" s="18">
        <v>0</v>
      </c>
      <c r="AK781" s="47">
        <v>0</v>
      </c>
      <c r="AL781" s="75">
        <v>0</v>
      </c>
      <c r="AM781" s="47">
        <f t="shared" si="423"/>
        <v>0</v>
      </c>
      <c r="AN781" s="47"/>
      <c r="AO781" s="48">
        <v>0</v>
      </c>
      <c r="AP781" s="49">
        <v>1</v>
      </c>
      <c r="AQ781" s="18" t="s">
        <v>1552</v>
      </c>
      <c r="AR781" s="24">
        <v>37200</v>
      </c>
      <c r="AS781" s="24" t="s">
        <v>1510</v>
      </c>
      <c r="AT781" s="79">
        <f t="shared" si="421"/>
        <v>0</v>
      </c>
      <c r="AU781" s="51" t="b">
        <f t="shared" si="422"/>
        <v>0</v>
      </c>
      <c r="AV781" s="19"/>
      <c r="AW781" s="47">
        <v>14880</v>
      </c>
      <c r="BB781" s="80">
        <f t="shared" si="424"/>
        <v>5000</v>
      </c>
      <c r="BD781" s="18">
        <v>0</v>
      </c>
      <c r="BE781" s="18">
        <v>0</v>
      </c>
      <c r="BF781" s="18"/>
      <c r="BG781" s="18"/>
      <c r="BH781" s="18"/>
      <c r="BI781" s="18"/>
      <c r="BJ781" s="18"/>
      <c r="BK781" s="18"/>
      <c r="BL781" s="18"/>
    </row>
    <row r="782" spans="1:64" ht="30" x14ac:dyDescent="0.25">
      <c r="A782" s="18">
        <v>131</v>
      </c>
      <c r="B782" s="28" t="s">
        <v>2311</v>
      </c>
      <c r="C782" s="28" t="s">
        <v>1870</v>
      </c>
      <c r="D782" s="28"/>
      <c r="E782" s="23" t="s">
        <v>1602</v>
      </c>
      <c r="F782" s="24">
        <v>22.68</v>
      </c>
      <c r="G782" s="25">
        <v>600</v>
      </c>
      <c r="H782" s="52" t="e">
        <v>#N/A</v>
      </c>
      <c r="I782" s="86" t="s">
        <v>1660</v>
      </c>
      <c r="J782" s="83" t="s">
        <v>1660</v>
      </c>
      <c r="K782" s="71" t="s">
        <v>1183</v>
      </c>
      <c r="L782" s="25" t="s">
        <v>1014</v>
      </c>
      <c r="M782" s="52">
        <v>600</v>
      </c>
      <c r="N782" s="71" t="s">
        <v>1207</v>
      </c>
      <c r="O782" s="25">
        <v>1</v>
      </c>
      <c r="P782" s="25">
        <v>20</v>
      </c>
      <c r="Q782" s="52">
        <v>5</v>
      </c>
      <c r="R782" s="25">
        <v>5</v>
      </c>
      <c r="S782" s="25">
        <v>31</v>
      </c>
      <c r="T782" s="54">
        <v>30</v>
      </c>
      <c r="U782" s="25">
        <f t="shared" si="420"/>
        <v>30</v>
      </c>
      <c r="V782" s="71"/>
      <c r="W782" s="71" t="s">
        <v>19</v>
      </c>
      <c r="X782" s="25" t="s">
        <v>1529</v>
      </c>
      <c r="Y782" s="25">
        <v>25</v>
      </c>
      <c r="Z782" s="25">
        <v>25</v>
      </c>
      <c r="AA782" s="42">
        <v>0</v>
      </c>
      <c r="AB782" s="42">
        <v>0</v>
      </c>
      <c r="AC782" s="42">
        <v>0</v>
      </c>
      <c r="AD782" s="42">
        <v>0</v>
      </c>
      <c r="AE782" s="42">
        <v>0</v>
      </c>
      <c r="AF782" s="42">
        <v>0</v>
      </c>
      <c r="AG782" s="42">
        <v>0</v>
      </c>
      <c r="AH782" s="42">
        <v>0</v>
      </c>
      <c r="AI782" s="42">
        <v>0</v>
      </c>
      <c r="AJ782" s="18">
        <v>0</v>
      </c>
      <c r="AK782" s="47">
        <v>0</v>
      </c>
      <c r="AL782" s="75">
        <v>0</v>
      </c>
      <c r="AM782" s="47">
        <f t="shared" si="423"/>
        <v>0</v>
      </c>
      <c r="AN782" s="47"/>
      <c r="AO782" s="48">
        <v>0</v>
      </c>
      <c r="AP782" s="49">
        <v>1</v>
      </c>
      <c r="AQ782" s="18" t="s">
        <v>1552</v>
      </c>
      <c r="AR782" s="24">
        <v>22.68</v>
      </c>
      <c r="AS782" s="24" t="s">
        <v>1509</v>
      </c>
      <c r="AT782" s="79">
        <f t="shared" si="421"/>
        <v>0</v>
      </c>
      <c r="AU782" s="51" t="b">
        <f t="shared" si="422"/>
        <v>0</v>
      </c>
      <c r="AV782" s="19"/>
      <c r="AW782" s="47">
        <v>13608</v>
      </c>
      <c r="BB782" s="80">
        <f t="shared" si="424"/>
        <v>25</v>
      </c>
      <c r="BD782" s="18">
        <v>0</v>
      </c>
      <c r="BE782" s="18">
        <v>0</v>
      </c>
      <c r="BF782" s="18"/>
      <c r="BG782" s="18"/>
      <c r="BH782" s="18"/>
      <c r="BI782" s="18"/>
      <c r="BJ782" s="18"/>
      <c r="BK782" s="18"/>
      <c r="BL782" s="18"/>
    </row>
    <row r="783" spans="1:64" ht="30" x14ac:dyDescent="0.25">
      <c r="A783" s="18">
        <v>144</v>
      </c>
      <c r="B783" s="28" t="s">
        <v>2312</v>
      </c>
      <c r="C783" s="28" t="s">
        <v>1870</v>
      </c>
      <c r="D783" s="28"/>
      <c r="E783" s="23" t="s">
        <v>1602</v>
      </c>
      <c r="F783" s="24">
        <v>20</v>
      </c>
      <c r="G783" s="25">
        <v>600</v>
      </c>
      <c r="H783" s="52" t="e">
        <v>#N/A</v>
      </c>
      <c r="I783" s="86" t="s">
        <v>1699</v>
      </c>
      <c r="J783" s="83" t="s">
        <v>1670</v>
      </c>
      <c r="K783" s="71" t="s">
        <v>1183</v>
      </c>
      <c r="L783" s="25" t="s">
        <v>1059</v>
      </c>
      <c r="M783" s="52">
        <v>600</v>
      </c>
      <c r="N783" s="71" t="s">
        <v>1207</v>
      </c>
      <c r="O783" s="25">
        <v>1</v>
      </c>
      <c r="P783" s="25">
        <v>20</v>
      </c>
      <c r="Q783" s="52">
        <v>5</v>
      </c>
      <c r="R783" s="25">
        <v>5</v>
      </c>
      <c r="S783" s="25">
        <v>31</v>
      </c>
      <c r="T783" s="25">
        <v>30</v>
      </c>
      <c r="U783" s="25">
        <f t="shared" si="420"/>
        <v>30</v>
      </c>
      <c r="V783" s="71"/>
      <c r="W783" s="71" t="s">
        <v>19</v>
      </c>
      <c r="X783" s="25" t="s">
        <v>1529</v>
      </c>
      <c r="Y783" s="25">
        <v>25</v>
      </c>
      <c r="Z783" s="25">
        <v>5</v>
      </c>
      <c r="AA783" s="42">
        <v>0</v>
      </c>
      <c r="AB783" s="42">
        <v>0</v>
      </c>
      <c r="AC783" s="42">
        <v>0</v>
      </c>
      <c r="AD783" s="42">
        <v>0</v>
      </c>
      <c r="AE783" s="42">
        <v>0</v>
      </c>
      <c r="AF783" s="42">
        <v>0</v>
      </c>
      <c r="AG783" s="42">
        <v>0</v>
      </c>
      <c r="AH783" s="42">
        <v>0</v>
      </c>
      <c r="AI783" s="42">
        <v>0</v>
      </c>
      <c r="AJ783" s="18">
        <v>0</v>
      </c>
      <c r="AK783" s="47">
        <v>0</v>
      </c>
      <c r="AL783" s="75">
        <v>0</v>
      </c>
      <c r="AM783" s="47">
        <f t="shared" si="423"/>
        <v>0</v>
      </c>
      <c r="AN783" s="47"/>
      <c r="AO783" s="48">
        <v>0</v>
      </c>
      <c r="AP783" s="49">
        <v>1</v>
      </c>
      <c r="AQ783" s="18" t="s">
        <v>1552</v>
      </c>
      <c r="AR783" s="24">
        <v>20</v>
      </c>
      <c r="AS783" s="24" t="s">
        <v>1509</v>
      </c>
      <c r="AT783" s="79">
        <f t="shared" si="421"/>
        <v>0</v>
      </c>
      <c r="AU783" s="51" t="b">
        <f t="shared" si="422"/>
        <v>0</v>
      </c>
      <c r="AV783" s="19"/>
      <c r="AW783" s="47">
        <v>12000</v>
      </c>
      <c r="BB783" s="80">
        <f t="shared" si="424"/>
        <v>25</v>
      </c>
      <c r="BD783" s="18">
        <v>0</v>
      </c>
      <c r="BE783" s="18">
        <v>0</v>
      </c>
      <c r="BF783" s="18"/>
      <c r="BG783" s="18"/>
      <c r="BH783" s="18"/>
      <c r="BI783" s="18"/>
      <c r="BJ783" s="18"/>
      <c r="BK783" s="18"/>
      <c r="BL783" s="18"/>
    </row>
    <row r="784" spans="1:64" ht="30" x14ac:dyDescent="0.25">
      <c r="A784" s="18">
        <v>853</v>
      </c>
      <c r="B784" s="28" t="s">
        <v>2313</v>
      </c>
      <c r="C784" s="28" t="s">
        <v>1870</v>
      </c>
      <c r="D784" s="28"/>
      <c r="E784" s="23" t="s">
        <v>1602</v>
      </c>
      <c r="F784" s="24">
        <v>5600</v>
      </c>
      <c r="G784" s="25">
        <v>1.95</v>
      </c>
      <c r="H784" s="52" t="e">
        <v>#N/A</v>
      </c>
      <c r="I784" s="86" t="s">
        <v>1700</v>
      </c>
      <c r="J784" s="83" t="s">
        <v>1505</v>
      </c>
      <c r="K784" s="71" t="s">
        <v>1180</v>
      </c>
      <c r="L784" s="25" t="s">
        <v>1051</v>
      </c>
      <c r="M784" s="52">
        <v>1.95</v>
      </c>
      <c r="N784" s="71" t="s">
        <v>1208</v>
      </c>
      <c r="O784" s="25">
        <v>1</v>
      </c>
      <c r="P784" s="25">
        <v>7</v>
      </c>
      <c r="Q784" s="52">
        <v>1</v>
      </c>
      <c r="R784" s="25">
        <v>2</v>
      </c>
      <c r="S784" s="25">
        <v>11</v>
      </c>
      <c r="T784" s="25">
        <v>2</v>
      </c>
      <c r="U784" s="25">
        <f t="shared" si="420"/>
        <v>2</v>
      </c>
      <c r="V784" s="71"/>
      <c r="W784" s="71" t="s">
        <v>46</v>
      </c>
      <c r="X784" s="25" t="s">
        <v>1510</v>
      </c>
      <c r="Y784" s="25">
        <v>5000</v>
      </c>
      <c r="Z784" s="25">
        <v>2000</v>
      </c>
      <c r="AA784" s="42"/>
      <c r="AB784" s="42"/>
      <c r="AC784" s="42"/>
      <c r="AD784" s="42">
        <v>0</v>
      </c>
      <c r="AE784" s="42">
        <v>0</v>
      </c>
      <c r="AF784" s="42">
        <v>0</v>
      </c>
      <c r="AG784" s="42">
        <v>0</v>
      </c>
      <c r="AH784" s="42">
        <v>0</v>
      </c>
      <c r="AI784" s="42">
        <v>0</v>
      </c>
      <c r="AJ784" s="18">
        <v>0</v>
      </c>
      <c r="AK784" s="47">
        <v>0</v>
      </c>
      <c r="AL784" s="75">
        <v>0</v>
      </c>
      <c r="AM784" s="47">
        <f t="shared" si="423"/>
        <v>0</v>
      </c>
      <c r="AN784" s="47"/>
      <c r="AO784" s="48">
        <v>0</v>
      </c>
      <c r="AP784" s="49">
        <v>1</v>
      </c>
      <c r="AQ784" s="18" t="s">
        <v>1552</v>
      </c>
      <c r="AR784" s="24">
        <v>5600</v>
      </c>
      <c r="AS784" s="24" t="s">
        <v>1510</v>
      </c>
      <c r="AT784" s="79">
        <f t="shared" si="421"/>
        <v>0</v>
      </c>
      <c r="AU784" s="51" t="b">
        <f t="shared" si="422"/>
        <v>0</v>
      </c>
      <c r="AV784" s="19"/>
      <c r="AW784" s="47">
        <v>10920</v>
      </c>
      <c r="BB784" s="80">
        <f t="shared" si="424"/>
        <v>5000</v>
      </c>
      <c r="BD784" s="18">
        <v>0</v>
      </c>
      <c r="BE784" s="18">
        <v>0</v>
      </c>
      <c r="BF784" s="18"/>
      <c r="BG784" s="18"/>
      <c r="BH784" s="18"/>
      <c r="BI784" s="18"/>
      <c r="BJ784" s="18"/>
      <c r="BK784" s="18"/>
      <c r="BL784" s="18"/>
    </row>
    <row r="785" spans="1:64" ht="30" x14ac:dyDescent="0.25">
      <c r="A785" s="18">
        <v>118</v>
      </c>
      <c r="B785" s="28" t="s">
        <v>2314</v>
      </c>
      <c r="C785" s="28" t="s">
        <v>1870</v>
      </c>
      <c r="D785" s="28"/>
      <c r="E785" s="23" t="s">
        <v>1602</v>
      </c>
      <c r="F785" s="24">
        <v>15</v>
      </c>
      <c r="G785" s="25">
        <v>700</v>
      </c>
      <c r="H785" s="52" t="e">
        <v>#N/A</v>
      </c>
      <c r="I785" s="86" t="s">
        <v>1699</v>
      </c>
      <c r="J785" s="83" t="s">
        <v>1670</v>
      </c>
      <c r="K785" s="71" t="s">
        <v>1183</v>
      </c>
      <c r="L785" s="25" t="s">
        <v>1013</v>
      </c>
      <c r="M785" s="52">
        <v>700</v>
      </c>
      <c r="N785" s="71" t="s">
        <v>1207</v>
      </c>
      <c r="O785" s="25">
        <v>1</v>
      </c>
      <c r="P785" s="25">
        <v>20</v>
      </c>
      <c r="Q785" s="52">
        <v>5</v>
      </c>
      <c r="R785" s="25">
        <v>5</v>
      </c>
      <c r="S785" s="25">
        <v>31</v>
      </c>
      <c r="T785" s="25">
        <v>30</v>
      </c>
      <c r="U785" s="25">
        <f t="shared" si="420"/>
        <v>30</v>
      </c>
      <c r="V785" s="71"/>
      <c r="W785" s="71" t="s">
        <v>19</v>
      </c>
      <c r="X785" s="25" t="s">
        <v>1529</v>
      </c>
      <c r="Y785" s="25">
        <v>25</v>
      </c>
      <c r="Z785" s="25">
        <v>5</v>
      </c>
      <c r="AA785" s="42">
        <v>0</v>
      </c>
      <c r="AB785" s="42">
        <v>0</v>
      </c>
      <c r="AC785" s="42">
        <v>0</v>
      </c>
      <c r="AD785" s="42">
        <v>0</v>
      </c>
      <c r="AE785" s="42">
        <v>0</v>
      </c>
      <c r="AF785" s="42">
        <v>0</v>
      </c>
      <c r="AG785" s="42">
        <v>0</v>
      </c>
      <c r="AH785" s="42">
        <v>0</v>
      </c>
      <c r="AI785" s="42">
        <v>0</v>
      </c>
      <c r="AJ785" s="18">
        <v>0</v>
      </c>
      <c r="AK785" s="47">
        <v>0</v>
      </c>
      <c r="AL785" s="75">
        <v>0</v>
      </c>
      <c r="AM785" s="47">
        <f t="shared" si="423"/>
        <v>0</v>
      </c>
      <c r="AN785" s="47"/>
      <c r="AO785" s="48">
        <v>0</v>
      </c>
      <c r="AP785" s="49">
        <v>1</v>
      </c>
      <c r="AQ785" s="18" t="s">
        <v>1552</v>
      </c>
      <c r="AR785" s="24">
        <v>15</v>
      </c>
      <c r="AS785" s="24" t="s">
        <v>1509</v>
      </c>
      <c r="AT785" s="79">
        <f t="shared" si="421"/>
        <v>0</v>
      </c>
      <c r="AU785" s="51" t="b">
        <f t="shared" si="422"/>
        <v>0</v>
      </c>
      <c r="AV785" s="19"/>
      <c r="AW785" s="47">
        <v>10500</v>
      </c>
      <c r="BB785" s="80">
        <f t="shared" si="424"/>
        <v>25</v>
      </c>
      <c r="BD785" s="18">
        <v>0</v>
      </c>
      <c r="BE785" s="18">
        <v>0</v>
      </c>
      <c r="BF785" s="18"/>
      <c r="BG785" s="18"/>
      <c r="BH785" s="18"/>
      <c r="BI785" s="18"/>
      <c r="BJ785" s="18"/>
      <c r="BK785" s="18"/>
      <c r="BL785" s="18"/>
    </row>
    <row r="786" spans="1:64" ht="30" x14ac:dyDescent="0.25">
      <c r="A786" s="18">
        <v>903</v>
      </c>
      <c r="B786" s="28" t="s">
        <v>2315</v>
      </c>
      <c r="C786" s="28" t="s">
        <v>1870</v>
      </c>
      <c r="D786" s="28"/>
      <c r="E786" s="23" t="s">
        <v>1602</v>
      </c>
      <c r="F786" s="24">
        <v>25</v>
      </c>
      <c r="G786" s="25">
        <v>400</v>
      </c>
      <c r="H786" s="52" t="e">
        <v>#N/A</v>
      </c>
      <c r="I786" s="86" t="s">
        <v>1660</v>
      </c>
      <c r="J786" s="83" t="s">
        <v>1660</v>
      </c>
      <c r="K786" s="71" t="s">
        <v>1525</v>
      </c>
      <c r="L786" s="25" t="s">
        <v>1055</v>
      </c>
      <c r="M786" s="52">
        <v>400</v>
      </c>
      <c r="N786" s="71" t="s">
        <v>1207</v>
      </c>
      <c r="O786" s="25">
        <v>1</v>
      </c>
      <c r="P786" s="25">
        <v>15</v>
      </c>
      <c r="Q786" s="52">
        <v>7</v>
      </c>
      <c r="R786" s="25">
        <v>4</v>
      </c>
      <c r="S786" s="25">
        <v>1</v>
      </c>
      <c r="T786" s="25" t="e">
        <v>#N/A</v>
      </c>
      <c r="U786" s="25" t="e">
        <f t="shared" si="420"/>
        <v>#N/A</v>
      </c>
      <c r="V786" s="71"/>
      <c r="W786" s="71" t="s">
        <v>19</v>
      </c>
      <c r="X786" s="25" t="s">
        <v>1529</v>
      </c>
      <c r="Y786" s="25">
        <v>25</v>
      </c>
      <c r="Z786" s="25">
        <v>25</v>
      </c>
      <c r="AA786" s="42"/>
      <c r="AB786" s="42"/>
      <c r="AC786" s="42"/>
      <c r="AD786" s="42"/>
      <c r="AE786" s="42"/>
      <c r="AF786" s="42">
        <v>0</v>
      </c>
      <c r="AG786" s="42">
        <v>0</v>
      </c>
      <c r="AH786" s="42">
        <v>0</v>
      </c>
      <c r="AI786" s="42">
        <v>0</v>
      </c>
      <c r="AJ786" s="18">
        <v>0</v>
      </c>
      <c r="AK786" s="47">
        <v>0</v>
      </c>
      <c r="AL786" s="75">
        <v>0</v>
      </c>
      <c r="AM786" s="47">
        <f t="shared" si="423"/>
        <v>0</v>
      </c>
      <c r="AN786" s="47"/>
      <c r="AO786" s="48">
        <v>0</v>
      </c>
      <c r="AP786" s="49">
        <v>1</v>
      </c>
      <c r="AQ786" s="18" t="s">
        <v>1552</v>
      </c>
      <c r="AR786" s="24">
        <v>25</v>
      </c>
      <c r="AS786" s="24" t="s">
        <v>1509</v>
      </c>
      <c r="AT786" s="79">
        <f t="shared" si="421"/>
        <v>0</v>
      </c>
      <c r="AU786" s="51" t="b">
        <f t="shared" si="422"/>
        <v>0</v>
      </c>
      <c r="AV786" s="19"/>
      <c r="AW786" s="47">
        <v>10000</v>
      </c>
      <c r="BB786" s="80">
        <f t="shared" si="424"/>
        <v>25</v>
      </c>
      <c r="BD786" s="18">
        <v>0</v>
      </c>
      <c r="BE786" s="18">
        <v>0</v>
      </c>
      <c r="BF786" s="18"/>
      <c r="BG786" s="18"/>
      <c r="BH786" s="18"/>
      <c r="BI786" s="18"/>
      <c r="BJ786" s="18"/>
      <c r="BK786" s="18"/>
      <c r="BL786" s="18"/>
    </row>
    <row r="787" spans="1:64" x14ac:dyDescent="0.25">
      <c r="A787" s="18">
        <v>588</v>
      </c>
      <c r="B787" s="23" t="s">
        <v>1036</v>
      </c>
      <c r="C787" s="28" t="s">
        <v>1870</v>
      </c>
      <c r="D787" s="28"/>
      <c r="E787" s="23" t="s">
        <v>1602</v>
      </c>
      <c r="F787" s="24">
        <v>17800</v>
      </c>
      <c r="G787" s="25">
        <v>0.3</v>
      </c>
      <c r="H787" s="52" t="s">
        <v>1820</v>
      </c>
      <c r="I787" s="86" t="s">
        <v>1700</v>
      </c>
      <c r="J787" s="83" t="s">
        <v>1502</v>
      </c>
      <c r="K787" s="71" t="s">
        <v>1187</v>
      </c>
      <c r="L787" s="25" t="s">
        <v>1037</v>
      </c>
      <c r="M787" s="52">
        <v>0.3</v>
      </c>
      <c r="N787" s="71" t="s">
        <v>1208</v>
      </c>
      <c r="O787" s="25">
        <v>1</v>
      </c>
      <c r="P787" s="25">
        <v>10</v>
      </c>
      <c r="Q787" s="52">
        <v>1</v>
      </c>
      <c r="R787" s="25">
        <v>3</v>
      </c>
      <c r="S787" s="25">
        <v>15</v>
      </c>
      <c r="T787" s="25">
        <v>7</v>
      </c>
      <c r="U787" s="25">
        <f t="shared" si="420"/>
        <v>7</v>
      </c>
      <c r="V787" s="71"/>
      <c r="W787" s="71" t="s">
        <v>46</v>
      </c>
      <c r="X787" s="25" t="s">
        <v>1510</v>
      </c>
      <c r="Y787" s="25">
        <v>10000</v>
      </c>
      <c r="Z787" s="25">
        <v>200</v>
      </c>
      <c r="AA787" s="42">
        <v>0</v>
      </c>
      <c r="AB787" s="42">
        <v>0</v>
      </c>
      <c r="AC787" s="42">
        <v>0</v>
      </c>
      <c r="AD787" s="42">
        <v>0</v>
      </c>
      <c r="AE787" s="42">
        <v>0</v>
      </c>
      <c r="AF787" s="42">
        <v>0</v>
      </c>
      <c r="AG787" s="42">
        <v>0</v>
      </c>
      <c r="AH787" s="42">
        <v>0</v>
      </c>
      <c r="AI787" s="42">
        <v>0</v>
      </c>
      <c r="AJ787" s="18">
        <v>0</v>
      </c>
      <c r="AK787" s="47">
        <v>0</v>
      </c>
      <c r="AL787" s="75">
        <v>0</v>
      </c>
      <c r="AM787" s="47">
        <f t="shared" si="423"/>
        <v>0</v>
      </c>
      <c r="AN787" s="47"/>
      <c r="AO787" s="48">
        <v>0</v>
      </c>
      <c r="AP787" s="49">
        <v>1</v>
      </c>
      <c r="AQ787" s="18" t="s">
        <v>1552</v>
      </c>
      <c r="AR787" s="24">
        <v>17800</v>
      </c>
      <c r="AS787" s="24" t="s">
        <v>1510</v>
      </c>
      <c r="AT787" s="79">
        <f t="shared" si="421"/>
        <v>0</v>
      </c>
      <c r="AU787" s="51" t="b">
        <f t="shared" si="422"/>
        <v>0</v>
      </c>
      <c r="AV787" s="19"/>
      <c r="AW787" s="47">
        <v>5340</v>
      </c>
      <c r="BB787" s="80">
        <f t="shared" si="424"/>
        <v>10000</v>
      </c>
      <c r="BD787" s="18">
        <v>0</v>
      </c>
      <c r="BE787" s="18">
        <v>0</v>
      </c>
      <c r="BF787" s="18"/>
      <c r="BG787" s="18"/>
      <c r="BH787" s="18"/>
      <c r="BI787" s="18"/>
      <c r="BJ787" s="18"/>
      <c r="BK787" s="18"/>
      <c r="BL787" s="18"/>
    </row>
    <row r="788" spans="1:64" x14ac:dyDescent="0.25">
      <c r="A788" s="18">
        <v>913</v>
      </c>
      <c r="B788" s="23" t="s">
        <v>1071</v>
      </c>
      <c r="C788" s="28" t="s">
        <v>1870</v>
      </c>
      <c r="D788" s="28"/>
      <c r="E788" s="23"/>
      <c r="F788" s="24">
        <v>15000</v>
      </c>
      <c r="G788" s="25">
        <v>0.4</v>
      </c>
      <c r="H788" s="52" t="e">
        <v>#N/A</v>
      </c>
      <c r="I788" s="86" t="s">
        <v>1700</v>
      </c>
      <c r="J788" s="83" t="s">
        <v>1499</v>
      </c>
      <c r="K788" s="71" t="s">
        <v>1187</v>
      </c>
      <c r="L788" s="25" t="s">
        <v>1072</v>
      </c>
      <c r="M788" s="52">
        <v>0.4</v>
      </c>
      <c r="N788" s="71" t="s">
        <v>1208</v>
      </c>
      <c r="O788" s="37">
        <v>1</v>
      </c>
      <c r="P788" s="37">
        <v>10</v>
      </c>
      <c r="Q788" s="87">
        <v>1</v>
      </c>
      <c r="R788" s="37">
        <v>3</v>
      </c>
      <c r="S788" s="37">
        <v>15</v>
      </c>
      <c r="T788" s="37">
        <v>5</v>
      </c>
      <c r="U788" s="25">
        <f t="shared" ref="U788:U806" si="425">MIN(S788,T788)</f>
        <v>5</v>
      </c>
      <c r="V788" s="71"/>
      <c r="W788" s="71" t="s">
        <v>46</v>
      </c>
      <c r="X788" s="23" t="s">
        <v>1510</v>
      </c>
      <c r="Y788" s="25">
        <v>5000</v>
      </c>
      <c r="Z788" s="25">
        <v>10</v>
      </c>
      <c r="AA788" s="42"/>
      <c r="AB788" s="42"/>
      <c r="AC788" s="42"/>
      <c r="AD788" s="42"/>
      <c r="AE788" s="42"/>
      <c r="AF788" s="42">
        <v>0</v>
      </c>
      <c r="AG788" s="42">
        <v>0</v>
      </c>
      <c r="AH788" s="42">
        <v>0</v>
      </c>
      <c r="AI788" s="42">
        <v>0</v>
      </c>
      <c r="AJ788" s="18">
        <v>0</v>
      </c>
      <c r="AK788" s="47">
        <v>0</v>
      </c>
      <c r="AL788" s="75">
        <v>0</v>
      </c>
      <c r="AM788" s="47">
        <f t="shared" si="423"/>
        <v>0</v>
      </c>
      <c r="AN788" s="47"/>
      <c r="AO788" s="48">
        <v>0</v>
      </c>
      <c r="AP788" s="49">
        <v>1</v>
      </c>
      <c r="AQ788" s="18" t="s">
        <v>1552</v>
      </c>
      <c r="AR788" s="24">
        <v>15000</v>
      </c>
      <c r="AS788" s="24" t="s">
        <v>1510</v>
      </c>
      <c r="AT788" s="79">
        <f t="shared" si="421"/>
        <v>0</v>
      </c>
      <c r="AU788" s="51" t="b">
        <f t="shared" si="422"/>
        <v>0</v>
      </c>
      <c r="AV788" s="19"/>
      <c r="AW788" s="47">
        <v>6000</v>
      </c>
      <c r="BB788" s="80">
        <f t="shared" si="424"/>
        <v>5000</v>
      </c>
      <c r="BD788" s="18">
        <v>0</v>
      </c>
      <c r="BE788" s="18">
        <v>0</v>
      </c>
      <c r="BF788" s="18"/>
      <c r="BG788" s="18"/>
      <c r="BH788" s="18"/>
      <c r="BI788" s="18"/>
      <c r="BJ788" s="18"/>
      <c r="BK788" s="18"/>
      <c r="BL788" s="18"/>
    </row>
    <row r="789" spans="1:64" x14ac:dyDescent="0.25">
      <c r="A789" s="18">
        <v>890</v>
      </c>
      <c r="B789" s="23" t="s">
        <v>1062</v>
      </c>
      <c r="C789" s="28" t="s">
        <v>1870</v>
      </c>
      <c r="D789" s="28"/>
      <c r="E789" s="23"/>
      <c r="F789" s="24">
        <v>12300</v>
      </c>
      <c r="G789" s="25">
        <v>0.4</v>
      </c>
      <c r="H789" s="52" t="e">
        <v>#N/A</v>
      </c>
      <c r="I789" s="86" t="s">
        <v>1700</v>
      </c>
      <c r="J789" s="83" t="s">
        <v>1499</v>
      </c>
      <c r="K789" s="71" t="s">
        <v>1187</v>
      </c>
      <c r="L789" s="25" t="s">
        <v>1063</v>
      </c>
      <c r="M789" s="52">
        <v>0.4</v>
      </c>
      <c r="N789" s="71" t="s">
        <v>1208</v>
      </c>
      <c r="O789" s="37">
        <v>1</v>
      </c>
      <c r="P789" s="37">
        <v>10</v>
      </c>
      <c r="Q789" s="87">
        <v>1</v>
      </c>
      <c r="R789" s="37">
        <v>3</v>
      </c>
      <c r="S789" s="37">
        <v>15</v>
      </c>
      <c r="T789" s="37">
        <v>5</v>
      </c>
      <c r="U789" s="25">
        <f t="shared" si="425"/>
        <v>5</v>
      </c>
      <c r="V789" s="71"/>
      <c r="W789" s="71" t="s">
        <v>46</v>
      </c>
      <c r="X789" s="23" t="s">
        <v>1510</v>
      </c>
      <c r="Y789" s="25">
        <v>10000</v>
      </c>
      <c r="Z789" s="25">
        <v>200</v>
      </c>
      <c r="AA789" s="42"/>
      <c r="AB789" s="42"/>
      <c r="AC789" s="42"/>
      <c r="AD789" s="42"/>
      <c r="AE789" s="42">
        <v>0</v>
      </c>
      <c r="AF789" s="42">
        <v>0</v>
      </c>
      <c r="AG789" s="42">
        <v>0</v>
      </c>
      <c r="AH789" s="42">
        <v>0</v>
      </c>
      <c r="AI789" s="42">
        <v>0</v>
      </c>
      <c r="AJ789" s="18">
        <v>0</v>
      </c>
      <c r="AK789" s="47">
        <v>0</v>
      </c>
      <c r="AL789" s="75">
        <v>0</v>
      </c>
      <c r="AM789" s="47">
        <f t="shared" si="423"/>
        <v>0</v>
      </c>
      <c r="AN789" s="47"/>
      <c r="AO789" s="48">
        <v>0</v>
      </c>
      <c r="AP789" s="49">
        <v>1</v>
      </c>
      <c r="AQ789" s="18" t="s">
        <v>1552</v>
      </c>
      <c r="AR789" s="24">
        <v>12300</v>
      </c>
      <c r="AS789" s="24" t="s">
        <v>1510</v>
      </c>
      <c r="AT789" s="79">
        <f t="shared" si="421"/>
        <v>0</v>
      </c>
      <c r="AU789" s="51" t="b">
        <f t="shared" si="422"/>
        <v>0</v>
      </c>
      <c r="AV789" s="19"/>
      <c r="AW789" s="47">
        <v>4920</v>
      </c>
      <c r="BB789" s="80">
        <f t="shared" si="424"/>
        <v>10000</v>
      </c>
      <c r="BD789" s="18">
        <v>0</v>
      </c>
      <c r="BE789" s="18">
        <v>0</v>
      </c>
      <c r="BF789" s="18"/>
      <c r="BG789" s="18"/>
      <c r="BH789" s="18"/>
      <c r="BI789" s="18"/>
      <c r="BJ789" s="18"/>
      <c r="BK789" s="18"/>
      <c r="BL789" s="18"/>
    </row>
    <row r="790" spans="1:64" ht="30" x14ac:dyDescent="0.25">
      <c r="A790" s="18">
        <v>910</v>
      </c>
      <c r="B790" s="28" t="s">
        <v>2319</v>
      </c>
      <c r="C790" s="28" t="s">
        <v>1870</v>
      </c>
      <c r="D790" s="28"/>
      <c r="E790" s="23" t="s">
        <v>1602</v>
      </c>
      <c r="F790" s="24">
        <v>4000</v>
      </c>
      <c r="G790" s="25">
        <v>1</v>
      </c>
      <c r="H790" s="52" t="s">
        <v>1702</v>
      </c>
      <c r="I790" s="86" t="s">
        <v>1700</v>
      </c>
      <c r="J790" s="83" t="s">
        <v>1499</v>
      </c>
      <c r="K790" s="71" t="s">
        <v>1176</v>
      </c>
      <c r="L790" s="25" t="s">
        <v>1070</v>
      </c>
      <c r="M790" s="52">
        <v>1</v>
      </c>
      <c r="N790" s="71" t="s">
        <v>1208</v>
      </c>
      <c r="O790" s="37">
        <v>1</v>
      </c>
      <c r="P790" s="37">
        <v>15</v>
      </c>
      <c r="Q790" s="87">
        <v>1</v>
      </c>
      <c r="R790" s="37">
        <v>5</v>
      </c>
      <c r="S790" s="37">
        <v>22</v>
      </c>
      <c r="T790" s="37">
        <v>10</v>
      </c>
      <c r="U790" s="25">
        <f t="shared" si="425"/>
        <v>10</v>
      </c>
      <c r="V790" s="71"/>
      <c r="W790" s="71" t="s">
        <v>46</v>
      </c>
      <c r="X790" s="23" t="s">
        <v>1509</v>
      </c>
      <c r="Y790" s="25">
        <v>100</v>
      </c>
      <c r="Z790" s="25">
        <v>40</v>
      </c>
      <c r="AA790" s="42"/>
      <c r="AB790" s="42"/>
      <c r="AC790" s="42"/>
      <c r="AD790" s="42"/>
      <c r="AE790" s="42"/>
      <c r="AF790" s="42"/>
      <c r="AG790" s="42">
        <v>0</v>
      </c>
      <c r="AH790" s="42">
        <v>0</v>
      </c>
      <c r="AI790" s="42">
        <v>0</v>
      </c>
      <c r="AJ790" s="18">
        <v>0</v>
      </c>
      <c r="AK790" s="47">
        <v>0</v>
      </c>
      <c r="AL790" s="75">
        <v>0</v>
      </c>
      <c r="AM790" s="47">
        <f t="shared" si="423"/>
        <v>0</v>
      </c>
      <c r="AN790" s="47"/>
      <c r="AO790" s="48">
        <v>0</v>
      </c>
      <c r="AP790" s="49">
        <v>1</v>
      </c>
      <c r="AQ790" s="18" t="s">
        <v>1552</v>
      </c>
      <c r="AR790" s="24">
        <v>4000</v>
      </c>
      <c r="AS790" s="24" t="s">
        <v>1510</v>
      </c>
      <c r="AT790" s="79">
        <f t="shared" si="421"/>
        <v>0</v>
      </c>
      <c r="AU790" s="51" t="b">
        <f t="shared" si="422"/>
        <v>0</v>
      </c>
      <c r="AV790" s="19"/>
      <c r="AW790" s="47">
        <v>4000</v>
      </c>
      <c r="BB790" s="80">
        <f t="shared" si="424"/>
        <v>100</v>
      </c>
      <c r="BD790" s="18">
        <v>0</v>
      </c>
      <c r="BE790" s="18">
        <v>0</v>
      </c>
      <c r="BF790" s="18"/>
      <c r="BG790" s="18"/>
      <c r="BH790" s="18"/>
      <c r="BI790" s="18"/>
      <c r="BJ790" s="18"/>
      <c r="BK790" s="18"/>
      <c r="BL790" s="18"/>
    </row>
    <row r="791" spans="1:64" ht="30" x14ac:dyDescent="0.25">
      <c r="A791" s="18">
        <v>148</v>
      </c>
      <c r="B791" s="28" t="s">
        <v>2320</v>
      </c>
      <c r="C791" s="28" t="s">
        <v>1870</v>
      </c>
      <c r="D791" s="28"/>
      <c r="E791" s="23" t="s">
        <v>1602</v>
      </c>
      <c r="F791" s="24">
        <v>5</v>
      </c>
      <c r="G791" s="25">
        <v>500</v>
      </c>
      <c r="H791" s="52" t="e">
        <v>#N/A</v>
      </c>
      <c r="I791" s="86" t="s">
        <v>1699</v>
      </c>
      <c r="J791" s="83" t="s">
        <v>1670</v>
      </c>
      <c r="K791" s="71" t="s">
        <v>1183</v>
      </c>
      <c r="L791" s="25" t="s">
        <v>1065</v>
      </c>
      <c r="M791" s="52">
        <v>500</v>
      </c>
      <c r="N791" s="71" t="s">
        <v>1207</v>
      </c>
      <c r="O791" s="25">
        <v>1</v>
      </c>
      <c r="P791" s="25">
        <v>20</v>
      </c>
      <c r="Q791" s="52">
        <v>5</v>
      </c>
      <c r="R791" s="25">
        <v>5</v>
      </c>
      <c r="S791" s="25">
        <v>31</v>
      </c>
      <c r="T791" s="25">
        <v>30</v>
      </c>
      <c r="U791" s="25">
        <f t="shared" si="425"/>
        <v>30</v>
      </c>
      <c r="V791" s="71"/>
      <c r="W791" s="71" t="s">
        <v>19</v>
      </c>
      <c r="X791" s="25" t="s">
        <v>1529</v>
      </c>
      <c r="Y791" s="25">
        <v>25</v>
      </c>
      <c r="Z791" s="25">
        <v>5</v>
      </c>
      <c r="AA791" s="42">
        <v>0</v>
      </c>
      <c r="AB791" s="42">
        <v>0</v>
      </c>
      <c r="AC791" s="42">
        <v>0</v>
      </c>
      <c r="AD791" s="42">
        <v>0</v>
      </c>
      <c r="AE791" s="42">
        <v>0</v>
      </c>
      <c r="AF791" s="42">
        <v>0</v>
      </c>
      <c r="AG791" s="42">
        <v>0</v>
      </c>
      <c r="AH791" s="42">
        <v>0</v>
      </c>
      <c r="AI791" s="42">
        <v>0</v>
      </c>
      <c r="AJ791" s="18">
        <v>0</v>
      </c>
      <c r="AK791" s="47">
        <v>0</v>
      </c>
      <c r="AL791" s="75">
        <v>0</v>
      </c>
      <c r="AM791" s="47">
        <f t="shared" si="423"/>
        <v>0</v>
      </c>
      <c r="AN791" s="47"/>
      <c r="AO791" s="48">
        <v>0</v>
      </c>
      <c r="AP791" s="49">
        <v>1</v>
      </c>
      <c r="AQ791" s="18" t="s">
        <v>1552</v>
      </c>
      <c r="AR791" s="24">
        <v>5</v>
      </c>
      <c r="AS791" s="24" t="s">
        <v>1509</v>
      </c>
      <c r="AT791" s="79">
        <f t="shared" si="421"/>
        <v>0</v>
      </c>
      <c r="AU791" s="51" t="b">
        <f t="shared" si="422"/>
        <v>0</v>
      </c>
      <c r="AV791" s="19"/>
      <c r="AW791" s="47">
        <v>2500</v>
      </c>
      <c r="BB791" s="80">
        <f t="shared" si="424"/>
        <v>25</v>
      </c>
      <c r="BD791" s="18">
        <v>0</v>
      </c>
      <c r="BE791" s="18">
        <v>0</v>
      </c>
      <c r="BF791" s="18"/>
      <c r="BG791" s="18"/>
      <c r="BH791" s="18"/>
      <c r="BI791" s="18"/>
      <c r="BJ791" s="18"/>
      <c r="BK791" s="18"/>
      <c r="BL791" s="18"/>
    </row>
    <row r="792" spans="1:64" ht="30" x14ac:dyDescent="0.25">
      <c r="A792" s="18">
        <v>190</v>
      </c>
      <c r="B792" s="28" t="s">
        <v>2321</v>
      </c>
      <c r="C792" s="28" t="s">
        <v>1870</v>
      </c>
      <c r="D792" s="28"/>
      <c r="E792" s="23" t="s">
        <v>1602</v>
      </c>
      <c r="F792" s="24">
        <v>5</v>
      </c>
      <c r="G792" s="25">
        <v>450</v>
      </c>
      <c r="H792" s="52" t="e">
        <v>#N/A</v>
      </c>
      <c r="I792" s="86" t="s">
        <v>1700</v>
      </c>
      <c r="J792" s="83" t="s">
        <v>1501</v>
      </c>
      <c r="K792" s="71" t="s">
        <v>1183</v>
      </c>
      <c r="L792" s="25" t="s">
        <v>1018</v>
      </c>
      <c r="M792" s="52">
        <v>450</v>
      </c>
      <c r="N792" s="71" t="s">
        <v>1207</v>
      </c>
      <c r="O792" s="25">
        <v>1</v>
      </c>
      <c r="P792" s="25">
        <v>20</v>
      </c>
      <c r="Q792" s="52">
        <v>5</v>
      </c>
      <c r="R792" s="25">
        <v>5</v>
      </c>
      <c r="S792" s="25">
        <v>31</v>
      </c>
      <c r="T792" s="25">
        <v>20</v>
      </c>
      <c r="U792" s="25">
        <f t="shared" si="425"/>
        <v>20</v>
      </c>
      <c r="V792" s="71"/>
      <c r="W792" s="71" t="s">
        <v>19</v>
      </c>
      <c r="X792" s="25" t="s">
        <v>1529</v>
      </c>
      <c r="Y792" s="25">
        <v>25</v>
      </c>
      <c r="Z792" s="25">
        <v>5</v>
      </c>
      <c r="AA792" s="42"/>
      <c r="AB792" s="42"/>
      <c r="AC792" s="42"/>
      <c r="AD792" s="42"/>
      <c r="AE792" s="42">
        <v>0</v>
      </c>
      <c r="AF792" s="42">
        <v>0</v>
      </c>
      <c r="AG792" s="42">
        <v>0</v>
      </c>
      <c r="AH792" s="42">
        <v>0</v>
      </c>
      <c r="AI792" s="42">
        <v>0</v>
      </c>
      <c r="AJ792" s="18">
        <v>0</v>
      </c>
      <c r="AK792" s="47">
        <v>0</v>
      </c>
      <c r="AL792" s="75">
        <v>0</v>
      </c>
      <c r="AM792" s="47">
        <f t="shared" si="423"/>
        <v>0</v>
      </c>
      <c r="AN792" s="47"/>
      <c r="AO792" s="48">
        <v>0</v>
      </c>
      <c r="AP792" s="49">
        <v>1</v>
      </c>
      <c r="AQ792" s="18" t="s">
        <v>1552</v>
      </c>
      <c r="AR792" s="24">
        <v>5</v>
      </c>
      <c r="AS792" s="24" t="s">
        <v>1509</v>
      </c>
      <c r="AT792" s="79">
        <f t="shared" si="421"/>
        <v>0</v>
      </c>
      <c r="AU792" s="51" t="b">
        <f t="shared" si="422"/>
        <v>0</v>
      </c>
      <c r="AV792" s="19"/>
      <c r="AW792" s="47">
        <v>2250</v>
      </c>
      <c r="BB792" s="80">
        <f t="shared" si="424"/>
        <v>25</v>
      </c>
      <c r="BD792" s="18">
        <v>0</v>
      </c>
      <c r="BE792" s="18">
        <v>0</v>
      </c>
      <c r="BF792" s="18"/>
      <c r="BG792" s="18"/>
      <c r="BH792" s="18"/>
      <c r="BI792" s="18"/>
      <c r="BJ792" s="18"/>
      <c r="BK792" s="18"/>
      <c r="BL792" s="18"/>
    </row>
    <row r="793" spans="1:64" x14ac:dyDescent="0.25">
      <c r="A793" s="18">
        <v>185</v>
      </c>
      <c r="B793" s="23" t="s">
        <v>1068</v>
      </c>
      <c r="C793" s="28" t="s">
        <v>1870</v>
      </c>
      <c r="D793" s="28"/>
      <c r="E793" s="23" t="s">
        <v>1602</v>
      </c>
      <c r="F793" s="24">
        <v>1</v>
      </c>
      <c r="G793" s="25">
        <v>1690</v>
      </c>
      <c r="H793" s="52" t="e">
        <v>#N/A</v>
      </c>
      <c r="I793" s="86" t="s">
        <v>1700</v>
      </c>
      <c r="J793" s="83" t="s">
        <v>1505</v>
      </c>
      <c r="K793" s="71" t="s">
        <v>1192</v>
      </c>
      <c r="L793" s="25" t="s">
        <v>1069</v>
      </c>
      <c r="M793" s="52">
        <v>1690</v>
      </c>
      <c r="N793" s="71" t="s">
        <v>1207</v>
      </c>
      <c r="O793" s="25">
        <v>1</v>
      </c>
      <c r="P793" s="25">
        <v>10</v>
      </c>
      <c r="Q793" s="52">
        <v>1</v>
      </c>
      <c r="R793" s="25">
        <v>4</v>
      </c>
      <c r="S793" s="25">
        <v>16</v>
      </c>
      <c r="T793" s="25">
        <v>10</v>
      </c>
      <c r="U793" s="25">
        <f t="shared" si="425"/>
        <v>10</v>
      </c>
      <c r="V793" s="71"/>
      <c r="W793" s="71" t="s">
        <v>19</v>
      </c>
      <c r="X793" s="25" t="s">
        <v>1529</v>
      </c>
      <c r="Y793" s="25">
        <v>5</v>
      </c>
      <c r="Z793" s="25">
        <v>5</v>
      </c>
      <c r="AA793" s="42"/>
      <c r="AB793" s="42"/>
      <c r="AC793" s="42"/>
      <c r="AD793" s="42"/>
      <c r="AE793" s="42">
        <v>0</v>
      </c>
      <c r="AF793" s="42">
        <v>0</v>
      </c>
      <c r="AG793" s="42">
        <v>0</v>
      </c>
      <c r="AH793" s="42">
        <v>0</v>
      </c>
      <c r="AI793" s="42">
        <v>0</v>
      </c>
      <c r="AJ793" s="18">
        <v>0</v>
      </c>
      <c r="AK793" s="47">
        <v>0</v>
      </c>
      <c r="AL793" s="75">
        <v>0</v>
      </c>
      <c r="AM793" s="47">
        <f t="shared" si="423"/>
        <v>0</v>
      </c>
      <c r="AN793" s="47"/>
      <c r="AO793" s="48">
        <v>0</v>
      </c>
      <c r="AP793" s="49">
        <v>1</v>
      </c>
      <c r="AQ793" s="18" t="s">
        <v>1552</v>
      </c>
      <c r="AR793" s="24">
        <v>1</v>
      </c>
      <c r="AS793" s="24" t="s">
        <v>1509</v>
      </c>
      <c r="AT793" s="79">
        <f t="shared" si="421"/>
        <v>0</v>
      </c>
      <c r="AU793" s="51" t="b">
        <f t="shared" si="422"/>
        <v>0</v>
      </c>
      <c r="AV793" s="19"/>
      <c r="AW793" s="47">
        <v>1690</v>
      </c>
      <c r="BB793" s="80">
        <f t="shared" si="424"/>
        <v>5</v>
      </c>
      <c r="BD793" s="18">
        <v>0</v>
      </c>
      <c r="BE793" s="18">
        <v>0</v>
      </c>
      <c r="BF793" s="18"/>
      <c r="BG793" s="18"/>
      <c r="BH793" s="18"/>
      <c r="BI793" s="18"/>
      <c r="BJ793" s="18"/>
      <c r="BK793" s="18"/>
      <c r="BL793" s="18"/>
    </row>
    <row r="794" spans="1:64" x14ac:dyDescent="0.25">
      <c r="A794" s="18">
        <v>186</v>
      </c>
      <c r="B794" s="23" t="s">
        <v>1076</v>
      </c>
      <c r="C794" s="28" t="s">
        <v>1870</v>
      </c>
      <c r="D794" s="28"/>
      <c r="E794" s="23" t="s">
        <v>1602</v>
      </c>
      <c r="F794" s="24">
        <v>1</v>
      </c>
      <c r="G794" s="25">
        <v>1460</v>
      </c>
      <c r="H794" s="52" t="e">
        <v>#N/A</v>
      </c>
      <c r="I794" s="86" t="s">
        <v>1700</v>
      </c>
      <c r="J794" s="83" t="s">
        <v>1505</v>
      </c>
      <c r="K794" s="71" t="s">
        <v>1192</v>
      </c>
      <c r="L794" s="25" t="s">
        <v>1077</v>
      </c>
      <c r="M794" s="52">
        <v>1460</v>
      </c>
      <c r="N794" s="71" t="s">
        <v>1207</v>
      </c>
      <c r="O794" s="25">
        <v>1</v>
      </c>
      <c r="P794" s="25">
        <v>10</v>
      </c>
      <c r="Q794" s="52">
        <v>1</v>
      </c>
      <c r="R794" s="25">
        <v>4</v>
      </c>
      <c r="S794" s="25">
        <v>16</v>
      </c>
      <c r="T794" s="25">
        <v>10</v>
      </c>
      <c r="U794" s="25">
        <f t="shared" si="425"/>
        <v>10</v>
      </c>
      <c r="V794" s="71"/>
      <c r="W794" s="71" t="s">
        <v>19</v>
      </c>
      <c r="X794" s="25" t="s">
        <v>1529</v>
      </c>
      <c r="Y794" s="25">
        <v>5</v>
      </c>
      <c r="Z794" s="25">
        <v>5</v>
      </c>
      <c r="AA794" s="42"/>
      <c r="AB794" s="42"/>
      <c r="AC794" s="42"/>
      <c r="AD794" s="42"/>
      <c r="AE794" s="42">
        <v>0</v>
      </c>
      <c r="AF794" s="42">
        <v>0</v>
      </c>
      <c r="AG794" s="42">
        <v>0</v>
      </c>
      <c r="AH794" s="42">
        <v>0</v>
      </c>
      <c r="AI794" s="42">
        <v>0</v>
      </c>
      <c r="AJ794" s="18">
        <v>0</v>
      </c>
      <c r="AK794" s="47">
        <v>0</v>
      </c>
      <c r="AL794" s="75">
        <v>0</v>
      </c>
      <c r="AM794" s="47">
        <f t="shared" si="423"/>
        <v>0</v>
      </c>
      <c r="AN794" s="47"/>
      <c r="AO794" s="48">
        <v>0</v>
      </c>
      <c r="AP794" s="49">
        <v>1</v>
      </c>
      <c r="AQ794" s="18" t="s">
        <v>1552</v>
      </c>
      <c r="AR794" s="24">
        <v>1</v>
      </c>
      <c r="AS794" s="24" t="s">
        <v>1509</v>
      </c>
      <c r="AT794" s="79">
        <f t="shared" si="421"/>
        <v>0</v>
      </c>
      <c r="AU794" s="51" t="b">
        <f t="shared" si="422"/>
        <v>0</v>
      </c>
      <c r="AV794" s="19"/>
      <c r="AW794" s="47">
        <v>1460</v>
      </c>
      <c r="BB794" s="80">
        <f t="shared" si="424"/>
        <v>5</v>
      </c>
      <c r="BD794" s="18">
        <v>0</v>
      </c>
      <c r="BE794" s="18">
        <v>0</v>
      </c>
      <c r="BF794" s="18"/>
      <c r="BG794" s="18"/>
      <c r="BH794" s="18"/>
      <c r="BI794" s="18"/>
      <c r="BJ794" s="18"/>
      <c r="BK794" s="18"/>
      <c r="BL794" s="18"/>
    </row>
    <row r="795" spans="1:64" ht="30" x14ac:dyDescent="0.25">
      <c r="A795" s="18">
        <v>1008</v>
      </c>
      <c r="B795" s="28" t="s">
        <v>2324</v>
      </c>
      <c r="C795" s="28" t="s">
        <v>1870</v>
      </c>
      <c r="D795" s="28"/>
      <c r="E795" s="23" t="s">
        <v>1602</v>
      </c>
      <c r="F795" s="24">
        <v>15730</v>
      </c>
      <c r="G795" s="25">
        <v>0.06</v>
      </c>
      <c r="H795" s="52" t="e">
        <v>#N/A</v>
      </c>
      <c r="I795" s="86" t="s">
        <v>1699</v>
      </c>
      <c r="J795" s="83" t="s">
        <v>1500</v>
      </c>
      <c r="K795" s="71" t="s">
        <v>1187</v>
      </c>
      <c r="L795" s="25" t="s">
        <v>1101</v>
      </c>
      <c r="M795" s="52">
        <v>0.06</v>
      </c>
      <c r="N795" s="71" t="s">
        <v>1208</v>
      </c>
      <c r="O795" s="25">
        <v>1</v>
      </c>
      <c r="P795" s="25">
        <v>10</v>
      </c>
      <c r="Q795" s="52">
        <v>1</v>
      </c>
      <c r="R795" s="25">
        <v>3</v>
      </c>
      <c r="S795" s="25">
        <v>15</v>
      </c>
      <c r="T795" s="25">
        <v>2</v>
      </c>
      <c r="U795" s="25">
        <f t="shared" si="425"/>
        <v>2</v>
      </c>
      <c r="V795" s="71"/>
      <c r="W795" s="71" t="s">
        <v>46</v>
      </c>
      <c r="X795" s="25" t="s">
        <v>1510</v>
      </c>
      <c r="Y795" s="25">
        <v>10000</v>
      </c>
      <c r="Z795" s="25">
        <v>200</v>
      </c>
      <c r="AA795" s="42"/>
      <c r="AB795" s="42"/>
      <c r="AC795" s="42"/>
      <c r="AD795" s="42"/>
      <c r="AE795" s="42"/>
      <c r="AF795" s="42"/>
      <c r="AG795" s="42"/>
      <c r="AH795" s="42">
        <v>0</v>
      </c>
      <c r="AI795" s="42">
        <v>0</v>
      </c>
      <c r="AJ795" s="18">
        <v>0</v>
      </c>
      <c r="AK795" s="47">
        <v>0</v>
      </c>
      <c r="AL795" s="75">
        <v>0</v>
      </c>
      <c r="AM795" s="47">
        <f t="shared" si="423"/>
        <v>0</v>
      </c>
      <c r="AN795" s="47"/>
      <c r="AO795" s="48">
        <v>0</v>
      </c>
      <c r="AP795" s="49">
        <v>1</v>
      </c>
      <c r="AQ795" s="18" t="s">
        <v>1552</v>
      </c>
      <c r="AR795" s="24">
        <v>15730</v>
      </c>
      <c r="AS795" s="24" t="s">
        <v>1510</v>
      </c>
      <c r="AT795" s="79">
        <f t="shared" si="421"/>
        <v>0</v>
      </c>
      <c r="AU795" s="51" t="b">
        <f t="shared" si="422"/>
        <v>0</v>
      </c>
      <c r="AV795" s="19"/>
      <c r="AW795" s="47">
        <v>943.8</v>
      </c>
      <c r="BB795" s="80">
        <f t="shared" si="424"/>
        <v>10000</v>
      </c>
      <c r="BD795" s="18">
        <v>0</v>
      </c>
      <c r="BE795" s="18">
        <v>0</v>
      </c>
      <c r="BF795" s="18"/>
      <c r="BG795" s="18"/>
      <c r="BH795" s="18"/>
      <c r="BI795" s="18"/>
      <c r="BJ795" s="18"/>
      <c r="BK795" s="18"/>
      <c r="BL795" s="18"/>
    </row>
    <row r="796" spans="1:64" ht="30" x14ac:dyDescent="0.25">
      <c r="A796" s="18">
        <v>1009</v>
      </c>
      <c r="B796" s="28" t="s">
        <v>2325</v>
      </c>
      <c r="C796" s="28" t="s">
        <v>1870</v>
      </c>
      <c r="D796" s="28"/>
      <c r="E796" s="23" t="s">
        <v>1602</v>
      </c>
      <c r="F796" s="24">
        <v>15730</v>
      </c>
      <c r="G796" s="25">
        <v>0.06</v>
      </c>
      <c r="H796" s="52" t="e">
        <v>#N/A</v>
      </c>
      <c r="I796" s="86" t="s">
        <v>1699</v>
      </c>
      <c r="J796" s="83" t="s">
        <v>1500</v>
      </c>
      <c r="K796" s="71" t="s">
        <v>1187</v>
      </c>
      <c r="L796" s="25" t="s">
        <v>1103</v>
      </c>
      <c r="M796" s="52">
        <v>0.06</v>
      </c>
      <c r="N796" s="71" t="s">
        <v>1208</v>
      </c>
      <c r="O796" s="25">
        <v>1</v>
      </c>
      <c r="P796" s="25">
        <v>10</v>
      </c>
      <c r="Q796" s="52">
        <v>1</v>
      </c>
      <c r="R796" s="25">
        <v>3</v>
      </c>
      <c r="S796" s="25">
        <v>15</v>
      </c>
      <c r="T796" s="25">
        <v>2</v>
      </c>
      <c r="U796" s="25">
        <f t="shared" si="425"/>
        <v>2</v>
      </c>
      <c r="V796" s="71"/>
      <c r="W796" s="71" t="s">
        <v>46</v>
      </c>
      <c r="X796" s="25" t="s">
        <v>1510</v>
      </c>
      <c r="Y796" s="25">
        <v>10000</v>
      </c>
      <c r="Z796" s="25">
        <v>200</v>
      </c>
      <c r="AA796" s="42"/>
      <c r="AB796" s="42"/>
      <c r="AC796" s="42"/>
      <c r="AD796" s="42"/>
      <c r="AE796" s="42"/>
      <c r="AF796" s="42"/>
      <c r="AG796" s="42"/>
      <c r="AH796" s="42">
        <v>0</v>
      </c>
      <c r="AI796" s="42">
        <v>0</v>
      </c>
      <c r="AJ796" s="18">
        <v>0</v>
      </c>
      <c r="AK796" s="47">
        <v>0</v>
      </c>
      <c r="AL796" s="75">
        <v>0</v>
      </c>
      <c r="AM796" s="47">
        <f t="shared" si="423"/>
        <v>0</v>
      </c>
      <c r="AN796" s="47"/>
      <c r="AO796" s="48">
        <v>0</v>
      </c>
      <c r="AP796" s="49">
        <v>1</v>
      </c>
      <c r="AQ796" s="18" t="s">
        <v>1552</v>
      </c>
      <c r="AR796" s="24">
        <v>15730</v>
      </c>
      <c r="AS796" s="24" t="s">
        <v>1510</v>
      </c>
      <c r="AT796" s="79">
        <f t="shared" si="421"/>
        <v>0</v>
      </c>
      <c r="AU796" s="51" t="b">
        <f t="shared" si="422"/>
        <v>0</v>
      </c>
      <c r="AV796" s="19"/>
      <c r="AW796" s="47">
        <v>943.8</v>
      </c>
      <c r="BB796" s="80">
        <f t="shared" si="424"/>
        <v>10000</v>
      </c>
      <c r="BD796" s="18">
        <v>0</v>
      </c>
      <c r="BE796" s="18">
        <v>0</v>
      </c>
      <c r="BF796" s="18"/>
      <c r="BG796" s="18"/>
      <c r="BH796" s="18"/>
      <c r="BI796" s="18"/>
      <c r="BJ796" s="18"/>
      <c r="BK796" s="18"/>
      <c r="BL796" s="18"/>
    </row>
    <row r="797" spans="1:64" ht="30" x14ac:dyDescent="0.25">
      <c r="A797" s="18">
        <v>1010</v>
      </c>
      <c r="B797" s="28" t="s">
        <v>2326</v>
      </c>
      <c r="C797" s="28" t="s">
        <v>1870</v>
      </c>
      <c r="D797" s="28"/>
      <c r="E797" s="23" t="s">
        <v>1602</v>
      </c>
      <c r="F797" s="24">
        <v>15730</v>
      </c>
      <c r="G797" s="25">
        <v>0.06</v>
      </c>
      <c r="H797" s="52" t="e">
        <v>#N/A</v>
      </c>
      <c r="I797" s="86" t="s">
        <v>1699</v>
      </c>
      <c r="J797" s="83" t="s">
        <v>1500</v>
      </c>
      <c r="K797" s="71" t="s">
        <v>1187</v>
      </c>
      <c r="L797" s="25" t="s">
        <v>1104</v>
      </c>
      <c r="M797" s="52">
        <v>0.06</v>
      </c>
      <c r="N797" s="71" t="s">
        <v>1208</v>
      </c>
      <c r="O797" s="25">
        <v>1</v>
      </c>
      <c r="P797" s="25">
        <v>10</v>
      </c>
      <c r="Q797" s="52">
        <v>1</v>
      </c>
      <c r="R797" s="25">
        <v>3</v>
      </c>
      <c r="S797" s="25">
        <v>15</v>
      </c>
      <c r="T797" s="25">
        <v>2</v>
      </c>
      <c r="U797" s="25">
        <f t="shared" si="425"/>
        <v>2</v>
      </c>
      <c r="V797" s="71"/>
      <c r="W797" s="71" t="s">
        <v>46</v>
      </c>
      <c r="X797" s="25" t="s">
        <v>1510</v>
      </c>
      <c r="Y797" s="25">
        <v>10000</v>
      </c>
      <c r="Z797" s="25">
        <v>200</v>
      </c>
      <c r="AA797" s="42"/>
      <c r="AB797" s="42"/>
      <c r="AC797" s="42"/>
      <c r="AD797" s="42"/>
      <c r="AE797" s="42"/>
      <c r="AF797" s="42"/>
      <c r="AG797" s="42"/>
      <c r="AH797" s="42">
        <v>0</v>
      </c>
      <c r="AI797" s="42">
        <v>0</v>
      </c>
      <c r="AJ797" s="18">
        <v>0</v>
      </c>
      <c r="AK797" s="47">
        <v>0</v>
      </c>
      <c r="AL797" s="75">
        <v>0</v>
      </c>
      <c r="AM797" s="47">
        <f t="shared" si="423"/>
        <v>0</v>
      </c>
      <c r="AN797" s="47"/>
      <c r="AO797" s="48">
        <v>0</v>
      </c>
      <c r="AP797" s="49">
        <v>1</v>
      </c>
      <c r="AQ797" s="18" t="s">
        <v>1552</v>
      </c>
      <c r="AR797" s="24">
        <v>15730</v>
      </c>
      <c r="AS797" s="24" t="s">
        <v>1510</v>
      </c>
      <c r="AT797" s="79">
        <f t="shared" si="421"/>
        <v>0</v>
      </c>
      <c r="AU797" s="51" t="b">
        <f t="shared" si="422"/>
        <v>0</v>
      </c>
      <c r="AV797" s="19"/>
      <c r="AW797" s="47">
        <v>943.8</v>
      </c>
      <c r="BB797" s="80">
        <f t="shared" si="424"/>
        <v>10000</v>
      </c>
      <c r="BD797" s="18">
        <v>0</v>
      </c>
      <c r="BE797" s="18">
        <v>0</v>
      </c>
      <c r="BF797" s="18"/>
      <c r="BG797" s="18"/>
      <c r="BH797" s="18"/>
      <c r="BI797" s="18"/>
      <c r="BJ797" s="18"/>
      <c r="BK797" s="18"/>
      <c r="BL797" s="18"/>
    </row>
    <row r="798" spans="1:64" x14ac:dyDescent="0.25">
      <c r="A798" s="18">
        <v>184</v>
      </c>
      <c r="B798" s="23" t="s">
        <v>1066</v>
      </c>
      <c r="C798" s="28" t="s">
        <v>1870</v>
      </c>
      <c r="D798" s="28"/>
      <c r="E798" s="23" t="s">
        <v>1602</v>
      </c>
      <c r="F798" s="24">
        <v>1</v>
      </c>
      <c r="G798" s="25">
        <v>920</v>
      </c>
      <c r="H798" s="52" t="e">
        <v>#N/A</v>
      </c>
      <c r="I798" s="86" t="s">
        <v>1700</v>
      </c>
      <c r="J798" s="83" t="s">
        <v>1505</v>
      </c>
      <c r="K798" s="71" t="s">
        <v>1192</v>
      </c>
      <c r="L798" s="25" t="s">
        <v>1067</v>
      </c>
      <c r="M798" s="52">
        <v>920</v>
      </c>
      <c r="N798" s="71" t="s">
        <v>1207</v>
      </c>
      <c r="O798" s="25">
        <v>1</v>
      </c>
      <c r="P798" s="25">
        <v>10</v>
      </c>
      <c r="Q798" s="52">
        <v>1</v>
      </c>
      <c r="R798" s="25">
        <v>4</v>
      </c>
      <c r="S798" s="25">
        <v>16</v>
      </c>
      <c r="T798" s="25">
        <v>10</v>
      </c>
      <c r="U798" s="25">
        <f t="shared" si="425"/>
        <v>10</v>
      </c>
      <c r="V798" s="71"/>
      <c r="W798" s="71" t="s">
        <v>19</v>
      </c>
      <c r="X798" s="25" t="s">
        <v>1529</v>
      </c>
      <c r="Y798" s="25">
        <v>5</v>
      </c>
      <c r="Z798" s="25">
        <v>5</v>
      </c>
      <c r="AA798" s="42"/>
      <c r="AB798" s="42"/>
      <c r="AC798" s="42"/>
      <c r="AD798" s="42"/>
      <c r="AE798" s="42">
        <v>0</v>
      </c>
      <c r="AF798" s="42">
        <v>0</v>
      </c>
      <c r="AG798" s="42">
        <v>0</v>
      </c>
      <c r="AH798" s="42">
        <v>0</v>
      </c>
      <c r="AI798" s="42">
        <v>0</v>
      </c>
      <c r="AJ798" s="18">
        <v>0</v>
      </c>
      <c r="AK798" s="47">
        <v>0</v>
      </c>
      <c r="AL798" s="75">
        <v>0</v>
      </c>
      <c r="AM798" s="47">
        <f t="shared" si="423"/>
        <v>0</v>
      </c>
      <c r="AN798" s="47"/>
      <c r="AO798" s="48">
        <v>0</v>
      </c>
      <c r="AP798" s="49">
        <v>1</v>
      </c>
      <c r="AQ798" s="18" t="s">
        <v>1552</v>
      </c>
      <c r="AR798" s="24">
        <v>1</v>
      </c>
      <c r="AS798" s="24" t="s">
        <v>1509</v>
      </c>
      <c r="AT798" s="79">
        <f t="shared" si="421"/>
        <v>0</v>
      </c>
      <c r="AU798" s="51" t="b">
        <f t="shared" si="422"/>
        <v>0</v>
      </c>
      <c r="AV798" s="19"/>
      <c r="AW798" s="47">
        <v>920</v>
      </c>
      <c r="BB798" s="80">
        <f t="shared" si="424"/>
        <v>5</v>
      </c>
      <c r="BD798" s="18">
        <v>0</v>
      </c>
      <c r="BE798" s="18">
        <v>0</v>
      </c>
      <c r="BF798" s="18"/>
      <c r="BG798" s="18"/>
      <c r="BH798" s="18"/>
      <c r="BI798" s="18"/>
      <c r="BJ798" s="18"/>
      <c r="BK798" s="18"/>
      <c r="BL798" s="18"/>
    </row>
    <row r="799" spans="1:64" x14ac:dyDescent="0.25">
      <c r="A799" s="18">
        <v>892</v>
      </c>
      <c r="B799" s="23" t="s">
        <v>1129</v>
      </c>
      <c r="C799" s="28" t="s">
        <v>1870</v>
      </c>
      <c r="D799" s="28"/>
      <c r="E799" s="23"/>
      <c r="F799" s="24">
        <v>0</v>
      </c>
      <c r="G799" s="25">
        <v>1</v>
      </c>
      <c r="H799" s="52" t="e">
        <v>#N/A</v>
      </c>
      <c r="I799" s="86" t="s">
        <v>1700</v>
      </c>
      <c r="J799" s="83" t="s">
        <v>1499</v>
      </c>
      <c r="K799" s="71" t="s">
        <v>1187</v>
      </c>
      <c r="L799" s="25" t="s">
        <v>1130</v>
      </c>
      <c r="M799" s="52">
        <v>1</v>
      </c>
      <c r="N799" s="71" t="s">
        <v>1208</v>
      </c>
      <c r="O799" s="37">
        <v>1</v>
      </c>
      <c r="P799" s="37">
        <v>10</v>
      </c>
      <c r="Q799" s="87">
        <v>1</v>
      </c>
      <c r="R799" s="37">
        <v>3</v>
      </c>
      <c r="S799" s="37">
        <v>15</v>
      </c>
      <c r="T799" s="37">
        <v>5</v>
      </c>
      <c r="U799" s="25">
        <f t="shared" si="425"/>
        <v>5</v>
      </c>
      <c r="V799" s="71"/>
      <c r="W799" s="71" t="s">
        <v>46</v>
      </c>
      <c r="X799" s="23" t="s">
        <v>1510</v>
      </c>
      <c r="Y799" s="25">
        <v>10000</v>
      </c>
      <c r="Z799" s="25">
        <v>200</v>
      </c>
      <c r="AA799" s="42"/>
      <c r="AB799" s="42"/>
      <c r="AC799" s="42"/>
      <c r="AD799" s="42"/>
      <c r="AE799" s="42">
        <v>0</v>
      </c>
      <c r="AF799" s="42">
        <v>0</v>
      </c>
      <c r="AG799" s="42">
        <v>0</v>
      </c>
      <c r="AH799" s="42">
        <v>0</v>
      </c>
      <c r="AI799" s="42">
        <v>0</v>
      </c>
      <c r="AJ799" s="18">
        <v>0</v>
      </c>
      <c r="AK799" s="47">
        <v>0</v>
      </c>
      <c r="AL799" s="75">
        <v>0</v>
      </c>
      <c r="AM799" s="47">
        <f t="shared" si="423"/>
        <v>0</v>
      </c>
      <c r="AN799" s="47"/>
      <c r="AO799" s="48">
        <v>0</v>
      </c>
      <c r="AP799" s="49">
        <v>1</v>
      </c>
      <c r="AQ799" s="18" t="s">
        <v>1552</v>
      </c>
      <c r="AR799" s="24">
        <v>0</v>
      </c>
      <c r="AS799" s="24" t="s">
        <v>1510</v>
      </c>
      <c r="AT799" s="79">
        <f t="shared" si="421"/>
        <v>0</v>
      </c>
      <c r="AU799" s="51" t="b">
        <f t="shared" si="422"/>
        <v>0</v>
      </c>
      <c r="AV799" s="19"/>
      <c r="AW799" s="47">
        <v>0</v>
      </c>
      <c r="BB799" s="80">
        <f t="shared" si="424"/>
        <v>10000</v>
      </c>
      <c r="BD799" s="18">
        <v>0</v>
      </c>
      <c r="BE799" s="18">
        <v>0</v>
      </c>
      <c r="BF799" s="18"/>
      <c r="BG799" s="18"/>
      <c r="BH799" s="18"/>
      <c r="BI799" s="18"/>
      <c r="BJ799" s="18"/>
      <c r="BK799" s="18"/>
      <c r="BL799" s="18"/>
    </row>
    <row r="800" spans="1:64" x14ac:dyDescent="0.25">
      <c r="A800" s="18">
        <v>905</v>
      </c>
      <c r="B800" s="23" t="s">
        <v>1056</v>
      </c>
      <c r="C800" s="28" t="s">
        <v>1870</v>
      </c>
      <c r="D800" s="28"/>
      <c r="E800" s="23"/>
      <c r="F800" s="24">
        <v>0</v>
      </c>
      <c r="G800" s="25">
        <v>50</v>
      </c>
      <c r="H800" s="52" t="e">
        <v>#N/A</v>
      </c>
      <c r="I800" s="86" t="s">
        <v>1660</v>
      </c>
      <c r="J800" s="83" t="s">
        <v>1660</v>
      </c>
      <c r="K800" s="71" t="s">
        <v>1525</v>
      </c>
      <c r="L800" s="25" t="s">
        <v>1057</v>
      </c>
      <c r="M800" s="52">
        <v>50</v>
      </c>
      <c r="N800" s="71" t="s">
        <v>1207</v>
      </c>
      <c r="O800" s="25">
        <v>1</v>
      </c>
      <c r="P800" s="25">
        <v>3</v>
      </c>
      <c r="Q800" s="52">
        <v>1</v>
      </c>
      <c r="R800" s="25">
        <v>1</v>
      </c>
      <c r="S800" s="25">
        <v>1</v>
      </c>
      <c r="T800" s="25" t="e">
        <v>#N/A</v>
      </c>
      <c r="U800" s="25" t="e">
        <f t="shared" si="425"/>
        <v>#N/A</v>
      </c>
      <c r="V800" s="71"/>
      <c r="W800" s="71" t="s">
        <v>19</v>
      </c>
      <c r="X800" s="25" t="s">
        <v>1529</v>
      </c>
      <c r="Y800" s="25" t="e">
        <v>#REF!</v>
      </c>
      <c r="Z800" s="25">
        <v>5</v>
      </c>
      <c r="AA800" s="42"/>
      <c r="AB800" s="42"/>
      <c r="AC800" s="42"/>
      <c r="AD800" s="42"/>
      <c r="AE800" s="42"/>
      <c r="AF800" s="42">
        <v>0</v>
      </c>
      <c r="AG800" s="42">
        <v>0</v>
      </c>
      <c r="AH800" s="42">
        <v>0</v>
      </c>
      <c r="AI800" s="42">
        <v>0</v>
      </c>
      <c r="AJ800" s="18">
        <v>0</v>
      </c>
      <c r="AK800" s="47">
        <v>0</v>
      </c>
      <c r="AL800" s="75">
        <v>0</v>
      </c>
      <c r="AM800" s="47">
        <f t="shared" si="423"/>
        <v>0</v>
      </c>
      <c r="AN800" s="47"/>
      <c r="AO800" s="48">
        <v>0</v>
      </c>
      <c r="AP800" s="49">
        <v>1</v>
      </c>
      <c r="AQ800" s="18" t="s">
        <v>1552</v>
      </c>
      <c r="AR800" s="24">
        <v>0</v>
      </c>
      <c r="AS800" s="24" t="s">
        <v>1509</v>
      </c>
      <c r="AT800" s="79">
        <f t="shared" si="421"/>
        <v>0</v>
      </c>
      <c r="AU800" s="51" t="e">
        <f t="shared" si="422"/>
        <v>#REF!</v>
      </c>
      <c r="AV800" s="19"/>
      <c r="AW800" s="47">
        <v>0</v>
      </c>
      <c r="BB800" s="80" t="e">
        <f t="shared" si="424"/>
        <v>#REF!</v>
      </c>
      <c r="BD800" s="18">
        <v>0</v>
      </c>
      <c r="BE800" s="18">
        <v>0</v>
      </c>
      <c r="BF800" s="18"/>
      <c r="BG800" s="18"/>
      <c r="BH800" s="18"/>
      <c r="BI800" s="18"/>
      <c r="BJ800" s="18"/>
      <c r="BK800" s="18"/>
      <c r="BL800" s="18"/>
    </row>
    <row r="801" spans="1:67" x14ac:dyDescent="0.25">
      <c r="A801" s="18">
        <v>1045</v>
      </c>
      <c r="B801" s="26" t="s">
        <v>1143</v>
      </c>
      <c r="C801" s="28" t="s">
        <v>1870</v>
      </c>
      <c r="D801" s="28"/>
      <c r="E801" s="23"/>
      <c r="F801" s="24">
        <v>0</v>
      </c>
      <c r="G801" s="25">
        <v>180</v>
      </c>
      <c r="H801" s="52" t="e">
        <v>#N/A</v>
      </c>
      <c r="I801" s="86" t="s">
        <v>1671</v>
      </c>
      <c r="J801" s="83" t="s">
        <v>1671</v>
      </c>
      <c r="K801" s="71" t="s">
        <v>1171</v>
      </c>
      <c r="L801" s="25" t="s">
        <v>1144</v>
      </c>
      <c r="M801" s="52">
        <v>180</v>
      </c>
      <c r="N801" s="71" t="s">
        <v>1207</v>
      </c>
      <c r="O801" s="25">
        <v>1</v>
      </c>
      <c r="P801" s="25">
        <v>3</v>
      </c>
      <c r="Q801" s="52">
        <v>1</v>
      </c>
      <c r="R801" s="25">
        <v>1</v>
      </c>
      <c r="S801" s="25">
        <v>1</v>
      </c>
      <c r="T801" s="25">
        <v>10</v>
      </c>
      <c r="U801" s="25">
        <f t="shared" si="425"/>
        <v>1</v>
      </c>
      <c r="V801" s="71"/>
      <c r="W801" s="71" t="s">
        <v>19</v>
      </c>
      <c r="X801" s="25" t="s">
        <v>1510</v>
      </c>
      <c r="Y801" s="25" t="e">
        <v>#REF!</v>
      </c>
      <c r="Z801" s="25"/>
      <c r="AA801" s="42"/>
      <c r="AB801" s="42"/>
      <c r="AC801" s="42"/>
      <c r="AD801" s="42"/>
      <c r="AE801" s="42"/>
      <c r="AF801" s="42"/>
      <c r="AG801" s="42"/>
      <c r="AH801" s="42"/>
      <c r="AI801" s="42">
        <v>0</v>
      </c>
      <c r="AJ801" s="18">
        <v>0</v>
      </c>
      <c r="AK801" s="47">
        <v>0</v>
      </c>
      <c r="AL801" s="75">
        <v>0</v>
      </c>
      <c r="AM801" s="47">
        <f t="shared" si="423"/>
        <v>0</v>
      </c>
      <c r="AN801" s="47"/>
      <c r="AO801" s="48">
        <v>0</v>
      </c>
      <c r="AP801" s="49">
        <v>1</v>
      </c>
      <c r="AQ801" s="18" t="s">
        <v>1552</v>
      </c>
      <c r="AR801" s="24">
        <v>0</v>
      </c>
      <c r="AS801" s="24" t="s">
        <v>1509</v>
      </c>
      <c r="AT801" s="79">
        <f t="shared" si="421"/>
        <v>0</v>
      </c>
      <c r="AU801" s="51" t="e">
        <f t="shared" si="422"/>
        <v>#REF!</v>
      </c>
      <c r="AV801" s="19"/>
      <c r="AW801" s="47">
        <v>0</v>
      </c>
      <c r="BB801" s="80" t="e">
        <f t="shared" si="424"/>
        <v>#REF!</v>
      </c>
      <c r="BD801" s="18">
        <v>0</v>
      </c>
      <c r="BE801" s="18">
        <v>0</v>
      </c>
      <c r="BF801" s="18"/>
      <c r="BG801" s="18"/>
      <c r="BH801" s="18"/>
      <c r="BI801" s="18"/>
      <c r="BJ801" s="18"/>
      <c r="BK801" s="18"/>
      <c r="BL801" s="18"/>
    </row>
    <row r="802" spans="1:67" ht="30" x14ac:dyDescent="0.25">
      <c r="A802" s="18">
        <v>845</v>
      </c>
      <c r="B802" s="28" t="s">
        <v>2332</v>
      </c>
      <c r="C802" s="28" t="s">
        <v>1870</v>
      </c>
      <c r="D802" s="28"/>
      <c r="E802" s="23"/>
      <c r="F802" s="24">
        <v>0</v>
      </c>
      <c r="G802" s="25">
        <v>5</v>
      </c>
      <c r="H802" s="52" t="s">
        <v>1702</v>
      </c>
      <c r="I802" s="86" t="s">
        <v>1700</v>
      </c>
      <c r="J802" s="83" t="s">
        <v>1499</v>
      </c>
      <c r="K802" s="71" t="s">
        <v>1178</v>
      </c>
      <c r="L802" s="25" t="s">
        <v>1102</v>
      </c>
      <c r="M802" s="52">
        <v>5</v>
      </c>
      <c r="N802" s="71" t="s">
        <v>1208</v>
      </c>
      <c r="O802" s="25">
        <v>1</v>
      </c>
      <c r="P802" s="25">
        <v>4</v>
      </c>
      <c r="Q802" s="52">
        <v>1</v>
      </c>
      <c r="R802" s="25">
        <v>2</v>
      </c>
      <c r="S802" s="25">
        <v>8</v>
      </c>
      <c r="T802" s="25">
        <v>5</v>
      </c>
      <c r="U802" s="25">
        <f t="shared" si="425"/>
        <v>5</v>
      </c>
      <c r="V802" s="71"/>
      <c r="W802" s="71" t="s">
        <v>46</v>
      </c>
      <c r="X802" s="25" t="s">
        <v>1510</v>
      </c>
      <c r="Y802" s="25">
        <v>500</v>
      </c>
      <c r="Z802" s="25">
        <v>250</v>
      </c>
      <c r="AA802" s="42"/>
      <c r="AB802" s="42"/>
      <c r="AC802" s="42"/>
      <c r="AD802" s="42"/>
      <c r="AE802" s="42">
        <v>0</v>
      </c>
      <c r="AF802" s="42">
        <v>0</v>
      </c>
      <c r="AG802" s="42">
        <v>0</v>
      </c>
      <c r="AH802" s="42"/>
      <c r="AI802" s="42"/>
      <c r="AJ802" s="18">
        <v>0</v>
      </c>
      <c r="AK802" s="47">
        <v>0</v>
      </c>
      <c r="AL802" s="75">
        <v>0</v>
      </c>
      <c r="AM802" s="47">
        <f t="shared" si="423"/>
        <v>0</v>
      </c>
      <c r="AN802" s="47"/>
      <c r="AO802" s="48">
        <v>0</v>
      </c>
      <c r="AP802" s="49">
        <v>1</v>
      </c>
      <c r="AQ802" s="18" t="s">
        <v>1552</v>
      </c>
      <c r="AR802" s="24">
        <v>0</v>
      </c>
      <c r="AS802" s="24" t="s">
        <v>1510</v>
      </c>
      <c r="AT802" s="79">
        <f t="shared" si="421"/>
        <v>0</v>
      </c>
      <c r="AU802" s="51" t="b">
        <f t="shared" si="422"/>
        <v>0</v>
      </c>
      <c r="AV802" s="19"/>
      <c r="AW802" s="47">
        <v>0</v>
      </c>
      <c r="BB802" s="80">
        <f t="shared" si="424"/>
        <v>500</v>
      </c>
      <c r="BD802" s="18">
        <v>0</v>
      </c>
      <c r="BE802" s="18">
        <v>0</v>
      </c>
      <c r="BF802" s="18"/>
      <c r="BG802" s="18"/>
      <c r="BH802" s="18"/>
      <c r="BI802" s="18"/>
      <c r="BJ802" s="18"/>
      <c r="BK802" s="18"/>
      <c r="BL802" s="18"/>
    </row>
    <row r="803" spans="1:67" ht="30" x14ac:dyDescent="0.25">
      <c r="A803" s="18">
        <v>855</v>
      </c>
      <c r="B803" s="28" t="s">
        <v>2333</v>
      </c>
      <c r="C803" s="28" t="s">
        <v>1870</v>
      </c>
      <c r="D803" s="28"/>
      <c r="E803" s="23"/>
      <c r="F803" s="24">
        <v>0</v>
      </c>
      <c r="G803" s="25">
        <v>5</v>
      </c>
      <c r="H803" s="52" t="e">
        <v>#N/A</v>
      </c>
      <c r="I803" s="86" t="s">
        <v>1700</v>
      </c>
      <c r="J803" s="83" t="s">
        <v>1499</v>
      </c>
      <c r="K803" s="71" t="s">
        <v>1178</v>
      </c>
      <c r="L803" s="25" t="s">
        <v>1112</v>
      </c>
      <c r="M803" s="52">
        <v>5</v>
      </c>
      <c r="N803" s="71" t="s">
        <v>1208</v>
      </c>
      <c r="O803" s="25">
        <v>1</v>
      </c>
      <c r="P803" s="25">
        <v>4</v>
      </c>
      <c r="Q803" s="52">
        <v>1</v>
      </c>
      <c r="R803" s="25">
        <v>2</v>
      </c>
      <c r="S803" s="25">
        <v>8</v>
      </c>
      <c r="T803" s="25">
        <v>5</v>
      </c>
      <c r="U803" s="25">
        <f t="shared" si="425"/>
        <v>5</v>
      </c>
      <c r="V803" s="71"/>
      <c r="W803" s="71" t="s">
        <v>46</v>
      </c>
      <c r="X803" s="25" t="s">
        <v>1510</v>
      </c>
      <c r="Y803" s="25">
        <v>500</v>
      </c>
      <c r="Z803" s="25">
        <v>250</v>
      </c>
      <c r="AA803" s="42"/>
      <c r="AB803" s="42"/>
      <c r="AC803" s="42"/>
      <c r="AD803" s="42"/>
      <c r="AE803" s="42">
        <v>0</v>
      </c>
      <c r="AF803" s="42">
        <v>0</v>
      </c>
      <c r="AG803" s="42">
        <v>0</v>
      </c>
      <c r="AH803" s="42"/>
      <c r="AI803" s="42"/>
      <c r="AJ803" s="18">
        <v>0</v>
      </c>
      <c r="AK803" s="47">
        <v>0</v>
      </c>
      <c r="AL803" s="75">
        <v>0</v>
      </c>
      <c r="AM803" s="47">
        <f t="shared" si="423"/>
        <v>0</v>
      </c>
      <c r="AN803" s="47"/>
      <c r="AO803" s="48">
        <v>0</v>
      </c>
      <c r="AP803" s="49">
        <v>1</v>
      </c>
      <c r="AQ803" s="18" t="s">
        <v>1552</v>
      </c>
      <c r="AR803" s="24">
        <v>0</v>
      </c>
      <c r="AS803" s="24" t="s">
        <v>1510</v>
      </c>
      <c r="AT803" s="79">
        <f t="shared" si="421"/>
        <v>0</v>
      </c>
      <c r="AU803" s="51" t="b">
        <f t="shared" si="422"/>
        <v>0</v>
      </c>
      <c r="AV803" s="19"/>
      <c r="AW803" s="47">
        <v>0</v>
      </c>
      <c r="BB803" s="80">
        <f t="shared" si="424"/>
        <v>500</v>
      </c>
      <c r="BD803" s="18">
        <v>0</v>
      </c>
      <c r="BE803" s="18">
        <v>0</v>
      </c>
      <c r="BF803" s="18"/>
      <c r="BG803" s="18"/>
      <c r="BH803" s="18"/>
      <c r="BI803" s="18"/>
      <c r="BJ803" s="18"/>
      <c r="BK803" s="18"/>
      <c r="BL803" s="18"/>
    </row>
    <row r="804" spans="1:67" ht="45" x14ac:dyDescent="0.25">
      <c r="A804" s="18">
        <v>1020</v>
      </c>
      <c r="B804" s="28" t="s">
        <v>2334</v>
      </c>
      <c r="C804" s="28" t="s">
        <v>1870</v>
      </c>
      <c r="D804" s="28"/>
      <c r="E804" s="23"/>
      <c r="F804" s="24">
        <v>0</v>
      </c>
      <c r="G804" s="25">
        <v>0.78</v>
      </c>
      <c r="H804" s="52" t="e">
        <v>#N/A</v>
      </c>
      <c r="I804" s="86" t="s">
        <v>1700</v>
      </c>
      <c r="J804" s="83" t="s">
        <v>1505</v>
      </c>
      <c r="K804" s="71" t="s">
        <v>1187</v>
      </c>
      <c r="L804" s="25" t="s">
        <v>1108</v>
      </c>
      <c r="M804" s="52">
        <v>0.78</v>
      </c>
      <c r="N804" s="71" t="s">
        <v>1208</v>
      </c>
      <c r="O804" s="25">
        <v>1</v>
      </c>
      <c r="P804" s="25">
        <v>10</v>
      </c>
      <c r="Q804" s="52">
        <v>1</v>
      </c>
      <c r="R804" s="25">
        <v>3</v>
      </c>
      <c r="S804" s="25">
        <v>15</v>
      </c>
      <c r="T804" s="25">
        <v>5</v>
      </c>
      <c r="U804" s="25">
        <f t="shared" si="425"/>
        <v>5</v>
      </c>
      <c r="V804" s="71"/>
      <c r="W804" s="71" t="s">
        <v>46</v>
      </c>
      <c r="X804" s="25" t="s">
        <v>1510</v>
      </c>
      <c r="Y804" s="25">
        <v>10000</v>
      </c>
      <c r="Z804" s="25">
        <v>200</v>
      </c>
      <c r="AA804" s="42"/>
      <c r="AB804" s="42"/>
      <c r="AC804" s="42"/>
      <c r="AD804" s="42"/>
      <c r="AE804" s="42"/>
      <c r="AF804" s="42"/>
      <c r="AG804" s="42"/>
      <c r="AH804" s="42">
        <v>0</v>
      </c>
      <c r="AI804" s="42">
        <v>0</v>
      </c>
      <c r="AJ804" s="18">
        <v>0</v>
      </c>
      <c r="AK804" s="47">
        <v>0</v>
      </c>
      <c r="AL804" s="75">
        <v>0</v>
      </c>
      <c r="AM804" s="47">
        <f t="shared" si="423"/>
        <v>0</v>
      </c>
      <c r="AN804" s="47"/>
      <c r="AO804" s="48">
        <v>0</v>
      </c>
      <c r="AP804" s="49">
        <v>1</v>
      </c>
      <c r="AQ804" s="18" t="s">
        <v>1552</v>
      </c>
      <c r="AR804" s="24">
        <v>0</v>
      </c>
      <c r="AS804" s="24" t="s">
        <v>1510</v>
      </c>
      <c r="AT804" s="79">
        <f t="shared" si="421"/>
        <v>0</v>
      </c>
      <c r="AU804" s="51" t="b">
        <f t="shared" si="422"/>
        <v>0</v>
      </c>
      <c r="AV804" s="19"/>
      <c r="AW804" s="47">
        <v>0</v>
      </c>
      <c r="BB804" s="80">
        <f t="shared" si="424"/>
        <v>10000</v>
      </c>
      <c r="BD804" s="18">
        <v>0</v>
      </c>
      <c r="BE804" s="18">
        <v>0</v>
      </c>
      <c r="BF804" s="18"/>
      <c r="BG804" s="18"/>
      <c r="BH804" s="18"/>
      <c r="BI804" s="18"/>
      <c r="BJ804" s="18"/>
      <c r="BK804" s="18"/>
      <c r="BL804" s="18"/>
    </row>
    <row r="805" spans="1:67" ht="45" x14ac:dyDescent="0.25">
      <c r="A805" s="18">
        <v>1019</v>
      </c>
      <c r="B805" s="28" t="s">
        <v>2335</v>
      </c>
      <c r="C805" s="28" t="s">
        <v>1870</v>
      </c>
      <c r="D805" s="28"/>
      <c r="E805" s="23"/>
      <c r="F805" s="24">
        <v>0</v>
      </c>
      <c r="G805" s="25">
        <v>0.78</v>
      </c>
      <c r="H805" s="52" t="e">
        <v>#N/A</v>
      </c>
      <c r="I805" s="86" t="s">
        <v>1700</v>
      </c>
      <c r="J805" s="83" t="s">
        <v>1505</v>
      </c>
      <c r="K805" s="71" t="s">
        <v>1187</v>
      </c>
      <c r="L805" s="25" t="s">
        <v>1107</v>
      </c>
      <c r="M805" s="52">
        <v>0.78</v>
      </c>
      <c r="N805" s="71" t="s">
        <v>1208</v>
      </c>
      <c r="O805" s="25">
        <v>1</v>
      </c>
      <c r="P805" s="25">
        <v>10</v>
      </c>
      <c r="Q805" s="52">
        <v>1</v>
      </c>
      <c r="R805" s="25">
        <v>3</v>
      </c>
      <c r="S805" s="25">
        <v>15</v>
      </c>
      <c r="T805" s="25">
        <v>5</v>
      </c>
      <c r="U805" s="25">
        <f t="shared" si="425"/>
        <v>5</v>
      </c>
      <c r="V805" s="71"/>
      <c r="W805" s="71" t="s">
        <v>46</v>
      </c>
      <c r="X805" s="25" t="s">
        <v>1510</v>
      </c>
      <c r="Y805" s="25">
        <v>10000</v>
      </c>
      <c r="Z805" s="25">
        <v>200</v>
      </c>
      <c r="AA805" s="42"/>
      <c r="AB805" s="42"/>
      <c r="AC805" s="42"/>
      <c r="AD805" s="42"/>
      <c r="AE805" s="42"/>
      <c r="AF805" s="42"/>
      <c r="AG805" s="42"/>
      <c r="AH805" s="42">
        <v>0</v>
      </c>
      <c r="AI805" s="42">
        <v>0</v>
      </c>
      <c r="AJ805" s="18">
        <v>0</v>
      </c>
      <c r="AK805" s="47">
        <v>0</v>
      </c>
      <c r="AL805" s="75">
        <v>0</v>
      </c>
      <c r="AM805" s="47">
        <f t="shared" si="423"/>
        <v>0</v>
      </c>
      <c r="AN805" s="47"/>
      <c r="AO805" s="48">
        <v>0</v>
      </c>
      <c r="AP805" s="49">
        <v>1</v>
      </c>
      <c r="AQ805" s="18" t="s">
        <v>1552</v>
      </c>
      <c r="AR805" s="24">
        <v>0</v>
      </c>
      <c r="AS805" s="24" t="s">
        <v>1510</v>
      </c>
      <c r="AT805" s="79">
        <f t="shared" si="421"/>
        <v>0</v>
      </c>
      <c r="AU805" s="51" t="b">
        <f t="shared" si="422"/>
        <v>0</v>
      </c>
      <c r="AV805" s="19"/>
      <c r="AW805" s="47">
        <v>0</v>
      </c>
      <c r="BB805" s="80">
        <f t="shared" si="424"/>
        <v>10000</v>
      </c>
      <c r="BD805" s="18">
        <v>0</v>
      </c>
      <c r="BE805" s="18">
        <v>0</v>
      </c>
      <c r="BF805" s="18"/>
      <c r="BG805" s="18"/>
      <c r="BH805" s="18"/>
      <c r="BI805" s="18"/>
      <c r="BJ805" s="18"/>
      <c r="BK805" s="18"/>
      <c r="BL805" s="18"/>
    </row>
    <row r="806" spans="1:67" ht="30" x14ac:dyDescent="0.25">
      <c r="A806" s="18">
        <v>1026</v>
      </c>
      <c r="B806" s="28" t="s">
        <v>2346</v>
      </c>
      <c r="C806" s="28" t="s">
        <v>1203</v>
      </c>
      <c r="D806" s="28"/>
      <c r="E806" s="23"/>
      <c r="F806" s="24">
        <v>20</v>
      </c>
      <c r="G806" s="25">
        <v>470</v>
      </c>
      <c r="H806" s="52" t="e">
        <v>#N/A</v>
      </c>
      <c r="I806" s="86" t="s">
        <v>1660</v>
      </c>
      <c r="J806" s="83" t="s">
        <v>1660</v>
      </c>
      <c r="K806" s="71" t="s">
        <v>1171</v>
      </c>
      <c r="L806" s="25" t="s">
        <v>1138</v>
      </c>
      <c r="M806" s="52">
        <v>470</v>
      </c>
      <c r="N806" s="71" t="s">
        <v>1207</v>
      </c>
      <c r="O806" s="25">
        <v>1</v>
      </c>
      <c r="P806" s="25">
        <v>12</v>
      </c>
      <c r="Q806" s="52">
        <v>5</v>
      </c>
      <c r="R806" s="25">
        <v>3</v>
      </c>
      <c r="S806" s="52">
        <f>O806+P806+Q806+R806</f>
        <v>21</v>
      </c>
      <c r="T806" s="25">
        <v>10</v>
      </c>
      <c r="U806" s="25">
        <f t="shared" si="425"/>
        <v>10</v>
      </c>
      <c r="V806" s="71"/>
      <c r="W806" s="71" t="s">
        <v>19</v>
      </c>
      <c r="X806" s="25" t="s">
        <v>1509</v>
      </c>
      <c r="Y806" s="25">
        <v>25</v>
      </c>
      <c r="Z806" s="25">
        <v>25</v>
      </c>
      <c r="AA806" s="42"/>
      <c r="AB806" s="42"/>
      <c r="AC806" s="42"/>
      <c r="AD806" s="42"/>
      <c r="AE806" s="42"/>
      <c r="AF806" s="42"/>
      <c r="AG806" s="42"/>
      <c r="AH806" s="42">
        <v>0</v>
      </c>
      <c r="AI806" s="42">
        <v>0</v>
      </c>
      <c r="AJ806" s="18">
        <v>0</v>
      </c>
      <c r="AK806" s="47">
        <v>0</v>
      </c>
      <c r="AL806" s="75">
        <v>0</v>
      </c>
      <c r="AM806" s="47">
        <f t="shared" si="423"/>
        <v>0</v>
      </c>
      <c r="AN806" s="47"/>
      <c r="AO806" s="48">
        <v>0</v>
      </c>
      <c r="AP806" s="49">
        <v>1</v>
      </c>
      <c r="AQ806" s="18" t="s">
        <v>1548</v>
      </c>
      <c r="AR806" s="24">
        <v>20</v>
      </c>
      <c r="AS806" s="24" t="s">
        <v>1509</v>
      </c>
      <c r="AT806" s="79">
        <f t="shared" si="421"/>
        <v>0</v>
      </c>
      <c r="AU806" s="51" t="b">
        <f t="shared" si="422"/>
        <v>0</v>
      </c>
      <c r="AV806" s="19"/>
      <c r="AW806" s="47">
        <v>9400</v>
      </c>
      <c r="BB806" s="80">
        <f t="shared" si="424"/>
        <v>25</v>
      </c>
      <c r="BD806" s="55">
        <v>0</v>
      </c>
      <c r="BE806" s="18">
        <v>0</v>
      </c>
      <c r="BF806" s="18">
        <v>20</v>
      </c>
      <c r="BG806" s="18"/>
      <c r="BH806" s="18"/>
      <c r="BI806" s="18"/>
      <c r="BJ806" s="18"/>
      <c r="BK806" s="18"/>
      <c r="BL806" s="18"/>
    </row>
    <row r="807" spans="1:67" x14ac:dyDescent="0.25">
      <c r="A807" s="18">
        <v>420</v>
      </c>
      <c r="B807" s="26" t="s">
        <v>1023</v>
      </c>
      <c r="C807" s="23" t="s">
        <v>1595</v>
      </c>
      <c r="D807" s="23"/>
      <c r="E807" s="23" t="s">
        <v>1602</v>
      </c>
      <c r="F807" s="24">
        <v>20000</v>
      </c>
      <c r="G807" s="25">
        <v>4.3499999999999996</v>
      </c>
      <c r="H807" s="52" t="s">
        <v>1769</v>
      </c>
      <c r="I807" s="86" t="s">
        <v>1700</v>
      </c>
      <c r="J807" s="83" t="s">
        <v>1505</v>
      </c>
      <c r="K807" s="71" t="s">
        <v>1185</v>
      </c>
      <c r="L807" s="25" t="s">
        <v>1024</v>
      </c>
      <c r="M807" s="52">
        <v>4.3499999999999996</v>
      </c>
      <c r="N807" s="71" t="s">
        <v>1208</v>
      </c>
      <c r="O807" s="25">
        <v>1</v>
      </c>
      <c r="P807" s="25">
        <v>10</v>
      </c>
      <c r="Q807" s="52">
        <v>1</v>
      </c>
      <c r="R807" s="25">
        <v>4</v>
      </c>
      <c r="S807" s="25">
        <v>16</v>
      </c>
      <c r="T807" s="25">
        <v>5</v>
      </c>
      <c r="U807" s="25">
        <f t="shared" ref="U807:U838" si="426">SUM(O807:R807)</f>
        <v>16</v>
      </c>
      <c r="V807" s="71"/>
      <c r="W807" s="71" t="s">
        <v>46</v>
      </c>
      <c r="X807" s="25" t="s">
        <v>1510</v>
      </c>
      <c r="Y807" s="25">
        <v>10000</v>
      </c>
      <c r="Z807" s="25">
        <v>1000</v>
      </c>
      <c r="AA807" s="42">
        <v>0</v>
      </c>
      <c r="AB807" s="42">
        <v>0</v>
      </c>
      <c r="AC807" s="42">
        <v>0</v>
      </c>
      <c r="AD807" s="42">
        <v>0</v>
      </c>
      <c r="AE807" s="42">
        <v>0</v>
      </c>
      <c r="AF807" s="42">
        <v>0</v>
      </c>
      <c r="AG807" s="42">
        <v>0</v>
      </c>
      <c r="AH807" s="42">
        <v>0</v>
      </c>
      <c r="AI807" s="42">
        <v>0</v>
      </c>
      <c r="AJ807" s="18">
        <v>0</v>
      </c>
      <c r="AK807" s="47">
        <v>0</v>
      </c>
      <c r="AL807" s="75">
        <v>0</v>
      </c>
      <c r="AM807" s="47">
        <f t="shared" si="423"/>
        <v>0</v>
      </c>
      <c r="AN807" s="47"/>
      <c r="AO807" s="48">
        <v>0</v>
      </c>
      <c r="AP807" s="49">
        <v>1</v>
      </c>
      <c r="AQ807" s="18" t="s">
        <v>1168</v>
      </c>
      <c r="AR807" s="24">
        <v>20000</v>
      </c>
      <c r="AS807" s="24" t="s">
        <v>1510</v>
      </c>
      <c r="AT807" s="79">
        <f t="shared" si="421"/>
        <v>0</v>
      </c>
      <c r="AU807" s="51" t="b">
        <f t="shared" si="422"/>
        <v>0</v>
      </c>
      <c r="AV807" s="19"/>
      <c r="AW807" s="47">
        <v>87000</v>
      </c>
      <c r="AX807" s="18" t="s">
        <v>1867</v>
      </c>
      <c r="AY807" s="18">
        <v>2</v>
      </c>
      <c r="BB807" s="80">
        <f t="shared" si="424"/>
        <v>10000</v>
      </c>
      <c r="BC807" s="18">
        <f t="shared" ref="BC807:BC821" si="427">BO807</f>
        <v>10000</v>
      </c>
      <c r="BD807" s="18">
        <v>0</v>
      </c>
      <c r="BE807" s="18">
        <v>0</v>
      </c>
      <c r="BF807" s="18"/>
      <c r="BG807" s="18"/>
      <c r="BH807" s="18"/>
      <c r="BI807" s="18"/>
      <c r="BJ807" s="18"/>
      <c r="BK807" s="18"/>
      <c r="BL807" s="18"/>
      <c r="BM807" s="19">
        <f t="shared" ref="BM807:BM838" si="428">BF807*AT807</f>
        <v>0</v>
      </c>
      <c r="BN807" s="18">
        <f t="shared" ref="BN807:BN838" si="429">Y807+ROUNDUP((BM807-Y807)/Z807,0)*Z807</f>
        <v>0</v>
      </c>
      <c r="BO807" s="18">
        <f t="shared" ref="BO807:BO838" si="430">IF(BN807&gt;=Y807,BN807,Y807)</f>
        <v>10000</v>
      </c>
    </row>
    <row r="808" spans="1:67" ht="30" x14ac:dyDescent="0.25">
      <c r="A808" s="18">
        <v>422</v>
      </c>
      <c r="B808" s="29" t="s">
        <v>2289</v>
      </c>
      <c r="C808" s="23" t="s">
        <v>1595</v>
      </c>
      <c r="D808" s="23"/>
      <c r="E808" s="23"/>
      <c r="F808" s="24">
        <v>16470</v>
      </c>
      <c r="G808" s="25">
        <v>5</v>
      </c>
      <c r="H808" s="52" t="e">
        <v>#N/A</v>
      </c>
      <c r="I808" s="86" t="s">
        <v>1700</v>
      </c>
      <c r="J808" s="83" t="s">
        <v>1506</v>
      </c>
      <c r="K808" s="71" t="s">
        <v>1189</v>
      </c>
      <c r="L808" s="25" t="s">
        <v>1025</v>
      </c>
      <c r="M808" s="52">
        <v>5</v>
      </c>
      <c r="N808" s="71" t="s">
        <v>1208</v>
      </c>
      <c r="O808" s="25">
        <v>1</v>
      </c>
      <c r="P808" s="25">
        <v>3</v>
      </c>
      <c r="Q808" s="52">
        <v>1</v>
      </c>
      <c r="R808" s="25">
        <v>2</v>
      </c>
      <c r="S808" s="25">
        <v>7</v>
      </c>
      <c r="T808" s="25">
        <v>10</v>
      </c>
      <c r="U808" s="25">
        <f t="shared" si="426"/>
        <v>7</v>
      </c>
      <c r="V808" s="71">
        <v>0</v>
      </c>
      <c r="W808" s="71" t="s">
        <v>46</v>
      </c>
      <c r="X808" s="25" t="s">
        <v>1510</v>
      </c>
      <c r="Y808" s="25">
        <v>5000</v>
      </c>
      <c r="Z808" s="25">
        <v>1000</v>
      </c>
      <c r="AA808" s="42"/>
      <c r="AB808" s="42"/>
      <c r="AC808" s="42"/>
      <c r="AD808" s="42"/>
      <c r="AE808" s="42"/>
      <c r="AF808" s="42"/>
      <c r="AG808" s="42">
        <v>0</v>
      </c>
      <c r="AH808" s="42">
        <v>0</v>
      </c>
      <c r="AI808" s="42">
        <v>0</v>
      </c>
      <c r="AJ808" s="18">
        <v>0</v>
      </c>
      <c r="AK808" s="47">
        <v>0</v>
      </c>
      <c r="AL808" s="75">
        <v>0</v>
      </c>
      <c r="AM808" s="47">
        <f t="shared" si="423"/>
        <v>0</v>
      </c>
      <c r="AN808" s="47"/>
      <c r="AO808" s="48">
        <v>0</v>
      </c>
      <c r="AP808" s="49">
        <v>1</v>
      </c>
      <c r="AQ808" s="18" t="s">
        <v>1168</v>
      </c>
      <c r="AR808" s="24">
        <v>16470</v>
      </c>
      <c r="AS808" s="24" t="s">
        <v>1510</v>
      </c>
      <c r="AT808" s="79">
        <f t="shared" si="421"/>
        <v>0</v>
      </c>
      <c r="AU808" s="51" t="b">
        <f t="shared" si="422"/>
        <v>0</v>
      </c>
      <c r="AV808" s="19"/>
      <c r="AW808" s="47">
        <v>82350</v>
      </c>
      <c r="AX808" s="18" t="s">
        <v>1867</v>
      </c>
      <c r="AY808" s="18">
        <v>2</v>
      </c>
      <c r="BB808" s="80">
        <f t="shared" si="424"/>
        <v>5000</v>
      </c>
      <c r="BC808" s="18">
        <f t="shared" si="427"/>
        <v>5000</v>
      </c>
      <c r="BD808" s="18">
        <v>0</v>
      </c>
      <c r="BE808" s="18">
        <v>0</v>
      </c>
      <c r="BF808" s="18"/>
      <c r="BG808" s="18"/>
      <c r="BH808" s="18"/>
      <c r="BI808" s="18"/>
      <c r="BJ808" s="18"/>
      <c r="BK808" s="18"/>
      <c r="BL808" s="18"/>
      <c r="BM808" s="19">
        <f t="shared" si="428"/>
        <v>0</v>
      </c>
      <c r="BN808" s="18">
        <f t="shared" si="429"/>
        <v>0</v>
      </c>
      <c r="BO808" s="18">
        <f t="shared" si="430"/>
        <v>5000</v>
      </c>
    </row>
    <row r="809" spans="1:67" ht="30" x14ac:dyDescent="0.25">
      <c r="A809" s="18">
        <v>975</v>
      </c>
      <c r="B809" s="29" t="s">
        <v>2290</v>
      </c>
      <c r="C809" s="23" t="s">
        <v>1595</v>
      </c>
      <c r="D809" s="23"/>
      <c r="E809" s="23"/>
      <c r="F809" s="24">
        <v>573.45000000000005</v>
      </c>
      <c r="G809" s="25">
        <v>130</v>
      </c>
      <c r="H809" s="52" t="e">
        <v>#N/A</v>
      </c>
      <c r="I809" s="86" t="s">
        <v>1700</v>
      </c>
      <c r="J809" s="83" t="s">
        <v>1505</v>
      </c>
      <c r="K809" s="71" t="s">
        <v>1175</v>
      </c>
      <c r="L809" s="25" t="s">
        <v>1086</v>
      </c>
      <c r="M809" s="52">
        <v>130</v>
      </c>
      <c r="N809" s="71" t="s">
        <v>1208</v>
      </c>
      <c r="O809" s="25">
        <v>1</v>
      </c>
      <c r="P809" s="25">
        <v>15</v>
      </c>
      <c r="Q809" s="52">
        <v>1</v>
      </c>
      <c r="R809" s="25">
        <v>5</v>
      </c>
      <c r="S809" s="25">
        <v>22</v>
      </c>
      <c r="T809" s="25">
        <v>25</v>
      </c>
      <c r="U809" s="25">
        <f t="shared" si="426"/>
        <v>22</v>
      </c>
      <c r="V809" s="71"/>
      <c r="W809" s="71" t="s">
        <v>46</v>
      </c>
      <c r="X809" s="25" t="s">
        <v>1529</v>
      </c>
      <c r="Y809" s="25">
        <v>500</v>
      </c>
      <c r="Z809" s="25">
        <v>20</v>
      </c>
      <c r="AA809" s="42"/>
      <c r="AB809" s="42"/>
      <c r="AC809" s="42"/>
      <c r="AD809" s="42"/>
      <c r="AE809" s="42"/>
      <c r="AF809" s="42"/>
      <c r="AG809" s="42">
        <v>0</v>
      </c>
      <c r="AH809" s="42">
        <v>0</v>
      </c>
      <c r="AI809" s="42">
        <v>0</v>
      </c>
      <c r="AJ809" s="18">
        <v>0</v>
      </c>
      <c r="AK809" s="47">
        <v>0</v>
      </c>
      <c r="AL809" s="75">
        <v>0</v>
      </c>
      <c r="AM809" s="47">
        <f t="shared" si="423"/>
        <v>0</v>
      </c>
      <c r="AN809" s="47"/>
      <c r="AO809" s="48">
        <v>0</v>
      </c>
      <c r="AP809" s="49">
        <v>1</v>
      </c>
      <c r="AQ809" s="18" t="s">
        <v>1168</v>
      </c>
      <c r="AR809" s="24">
        <v>573.45000000000005</v>
      </c>
      <c r="AS809" s="24" t="s">
        <v>1509</v>
      </c>
      <c r="AT809" s="79">
        <f t="shared" si="421"/>
        <v>0</v>
      </c>
      <c r="AU809" s="51" t="b">
        <f t="shared" si="422"/>
        <v>0</v>
      </c>
      <c r="AV809" s="19"/>
      <c r="AW809" s="47">
        <v>74548.5</v>
      </c>
      <c r="AX809" s="18" t="s">
        <v>1867</v>
      </c>
      <c r="AY809" s="18">
        <v>2</v>
      </c>
      <c r="BB809" s="80">
        <f t="shared" si="424"/>
        <v>500</v>
      </c>
      <c r="BC809" s="18">
        <f t="shared" si="427"/>
        <v>500</v>
      </c>
      <c r="BD809" s="18">
        <v>0</v>
      </c>
      <c r="BE809" s="18">
        <v>0</v>
      </c>
      <c r="BF809" s="18"/>
      <c r="BG809" s="18"/>
      <c r="BH809" s="18"/>
      <c r="BI809" s="18"/>
      <c r="BJ809" s="18"/>
      <c r="BK809" s="18"/>
      <c r="BL809" s="18"/>
      <c r="BM809" s="19">
        <f t="shared" si="428"/>
        <v>0</v>
      </c>
      <c r="BN809" s="18">
        <f t="shared" si="429"/>
        <v>0</v>
      </c>
      <c r="BO809" s="18">
        <f t="shared" si="430"/>
        <v>500</v>
      </c>
    </row>
    <row r="810" spans="1:67" x14ac:dyDescent="0.25">
      <c r="A810" s="18">
        <v>1079</v>
      </c>
      <c r="B810" s="26" t="s">
        <v>1154</v>
      </c>
      <c r="C810" s="23" t="s">
        <v>1595</v>
      </c>
      <c r="D810" s="23"/>
      <c r="E810" s="23"/>
      <c r="F810" s="24">
        <v>995</v>
      </c>
      <c r="G810" s="25">
        <v>50</v>
      </c>
      <c r="H810" s="52" t="s">
        <v>1812</v>
      </c>
      <c r="I810" s="86" t="s">
        <v>1700</v>
      </c>
      <c r="J810" s="83" t="s">
        <v>1502</v>
      </c>
      <c r="K810" s="71" t="s">
        <v>1178</v>
      </c>
      <c r="L810" s="25" t="s">
        <v>1155</v>
      </c>
      <c r="M810" s="52">
        <v>50</v>
      </c>
      <c r="N810" s="71" t="s">
        <v>1208</v>
      </c>
      <c r="O810" s="25">
        <v>1</v>
      </c>
      <c r="P810" s="25">
        <v>4</v>
      </c>
      <c r="Q810" s="52">
        <v>1</v>
      </c>
      <c r="R810" s="25">
        <v>2</v>
      </c>
      <c r="S810" s="25">
        <v>8</v>
      </c>
      <c r="T810" s="25">
        <v>7</v>
      </c>
      <c r="U810" s="25">
        <f t="shared" si="426"/>
        <v>8</v>
      </c>
      <c r="V810" s="71"/>
      <c r="W810" s="71" t="s">
        <v>46</v>
      </c>
      <c r="X810" s="25" t="s">
        <v>1510</v>
      </c>
      <c r="Y810" s="25">
        <v>500</v>
      </c>
      <c r="Z810" s="25">
        <v>10</v>
      </c>
      <c r="AA810" s="42"/>
      <c r="AB810" s="42"/>
      <c r="AC810" s="42"/>
      <c r="AD810" s="42"/>
      <c r="AE810" s="42"/>
      <c r="AF810" s="42"/>
      <c r="AG810" s="42"/>
      <c r="AH810" s="42"/>
      <c r="AI810" s="42">
        <v>0</v>
      </c>
      <c r="AJ810" s="18">
        <v>0</v>
      </c>
      <c r="AK810" s="47">
        <v>0</v>
      </c>
      <c r="AL810" s="75">
        <v>0</v>
      </c>
      <c r="AM810" s="47">
        <f t="shared" si="423"/>
        <v>0</v>
      </c>
      <c r="AN810" s="47"/>
      <c r="AO810" s="48">
        <v>0</v>
      </c>
      <c r="AP810" s="49">
        <v>1</v>
      </c>
      <c r="AQ810" s="18" t="s">
        <v>1168</v>
      </c>
      <c r="AR810" s="24">
        <v>995</v>
      </c>
      <c r="AS810" s="24" t="s">
        <v>1510</v>
      </c>
      <c r="AT810" s="79">
        <f t="shared" si="421"/>
        <v>0</v>
      </c>
      <c r="AU810" s="51" t="b">
        <f t="shared" si="422"/>
        <v>0</v>
      </c>
      <c r="AV810" s="19"/>
      <c r="AW810" s="47">
        <v>49750</v>
      </c>
      <c r="AX810" s="18" t="s">
        <v>1867</v>
      </c>
      <c r="AY810" s="18">
        <v>2</v>
      </c>
      <c r="BB810" s="80">
        <f t="shared" si="424"/>
        <v>500</v>
      </c>
      <c r="BC810" s="18">
        <f t="shared" si="427"/>
        <v>500</v>
      </c>
      <c r="BD810" s="18">
        <v>0</v>
      </c>
      <c r="BE810" s="18">
        <v>0</v>
      </c>
      <c r="BF810" s="18"/>
      <c r="BG810" s="18"/>
      <c r="BH810" s="18"/>
      <c r="BI810" s="18"/>
      <c r="BJ810" s="18"/>
      <c r="BK810" s="18"/>
      <c r="BL810" s="18"/>
      <c r="BM810" s="19">
        <f t="shared" si="428"/>
        <v>0</v>
      </c>
      <c r="BN810" s="18">
        <f t="shared" si="429"/>
        <v>0</v>
      </c>
      <c r="BO810" s="18">
        <f t="shared" si="430"/>
        <v>500</v>
      </c>
    </row>
    <row r="811" spans="1:67" ht="30" x14ac:dyDescent="0.25">
      <c r="A811" s="18">
        <v>1062</v>
      </c>
      <c r="B811" s="29" t="s">
        <v>2295</v>
      </c>
      <c r="C811" s="23" t="s">
        <v>1595</v>
      </c>
      <c r="D811" s="23"/>
      <c r="E811" s="23"/>
      <c r="F811" s="24">
        <v>0</v>
      </c>
      <c r="G811" s="25">
        <v>15</v>
      </c>
      <c r="H811" s="52" t="s">
        <v>1812</v>
      </c>
      <c r="I811" s="86" t="s">
        <v>1700</v>
      </c>
      <c r="J811" s="83" t="s">
        <v>1502</v>
      </c>
      <c r="K811" s="71" t="s">
        <v>1177</v>
      </c>
      <c r="L811" s="25" t="s">
        <v>1134</v>
      </c>
      <c r="M811" s="52">
        <v>15</v>
      </c>
      <c r="N811" s="71" t="s">
        <v>1208</v>
      </c>
      <c r="O811" s="25">
        <v>1</v>
      </c>
      <c r="P811" s="25">
        <v>10</v>
      </c>
      <c r="Q811" s="52">
        <v>1</v>
      </c>
      <c r="R811" s="25">
        <v>4</v>
      </c>
      <c r="S811" s="25">
        <v>16</v>
      </c>
      <c r="T811" s="25">
        <v>10</v>
      </c>
      <c r="U811" s="25">
        <f t="shared" si="426"/>
        <v>16</v>
      </c>
      <c r="V811" s="71"/>
      <c r="W811" s="71" t="s">
        <v>46</v>
      </c>
      <c r="X811" s="25" t="s">
        <v>1510</v>
      </c>
      <c r="Y811" s="25">
        <v>5000</v>
      </c>
      <c r="Z811" s="25">
        <v>80</v>
      </c>
      <c r="AA811" s="42"/>
      <c r="AB811" s="42"/>
      <c r="AC811" s="42"/>
      <c r="AD811" s="42"/>
      <c r="AE811" s="42"/>
      <c r="AF811" s="42"/>
      <c r="AG811" s="42"/>
      <c r="AH811" s="42"/>
      <c r="AI811" s="42">
        <v>0</v>
      </c>
      <c r="AJ811" s="18">
        <v>0</v>
      </c>
      <c r="AK811" s="47">
        <v>0</v>
      </c>
      <c r="AL811" s="75">
        <v>0</v>
      </c>
      <c r="AM811" s="47">
        <f t="shared" si="423"/>
        <v>0</v>
      </c>
      <c r="AN811" s="47"/>
      <c r="AO811" s="48">
        <v>0</v>
      </c>
      <c r="AP811" s="49">
        <v>1</v>
      </c>
      <c r="AQ811" s="18" t="s">
        <v>1168</v>
      </c>
      <c r="AR811" s="24">
        <v>0</v>
      </c>
      <c r="AS811" s="24" t="s">
        <v>1510</v>
      </c>
      <c r="AT811" s="79">
        <f t="shared" si="421"/>
        <v>0</v>
      </c>
      <c r="AU811" s="51" t="b">
        <f t="shared" si="422"/>
        <v>0</v>
      </c>
      <c r="AV811" s="19"/>
      <c r="AW811" s="47">
        <v>0</v>
      </c>
      <c r="AX811" s="18" t="s">
        <v>1867</v>
      </c>
      <c r="AY811" s="18">
        <v>2</v>
      </c>
      <c r="BB811" s="80">
        <f t="shared" si="424"/>
        <v>5000</v>
      </c>
      <c r="BC811" s="18">
        <f t="shared" si="427"/>
        <v>5000</v>
      </c>
      <c r="BD811" s="18">
        <v>0</v>
      </c>
      <c r="BE811" s="18">
        <v>0</v>
      </c>
      <c r="BF811" s="18"/>
      <c r="BG811" s="18"/>
      <c r="BH811" s="18"/>
      <c r="BI811" s="18"/>
      <c r="BJ811" s="18"/>
      <c r="BK811" s="18"/>
      <c r="BL811" s="18"/>
      <c r="BM811" s="19">
        <f t="shared" si="428"/>
        <v>0</v>
      </c>
      <c r="BN811" s="18">
        <f t="shared" si="429"/>
        <v>-40</v>
      </c>
      <c r="BO811" s="18">
        <f t="shared" si="430"/>
        <v>5000</v>
      </c>
    </row>
    <row r="812" spans="1:67" ht="30" x14ac:dyDescent="0.25">
      <c r="A812" s="18">
        <v>989</v>
      </c>
      <c r="B812" s="29" t="s">
        <v>2297</v>
      </c>
      <c r="C812" s="23" t="s">
        <v>1595</v>
      </c>
      <c r="D812" s="23"/>
      <c r="E812" s="23"/>
      <c r="F812" s="24">
        <v>0</v>
      </c>
      <c r="G812" s="25">
        <v>2</v>
      </c>
      <c r="H812" s="52" t="s">
        <v>1812</v>
      </c>
      <c r="I812" s="86" t="s">
        <v>1700</v>
      </c>
      <c r="J812" s="83" t="s">
        <v>1502</v>
      </c>
      <c r="K812" s="71" t="s">
        <v>1177</v>
      </c>
      <c r="L812" s="25" t="s">
        <v>1089</v>
      </c>
      <c r="M812" s="52">
        <v>2</v>
      </c>
      <c r="N812" s="71" t="s">
        <v>1208</v>
      </c>
      <c r="O812" s="25">
        <v>1</v>
      </c>
      <c r="P812" s="25">
        <v>10</v>
      </c>
      <c r="Q812" s="52">
        <v>1</v>
      </c>
      <c r="R812" s="25">
        <v>4</v>
      </c>
      <c r="S812" s="25">
        <v>16</v>
      </c>
      <c r="T812" s="25">
        <v>10</v>
      </c>
      <c r="U812" s="25">
        <f t="shared" si="426"/>
        <v>16</v>
      </c>
      <c r="V812" s="71"/>
      <c r="W812" s="71" t="s">
        <v>46</v>
      </c>
      <c r="X812" s="25" t="s">
        <v>1510</v>
      </c>
      <c r="Y812" s="25">
        <v>10000</v>
      </c>
      <c r="Z812" s="25">
        <v>700</v>
      </c>
      <c r="AA812" s="42"/>
      <c r="AB812" s="42"/>
      <c r="AC812" s="42"/>
      <c r="AD812" s="42"/>
      <c r="AE812" s="42"/>
      <c r="AF812" s="42"/>
      <c r="AG812" s="42"/>
      <c r="AH812" s="42">
        <v>0</v>
      </c>
      <c r="AI812" s="42">
        <v>0</v>
      </c>
      <c r="AJ812" s="18">
        <v>0</v>
      </c>
      <c r="AK812" s="47">
        <v>0</v>
      </c>
      <c r="AL812" s="75">
        <v>0</v>
      </c>
      <c r="AM812" s="47">
        <f t="shared" si="423"/>
        <v>0</v>
      </c>
      <c r="AN812" s="47"/>
      <c r="AO812" s="48">
        <v>0</v>
      </c>
      <c r="AP812" s="49">
        <v>1</v>
      </c>
      <c r="AQ812" s="18" t="s">
        <v>1168</v>
      </c>
      <c r="AR812" s="24">
        <v>0</v>
      </c>
      <c r="AS812" s="24" t="s">
        <v>1510</v>
      </c>
      <c r="AT812" s="79">
        <f t="shared" si="421"/>
        <v>0</v>
      </c>
      <c r="AU812" s="51" t="b">
        <f t="shared" si="422"/>
        <v>0</v>
      </c>
      <c r="AV812" s="19"/>
      <c r="AW812" s="47">
        <v>0</v>
      </c>
      <c r="AX812" s="18" t="s">
        <v>1867</v>
      </c>
      <c r="AY812" s="18">
        <v>2</v>
      </c>
      <c r="BB812" s="80">
        <f t="shared" si="424"/>
        <v>10000</v>
      </c>
      <c r="BC812" s="18">
        <f t="shared" si="427"/>
        <v>10000</v>
      </c>
      <c r="BD812" s="18">
        <v>0</v>
      </c>
      <c r="BE812" s="18">
        <v>0</v>
      </c>
      <c r="BF812" s="18"/>
      <c r="BG812" s="18"/>
      <c r="BH812" s="18"/>
      <c r="BI812" s="18"/>
      <c r="BJ812" s="18"/>
      <c r="BK812" s="18"/>
      <c r="BL812" s="18"/>
      <c r="BM812" s="19">
        <f t="shared" si="428"/>
        <v>0</v>
      </c>
      <c r="BN812" s="18">
        <f t="shared" si="429"/>
        <v>-500</v>
      </c>
      <c r="BO812" s="18">
        <f t="shared" si="430"/>
        <v>10000</v>
      </c>
    </row>
    <row r="813" spans="1:67" ht="30" x14ac:dyDescent="0.25">
      <c r="A813" s="18">
        <v>990</v>
      </c>
      <c r="B813" s="29" t="s">
        <v>2298</v>
      </c>
      <c r="C813" s="23" t="s">
        <v>1595</v>
      </c>
      <c r="D813" s="23"/>
      <c r="E813" s="23"/>
      <c r="F813" s="24">
        <v>0</v>
      </c>
      <c r="G813" s="25">
        <v>2</v>
      </c>
      <c r="H813" s="52" t="s">
        <v>1812</v>
      </c>
      <c r="I813" s="86" t="s">
        <v>1700</v>
      </c>
      <c r="J813" s="83" t="s">
        <v>1502</v>
      </c>
      <c r="K813" s="71" t="s">
        <v>1177</v>
      </c>
      <c r="L813" s="25" t="s">
        <v>1090</v>
      </c>
      <c r="M813" s="52">
        <v>2</v>
      </c>
      <c r="N813" s="71" t="s">
        <v>1208</v>
      </c>
      <c r="O813" s="25">
        <v>1</v>
      </c>
      <c r="P813" s="25">
        <v>10</v>
      </c>
      <c r="Q813" s="52">
        <v>1</v>
      </c>
      <c r="R813" s="25">
        <v>4</v>
      </c>
      <c r="S813" s="25">
        <v>16</v>
      </c>
      <c r="T813" s="25">
        <v>10</v>
      </c>
      <c r="U813" s="25">
        <f t="shared" si="426"/>
        <v>16</v>
      </c>
      <c r="V813" s="71"/>
      <c r="W813" s="71" t="s">
        <v>46</v>
      </c>
      <c r="X813" s="25" t="s">
        <v>1510</v>
      </c>
      <c r="Y813" s="25">
        <v>25000</v>
      </c>
      <c r="Z813" s="25">
        <v>700</v>
      </c>
      <c r="AA813" s="42"/>
      <c r="AB813" s="42"/>
      <c r="AC813" s="42"/>
      <c r="AD813" s="42"/>
      <c r="AE813" s="42"/>
      <c r="AF813" s="42"/>
      <c r="AG813" s="42"/>
      <c r="AH813" s="42">
        <v>0</v>
      </c>
      <c r="AI813" s="42">
        <v>0</v>
      </c>
      <c r="AJ813" s="18">
        <v>0</v>
      </c>
      <c r="AK813" s="47">
        <v>0</v>
      </c>
      <c r="AL813" s="75">
        <v>0</v>
      </c>
      <c r="AM813" s="47">
        <f t="shared" si="423"/>
        <v>0</v>
      </c>
      <c r="AN813" s="47"/>
      <c r="AO813" s="48">
        <v>0</v>
      </c>
      <c r="AP813" s="49">
        <v>1</v>
      </c>
      <c r="AQ813" s="18" t="s">
        <v>1168</v>
      </c>
      <c r="AR813" s="24">
        <v>0</v>
      </c>
      <c r="AS813" s="24" t="s">
        <v>1510</v>
      </c>
      <c r="AT813" s="79">
        <f t="shared" si="421"/>
        <v>0</v>
      </c>
      <c r="AU813" s="51" t="b">
        <f t="shared" si="422"/>
        <v>0</v>
      </c>
      <c r="AV813" s="19"/>
      <c r="AW813" s="47">
        <v>0</v>
      </c>
      <c r="AX813" s="18" t="s">
        <v>1867</v>
      </c>
      <c r="AY813" s="18">
        <v>2</v>
      </c>
      <c r="BB813" s="80">
        <f t="shared" si="424"/>
        <v>25000</v>
      </c>
      <c r="BC813" s="18">
        <f t="shared" si="427"/>
        <v>25000</v>
      </c>
      <c r="BD813" s="18">
        <v>0</v>
      </c>
      <c r="BE813" s="18">
        <v>0</v>
      </c>
      <c r="BF813" s="18"/>
      <c r="BG813" s="18"/>
      <c r="BH813" s="18"/>
      <c r="BI813" s="18"/>
      <c r="BJ813" s="18"/>
      <c r="BK813" s="18"/>
      <c r="BL813" s="18"/>
      <c r="BM813" s="19">
        <f t="shared" si="428"/>
        <v>0</v>
      </c>
      <c r="BN813" s="18">
        <f t="shared" si="429"/>
        <v>-200</v>
      </c>
      <c r="BO813" s="18">
        <f t="shared" si="430"/>
        <v>25000</v>
      </c>
    </row>
    <row r="814" spans="1:67" ht="30" x14ac:dyDescent="0.25">
      <c r="A814" s="18">
        <v>988</v>
      </c>
      <c r="B814" s="29" t="s">
        <v>2300</v>
      </c>
      <c r="C814" s="23" t="s">
        <v>1595</v>
      </c>
      <c r="D814" s="23"/>
      <c r="E814" s="23"/>
      <c r="F814" s="24">
        <v>0</v>
      </c>
      <c r="G814" s="25">
        <v>2</v>
      </c>
      <c r="H814" s="52" t="s">
        <v>1812</v>
      </c>
      <c r="I814" s="86" t="s">
        <v>1700</v>
      </c>
      <c r="J814" s="83" t="s">
        <v>1502</v>
      </c>
      <c r="K814" s="71" t="s">
        <v>1177</v>
      </c>
      <c r="L814" s="25" t="s">
        <v>1088</v>
      </c>
      <c r="M814" s="52">
        <v>2</v>
      </c>
      <c r="N814" s="71" t="s">
        <v>1208</v>
      </c>
      <c r="O814" s="25">
        <v>1</v>
      </c>
      <c r="P814" s="25">
        <v>10</v>
      </c>
      <c r="Q814" s="52">
        <v>1</v>
      </c>
      <c r="R814" s="25">
        <v>4</v>
      </c>
      <c r="S814" s="25">
        <v>16</v>
      </c>
      <c r="T814" s="25">
        <v>10</v>
      </c>
      <c r="U814" s="25">
        <f t="shared" si="426"/>
        <v>16</v>
      </c>
      <c r="V814" s="71"/>
      <c r="W814" s="71" t="s">
        <v>46</v>
      </c>
      <c r="X814" s="25" t="s">
        <v>1510</v>
      </c>
      <c r="Y814" s="25">
        <v>25000</v>
      </c>
      <c r="Z814" s="25">
        <v>700</v>
      </c>
      <c r="AA814" s="42"/>
      <c r="AB814" s="42"/>
      <c r="AC814" s="42"/>
      <c r="AD814" s="42"/>
      <c r="AE814" s="42"/>
      <c r="AF814" s="42"/>
      <c r="AG814" s="42"/>
      <c r="AH814" s="42">
        <v>0</v>
      </c>
      <c r="AI814" s="42">
        <v>0</v>
      </c>
      <c r="AJ814" s="18">
        <v>0</v>
      </c>
      <c r="AK814" s="47">
        <v>0</v>
      </c>
      <c r="AL814" s="75">
        <v>0</v>
      </c>
      <c r="AM814" s="47">
        <f t="shared" si="423"/>
        <v>0</v>
      </c>
      <c r="AN814" s="47"/>
      <c r="AO814" s="48">
        <v>0</v>
      </c>
      <c r="AP814" s="49">
        <v>1</v>
      </c>
      <c r="AQ814" s="18" t="s">
        <v>1168</v>
      </c>
      <c r="AR814" s="24">
        <v>0</v>
      </c>
      <c r="AS814" s="24" t="s">
        <v>1510</v>
      </c>
      <c r="AT814" s="79">
        <f t="shared" si="421"/>
        <v>0</v>
      </c>
      <c r="AU814" s="51" t="b">
        <f t="shared" si="422"/>
        <v>0</v>
      </c>
      <c r="AV814" s="19"/>
      <c r="AW814" s="47">
        <v>0</v>
      </c>
      <c r="AX814" s="18" t="s">
        <v>1867</v>
      </c>
      <c r="AY814" s="18">
        <v>2</v>
      </c>
      <c r="BB814" s="80">
        <f t="shared" si="424"/>
        <v>25000</v>
      </c>
      <c r="BC814" s="18">
        <f t="shared" si="427"/>
        <v>25000</v>
      </c>
      <c r="BD814" s="18">
        <v>0</v>
      </c>
      <c r="BE814" s="18">
        <v>0</v>
      </c>
      <c r="BF814" s="18"/>
      <c r="BG814" s="18"/>
      <c r="BH814" s="18"/>
      <c r="BI814" s="18"/>
      <c r="BJ814" s="18"/>
      <c r="BK814" s="18"/>
      <c r="BL814" s="18"/>
      <c r="BM814" s="19">
        <f t="shared" si="428"/>
        <v>0</v>
      </c>
      <c r="BN814" s="18">
        <f t="shared" si="429"/>
        <v>-200</v>
      </c>
      <c r="BO814" s="18">
        <f t="shared" si="430"/>
        <v>25000</v>
      </c>
    </row>
    <row r="815" spans="1:67" ht="30" x14ac:dyDescent="0.25">
      <c r="A815" s="18">
        <v>140</v>
      </c>
      <c r="B815" s="29" t="s">
        <v>2316</v>
      </c>
      <c r="C815" s="23" t="s">
        <v>1595</v>
      </c>
      <c r="D815" s="23"/>
      <c r="E815" s="23" t="s">
        <v>1602</v>
      </c>
      <c r="F815" s="24">
        <v>10</v>
      </c>
      <c r="G815" s="25">
        <v>800</v>
      </c>
      <c r="H815" s="52" t="e">
        <v>#N/A</v>
      </c>
      <c r="I815" s="86" t="s">
        <v>1700</v>
      </c>
      <c r="J815" s="83" t="s">
        <v>1623</v>
      </c>
      <c r="K815" s="71" t="s">
        <v>1183</v>
      </c>
      <c r="L815" s="25" t="s">
        <v>1058</v>
      </c>
      <c r="M815" s="52">
        <v>800</v>
      </c>
      <c r="N815" s="71" t="s">
        <v>1207</v>
      </c>
      <c r="O815" s="25">
        <v>1</v>
      </c>
      <c r="P815" s="25">
        <v>20</v>
      </c>
      <c r="Q815" s="52">
        <v>5</v>
      </c>
      <c r="R815" s="25">
        <v>5</v>
      </c>
      <c r="S815" s="25">
        <v>31</v>
      </c>
      <c r="T815" s="54">
        <v>30</v>
      </c>
      <c r="U815" s="25">
        <f t="shared" si="426"/>
        <v>31</v>
      </c>
      <c r="V815" s="74" t="s">
        <v>2395</v>
      </c>
      <c r="W815" s="71" t="s">
        <v>19</v>
      </c>
      <c r="X815" s="25" t="s">
        <v>1529</v>
      </c>
      <c r="Y815" s="25">
        <v>25</v>
      </c>
      <c r="Z815" s="25">
        <v>5</v>
      </c>
      <c r="AA815" s="42">
        <v>0</v>
      </c>
      <c r="AB815" s="42">
        <v>0</v>
      </c>
      <c r="AC815" s="42">
        <v>0</v>
      </c>
      <c r="AD815" s="42">
        <v>0</v>
      </c>
      <c r="AE815" s="42">
        <v>0</v>
      </c>
      <c r="AF815" s="42">
        <v>0</v>
      </c>
      <c r="AG815" s="42">
        <v>0</v>
      </c>
      <c r="AH815" s="42">
        <v>0</v>
      </c>
      <c r="AI815" s="42">
        <v>0</v>
      </c>
      <c r="AJ815" s="18">
        <v>0</v>
      </c>
      <c r="AK815" s="47">
        <v>0</v>
      </c>
      <c r="AL815" s="75">
        <v>0</v>
      </c>
      <c r="AM815" s="47">
        <f t="shared" si="423"/>
        <v>0</v>
      </c>
      <c r="AN815" s="47"/>
      <c r="AO815" s="48">
        <v>0</v>
      </c>
      <c r="AP815" s="49">
        <v>1</v>
      </c>
      <c r="AQ815" s="18" t="s">
        <v>1168</v>
      </c>
      <c r="AR815" s="24">
        <v>10</v>
      </c>
      <c r="AS815" s="24" t="s">
        <v>1509</v>
      </c>
      <c r="AT815" s="79">
        <f t="shared" si="421"/>
        <v>0</v>
      </c>
      <c r="AU815" s="51" t="b">
        <f t="shared" si="422"/>
        <v>0</v>
      </c>
      <c r="AV815" s="19"/>
      <c r="AW815" s="47">
        <v>8000</v>
      </c>
      <c r="AX815" s="18" t="s">
        <v>1867</v>
      </c>
      <c r="AY815" s="18">
        <v>2</v>
      </c>
      <c r="BB815" s="80">
        <f t="shared" si="424"/>
        <v>25</v>
      </c>
      <c r="BC815" s="18">
        <f t="shared" si="427"/>
        <v>25</v>
      </c>
      <c r="BD815" s="18">
        <v>0</v>
      </c>
      <c r="BE815" s="18">
        <v>0</v>
      </c>
      <c r="BF815" s="18"/>
      <c r="BG815" s="18"/>
      <c r="BH815" s="18"/>
      <c r="BI815" s="18"/>
      <c r="BJ815" s="18"/>
      <c r="BK815" s="18"/>
      <c r="BL815" s="18"/>
      <c r="BM815" s="19">
        <f t="shared" si="428"/>
        <v>0</v>
      </c>
      <c r="BN815" s="18">
        <f t="shared" si="429"/>
        <v>0</v>
      </c>
      <c r="BO815" s="18">
        <f t="shared" si="430"/>
        <v>25</v>
      </c>
    </row>
    <row r="816" spans="1:67" ht="30" x14ac:dyDescent="0.25">
      <c r="A816" s="18">
        <v>135</v>
      </c>
      <c r="B816" s="29" t="s">
        <v>2317</v>
      </c>
      <c r="C816" s="23" t="s">
        <v>1595</v>
      </c>
      <c r="D816" s="23"/>
      <c r="E816" s="23"/>
      <c r="F816" s="24">
        <v>15</v>
      </c>
      <c r="G816" s="25">
        <v>500</v>
      </c>
      <c r="H816" s="52" t="e">
        <v>#N/A</v>
      </c>
      <c r="I816" s="86" t="s">
        <v>1699</v>
      </c>
      <c r="J816" s="83" t="s">
        <v>1664</v>
      </c>
      <c r="K816" s="71" t="s">
        <v>1183</v>
      </c>
      <c r="L816" s="25" t="s">
        <v>1015</v>
      </c>
      <c r="M816" s="52">
        <v>500</v>
      </c>
      <c r="N816" s="71" t="s">
        <v>1207</v>
      </c>
      <c r="O816" s="25">
        <v>1</v>
      </c>
      <c r="P816" s="25">
        <v>20</v>
      </c>
      <c r="Q816" s="52">
        <v>5</v>
      </c>
      <c r="R816" s="25">
        <v>5</v>
      </c>
      <c r="S816" s="25">
        <v>31</v>
      </c>
      <c r="T816" s="54">
        <v>30</v>
      </c>
      <c r="U816" s="25">
        <f t="shared" si="426"/>
        <v>31</v>
      </c>
      <c r="V816" s="71" t="s">
        <v>1883</v>
      </c>
      <c r="W816" s="71" t="s">
        <v>19</v>
      </c>
      <c r="X816" s="25" t="s">
        <v>1529</v>
      </c>
      <c r="Y816" s="25">
        <v>25</v>
      </c>
      <c r="Z816" s="25">
        <v>5</v>
      </c>
      <c r="AA816" s="42">
        <v>0</v>
      </c>
      <c r="AB816" s="42">
        <v>0</v>
      </c>
      <c r="AC816" s="42">
        <v>0</v>
      </c>
      <c r="AD816" s="42">
        <v>0</v>
      </c>
      <c r="AE816" s="42">
        <v>0</v>
      </c>
      <c r="AF816" s="42">
        <v>0</v>
      </c>
      <c r="AG816" s="42">
        <v>0</v>
      </c>
      <c r="AH816" s="42">
        <v>0</v>
      </c>
      <c r="AI816" s="42">
        <v>0</v>
      </c>
      <c r="AJ816" s="18">
        <v>0</v>
      </c>
      <c r="AK816" s="47">
        <v>0</v>
      </c>
      <c r="AL816" s="75">
        <v>0</v>
      </c>
      <c r="AM816" s="47">
        <f t="shared" si="423"/>
        <v>0</v>
      </c>
      <c r="AN816" s="47"/>
      <c r="AO816" s="48">
        <v>0</v>
      </c>
      <c r="AP816" s="49">
        <v>1</v>
      </c>
      <c r="AQ816" s="18" t="s">
        <v>1168</v>
      </c>
      <c r="AR816" s="24">
        <v>15</v>
      </c>
      <c r="AS816" s="24" t="s">
        <v>1509</v>
      </c>
      <c r="AT816" s="79">
        <f t="shared" si="421"/>
        <v>0</v>
      </c>
      <c r="AU816" s="51" t="b">
        <f t="shared" si="422"/>
        <v>0</v>
      </c>
      <c r="AV816" s="19"/>
      <c r="AW816" s="47">
        <v>7500</v>
      </c>
      <c r="AX816" s="18" t="s">
        <v>1867</v>
      </c>
      <c r="AY816" s="18">
        <v>2</v>
      </c>
      <c r="BB816" s="80">
        <f t="shared" si="424"/>
        <v>25</v>
      </c>
      <c r="BC816" s="18">
        <f t="shared" si="427"/>
        <v>25</v>
      </c>
      <c r="BD816" s="18">
        <v>0</v>
      </c>
      <c r="BE816" s="18">
        <v>0</v>
      </c>
      <c r="BF816" s="18"/>
      <c r="BG816" s="18"/>
      <c r="BH816" s="18"/>
      <c r="BI816" s="18"/>
      <c r="BJ816" s="18"/>
      <c r="BK816" s="18"/>
      <c r="BL816" s="18"/>
      <c r="BM816" s="19">
        <f t="shared" si="428"/>
        <v>0</v>
      </c>
      <c r="BN816" s="18">
        <f t="shared" si="429"/>
        <v>0</v>
      </c>
      <c r="BO816" s="18">
        <f t="shared" si="430"/>
        <v>25</v>
      </c>
    </row>
    <row r="817" spans="1:68" ht="30" x14ac:dyDescent="0.25">
      <c r="A817" s="18">
        <v>146</v>
      </c>
      <c r="B817" s="29" t="s">
        <v>2322</v>
      </c>
      <c r="C817" s="23" t="s">
        <v>1595</v>
      </c>
      <c r="D817" s="23"/>
      <c r="E817" s="23" t="s">
        <v>1602</v>
      </c>
      <c r="F817" s="24">
        <v>5</v>
      </c>
      <c r="G817" s="25">
        <v>400</v>
      </c>
      <c r="H817" s="52" t="e">
        <v>#N/A</v>
      </c>
      <c r="I817" s="86" t="s">
        <v>1700</v>
      </c>
      <c r="J817" s="83" t="s">
        <v>1501</v>
      </c>
      <c r="K817" s="71" t="s">
        <v>1183</v>
      </c>
      <c r="L817" s="25" t="s">
        <v>1064</v>
      </c>
      <c r="M817" s="52">
        <v>400</v>
      </c>
      <c r="N817" s="71" t="s">
        <v>1207</v>
      </c>
      <c r="O817" s="25">
        <v>1</v>
      </c>
      <c r="P817" s="25">
        <v>20</v>
      </c>
      <c r="Q817" s="52">
        <v>5</v>
      </c>
      <c r="R817" s="25">
        <v>5</v>
      </c>
      <c r="S817" s="25">
        <v>31</v>
      </c>
      <c r="T817" s="25">
        <v>30</v>
      </c>
      <c r="U817" s="25">
        <f t="shared" si="426"/>
        <v>31</v>
      </c>
      <c r="V817" s="71"/>
      <c r="W817" s="71" t="s">
        <v>19</v>
      </c>
      <c r="X817" s="25" t="s">
        <v>1529</v>
      </c>
      <c r="Y817" s="25">
        <v>25</v>
      </c>
      <c r="Z817" s="25">
        <v>5</v>
      </c>
      <c r="AA817" s="42">
        <v>0</v>
      </c>
      <c r="AB817" s="42">
        <v>0</v>
      </c>
      <c r="AC817" s="42">
        <v>0</v>
      </c>
      <c r="AD817" s="42">
        <v>0</v>
      </c>
      <c r="AE817" s="42">
        <v>0</v>
      </c>
      <c r="AF817" s="42">
        <v>0</v>
      </c>
      <c r="AG817" s="42">
        <v>0</v>
      </c>
      <c r="AH817" s="42">
        <v>0</v>
      </c>
      <c r="AI817" s="42">
        <v>0</v>
      </c>
      <c r="AJ817" s="18">
        <v>0</v>
      </c>
      <c r="AK817" s="47">
        <v>0</v>
      </c>
      <c r="AL817" s="75">
        <v>0</v>
      </c>
      <c r="AM817" s="47">
        <f t="shared" si="423"/>
        <v>0</v>
      </c>
      <c r="AN817" s="47"/>
      <c r="AO817" s="48">
        <v>0</v>
      </c>
      <c r="AP817" s="49">
        <v>1</v>
      </c>
      <c r="AQ817" s="18" t="s">
        <v>1168</v>
      </c>
      <c r="AR817" s="24">
        <v>5</v>
      </c>
      <c r="AS817" s="24" t="s">
        <v>1509</v>
      </c>
      <c r="AT817" s="79">
        <f t="shared" si="421"/>
        <v>0</v>
      </c>
      <c r="AU817" s="51" t="b">
        <f t="shared" si="422"/>
        <v>0</v>
      </c>
      <c r="AV817" s="19"/>
      <c r="AW817" s="47">
        <v>2000</v>
      </c>
      <c r="AX817" s="18" t="s">
        <v>1867</v>
      </c>
      <c r="AY817" s="18">
        <v>2</v>
      </c>
      <c r="BB817" s="80">
        <f t="shared" si="424"/>
        <v>25</v>
      </c>
      <c r="BC817" s="18">
        <f t="shared" si="427"/>
        <v>25</v>
      </c>
      <c r="BD817" s="18">
        <v>0</v>
      </c>
      <c r="BE817" s="18">
        <v>0</v>
      </c>
      <c r="BF817" s="18"/>
      <c r="BG817" s="18"/>
      <c r="BH817" s="18"/>
      <c r="BI817" s="18"/>
      <c r="BJ817" s="18"/>
      <c r="BK817" s="18"/>
      <c r="BL817" s="18"/>
      <c r="BM817" s="19">
        <f t="shared" si="428"/>
        <v>0</v>
      </c>
      <c r="BN817" s="18">
        <f t="shared" si="429"/>
        <v>0</v>
      </c>
      <c r="BO817" s="18">
        <f t="shared" si="430"/>
        <v>25</v>
      </c>
    </row>
    <row r="818" spans="1:68" ht="30" x14ac:dyDescent="0.25">
      <c r="A818" s="18">
        <v>920</v>
      </c>
      <c r="B818" s="29" t="s">
        <v>2327</v>
      </c>
      <c r="C818" s="23" t="s">
        <v>1595</v>
      </c>
      <c r="D818" s="23"/>
      <c r="E818" s="23"/>
      <c r="F818" s="24">
        <v>9</v>
      </c>
      <c r="G818" s="25">
        <v>25</v>
      </c>
      <c r="H818" s="52" t="e">
        <v>#N/A</v>
      </c>
      <c r="I818" s="86" t="s">
        <v>1700</v>
      </c>
      <c r="J818" s="83" t="s">
        <v>1502</v>
      </c>
      <c r="K818" s="71" t="s">
        <v>1199</v>
      </c>
      <c r="L818" s="25" t="s">
        <v>1135</v>
      </c>
      <c r="M818" s="52">
        <v>25</v>
      </c>
      <c r="N818" s="71" t="s">
        <v>1208</v>
      </c>
      <c r="O818" s="25">
        <v>1</v>
      </c>
      <c r="P818" s="25">
        <v>10</v>
      </c>
      <c r="Q818" s="52">
        <v>3</v>
      </c>
      <c r="R818" s="25">
        <v>2</v>
      </c>
      <c r="S818" s="25">
        <v>1</v>
      </c>
      <c r="T818" s="25">
        <v>5</v>
      </c>
      <c r="U818" s="25">
        <f t="shared" si="426"/>
        <v>16</v>
      </c>
      <c r="V818" s="71"/>
      <c r="W818" s="71" t="s">
        <v>21</v>
      </c>
      <c r="X818" s="25" t="s">
        <v>1510</v>
      </c>
      <c r="Y818" s="25">
        <v>1920</v>
      </c>
      <c r="Z818" s="25">
        <v>192</v>
      </c>
      <c r="AA818" s="42"/>
      <c r="AB818" s="42"/>
      <c r="AC818" s="42"/>
      <c r="AD818" s="42"/>
      <c r="AE818" s="42"/>
      <c r="AF818" s="42">
        <v>0</v>
      </c>
      <c r="AG818" s="42">
        <v>0</v>
      </c>
      <c r="AH818" s="42">
        <v>0</v>
      </c>
      <c r="AI818" s="42">
        <v>0</v>
      </c>
      <c r="AJ818" s="18">
        <v>0</v>
      </c>
      <c r="AK818" s="47">
        <v>0</v>
      </c>
      <c r="AL818" s="75">
        <v>0</v>
      </c>
      <c r="AM818" s="47">
        <f t="shared" si="423"/>
        <v>0</v>
      </c>
      <c r="AN818" s="47"/>
      <c r="AO818" s="48">
        <v>0</v>
      </c>
      <c r="AP818" s="49">
        <v>1</v>
      </c>
      <c r="AQ818" s="18" t="s">
        <v>1168</v>
      </c>
      <c r="AR818" s="24">
        <v>9</v>
      </c>
      <c r="AS818" s="24" t="s">
        <v>1510</v>
      </c>
      <c r="AT818" s="79">
        <f t="shared" si="421"/>
        <v>0</v>
      </c>
      <c r="AU818" s="51" t="b">
        <f t="shared" si="422"/>
        <v>0</v>
      </c>
      <c r="AV818" s="19"/>
      <c r="AW818" s="47">
        <v>225</v>
      </c>
      <c r="AX818" s="18" t="s">
        <v>1867</v>
      </c>
      <c r="AY818" s="18">
        <v>2</v>
      </c>
      <c r="BB818" s="80">
        <f t="shared" si="424"/>
        <v>1920</v>
      </c>
      <c r="BC818" s="18">
        <f t="shared" si="427"/>
        <v>1920</v>
      </c>
      <c r="BD818" s="18">
        <v>0</v>
      </c>
      <c r="BE818" s="18">
        <v>0</v>
      </c>
      <c r="BF818" s="18"/>
      <c r="BG818" s="18"/>
      <c r="BH818" s="18"/>
      <c r="BI818" s="18"/>
      <c r="BJ818" s="18"/>
      <c r="BK818" s="18"/>
      <c r="BL818" s="18"/>
      <c r="BM818" s="19">
        <f t="shared" si="428"/>
        <v>0</v>
      </c>
      <c r="BN818" s="18">
        <f t="shared" si="429"/>
        <v>0</v>
      </c>
      <c r="BO818" s="18">
        <f t="shared" si="430"/>
        <v>1920</v>
      </c>
    </row>
    <row r="819" spans="1:68" x14ac:dyDescent="0.25">
      <c r="A819" s="18">
        <v>838</v>
      </c>
      <c r="B819" s="26" t="s">
        <v>1048</v>
      </c>
      <c r="C819" s="23" t="s">
        <v>1595</v>
      </c>
      <c r="D819" s="23"/>
      <c r="E819" s="23"/>
      <c r="F819" s="24">
        <v>0</v>
      </c>
      <c r="G819" s="25">
        <v>0.55000000000000004</v>
      </c>
      <c r="H819" s="52" t="e">
        <v>#N/A</v>
      </c>
      <c r="I819" s="86" t="s">
        <v>1700</v>
      </c>
      <c r="J819" s="83" t="s">
        <v>1501</v>
      </c>
      <c r="K819" s="71" t="s">
        <v>1187</v>
      </c>
      <c r="L819" s="25" t="s">
        <v>1049</v>
      </c>
      <c r="M819" s="52">
        <v>0.55000000000000004</v>
      </c>
      <c r="N819" s="71" t="s">
        <v>1208</v>
      </c>
      <c r="O819" s="37">
        <v>1</v>
      </c>
      <c r="P819" s="37">
        <v>10</v>
      </c>
      <c r="Q819" s="87">
        <v>1</v>
      </c>
      <c r="R819" s="37">
        <v>3</v>
      </c>
      <c r="S819" s="37">
        <v>15</v>
      </c>
      <c r="T819" s="37">
        <v>5</v>
      </c>
      <c r="U819" s="25">
        <f t="shared" si="426"/>
        <v>15</v>
      </c>
      <c r="V819" s="71"/>
      <c r="W819" s="71" t="s">
        <v>46</v>
      </c>
      <c r="X819" s="23" t="s">
        <v>1510</v>
      </c>
      <c r="Y819" s="25">
        <v>5000</v>
      </c>
      <c r="Z819" s="25">
        <v>200</v>
      </c>
      <c r="AA819" s="42"/>
      <c r="AB819" s="42"/>
      <c r="AC819" s="42"/>
      <c r="AD819" s="42">
        <v>0</v>
      </c>
      <c r="AE819" s="42"/>
      <c r="AF819" s="42"/>
      <c r="AG819" s="42"/>
      <c r="AH819" s="42"/>
      <c r="AI819" s="42"/>
      <c r="AJ819" s="18">
        <v>0</v>
      </c>
      <c r="AK819" s="47">
        <v>0</v>
      </c>
      <c r="AL819" s="75">
        <v>0</v>
      </c>
      <c r="AM819" s="47">
        <f t="shared" si="423"/>
        <v>0</v>
      </c>
      <c r="AN819" s="47"/>
      <c r="AO819" s="48">
        <v>0</v>
      </c>
      <c r="AP819" s="49">
        <v>1</v>
      </c>
      <c r="AQ819" s="18" t="s">
        <v>1168</v>
      </c>
      <c r="AR819" s="24">
        <v>0</v>
      </c>
      <c r="AS819" s="24" t="s">
        <v>1510</v>
      </c>
      <c r="AT819" s="79">
        <f t="shared" si="421"/>
        <v>0</v>
      </c>
      <c r="AU819" s="51" t="b">
        <f t="shared" si="422"/>
        <v>0</v>
      </c>
      <c r="AV819" s="19"/>
      <c r="AW819" s="47">
        <v>0</v>
      </c>
      <c r="AX819" s="18" t="s">
        <v>1867</v>
      </c>
      <c r="AY819" s="18">
        <v>2</v>
      </c>
      <c r="BB819" s="80">
        <f t="shared" si="424"/>
        <v>5000</v>
      </c>
      <c r="BC819" s="18">
        <f t="shared" si="427"/>
        <v>5000</v>
      </c>
      <c r="BD819" s="18">
        <v>0</v>
      </c>
      <c r="BE819" s="18">
        <v>0</v>
      </c>
      <c r="BF819" s="18"/>
      <c r="BG819" s="18"/>
      <c r="BH819" s="18"/>
      <c r="BI819" s="18"/>
      <c r="BJ819" s="18"/>
      <c r="BK819" s="18"/>
      <c r="BL819" s="18"/>
      <c r="BM819" s="19">
        <f t="shared" si="428"/>
        <v>0</v>
      </c>
      <c r="BN819" s="18">
        <f t="shared" si="429"/>
        <v>0</v>
      </c>
      <c r="BO819" s="18">
        <f t="shared" si="430"/>
        <v>5000</v>
      </c>
    </row>
    <row r="820" spans="1:68" ht="30" x14ac:dyDescent="0.25">
      <c r="A820" s="18">
        <v>364</v>
      </c>
      <c r="B820" s="29" t="s">
        <v>2329</v>
      </c>
      <c r="C820" s="23" t="s">
        <v>1595</v>
      </c>
      <c r="D820" s="23"/>
      <c r="E820" s="23"/>
      <c r="F820" s="24">
        <v>0</v>
      </c>
      <c r="G820" s="25">
        <v>1</v>
      </c>
      <c r="H820" s="52" t="s">
        <v>1822</v>
      </c>
      <c r="I820" s="86" t="s">
        <v>1700</v>
      </c>
      <c r="J820" s="83" t="s">
        <v>1505</v>
      </c>
      <c r="K820" s="71" t="s">
        <v>1199</v>
      </c>
      <c r="L820" s="25" t="s">
        <v>1052</v>
      </c>
      <c r="M820" s="52">
        <v>1</v>
      </c>
      <c r="N820" s="71" t="s">
        <v>1208</v>
      </c>
      <c r="O820" s="25">
        <v>1</v>
      </c>
      <c r="P820" s="25">
        <v>15</v>
      </c>
      <c r="Q820" s="52">
        <v>1</v>
      </c>
      <c r="R820" s="25">
        <v>5</v>
      </c>
      <c r="S820" s="25">
        <v>22</v>
      </c>
      <c r="T820" s="25" t="e">
        <v>#N/A</v>
      </c>
      <c r="U820" s="25">
        <f t="shared" si="426"/>
        <v>22</v>
      </c>
      <c r="V820" s="71">
        <v>0</v>
      </c>
      <c r="W820" s="71" t="s">
        <v>31</v>
      </c>
      <c r="X820" s="25" t="s">
        <v>1510</v>
      </c>
      <c r="Y820" s="25">
        <v>25000</v>
      </c>
      <c r="Z820" s="25">
        <v>6000</v>
      </c>
      <c r="AA820" s="42">
        <v>0</v>
      </c>
      <c r="AB820" s="42">
        <v>0</v>
      </c>
      <c r="AC820" s="42">
        <v>0</v>
      </c>
      <c r="AD820" s="42">
        <v>0</v>
      </c>
      <c r="AE820" s="42">
        <v>0</v>
      </c>
      <c r="AF820" s="42">
        <v>0</v>
      </c>
      <c r="AG820" s="42">
        <v>0</v>
      </c>
      <c r="AH820" s="42">
        <v>0</v>
      </c>
      <c r="AI820" s="42">
        <v>0</v>
      </c>
      <c r="AJ820" s="18">
        <v>0</v>
      </c>
      <c r="AK820" s="47">
        <v>0</v>
      </c>
      <c r="AL820" s="75">
        <v>0</v>
      </c>
      <c r="AM820" s="47">
        <f t="shared" si="423"/>
        <v>0</v>
      </c>
      <c r="AN820" s="47"/>
      <c r="AO820" s="48">
        <v>0</v>
      </c>
      <c r="AP820" s="49">
        <v>1</v>
      </c>
      <c r="AQ820" s="18" t="s">
        <v>1168</v>
      </c>
      <c r="AR820" s="24">
        <v>0</v>
      </c>
      <c r="AS820" s="24" t="s">
        <v>1510</v>
      </c>
      <c r="AT820" s="79">
        <f t="shared" si="421"/>
        <v>0</v>
      </c>
      <c r="AU820" s="51" t="b">
        <f t="shared" si="422"/>
        <v>0</v>
      </c>
      <c r="AV820" s="19"/>
      <c r="AW820" s="47">
        <v>0</v>
      </c>
      <c r="AX820" s="18" t="s">
        <v>1867</v>
      </c>
      <c r="AY820" s="18">
        <v>2</v>
      </c>
      <c r="BB820" s="80">
        <f t="shared" si="424"/>
        <v>25000</v>
      </c>
      <c r="BC820" s="18">
        <f t="shared" si="427"/>
        <v>25000</v>
      </c>
      <c r="BD820" s="18">
        <v>0</v>
      </c>
      <c r="BE820" s="18">
        <v>0</v>
      </c>
      <c r="BF820" s="18"/>
      <c r="BG820" s="18"/>
      <c r="BH820" s="18"/>
      <c r="BI820" s="18"/>
      <c r="BJ820" s="18"/>
      <c r="BK820" s="18"/>
      <c r="BL820" s="18"/>
      <c r="BM820" s="19">
        <f t="shared" si="428"/>
        <v>0</v>
      </c>
      <c r="BN820" s="18">
        <f t="shared" si="429"/>
        <v>-5000</v>
      </c>
      <c r="BO820" s="18">
        <f t="shared" si="430"/>
        <v>25000</v>
      </c>
    </row>
    <row r="821" spans="1:68" ht="30" x14ac:dyDescent="0.25">
      <c r="A821" s="18">
        <v>809</v>
      </c>
      <c r="B821" s="29" t="s">
        <v>2330</v>
      </c>
      <c r="C821" s="23" t="s">
        <v>1595</v>
      </c>
      <c r="D821" s="23"/>
      <c r="E821" s="23"/>
      <c r="F821" s="24">
        <v>0</v>
      </c>
      <c r="G821" s="25">
        <v>6.5</v>
      </c>
      <c r="H821" s="52" t="e">
        <v>#N/A</v>
      </c>
      <c r="I821" s="86" t="s">
        <v>1699</v>
      </c>
      <c r="J821" s="83" t="s">
        <v>1500</v>
      </c>
      <c r="K821" s="71" t="s">
        <v>1187</v>
      </c>
      <c r="L821" s="25" t="s">
        <v>1085</v>
      </c>
      <c r="M821" s="52">
        <v>6.5</v>
      </c>
      <c r="N821" s="71" t="s">
        <v>1208</v>
      </c>
      <c r="O821" s="25">
        <v>1</v>
      </c>
      <c r="P821" s="25">
        <v>10</v>
      </c>
      <c r="Q821" s="52">
        <v>1</v>
      </c>
      <c r="R821" s="25">
        <v>3</v>
      </c>
      <c r="S821" s="25">
        <v>15</v>
      </c>
      <c r="T821" s="25">
        <v>5</v>
      </c>
      <c r="U821" s="25">
        <f t="shared" si="426"/>
        <v>15</v>
      </c>
      <c r="V821" s="71"/>
      <c r="W821" s="71" t="s">
        <v>46</v>
      </c>
      <c r="X821" s="25" t="s">
        <v>1510</v>
      </c>
      <c r="Y821" s="25">
        <v>5000</v>
      </c>
      <c r="Z821" s="25">
        <v>3000</v>
      </c>
      <c r="AA821" s="42"/>
      <c r="AB821" s="42"/>
      <c r="AC821" s="42"/>
      <c r="AD821" s="42">
        <v>0</v>
      </c>
      <c r="AE821" s="42"/>
      <c r="AF821" s="42"/>
      <c r="AG821" s="42"/>
      <c r="AH821" s="42"/>
      <c r="AI821" s="42"/>
      <c r="AJ821" s="18">
        <v>0</v>
      </c>
      <c r="AK821" s="47">
        <v>0</v>
      </c>
      <c r="AL821" s="75">
        <v>0</v>
      </c>
      <c r="AM821" s="47">
        <f t="shared" si="423"/>
        <v>0</v>
      </c>
      <c r="AN821" s="47"/>
      <c r="AO821" s="48">
        <v>0</v>
      </c>
      <c r="AP821" s="49">
        <v>1</v>
      </c>
      <c r="AQ821" s="18" t="s">
        <v>1168</v>
      </c>
      <c r="AR821" s="24">
        <v>0</v>
      </c>
      <c r="AS821" s="24" t="s">
        <v>1510</v>
      </c>
      <c r="AT821" s="79">
        <f t="shared" si="421"/>
        <v>0</v>
      </c>
      <c r="AU821" s="51" t="b">
        <f t="shared" si="422"/>
        <v>0</v>
      </c>
      <c r="AV821" s="19"/>
      <c r="AW821" s="47">
        <v>0</v>
      </c>
      <c r="AX821" s="18" t="s">
        <v>1867</v>
      </c>
      <c r="AY821" s="18">
        <v>2</v>
      </c>
      <c r="BB821" s="80">
        <f t="shared" si="424"/>
        <v>5000</v>
      </c>
      <c r="BC821" s="18">
        <f t="shared" si="427"/>
        <v>5000</v>
      </c>
      <c r="BD821" s="18">
        <v>0</v>
      </c>
      <c r="BE821" s="18">
        <v>0</v>
      </c>
      <c r="BF821" s="18"/>
      <c r="BG821" s="18"/>
      <c r="BH821" s="18"/>
      <c r="BI821" s="18"/>
      <c r="BJ821" s="18"/>
      <c r="BK821" s="18"/>
      <c r="BL821" s="18"/>
      <c r="BM821" s="19">
        <f t="shared" si="428"/>
        <v>0</v>
      </c>
      <c r="BN821" s="18">
        <f t="shared" si="429"/>
        <v>-1000</v>
      </c>
      <c r="BO821" s="18">
        <f t="shared" si="430"/>
        <v>5000</v>
      </c>
    </row>
    <row r="822" spans="1:68" x14ac:dyDescent="0.25">
      <c r="A822" s="18">
        <v>1027</v>
      </c>
      <c r="B822" s="23" t="s">
        <v>1113</v>
      </c>
      <c r="C822" s="28" t="s">
        <v>1203</v>
      </c>
      <c r="D822" s="28"/>
      <c r="E822" s="23"/>
      <c r="F822" s="24">
        <v>25</v>
      </c>
      <c r="G822" s="25">
        <v>780</v>
      </c>
      <c r="H822" s="52" t="e">
        <v>#N/A</v>
      </c>
      <c r="I822" s="86" t="s">
        <v>1700</v>
      </c>
      <c r="J822" s="83" t="s">
        <v>1504</v>
      </c>
      <c r="K822" s="71" t="s">
        <v>1525</v>
      </c>
      <c r="L822" s="25" t="s">
        <v>1114</v>
      </c>
      <c r="M822" s="52">
        <v>780</v>
      </c>
      <c r="N822" s="71" t="s">
        <v>1207</v>
      </c>
      <c r="O822" s="25">
        <v>1</v>
      </c>
      <c r="P822" s="25">
        <v>12</v>
      </c>
      <c r="Q822" s="52">
        <v>5</v>
      </c>
      <c r="R822" s="25">
        <v>3</v>
      </c>
      <c r="S822" s="52">
        <f>O822+P822+Q822+R822</f>
        <v>21</v>
      </c>
      <c r="T822" s="25">
        <v>10</v>
      </c>
      <c r="U822" s="25">
        <f t="shared" si="426"/>
        <v>21</v>
      </c>
      <c r="V822" s="71"/>
      <c r="W822" s="71" t="s">
        <v>19</v>
      </c>
      <c r="X822" s="25" t="s">
        <v>1529</v>
      </c>
      <c r="Y822" s="25" t="s">
        <v>1525</v>
      </c>
      <c r="Z822" s="25">
        <v>20</v>
      </c>
      <c r="AA822" s="42"/>
      <c r="AB822" s="42"/>
      <c r="AC822" s="42"/>
      <c r="AD822" s="42"/>
      <c r="AE822" s="42"/>
      <c r="AF822" s="42"/>
      <c r="AG822" s="42"/>
      <c r="AH822" s="42">
        <v>0</v>
      </c>
      <c r="AI822" s="42">
        <v>0</v>
      </c>
      <c r="AJ822" s="18">
        <v>0</v>
      </c>
      <c r="AK822" s="47">
        <v>0</v>
      </c>
      <c r="AL822" s="75">
        <v>0</v>
      </c>
      <c r="AM822" s="47">
        <f t="shared" si="423"/>
        <v>0</v>
      </c>
      <c r="AN822" s="47"/>
      <c r="AO822" s="48">
        <v>0</v>
      </c>
      <c r="AP822" s="49">
        <v>1</v>
      </c>
      <c r="AQ822" s="18" t="s">
        <v>1548</v>
      </c>
      <c r="AR822" s="24">
        <v>25</v>
      </c>
      <c r="AS822" s="24" t="s">
        <v>1509</v>
      </c>
      <c r="AT822" s="79">
        <f t="shared" si="421"/>
        <v>0</v>
      </c>
      <c r="AU822" s="51" t="b">
        <f t="shared" si="422"/>
        <v>0</v>
      </c>
      <c r="AV822" s="19"/>
      <c r="AW822" s="47">
        <v>19500</v>
      </c>
      <c r="AX822" s="18" t="s">
        <v>1841</v>
      </c>
      <c r="AY822" s="18">
        <v>2</v>
      </c>
      <c r="BB822" s="80">
        <f t="shared" si="424"/>
        <v>0</v>
      </c>
      <c r="BD822" s="55">
        <v>0</v>
      </c>
      <c r="BE822" s="18">
        <v>0</v>
      </c>
      <c r="BF822" s="18">
        <v>20</v>
      </c>
      <c r="BG822" s="18"/>
      <c r="BH822" s="18"/>
      <c r="BI822" s="18"/>
      <c r="BJ822" s="18"/>
      <c r="BK822" s="18"/>
      <c r="BL822" s="18"/>
      <c r="BM822" s="19">
        <f t="shared" si="428"/>
        <v>0</v>
      </c>
      <c r="BN822" s="18" t="e">
        <f t="shared" si="429"/>
        <v>#VALUE!</v>
      </c>
      <c r="BO822" s="18" t="e">
        <f t="shared" si="430"/>
        <v>#VALUE!</v>
      </c>
    </row>
    <row r="823" spans="1:68" x14ac:dyDescent="0.25">
      <c r="A823" s="18">
        <v>944</v>
      </c>
      <c r="B823" s="26" t="s">
        <v>1136</v>
      </c>
      <c r="C823" s="28" t="s">
        <v>1203</v>
      </c>
      <c r="D823" s="28"/>
      <c r="E823" s="26"/>
      <c r="F823" s="24">
        <v>105</v>
      </c>
      <c r="G823" s="25">
        <v>65</v>
      </c>
      <c r="H823" s="52" t="e">
        <v>#N/A</v>
      </c>
      <c r="I823" s="86" t="s">
        <v>1667</v>
      </c>
      <c r="J823" s="83" t="s">
        <v>1667</v>
      </c>
      <c r="K823" s="71" t="s">
        <v>1171</v>
      </c>
      <c r="L823" s="25" t="s">
        <v>1137</v>
      </c>
      <c r="M823" s="52">
        <v>65</v>
      </c>
      <c r="N823" s="71" t="s">
        <v>1207</v>
      </c>
      <c r="O823" s="25">
        <v>1</v>
      </c>
      <c r="P823" s="25">
        <v>7</v>
      </c>
      <c r="Q823" s="52">
        <v>5</v>
      </c>
      <c r="R823" s="25">
        <v>3</v>
      </c>
      <c r="S823" s="52">
        <f>O823+P823+Q823+R823</f>
        <v>16</v>
      </c>
      <c r="T823" s="25">
        <v>10</v>
      </c>
      <c r="U823" s="25">
        <f t="shared" si="426"/>
        <v>16</v>
      </c>
      <c r="V823" s="71"/>
      <c r="W823" s="71" t="s">
        <v>19</v>
      </c>
      <c r="X823" s="25" t="s">
        <v>1529</v>
      </c>
      <c r="Y823" s="25" t="s">
        <v>1525</v>
      </c>
      <c r="Z823" s="25">
        <v>15</v>
      </c>
      <c r="AA823" s="42"/>
      <c r="AB823" s="42"/>
      <c r="AC823" s="42"/>
      <c r="AD823" s="42"/>
      <c r="AE823" s="42"/>
      <c r="AF823" s="42"/>
      <c r="AG823" s="42">
        <v>0</v>
      </c>
      <c r="AH823" s="42">
        <v>0</v>
      </c>
      <c r="AI823" s="42">
        <v>0</v>
      </c>
      <c r="AJ823" s="18">
        <v>0</v>
      </c>
      <c r="AK823" s="47">
        <v>0</v>
      </c>
      <c r="AL823" s="75">
        <v>0</v>
      </c>
      <c r="AM823" s="47">
        <f t="shared" si="423"/>
        <v>0</v>
      </c>
      <c r="AN823" s="47"/>
      <c r="AO823" s="48">
        <v>0</v>
      </c>
      <c r="AP823" s="49">
        <v>1</v>
      </c>
      <c r="AQ823" s="18" t="s">
        <v>1548</v>
      </c>
      <c r="AR823" s="24">
        <v>105</v>
      </c>
      <c r="AS823" s="24" t="s">
        <v>1509</v>
      </c>
      <c r="AT823" s="79">
        <f t="shared" si="421"/>
        <v>0</v>
      </c>
      <c r="AU823" s="51" t="b">
        <f t="shared" si="422"/>
        <v>0</v>
      </c>
      <c r="AV823" s="19"/>
      <c r="AW823" s="47">
        <v>6825</v>
      </c>
      <c r="AX823" s="18" t="s">
        <v>1841</v>
      </c>
      <c r="AY823" s="18">
        <v>2</v>
      </c>
      <c r="BB823" s="80">
        <f t="shared" si="424"/>
        <v>0</v>
      </c>
      <c r="BD823" s="55">
        <v>0</v>
      </c>
      <c r="BE823" s="18">
        <v>0</v>
      </c>
      <c r="BF823" s="18">
        <v>20</v>
      </c>
      <c r="BG823" s="18"/>
      <c r="BH823" s="18"/>
      <c r="BI823" s="18"/>
      <c r="BJ823" s="18"/>
      <c r="BK823" s="18"/>
      <c r="BL823" s="18"/>
      <c r="BM823" s="19">
        <f t="shared" si="428"/>
        <v>0</v>
      </c>
      <c r="BN823" s="18" t="e">
        <f t="shared" si="429"/>
        <v>#VALUE!</v>
      </c>
      <c r="BO823" s="18" t="e">
        <f t="shared" si="430"/>
        <v>#VALUE!</v>
      </c>
    </row>
    <row r="824" spans="1:68" x14ac:dyDescent="0.25">
      <c r="A824" s="18">
        <v>677</v>
      </c>
      <c r="B824" s="23" t="s">
        <v>457</v>
      </c>
      <c r="C824" s="28" t="s">
        <v>1534</v>
      </c>
      <c r="D824" s="28"/>
      <c r="E824" s="23"/>
      <c r="F824" s="24">
        <v>30750</v>
      </c>
      <c r="G824" s="25">
        <v>1.5</v>
      </c>
      <c r="H824" s="52" t="s">
        <v>1717</v>
      </c>
      <c r="I824" s="86" t="s">
        <v>1699</v>
      </c>
      <c r="J824" s="83" t="s">
        <v>1500</v>
      </c>
      <c r="K824" s="71" t="s">
        <v>1180</v>
      </c>
      <c r="L824" s="25" t="s">
        <v>458</v>
      </c>
      <c r="M824" s="52">
        <v>1.5</v>
      </c>
      <c r="N824" s="71" t="s">
        <v>1208</v>
      </c>
      <c r="O824" s="25">
        <v>1</v>
      </c>
      <c r="P824" s="25">
        <v>7</v>
      </c>
      <c r="Q824" s="52">
        <v>1</v>
      </c>
      <c r="R824" s="25">
        <v>2</v>
      </c>
      <c r="S824" s="25">
        <v>11</v>
      </c>
      <c r="T824" s="25">
        <v>3</v>
      </c>
      <c r="U824" s="25">
        <f t="shared" si="426"/>
        <v>11</v>
      </c>
      <c r="V824" s="71" t="s">
        <v>1899</v>
      </c>
      <c r="W824" s="71" t="s">
        <v>46</v>
      </c>
      <c r="X824" s="25" t="s">
        <v>1510</v>
      </c>
      <c r="Y824" s="25">
        <v>5000</v>
      </c>
      <c r="Z824" s="25">
        <v>1500</v>
      </c>
      <c r="AA824" s="42">
        <v>72200</v>
      </c>
      <c r="AB824" s="42">
        <v>32700</v>
      </c>
      <c r="AC824" s="42">
        <v>7500</v>
      </c>
      <c r="AD824" s="42">
        <v>16700</v>
      </c>
      <c r="AE824" s="42">
        <v>12900</v>
      </c>
      <c r="AF824" s="42">
        <v>9500</v>
      </c>
      <c r="AG824" s="42">
        <v>58550</v>
      </c>
      <c r="AH824" s="42">
        <v>55300</v>
      </c>
      <c r="AI824" s="42">
        <v>45350</v>
      </c>
      <c r="AJ824" s="18">
        <v>310700</v>
      </c>
      <c r="AK824" s="47">
        <v>34522.222222222219</v>
      </c>
      <c r="AL824" s="75">
        <v>72200</v>
      </c>
      <c r="AM824" s="47"/>
      <c r="AN824" s="47"/>
      <c r="AO824" s="48">
        <v>0</v>
      </c>
      <c r="AP824" s="49">
        <v>1</v>
      </c>
      <c r="AQ824" s="18" t="s">
        <v>1168</v>
      </c>
      <c r="AR824" s="24">
        <v>30750</v>
      </c>
      <c r="AS824" s="24" t="s">
        <v>1510</v>
      </c>
      <c r="AT824" s="79">
        <f t="shared" si="421"/>
        <v>2776.9230769230771</v>
      </c>
      <c r="AU824" s="51" t="b">
        <f t="shared" si="422"/>
        <v>0</v>
      </c>
      <c r="AV824" s="19">
        <v>12.777008310249307</v>
      </c>
      <c r="AW824" s="47"/>
      <c r="AX824" s="18" t="s">
        <v>1841</v>
      </c>
      <c r="AY824" s="18">
        <v>2</v>
      </c>
      <c r="AZ824" s="18">
        <f t="shared" ref="AZ824:AZ861" si="431">AT824*U824</f>
        <v>30546.153846153848</v>
      </c>
      <c r="BA824" s="44">
        <f>ROUNDUP((AT824*U824)/Z824,0)*Z824</f>
        <v>31500</v>
      </c>
      <c r="BB824" s="80">
        <f t="shared" si="424"/>
        <v>5000</v>
      </c>
      <c r="BC824" s="18">
        <f t="shared" ref="BC824:BC831" si="432">BO824</f>
        <v>14000</v>
      </c>
      <c r="BD824" s="18">
        <f>BO824*G824</f>
        <v>21000</v>
      </c>
      <c r="BE824" s="18">
        <f t="shared" ref="BE824:BE855" si="433">BD824*AY824</f>
        <v>42000</v>
      </c>
      <c r="BF824" s="18">
        <v>5</v>
      </c>
      <c r="BG824" s="19">
        <f>ROUNDUP(AR824/BC824,0)</f>
        <v>3</v>
      </c>
      <c r="BH824" s="19">
        <f t="shared" ref="BH824:BH855" si="434">AY824-BG824</f>
        <v>-1</v>
      </c>
      <c r="BI824" s="19">
        <f>(AR824-AY824*BO824)*G824</f>
        <v>4125</v>
      </c>
      <c r="BJ824" s="19"/>
      <c r="BK824" s="19"/>
      <c r="BL824" s="19"/>
      <c r="BM824" s="19">
        <f t="shared" si="428"/>
        <v>13884.615384615387</v>
      </c>
      <c r="BN824" s="18">
        <f t="shared" si="429"/>
        <v>14000</v>
      </c>
      <c r="BO824" s="18">
        <f t="shared" si="430"/>
        <v>14000</v>
      </c>
      <c r="BP824" s="18">
        <f>BC824/AT824</f>
        <v>5.0415512465373959</v>
      </c>
    </row>
    <row r="825" spans="1:68" x14ac:dyDescent="0.25">
      <c r="A825" s="18">
        <v>623</v>
      </c>
      <c r="B825" s="23" t="s">
        <v>263</v>
      </c>
      <c r="C825" s="28" t="s">
        <v>1534</v>
      </c>
      <c r="D825" s="28"/>
      <c r="E825" s="23"/>
      <c r="F825" s="24">
        <v>1620</v>
      </c>
      <c r="G825" s="25" t="e">
        <v>#N/A</v>
      </c>
      <c r="H825" s="52" t="s">
        <v>1702</v>
      </c>
      <c r="I825" s="86" t="s">
        <v>1700</v>
      </c>
      <c r="J825" s="83" t="s">
        <v>1502</v>
      </c>
      <c r="K825" s="71" t="s">
        <v>1187</v>
      </c>
      <c r="L825" s="25" t="s">
        <v>264</v>
      </c>
      <c r="M825" s="52" t="e">
        <v>#N/A</v>
      </c>
      <c r="N825" s="71" t="s">
        <v>1208</v>
      </c>
      <c r="O825" s="25">
        <v>1</v>
      </c>
      <c r="P825" s="25">
        <v>10</v>
      </c>
      <c r="Q825" s="52">
        <v>1</v>
      </c>
      <c r="R825" s="25">
        <v>3</v>
      </c>
      <c r="S825" s="25">
        <v>15</v>
      </c>
      <c r="T825" s="25">
        <v>5</v>
      </c>
      <c r="U825" s="25">
        <f t="shared" si="426"/>
        <v>15</v>
      </c>
      <c r="V825" s="71" t="s">
        <v>1968</v>
      </c>
      <c r="W825" s="71" t="s">
        <v>46</v>
      </c>
      <c r="X825" s="25" t="s">
        <v>1510</v>
      </c>
      <c r="Y825" s="25">
        <v>500</v>
      </c>
      <c r="Z825" s="25">
        <v>10</v>
      </c>
      <c r="AA825" s="42">
        <v>1340</v>
      </c>
      <c r="AB825" s="42">
        <v>1330</v>
      </c>
      <c r="AC825" s="42">
        <v>2570</v>
      </c>
      <c r="AD825" s="42">
        <v>1400</v>
      </c>
      <c r="AE825" s="42">
        <v>1340</v>
      </c>
      <c r="AF825" s="42">
        <v>2680</v>
      </c>
      <c r="AG825" s="42">
        <v>2960</v>
      </c>
      <c r="AH825" s="42">
        <v>3480</v>
      </c>
      <c r="AI825" s="42">
        <v>4790</v>
      </c>
      <c r="AJ825" s="18">
        <v>21890</v>
      </c>
      <c r="AK825" s="47">
        <v>2432.2222222222222</v>
      </c>
      <c r="AL825" s="75">
        <v>4790</v>
      </c>
      <c r="AM825" s="47"/>
      <c r="AN825" s="47"/>
      <c r="AO825" s="48">
        <v>0</v>
      </c>
      <c r="AP825" s="49">
        <v>1</v>
      </c>
      <c r="AQ825" s="18" t="s">
        <v>1168</v>
      </c>
      <c r="AR825" s="24">
        <v>1620</v>
      </c>
      <c r="AS825" s="24" t="s">
        <v>1510</v>
      </c>
      <c r="AT825" s="79">
        <f t="shared" si="421"/>
        <v>184.23076923076923</v>
      </c>
      <c r="AU825" s="51" t="b">
        <f t="shared" si="422"/>
        <v>0</v>
      </c>
      <c r="AV825" s="19">
        <v>10.146137787056368</v>
      </c>
      <c r="AW825" s="47"/>
      <c r="AX825" s="18" t="s">
        <v>1841</v>
      </c>
      <c r="AY825" s="18">
        <v>2</v>
      </c>
      <c r="AZ825" s="18">
        <f t="shared" si="431"/>
        <v>2763.4615384615386</v>
      </c>
      <c r="BA825" s="44">
        <f>ROUNDUP((AT825*U825)/Z825,0)*Z825</f>
        <v>2770</v>
      </c>
      <c r="BB825" s="80">
        <f t="shared" si="424"/>
        <v>500</v>
      </c>
      <c r="BC825" s="18">
        <f t="shared" si="432"/>
        <v>930</v>
      </c>
      <c r="BE825" s="18">
        <f t="shared" si="433"/>
        <v>0</v>
      </c>
      <c r="BF825" s="18">
        <v>5</v>
      </c>
      <c r="BG825" s="19">
        <f>ROUNDUP(AR825/BO825,0)</f>
        <v>2</v>
      </c>
      <c r="BH825" s="19">
        <f t="shared" si="434"/>
        <v>0</v>
      </c>
      <c r="BI825" s="19"/>
      <c r="BJ825" s="19"/>
      <c r="BK825" s="19">
        <f>BH825*BO825</f>
        <v>0</v>
      </c>
      <c r="BL825" s="19" t="e">
        <f>BK825*G825</f>
        <v>#N/A</v>
      </c>
      <c r="BM825" s="19">
        <f t="shared" si="428"/>
        <v>921.15384615384619</v>
      </c>
      <c r="BN825" s="18">
        <f t="shared" si="429"/>
        <v>930</v>
      </c>
      <c r="BO825" s="18">
        <f t="shared" si="430"/>
        <v>930</v>
      </c>
      <c r="BP825" s="18">
        <f>BO825/AT825</f>
        <v>5.0480167014613784</v>
      </c>
    </row>
    <row r="826" spans="1:68" ht="45" x14ac:dyDescent="0.25">
      <c r="A826" s="18">
        <v>504</v>
      </c>
      <c r="B826" s="28" t="s">
        <v>2365</v>
      </c>
      <c r="C826" s="23" t="s">
        <v>1595</v>
      </c>
      <c r="D826" s="23"/>
      <c r="E826" s="23"/>
      <c r="F826" s="24">
        <v>0</v>
      </c>
      <c r="G826" s="25">
        <v>0.6</v>
      </c>
      <c r="H826" s="52" t="e">
        <v>#N/A</v>
      </c>
      <c r="I826" s="86" t="s">
        <v>1700</v>
      </c>
      <c r="J826" s="83" t="s">
        <v>1630</v>
      </c>
      <c r="K826" s="71" t="s">
        <v>1187</v>
      </c>
      <c r="L826" s="25" t="s">
        <v>740</v>
      </c>
      <c r="M826" s="52">
        <v>0.6</v>
      </c>
      <c r="N826" s="71" t="s">
        <v>1208</v>
      </c>
      <c r="O826" s="25">
        <v>1</v>
      </c>
      <c r="P826" s="25">
        <v>10</v>
      </c>
      <c r="Q826" s="52">
        <v>1</v>
      </c>
      <c r="R826" s="25">
        <v>3</v>
      </c>
      <c r="S826" s="25">
        <v>15</v>
      </c>
      <c r="T826" s="25">
        <v>5</v>
      </c>
      <c r="U826" s="25">
        <f t="shared" si="426"/>
        <v>15</v>
      </c>
      <c r="V826" s="71" t="s">
        <v>1928</v>
      </c>
      <c r="W826" s="71" t="s">
        <v>46</v>
      </c>
      <c r="X826" s="25" t="s">
        <v>1510</v>
      </c>
      <c r="Y826" s="25">
        <v>10000</v>
      </c>
      <c r="Z826" s="25">
        <v>200</v>
      </c>
      <c r="AA826" s="42">
        <v>47200</v>
      </c>
      <c r="AB826" s="42">
        <v>5000</v>
      </c>
      <c r="AC826" s="42">
        <v>0</v>
      </c>
      <c r="AD826" s="42">
        <v>5000</v>
      </c>
      <c r="AE826" s="42">
        <v>0</v>
      </c>
      <c r="AF826" s="42">
        <v>0</v>
      </c>
      <c r="AG826" s="42">
        <v>0</v>
      </c>
      <c r="AH826" s="42">
        <v>0</v>
      </c>
      <c r="AI826" s="42">
        <v>0</v>
      </c>
      <c r="AJ826" s="18">
        <v>57200</v>
      </c>
      <c r="AK826" s="47">
        <v>6355.5555555555557</v>
      </c>
      <c r="AL826" s="75">
        <v>47200</v>
      </c>
      <c r="AM826" s="47"/>
      <c r="AN826" s="47"/>
      <c r="AO826" s="48">
        <v>0</v>
      </c>
      <c r="AP826" s="49">
        <v>1</v>
      </c>
      <c r="AQ826" s="18" t="s">
        <v>1168</v>
      </c>
      <c r="AR826" s="24">
        <v>0</v>
      </c>
      <c r="AS826" s="24" t="s">
        <v>1510</v>
      </c>
      <c r="AT826" s="79">
        <f t="shared" si="421"/>
        <v>1815.3846153846155</v>
      </c>
      <c r="AU826" s="51" t="b">
        <f t="shared" si="422"/>
        <v>0</v>
      </c>
      <c r="AV826" s="19">
        <v>0</v>
      </c>
      <c r="AW826" s="47"/>
      <c r="AX826" s="18" t="s">
        <v>1867</v>
      </c>
      <c r="AY826" s="18">
        <v>2</v>
      </c>
      <c r="AZ826" s="43">
        <f t="shared" si="431"/>
        <v>27230.76923076923</v>
      </c>
      <c r="BB826" s="80">
        <f t="shared" si="424"/>
        <v>10000</v>
      </c>
      <c r="BC826" s="18">
        <f t="shared" si="432"/>
        <v>10000</v>
      </c>
      <c r="BD826" s="18">
        <f t="shared" ref="BD826:BD831" si="435">BO826*G826</f>
        <v>6000</v>
      </c>
      <c r="BE826" s="18">
        <f t="shared" si="433"/>
        <v>12000</v>
      </c>
      <c r="BF826" s="18">
        <v>5</v>
      </c>
      <c r="BG826" s="19">
        <f>ROUNDUP(AR826/BO826,0)</f>
        <v>0</v>
      </c>
      <c r="BH826" s="19">
        <f t="shared" si="434"/>
        <v>2</v>
      </c>
      <c r="BI826" s="19"/>
      <c r="BJ826" s="19"/>
      <c r="BK826" s="19">
        <f>BH826*BO826</f>
        <v>20000</v>
      </c>
      <c r="BL826" s="19">
        <f>BK826*G826</f>
        <v>12000</v>
      </c>
      <c r="BM826" s="19">
        <f t="shared" si="428"/>
        <v>9076.923076923078</v>
      </c>
      <c r="BN826" s="18">
        <f t="shared" si="429"/>
        <v>9000</v>
      </c>
      <c r="BO826" s="18">
        <f t="shared" si="430"/>
        <v>10000</v>
      </c>
      <c r="BP826" s="18">
        <f>BO826/AT826</f>
        <v>5.508474576271186</v>
      </c>
    </row>
    <row r="827" spans="1:68" ht="30" x14ac:dyDescent="0.25">
      <c r="A827" s="18">
        <v>842</v>
      </c>
      <c r="B827" s="28" t="s">
        <v>2338</v>
      </c>
      <c r="C827" s="28" t="s">
        <v>1534</v>
      </c>
      <c r="D827" s="28"/>
      <c r="E827" s="23"/>
      <c r="F827" s="24">
        <v>0</v>
      </c>
      <c r="G827" s="25">
        <v>190</v>
      </c>
      <c r="H827" s="52" t="s">
        <v>1824</v>
      </c>
      <c r="I827" s="86" t="s">
        <v>1700</v>
      </c>
      <c r="J827" s="83" t="s">
        <v>1499</v>
      </c>
      <c r="K827" s="71" t="s">
        <v>1199</v>
      </c>
      <c r="L827" s="25" t="s">
        <v>679</v>
      </c>
      <c r="M827" s="52">
        <v>190</v>
      </c>
      <c r="N827" s="71" t="s">
        <v>1208</v>
      </c>
      <c r="O827" s="25">
        <v>1</v>
      </c>
      <c r="P827" s="25">
        <v>3</v>
      </c>
      <c r="Q827" s="52">
        <v>1</v>
      </c>
      <c r="R827" s="25">
        <v>1</v>
      </c>
      <c r="S827" s="25">
        <v>1</v>
      </c>
      <c r="T827" s="25">
        <v>2</v>
      </c>
      <c r="U827" s="25">
        <f t="shared" si="426"/>
        <v>6</v>
      </c>
      <c r="V827" s="71" t="s">
        <v>1901</v>
      </c>
      <c r="W827" s="71" t="s">
        <v>46</v>
      </c>
      <c r="X827" s="25" t="s">
        <v>1510</v>
      </c>
      <c r="Y827" s="25">
        <v>500</v>
      </c>
      <c r="Z827" s="25">
        <v>30</v>
      </c>
      <c r="AA827" s="42"/>
      <c r="AB827" s="42"/>
      <c r="AC827" s="42"/>
      <c r="AD827" s="42"/>
      <c r="AE827" s="42">
        <v>48000</v>
      </c>
      <c r="AF827" s="42">
        <v>40000</v>
      </c>
      <c r="AG827" s="42">
        <v>16000</v>
      </c>
      <c r="AH827" s="42">
        <v>69400</v>
      </c>
      <c r="AI827" s="42"/>
      <c r="AJ827" s="18">
        <v>173400</v>
      </c>
      <c r="AK827" s="47">
        <v>43350</v>
      </c>
      <c r="AL827" s="75">
        <v>69400</v>
      </c>
      <c r="AM827" s="47"/>
      <c r="AN827" s="47"/>
      <c r="AO827" s="48">
        <v>0</v>
      </c>
      <c r="AP827" s="49">
        <v>1</v>
      </c>
      <c r="AQ827" s="18" t="s">
        <v>1168</v>
      </c>
      <c r="AR827" s="57">
        <v>0</v>
      </c>
      <c r="AS827" s="24" t="s">
        <v>1510</v>
      </c>
      <c r="AT827" s="79">
        <f t="shared" si="421"/>
        <v>2669.2307692307691</v>
      </c>
      <c r="AU827" s="51" t="b">
        <f t="shared" si="422"/>
        <v>1</v>
      </c>
      <c r="AV827" s="19">
        <v>0</v>
      </c>
      <c r="AW827" s="47"/>
      <c r="AX827" s="18" t="s">
        <v>1841</v>
      </c>
      <c r="AY827" s="18">
        <v>2</v>
      </c>
      <c r="AZ827" s="43">
        <f t="shared" si="431"/>
        <v>16015.384615384613</v>
      </c>
      <c r="BA827" s="44">
        <f>Y827</f>
        <v>500</v>
      </c>
      <c r="BB827" s="80">
        <f t="shared" si="424"/>
        <v>2669.2307692307691</v>
      </c>
      <c r="BC827" s="18">
        <f t="shared" si="432"/>
        <v>16040</v>
      </c>
      <c r="BD827" s="18">
        <f t="shared" si="435"/>
        <v>3047600</v>
      </c>
      <c r="BE827" s="18">
        <f t="shared" si="433"/>
        <v>6095200</v>
      </c>
      <c r="BF827" s="18">
        <f>U827</f>
        <v>6</v>
      </c>
      <c r="BG827" s="19">
        <f>ROUNDUP(AR827/BC827,0)</f>
        <v>0</v>
      </c>
      <c r="BH827" s="19">
        <f t="shared" si="434"/>
        <v>2</v>
      </c>
      <c r="BI827" s="19"/>
      <c r="BJ827" s="19"/>
      <c r="BK827" s="19">
        <f>BH827*BO827</f>
        <v>32080</v>
      </c>
      <c r="BL827" s="58">
        <f>BK827*G827</f>
        <v>6095200</v>
      </c>
      <c r="BM827" s="19">
        <f t="shared" si="428"/>
        <v>16015.384615384613</v>
      </c>
      <c r="BN827" s="18">
        <f t="shared" si="429"/>
        <v>16040</v>
      </c>
      <c r="BO827" s="18">
        <f t="shared" si="430"/>
        <v>16040</v>
      </c>
      <c r="BP827" s="18">
        <f>BC827/AT827</f>
        <v>6.0092219020172912</v>
      </c>
    </row>
    <row r="828" spans="1:68" ht="30" x14ac:dyDescent="0.25">
      <c r="A828" s="18">
        <v>1061</v>
      </c>
      <c r="B828" s="28" t="s">
        <v>2341</v>
      </c>
      <c r="C828" s="28" t="s">
        <v>1534</v>
      </c>
      <c r="D828" s="28"/>
      <c r="E828" s="23"/>
      <c r="F828" s="24">
        <v>1760</v>
      </c>
      <c r="G828" s="25">
        <v>26</v>
      </c>
      <c r="H828" s="52" t="s">
        <v>1702</v>
      </c>
      <c r="I828" s="86" t="s">
        <v>1700</v>
      </c>
      <c r="J828" s="83" t="s">
        <v>1499</v>
      </c>
      <c r="K828" s="71" t="s">
        <v>1178</v>
      </c>
      <c r="L828" s="25" t="s">
        <v>622</v>
      </c>
      <c r="M828" s="52">
        <v>26</v>
      </c>
      <c r="N828" s="71" t="s">
        <v>1208</v>
      </c>
      <c r="O828" s="25">
        <v>1</v>
      </c>
      <c r="P828" s="25">
        <v>4</v>
      </c>
      <c r="Q828" s="52">
        <v>1</v>
      </c>
      <c r="R828" s="25">
        <v>2</v>
      </c>
      <c r="S828" s="25">
        <v>8</v>
      </c>
      <c r="T828" s="25">
        <v>7</v>
      </c>
      <c r="U828" s="25">
        <f t="shared" si="426"/>
        <v>8</v>
      </c>
      <c r="V828" s="71" t="s">
        <v>1968</v>
      </c>
      <c r="W828" s="71" t="s">
        <v>46</v>
      </c>
      <c r="X828" s="25" t="s">
        <v>1510</v>
      </c>
      <c r="Y828" s="25">
        <v>1000</v>
      </c>
      <c r="Z828" s="25">
        <v>10</v>
      </c>
      <c r="AA828" s="42"/>
      <c r="AB828" s="42"/>
      <c r="AC828" s="42"/>
      <c r="AD828" s="42"/>
      <c r="AE828" s="42"/>
      <c r="AF828" s="42"/>
      <c r="AG828" s="42"/>
      <c r="AH828" s="42"/>
      <c r="AI828" s="42">
        <v>3900</v>
      </c>
      <c r="AJ828" s="18">
        <v>3900</v>
      </c>
      <c r="AK828" s="47">
        <v>3900</v>
      </c>
      <c r="AL828" s="75">
        <v>3900</v>
      </c>
      <c r="AM828" s="47"/>
      <c r="AN828" s="47"/>
      <c r="AO828" s="48">
        <v>0</v>
      </c>
      <c r="AP828" s="49">
        <v>1</v>
      </c>
      <c r="AQ828" s="18" t="s">
        <v>1168</v>
      </c>
      <c r="AR828" s="24">
        <v>1760</v>
      </c>
      <c r="AS828" s="24" t="s">
        <v>1510</v>
      </c>
      <c r="AT828" s="79">
        <f t="shared" si="421"/>
        <v>150</v>
      </c>
      <c r="AU828" s="51" t="b">
        <f t="shared" si="422"/>
        <v>0</v>
      </c>
      <c r="AV828" s="19">
        <v>13.538461538461538</v>
      </c>
      <c r="AW828" s="47"/>
      <c r="AX828" s="18" t="s">
        <v>1841</v>
      </c>
      <c r="AY828" s="18">
        <v>2</v>
      </c>
      <c r="AZ828" s="18">
        <f t="shared" si="431"/>
        <v>1200</v>
      </c>
      <c r="BA828" s="44">
        <f>ROUNDUP((AT828*U828)/Z828,0)*Z828</f>
        <v>1200</v>
      </c>
      <c r="BB828" s="80">
        <f t="shared" si="424"/>
        <v>1000</v>
      </c>
      <c r="BC828" s="18">
        <f t="shared" si="432"/>
        <v>1200</v>
      </c>
      <c r="BD828" s="18">
        <f t="shared" si="435"/>
        <v>31200</v>
      </c>
      <c r="BE828" s="18">
        <f t="shared" si="433"/>
        <v>62400</v>
      </c>
      <c r="BF828" s="18">
        <f>U828</f>
        <v>8</v>
      </c>
      <c r="BG828" s="19">
        <f>ROUNDUP(AR828/BC828,0)</f>
        <v>2</v>
      </c>
      <c r="BH828" s="19">
        <f t="shared" si="434"/>
        <v>0</v>
      </c>
      <c r="BI828" s="19"/>
      <c r="BJ828" s="19"/>
      <c r="BK828" s="19"/>
      <c r="BL828" s="19"/>
      <c r="BM828" s="19">
        <f t="shared" si="428"/>
        <v>1200</v>
      </c>
      <c r="BN828" s="18">
        <f t="shared" si="429"/>
        <v>1200</v>
      </c>
      <c r="BO828" s="18">
        <f t="shared" si="430"/>
        <v>1200</v>
      </c>
      <c r="BP828" s="18">
        <f>BC828/AT828</f>
        <v>8</v>
      </c>
    </row>
    <row r="829" spans="1:68" x14ac:dyDescent="0.25">
      <c r="A829" s="18">
        <v>802</v>
      </c>
      <c r="B829" s="23" t="s">
        <v>173</v>
      </c>
      <c r="C829" s="28" t="s">
        <v>1534</v>
      </c>
      <c r="D829" s="28"/>
      <c r="E829" s="23"/>
      <c r="F829" s="24">
        <v>2385</v>
      </c>
      <c r="G829" s="25">
        <v>65</v>
      </c>
      <c r="H829" s="52" t="s">
        <v>1702</v>
      </c>
      <c r="I829" s="86" t="s">
        <v>1700</v>
      </c>
      <c r="J829" s="83" t="s">
        <v>1504</v>
      </c>
      <c r="K829" s="71" t="s">
        <v>1171</v>
      </c>
      <c r="L829" s="25" t="s">
        <v>174</v>
      </c>
      <c r="M829" s="52">
        <v>65</v>
      </c>
      <c r="N829" s="71" t="s">
        <v>1207</v>
      </c>
      <c r="O829" s="25">
        <v>1</v>
      </c>
      <c r="P829" s="25">
        <v>7</v>
      </c>
      <c r="Q829" s="52">
        <v>1</v>
      </c>
      <c r="R829" s="25">
        <v>3</v>
      </c>
      <c r="S829" s="52">
        <f>O829+P829+Q829+R829</f>
        <v>12</v>
      </c>
      <c r="T829" s="25">
        <v>3</v>
      </c>
      <c r="U829" s="25">
        <f t="shared" si="426"/>
        <v>12</v>
      </c>
      <c r="V829" s="71" t="s">
        <v>1971</v>
      </c>
      <c r="W829" s="71" t="s">
        <v>31</v>
      </c>
      <c r="X829" s="25" t="s">
        <v>1529</v>
      </c>
      <c r="Y829" s="25">
        <v>1500</v>
      </c>
      <c r="Z829" s="25">
        <v>15</v>
      </c>
      <c r="AA829" s="42"/>
      <c r="AB829" s="42"/>
      <c r="AC829" s="42">
        <v>15</v>
      </c>
      <c r="AD829" s="42">
        <v>105</v>
      </c>
      <c r="AE829" s="42">
        <v>1780</v>
      </c>
      <c r="AF829" s="42">
        <v>5265</v>
      </c>
      <c r="AG829" s="42">
        <v>6180</v>
      </c>
      <c r="AH829" s="42">
        <v>5280</v>
      </c>
      <c r="AI829" s="42">
        <v>5235</v>
      </c>
      <c r="AJ829" s="18">
        <v>23860</v>
      </c>
      <c r="AK829" s="47">
        <v>3408.5714285714284</v>
      </c>
      <c r="AL829" s="75">
        <v>6180</v>
      </c>
      <c r="AM829" s="47"/>
      <c r="AN829" s="47"/>
      <c r="AO829" s="48">
        <v>0</v>
      </c>
      <c r="AP829" s="49">
        <v>1</v>
      </c>
      <c r="AQ829" s="18" t="s">
        <v>1168</v>
      </c>
      <c r="AR829" s="24">
        <v>2385</v>
      </c>
      <c r="AS829" s="24" t="s">
        <v>1509</v>
      </c>
      <c r="AT829" s="79">
        <f t="shared" si="421"/>
        <v>237.69230769230768</v>
      </c>
      <c r="AU829" s="51" t="b">
        <f t="shared" si="422"/>
        <v>0</v>
      </c>
      <c r="AV829" s="19">
        <v>11.577669902912621</v>
      </c>
      <c r="AW829" s="47"/>
      <c r="AX829" s="18" t="s">
        <v>1841</v>
      </c>
      <c r="AY829" s="18">
        <v>2</v>
      </c>
      <c r="AZ829" s="43">
        <f t="shared" si="431"/>
        <v>2852.3076923076924</v>
      </c>
      <c r="BA829" s="44">
        <f>ROUNDUP((AT829*U829)/Z829,0)*Z829</f>
        <v>2865</v>
      </c>
      <c r="BB829" s="80">
        <f t="shared" si="424"/>
        <v>1500</v>
      </c>
      <c r="BC829" s="18">
        <f t="shared" si="432"/>
        <v>2865</v>
      </c>
      <c r="BD829" s="18">
        <f t="shared" si="435"/>
        <v>186225</v>
      </c>
      <c r="BE829" s="18">
        <f t="shared" si="433"/>
        <v>372450</v>
      </c>
      <c r="BF829" s="18">
        <f>U829</f>
        <v>12</v>
      </c>
      <c r="BG829" s="19">
        <f>ROUNDUP(AR829/BC829,0)</f>
        <v>1</v>
      </c>
      <c r="BH829" s="19">
        <f t="shared" si="434"/>
        <v>1</v>
      </c>
      <c r="BI829" s="19"/>
      <c r="BJ829" s="19"/>
      <c r="BK829" s="19"/>
      <c r="BL829" s="19"/>
      <c r="BM829" s="19">
        <f t="shared" si="428"/>
        <v>2852.3076923076924</v>
      </c>
      <c r="BN829" s="18">
        <f t="shared" si="429"/>
        <v>2865</v>
      </c>
      <c r="BO829" s="18">
        <f t="shared" si="430"/>
        <v>2865</v>
      </c>
      <c r="BP829" s="18">
        <f>BC829/AT829</f>
        <v>12.053398058252428</v>
      </c>
    </row>
    <row r="830" spans="1:68" x14ac:dyDescent="0.25">
      <c r="A830" s="18">
        <v>509</v>
      </c>
      <c r="B830" s="23" t="s">
        <v>829</v>
      </c>
      <c r="C830" s="28" t="s">
        <v>1534</v>
      </c>
      <c r="D830" s="28"/>
      <c r="E830" s="23"/>
      <c r="F830" s="24">
        <v>0</v>
      </c>
      <c r="G830" s="25">
        <v>0.6</v>
      </c>
      <c r="H830" s="52" t="s">
        <v>1825</v>
      </c>
      <c r="I830" s="86" t="s">
        <v>1700</v>
      </c>
      <c r="J830" s="83" t="s">
        <v>1503</v>
      </c>
      <c r="K830" s="71" t="s">
        <v>1187</v>
      </c>
      <c r="L830" s="25" t="s">
        <v>830</v>
      </c>
      <c r="M830" s="52">
        <v>0.6</v>
      </c>
      <c r="N830" s="71" t="s">
        <v>1208</v>
      </c>
      <c r="O830" s="25">
        <v>1</v>
      </c>
      <c r="P830" s="25">
        <v>10</v>
      </c>
      <c r="Q830" s="52">
        <v>1</v>
      </c>
      <c r="R830" s="25">
        <v>3</v>
      </c>
      <c r="S830" s="25">
        <v>15</v>
      </c>
      <c r="T830" s="25">
        <v>5</v>
      </c>
      <c r="U830" s="25">
        <f t="shared" si="426"/>
        <v>15</v>
      </c>
      <c r="V830" s="71" t="s">
        <v>1928</v>
      </c>
      <c r="W830" s="71" t="s">
        <v>46</v>
      </c>
      <c r="X830" s="25" t="s">
        <v>1510</v>
      </c>
      <c r="Y830" s="25">
        <v>10000</v>
      </c>
      <c r="Z830" s="25">
        <v>24</v>
      </c>
      <c r="AA830" s="42">
        <v>20780</v>
      </c>
      <c r="AB830" s="42">
        <v>10000</v>
      </c>
      <c r="AC830" s="42">
        <v>0</v>
      </c>
      <c r="AD830" s="42">
        <v>0</v>
      </c>
      <c r="AE830" s="42">
        <v>0</v>
      </c>
      <c r="AF830" s="42">
        <v>9116</v>
      </c>
      <c r="AG830" s="42">
        <v>10000</v>
      </c>
      <c r="AH830" s="42">
        <v>0</v>
      </c>
      <c r="AI830" s="42">
        <v>0</v>
      </c>
      <c r="AJ830" s="18">
        <v>49896</v>
      </c>
      <c r="AK830" s="47">
        <v>5544</v>
      </c>
      <c r="AL830" s="75">
        <v>20780</v>
      </c>
      <c r="AM830" s="47"/>
      <c r="AN830" s="47"/>
      <c r="AO830" s="48">
        <v>0</v>
      </c>
      <c r="AP830" s="49">
        <v>1</v>
      </c>
      <c r="AQ830" s="18" t="s">
        <v>1168</v>
      </c>
      <c r="AR830" s="57">
        <v>0</v>
      </c>
      <c r="AS830" s="24" t="s">
        <v>1510</v>
      </c>
      <c r="AT830" s="79">
        <f t="shared" si="421"/>
        <v>799.23076923076928</v>
      </c>
      <c r="AU830" s="51" t="b">
        <f t="shared" si="422"/>
        <v>0</v>
      </c>
      <c r="AV830" s="19">
        <v>0</v>
      </c>
      <c r="AW830" s="47"/>
      <c r="AX830" s="18" t="s">
        <v>1841</v>
      </c>
      <c r="AY830" s="18">
        <v>2</v>
      </c>
      <c r="AZ830" s="18">
        <f t="shared" si="431"/>
        <v>11988.461538461539</v>
      </c>
      <c r="BA830" s="44">
        <f>ROUNDUP((AT830*U830)/Z830,0)*Z830</f>
        <v>12000</v>
      </c>
      <c r="BB830" s="80">
        <f t="shared" si="424"/>
        <v>10000</v>
      </c>
      <c r="BC830" s="18">
        <f t="shared" si="432"/>
        <v>10000</v>
      </c>
      <c r="BD830" s="18">
        <f t="shared" si="435"/>
        <v>6000</v>
      </c>
      <c r="BE830" s="18">
        <f t="shared" si="433"/>
        <v>12000</v>
      </c>
      <c r="BF830" s="18">
        <v>10</v>
      </c>
      <c r="BG830" s="19">
        <f>ROUNDUP(AR830/BC830,0)</f>
        <v>0</v>
      </c>
      <c r="BH830" s="19">
        <f t="shared" si="434"/>
        <v>2</v>
      </c>
      <c r="BI830" s="19"/>
      <c r="BJ830" s="19"/>
      <c r="BK830" s="19">
        <f>BH830*BO830</f>
        <v>20000</v>
      </c>
      <c r="BL830" s="58">
        <f>BK830*G830</f>
        <v>12000</v>
      </c>
      <c r="BM830" s="19">
        <f t="shared" si="428"/>
        <v>7992.3076923076933</v>
      </c>
      <c r="BN830" s="18">
        <f t="shared" si="429"/>
        <v>7984</v>
      </c>
      <c r="BO830" s="18">
        <f t="shared" si="430"/>
        <v>10000</v>
      </c>
      <c r="BP830" s="18">
        <f>BC830/AT830</f>
        <v>12.512030798845043</v>
      </c>
    </row>
    <row r="831" spans="1:68" ht="45" x14ac:dyDescent="0.25">
      <c r="A831" s="18">
        <v>508</v>
      </c>
      <c r="B831" s="28" t="s">
        <v>2366</v>
      </c>
      <c r="C831" s="23" t="s">
        <v>1595</v>
      </c>
      <c r="D831" s="23"/>
      <c r="E831" s="23"/>
      <c r="F831" s="24">
        <v>0</v>
      </c>
      <c r="G831" s="25">
        <v>0.6</v>
      </c>
      <c r="H831" s="52" t="e">
        <v>#N/A</v>
      </c>
      <c r="I831" s="86" t="s">
        <v>1700</v>
      </c>
      <c r="J831" s="83" t="s">
        <v>1630</v>
      </c>
      <c r="K831" s="71" t="s">
        <v>1187</v>
      </c>
      <c r="L831" s="25" t="s">
        <v>767</v>
      </c>
      <c r="M831" s="52">
        <v>0.6</v>
      </c>
      <c r="N831" s="71" t="s">
        <v>1208</v>
      </c>
      <c r="O831" s="25">
        <v>1</v>
      </c>
      <c r="P831" s="25">
        <v>10</v>
      </c>
      <c r="Q831" s="52">
        <v>1</v>
      </c>
      <c r="R831" s="25">
        <v>3</v>
      </c>
      <c r="S831" s="25">
        <v>15</v>
      </c>
      <c r="T831" s="25">
        <v>5</v>
      </c>
      <c r="U831" s="25">
        <f t="shared" si="426"/>
        <v>15</v>
      </c>
      <c r="V831" s="71" t="s">
        <v>1928</v>
      </c>
      <c r="W831" s="71" t="s">
        <v>46</v>
      </c>
      <c r="X831" s="25" t="s">
        <v>1510</v>
      </c>
      <c r="Y831" s="25">
        <v>10000</v>
      </c>
      <c r="Z831" s="25">
        <v>200</v>
      </c>
      <c r="AA831" s="42">
        <v>0</v>
      </c>
      <c r="AB831" s="42">
        <v>10400</v>
      </c>
      <c r="AC831" s="42">
        <v>0</v>
      </c>
      <c r="AD831" s="42">
        <v>15000</v>
      </c>
      <c r="AE831" s="42">
        <v>20000</v>
      </c>
      <c r="AF831" s="42">
        <v>0</v>
      </c>
      <c r="AG831" s="42">
        <v>0</v>
      </c>
      <c r="AH831" s="42">
        <v>0</v>
      </c>
      <c r="AI831" s="42">
        <v>0</v>
      </c>
      <c r="AJ831" s="18">
        <v>45400</v>
      </c>
      <c r="AK831" s="47">
        <v>5044.4444444444443</v>
      </c>
      <c r="AL831" s="75">
        <v>20000</v>
      </c>
      <c r="AM831" s="47"/>
      <c r="AN831" s="47"/>
      <c r="AO831" s="48">
        <v>0</v>
      </c>
      <c r="AP831" s="49">
        <v>1</v>
      </c>
      <c r="AQ831" s="18" t="s">
        <v>1168</v>
      </c>
      <c r="AR831" s="24">
        <v>0</v>
      </c>
      <c r="AS831" s="24" t="s">
        <v>1510</v>
      </c>
      <c r="AT831" s="79">
        <f t="shared" si="421"/>
        <v>769.23076923076928</v>
      </c>
      <c r="AU831" s="51" t="b">
        <f t="shared" si="422"/>
        <v>0</v>
      </c>
      <c r="AV831" s="19">
        <v>0</v>
      </c>
      <c r="AW831" s="47"/>
      <c r="AX831" s="18" t="s">
        <v>1867</v>
      </c>
      <c r="AY831" s="18">
        <v>2</v>
      </c>
      <c r="AZ831" s="43">
        <f t="shared" si="431"/>
        <v>11538.461538461539</v>
      </c>
      <c r="BB831" s="80">
        <f t="shared" si="424"/>
        <v>10000</v>
      </c>
      <c r="BC831" s="18">
        <f t="shared" si="432"/>
        <v>10000</v>
      </c>
      <c r="BD831" s="18">
        <f t="shared" si="435"/>
        <v>6000</v>
      </c>
      <c r="BE831" s="18">
        <f t="shared" si="433"/>
        <v>12000</v>
      </c>
      <c r="BF831" s="18">
        <v>5</v>
      </c>
      <c r="BG831" s="19">
        <f>ROUNDUP(AR831/BO831,0)</f>
        <v>0</v>
      </c>
      <c r="BH831" s="19">
        <f t="shared" si="434"/>
        <v>2</v>
      </c>
      <c r="BI831" s="19"/>
      <c r="BJ831" s="19"/>
      <c r="BK831" s="19">
        <f>BH831*BO831</f>
        <v>20000</v>
      </c>
      <c r="BL831" s="19">
        <f>BK831*G831</f>
        <v>12000</v>
      </c>
      <c r="BM831" s="19">
        <f t="shared" si="428"/>
        <v>3846.1538461538466</v>
      </c>
      <c r="BN831" s="18">
        <f t="shared" si="429"/>
        <v>3800</v>
      </c>
      <c r="BO831" s="18">
        <f t="shared" si="430"/>
        <v>10000</v>
      </c>
      <c r="BP831" s="18">
        <f>BO831/AT831</f>
        <v>13</v>
      </c>
    </row>
    <row r="832" spans="1:68" ht="45" x14ac:dyDescent="0.25">
      <c r="A832" s="18">
        <v>897</v>
      </c>
      <c r="B832" s="29" t="s">
        <v>2337</v>
      </c>
      <c r="C832" s="28" t="s">
        <v>1534</v>
      </c>
      <c r="D832" s="28"/>
      <c r="E832" s="23"/>
      <c r="F832" s="24">
        <v>8532</v>
      </c>
      <c r="G832" s="25">
        <v>30</v>
      </c>
      <c r="H832" s="52" t="s">
        <v>1766</v>
      </c>
      <c r="I832" s="86" t="s">
        <v>1700</v>
      </c>
      <c r="J832" s="83" t="s">
        <v>1502</v>
      </c>
      <c r="K832" s="71" t="s">
        <v>1173</v>
      </c>
      <c r="L832" s="25" t="s">
        <v>352</v>
      </c>
      <c r="M832" s="52">
        <v>30</v>
      </c>
      <c r="N832" s="71" t="s">
        <v>1208</v>
      </c>
      <c r="O832" s="25">
        <v>1</v>
      </c>
      <c r="P832" s="25">
        <v>2</v>
      </c>
      <c r="Q832" s="52">
        <v>1</v>
      </c>
      <c r="R832" s="25">
        <v>2</v>
      </c>
      <c r="S832" s="25">
        <v>6</v>
      </c>
      <c r="T832" s="25">
        <v>2</v>
      </c>
      <c r="U832" s="25">
        <f t="shared" si="426"/>
        <v>6</v>
      </c>
      <c r="V832" s="71"/>
      <c r="W832" s="71" t="s">
        <v>19</v>
      </c>
      <c r="X832" s="25" t="s">
        <v>1510</v>
      </c>
      <c r="Y832" s="25">
        <v>5000</v>
      </c>
      <c r="Z832" s="25">
        <v>54</v>
      </c>
      <c r="AA832" s="42"/>
      <c r="AB832" s="42"/>
      <c r="AC832" s="42"/>
      <c r="AD832" s="42"/>
      <c r="AE832" s="42">
        <v>0</v>
      </c>
      <c r="AF832" s="42">
        <v>9348</v>
      </c>
      <c r="AG832" s="42">
        <v>0</v>
      </c>
      <c r="AH832" s="42">
        <v>1184</v>
      </c>
      <c r="AI832" s="42">
        <v>4918</v>
      </c>
      <c r="AJ832" s="18">
        <v>15450</v>
      </c>
      <c r="AK832" s="47">
        <v>3090</v>
      </c>
      <c r="AL832" s="75">
        <v>9348</v>
      </c>
      <c r="AM832" s="47"/>
      <c r="AN832" s="47"/>
      <c r="AO832" s="48">
        <v>0</v>
      </c>
      <c r="AP832" s="49">
        <v>1</v>
      </c>
      <c r="AQ832" s="18" t="s">
        <v>1168</v>
      </c>
      <c r="AR832" s="24">
        <v>8532</v>
      </c>
      <c r="AS832" s="24" t="s">
        <v>1510</v>
      </c>
      <c r="AT832" s="79">
        <f t="shared" ref="AT832:AT895" si="436">AL832/26</f>
        <v>359.53846153846155</v>
      </c>
      <c r="AU832" s="51" t="b">
        <f t="shared" ref="AU832:AU895" si="437">IF(AT832&gt;=Y832,TRUE,FALSE)</f>
        <v>0</v>
      </c>
      <c r="AV832" s="19">
        <v>27.381258023106543</v>
      </c>
      <c r="AW832" s="47"/>
      <c r="AX832" s="18" t="s">
        <v>1841</v>
      </c>
      <c r="AY832" s="18">
        <v>2</v>
      </c>
      <c r="AZ832" s="43">
        <f t="shared" si="431"/>
        <v>2157.2307692307695</v>
      </c>
      <c r="BA832" s="44">
        <f>Y832</f>
        <v>5000</v>
      </c>
      <c r="BB832" s="80">
        <f t="shared" si="424"/>
        <v>5000</v>
      </c>
      <c r="BC832" s="18">
        <f>ROUNDUP(BA832/Z832,0)*Z832</f>
        <v>5022</v>
      </c>
      <c r="BD832" s="18">
        <f>BC832*G832</f>
        <v>150660</v>
      </c>
      <c r="BE832" s="18">
        <f t="shared" si="433"/>
        <v>301320</v>
      </c>
      <c r="BF832" s="18">
        <f>U832</f>
        <v>6</v>
      </c>
      <c r="BG832" s="19">
        <f>ROUNDUP(AR832/BC832,0)</f>
        <v>2</v>
      </c>
      <c r="BH832" s="19">
        <f t="shared" si="434"/>
        <v>0</v>
      </c>
      <c r="BI832" s="19"/>
      <c r="BJ832" s="19"/>
      <c r="BK832" s="19"/>
      <c r="BL832" s="19"/>
      <c r="BM832" s="19">
        <f t="shared" si="428"/>
        <v>2157.2307692307695</v>
      </c>
      <c r="BN832" s="18">
        <f t="shared" si="429"/>
        <v>2138</v>
      </c>
      <c r="BO832" s="18">
        <f t="shared" si="430"/>
        <v>5000</v>
      </c>
      <c r="BP832" s="18">
        <f>BC832/AT832</f>
        <v>13.96790757381258</v>
      </c>
    </row>
    <row r="833" spans="1:68" ht="30" x14ac:dyDescent="0.25">
      <c r="A833" s="18">
        <v>403</v>
      </c>
      <c r="B833" s="29" t="s">
        <v>2340</v>
      </c>
      <c r="C833" s="28" t="s">
        <v>1534</v>
      </c>
      <c r="D833" s="28"/>
      <c r="E833" s="23"/>
      <c r="F833" s="24">
        <v>0</v>
      </c>
      <c r="G833" s="25">
        <v>4</v>
      </c>
      <c r="H833" s="52" t="e">
        <v>#N/A</v>
      </c>
      <c r="I833" s="86" t="s">
        <v>1700</v>
      </c>
      <c r="J833" s="83" t="s">
        <v>1505</v>
      </c>
      <c r="K833" s="71" t="s">
        <v>1185</v>
      </c>
      <c r="L833" s="25" t="s">
        <v>452</v>
      </c>
      <c r="M833" s="52">
        <v>4</v>
      </c>
      <c r="N833" s="71" t="s">
        <v>1208</v>
      </c>
      <c r="O833" s="25">
        <v>1</v>
      </c>
      <c r="P833" s="25">
        <v>10</v>
      </c>
      <c r="Q833" s="52">
        <v>1</v>
      </c>
      <c r="R833" s="25">
        <v>4</v>
      </c>
      <c r="S833" s="25">
        <v>16</v>
      </c>
      <c r="T833" s="25">
        <v>5</v>
      </c>
      <c r="U833" s="25">
        <f t="shared" si="426"/>
        <v>16</v>
      </c>
      <c r="V833" s="71"/>
      <c r="W833" s="71" t="s">
        <v>46</v>
      </c>
      <c r="X833" s="25" t="s">
        <v>1510</v>
      </c>
      <c r="Y833" s="25">
        <v>10000</v>
      </c>
      <c r="Z833" s="25">
        <v>56</v>
      </c>
      <c r="AA833" s="42">
        <v>22624</v>
      </c>
      <c r="AB833" s="42">
        <v>2968</v>
      </c>
      <c r="AC833" s="42">
        <v>0</v>
      </c>
      <c r="AD833" s="42">
        <v>0</v>
      </c>
      <c r="AE833" s="42">
        <v>0</v>
      </c>
      <c r="AF833" s="42">
        <v>0</v>
      </c>
      <c r="AG833" s="42">
        <v>1524</v>
      </c>
      <c r="AH833" s="42">
        <v>0</v>
      </c>
      <c r="AI833" s="42">
        <v>0</v>
      </c>
      <c r="AJ833" s="18">
        <v>27116</v>
      </c>
      <c r="AK833" s="47">
        <v>3012.8888888888887</v>
      </c>
      <c r="AL833" s="75">
        <v>22624</v>
      </c>
      <c r="AM833" s="47"/>
      <c r="AN833" s="47"/>
      <c r="AO833" s="48">
        <v>0</v>
      </c>
      <c r="AP833" s="49">
        <v>1</v>
      </c>
      <c r="AQ833" s="18" t="s">
        <v>1168</v>
      </c>
      <c r="AR833" s="57">
        <v>0</v>
      </c>
      <c r="AS833" s="24" t="s">
        <v>1510</v>
      </c>
      <c r="AT833" s="79">
        <f t="shared" si="436"/>
        <v>870.15384615384619</v>
      </c>
      <c r="AU833" s="51" t="b">
        <f t="shared" si="437"/>
        <v>0</v>
      </c>
      <c r="AV833" s="19">
        <v>0</v>
      </c>
      <c r="AW833" s="47"/>
      <c r="AX833" s="18" t="s">
        <v>1841</v>
      </c>
      <c r="AY833" s="18">
        <v>2</v>
      </c>
      <c r="AZ833" s="18">
        <f t="shared" si="431"/>
        <v>13922.461538461539</v>
      </c>
      <c r="BA833" s="44">
        <f>ROUNDUP((AT833*U833)/Z833,0)*Z833</f>
        <v>13944</v>
      </c>
      <c r="BB833" s="80">
        <f t="shared" ref="BB833:BB896" si="438">MAX(Y833,AT833)</f>
        <v>10000</v>
      </c>
      <c r="BC833" s="18">
        <f>IF(BA833&gt;=Y833,BA833,Y833)</f>
        <v>13944</v>
      </c>
      <c r="BD833" s="18">
        <f>BC833*G833</f>
        <v>55776</v>
      </c>
      <c r="BE833" s="18">
        <f t="shared" si="433"/>
        <v>111552</v>
      </c>
      <c r="BF833" s="18">
        <f>U833</f>
        <v>16</v>
      </c>
      <c r="BG833" s="19">
        <f>ROUNDUP(AR833/BC833,0)</f>
        <v>0</v>
      </c>
      <c r="BH833" s="19">
        <f t="shared" si="434"/>
        <v>2</v>
      </c>
      <c r="BI833" s="19"/>
      <c r="BJ833" s="19"/>
      <c r="BK833" s="19">
        <f>BH833*BO833</f>
        <v>27952</v>
      </c>
      <c r="BL833" s="58">
        <f>BK833*G833</f>
        <v>111808</v>
      </c>
      <c r="BM833" s="19">
        <f t="shared" si="428"/>
        <v>13922.461538461539</v>
      </c>
      <c r="BN833" s="18">
        <f t="shared" si="429"/>
        <v>13976</v>
      </c>
      <c r="BO833" s="18">
        <f t="shared" si="430"/>
        <v>13976</v>
      </c>
      <c r="BP833" s="18">
        <f>BC833/AT833</f>
        <v>16.024752475247524</v>
      </c>
    </row>
    <row r="834" spans="1:68" ht="30" x14ac:dyDescent="0.25">
      <c r="A834" s="18">
        <v>419</v>
      </c>
      <c r="B834" s="28" t="s">
        <v>2339</v>
      </c>
      <c r="C834" s="28" t="s">
        <v>1534</v>
      </c>
      <c r="D834" s="28"/>
      <c r="E834" s="23"/>
      <c r="F834" s="24">
        <v>0</v>
      </c>
      <c r="G834" s="25">
        <v>4.3499999999999996</v>
      </c>
      <c r="H834" s="52" t="s">
        <v>1745</v>
      </c>
      <c r="I834" s="86" t="s">
        <v>1700</v>
      </c>
      <c r="J834" s="83" t="s">
        <v>1505</v>
      </c>
      <c r="K834" s="71" t="s">
        <v>1185</v>
      </c>
      <c r="L834" s="25" t="s">
        <v>283</v>
      </c>
      <c r="M834" s="52">
        <v>4.3499999999999996</v>
      </c>
      <c r="N834" s="71" t="s">
        <v>1208</v>
      </c>
      <c r="O834" s="25">
        <v>1</v>
      </c>
      <c r="P834" s="25">
        <v>10</v>
      </c>
      <c r="Q834" s="52">
        <v>1</v>
      </c>
      <c r="R834" s="25">
        <v>4</v>
      </c>
      <c r="S834" s="25">
        <v>16</v>
      </c>
      <c r="T834" s="25">
        <v>5</v>
      </c>
      <c r="U834" s="25">
        <f t="shared" si="426"/>
        <v>16</v>
      </c>
      <c r="V834" s="71" t="s">
        <v>1905</v>
      </c>
      <c r="W834" s="71" t="s">
        <v>46</v>
      </c>
      <c r="X834" s="25" t="s">
        <v>1510</v>
      </c>
      <c r="Y834" s="25">
        <v>10000</v>
      </c>
      <c r="Z834" s="25">
        <v>1000</v>
      </c>
      <c r="AA834" s="42">
        <v>11000</v>
      </c>
      <c r="AB834" s="42">
        <v>3000</v>
      </c>
      <c r="AC834" s="42">
        <v>0</v>
      </c>
      <c r="AD834" s="42">
        <v>0</v>
      </c>
      <c r="AE834" s="42">
        <v>0</v>
      </c>
      <c r="AF834" s="42">
        <v>43000</v>
      </c>
      <c r="AG834" s="42">
        <v>0</v>
      </c>
      <c r="AH834" s="42">
        <v>10000</v>
      </c>
      <c r="AI834" s="42"/>
      <c r="AJ834" s="18">
        <v>67000</v>
      </c>
      <c r="AK834" s="47">
        <v>8375</v>
      </c>
      <c r="AL834" s="75">
        <v>43000</v>
      </c>
      <c r="AM834" s="47"/>
      <c r="AN834" s="47"/>
      <c r="AO834" s="48">
        <v>0</v>
      </c>
      <c r="AP834" s="49">
        <v>1</v>
      </c>
      <c r="AQ834" s="18" t="s">
        <v>1168</v>
      </c>
      <c r="AR834" s="57">
        <v>0</v>
      </c>
      <c r="AS834" s="24" t="s">
        <v>1510</v>
      </c>
      <c r="AT834" s="79">
        <f t="shared" si="436"/>
        <v>1653.8461538461538</v>
      </c>
      <c r="AU834" s="51" t="b">
        <f t="shared" si="437"/>
        <v>0</v>
      </c>
      <c r="AV834" s="19">
        <v>0</v>
      </c>
      <c r="AW834" s="47"/>
      <c r="AX834" s="18" t="s">
        <v>1841</v>
      </c>
      <c r="AY834" s="18">
        <v>2</v>
      </c>
      <c r="AZ834" s="18">
        <f t="shared" si="431"/>
        <v>26461.538461538461</v>
      </c>
      <c r="BA834" s="44">
        <f>ROUNDUP((AT834*U834)/Z834,0)*Z834</f>
        <v>27000</v>
      </c>
      <c r="BB834" s="80">
        <f t="shared" si="438"/>
        <v>10000</v>
      </c>
      <c r="BC834" s="18">
        <f>BO834</f>
        <v>27000</v>
      </c>
      <c r="BD834" s="18">
        <f>BO834*G834</f>
        <v>117449.99999999999</v>
      </c>
      <c r="BE834" s="18">
        <f t="shared" si="433"/>
        <v>234899.99999999997</v>
      </c>
      <c r="BF834" s="18">
        <f>U834</f>
        <v>16</v>
      </c>
      <c r="BG834" s="19">
        <f>ROUNDUP(AR834/BC834,0)</f>
        <v>0</v>
      </c>
      <c r="BH834" s="19">
        <f t="shared" si="434"/>
        <v>2</v>
      </c>
      <c r="BI834" s="19"/>
      <c r="BJ834" s="19"/>
      <c r="BK834" s="19">
        <f>BH834*BO834</f>
        <v>54000</v>
      </c>
      <c r="BL834" s="58">
        <f>BK834*G834</f>
        <v>234899.99999999997</v>
      </c>
      <c r="BM834" s="19">
        <f t="shared" si="428"/>
        <v>26461.538461538461</v>
      </c>
      <c r="BN834" s="18">
        <f t="shared" si="429"/>
        <v>27000</v>
      </c>
      <c r="BO834" s="18">
        <f t="shared" si="430"/>
        <v>27000</v>
      </c>
      <c r="BP834" s="18">
        <f>BC834/AT834</f>
        <v>16.325581395348838</v>
      </c>
    </row>
    <row r="835" spans="1:68" ht="45" x14ac:dyDescent="0.25">
      <c r="A835" s="18">
        <v>525</v>
      </c>
      <c r="B835" s="28" t="s">
        <v>2347</v>
      </c>
      <c r="C835" s="23" t="s">
        <v>1595</v>
      </c>
      <c r="D835" s="23"/>
      <c r="E835" s="23"/>
      <c r="F835" s="24">
        <v>0</v>
      </c>
      <c r="G835" s="25">
        <v>0.6</v>
      </c>
      <c r="H835" s="52" t="e">
        <v>#N/A</v>
      </c>
      <c r="I835" s="86" t="s">
        <v>1700</v>
      </c>
      <c r="J835" s="83" t="s">
        <v>1630</v>
      </c>
      <c r="K835" s="71" t="s">
        <v>1187</v>
      </c>
      <c r="L835" s="25" t="s">
        <v>885</v>
      </c>
      <c r="M835" s="52">
        <v>0.6</v>
      </c>
      <c r="N835" s="71" t="s">
        <v>1208</v>
      </c>
      <c r="O835" s="25">
        <v>1</v>
      </c>
      <c r="P835" s="25">
        <v>10</v>
      </c>
      <c r="Q835" s="52">
        <v>1</v>
      </c>
      <c r="R835" s="25">
        <v>3</v>
      </c>
      <c r="S835" s="25">
        <v>15</v>
      </c>
      <c r="T835" s="25">
        <v>5</v>
      </c>
      <c r="U835" s="25">
        <f t="shared" si="426"/>
        <v>15</v>
      </c>
      <c r="V835" s="71" t="s">
        <v>1928</v>
      </c>
      <c r="W835" s="71" t="s">
        <v>46</v>
      </c>
      <c r="X835" s="25" t="s">
        <v>1510</v>
      </c>
      <c r="Y835" s="25">
        <v>10000</v>
      </c>
      <c r="Z835" s="25">
        <v>200</v>
      </c>
      <c r="AA835" s="42">
        <v>13600</v>
      </c>
      <c r="AB835" s="42">
        <v>0</v>
      </c>
      <c r="AC835" s="42">
        <v>0</v>
      </c>
      <c r="AD835" s="42">
        <v>0</v>
      </c>
      <c r="AE835" s="42">
        <v>0</v>
      </c>
      <c r="AF835" s="42">
        <v>0</v>
      </c>
      <c r="AG835" s="42">
        <v>0</v>
      </c>
      <c r="AH835" s="42">
        <v>0</v>
      </c>
      <c r="AI835" s="42">
        <v>0</v>
      </c>
      <c r="AJ835" s="18">
        <v>13600</v>
      </c>
      <c r="AK835" s="47">
        <v>1511.1111111111111</v>
      </c>
      <c r="AL835" s="75">
        <v>13600</v>
      </c>
      <c r="AM835" s="47"/>
      <c r="AN835" s="47"/>
      <c r="AO835" s="48">
        <v>0</v>
      </c>
      <c r="AP835" s="49">
        <v>1</v>
      </c>
      <c r="AQ835" s="18" t="s">
        <v>1168</v>
      </c>
      <c r="AR835" s="24">
        <v>0</v>
      </c>
      <c r="AS835" s="24" t="s">
        <v>1510</v>
      </c>
      <c r="AT835" s="79">
        <f t="shared" si="436"/>
        <v>523.07692307692309</v>
      </c>
      <c r="AU835" s="51" t="b">
        <f t="shared" si="437"/>
        <v>0</v>
      </c>
      <c r="AV835" s="19">
        <v>0</v>
      </c>
      <c r="AW835" s="47"/>
      <c r="AX835" s="18" t="s">
        <v>1867</v>
      </c>
      <c r="AY835" s="18">
        <v>2</v>
      </c>
      <c r="AZ835" s="43">
        <f t="shared" si="431"/>
        <v>7846.1538461538466</v>
      </c>
      <c r="BB835" s="80">
        <f t="shared" si="438"/>
        <v>10000</v>
      </c>
      <c r="BC835" s="18">
        <f>BO835</f>
        <v>10000</v>
      </c>
      <c r="BD835" s="18">
        <f>BO835*G835</f>
        <v>6000</v>
      </c>
      <c r="BE835" s="18">
        <f t="shared" si="433"/>
        <v>12000</v>
      </c>
      <c r="BF835" s="18">
        <v>5</v>
      </c>
      <c r="BG835" s="19">
        <f>ROUNDUP(AR835/BO835,0)</f>
        <v>0</v>
      </c>
      <c r="BH835" s="19">
        <f t="shared" si="434"/>
        <v>2</v>
      </c>
      <c r="BI835" s="19"/>
      <c r="BJ835" s="19"/>
      <c r="BK835" s="19">
        <f>BH835*BO835</f>
        <v>20000</v>
      </c>
      <c r="BL835" s="19">
        <f>BK835*G835</f>
        <v>12000</v>
      </c>
      <c r="BM835" s="19">
        <f t="shared" si="428"/>
        <v>2615.3846153846152</v>
      </c>
      <c r="BN835" s="18">
        <f t="shared" si="429"/>
        <v>2600</v>
      </c>
      <c r="BO835" s="18">
        <f t="shared" si="430"/>
        <v>10000</v>
      </c>
      <c r="BP835" s="18">
        <f>BO835/AT835</f>
        <v>19.117647058823529</v>
      </c>
    </row>
    <row r="836" spans="1:68" ht="30" x14ac:dyDescent="0.25">
      <c r="A836" s="18">
        <v>650</v>
      </c>
      <c r="B836" s="28" t="s">
        <v>2345</v>
      </c>
      <c r="C836" s="28" t="s">
        <v>1534</v>
      </c>
      <c r="D836" s="28"/>
      <c r="E836" s="23"/>
      <c r="F836" s="24">
        <v>25152</v>
      </c>
      <c r="G836" s="25">
        <v>0.3</v>
      </c>
      <c r="H836" s="52" t="e">
        <v>#N/A</v>
      </c>
      <c r="I836" s="86" t="s">
        <v>1699</v>
      </c>
      <c r="J836" s="83" t="s">
        <v>1633</v>
      </c>
      <c r="K836" s="71" t="s">
        <v>1199</v>
      </c>
      <c r="L836" s="25" t="s">
        <v>580</v>
      </c>
      <c r="M836" s="52">
        <v>0.3</v>
      </c>
      <c r="N836" s="71" t="s">
        <v>1208</v>
      </c>
      <c r="O836" s="37">
        <v>1</v>
      </c>
      <c r="P836" s="37">
        <v>5</v>
      </c>
      <c r="Q836" s="87">
        <v>1</v>
      </c>
      <c r="R836" s="37">
        <v>2</v>
      </c>
      <c r="S836" s="37">
        <v>1</v>
      </c>
      <c r="T836" s="37">
        <v>3</v>
      </c>
      <c r="U836" s="25">
        <f t="shared" si="426"/>
        <v>9</v>
      </c>
      <c r="V836" s="71" t="s">
        <v>1901</v>
      </c>
      <c r="W836" s="71" t="s">
        <v>46</v>
      </c>
      <c r="X836" s="23" t="s">
        <v>1529</v>
      </c>
      <c r="Y836" s="25">
        <v>500</v>
      </c>
      <c r="Z836" s="25">
        <v>30</v>
      </c>
      <c r="AA836" s="42">
        <v>90475</v>
      </c>
      <c r="AB836" s="42">
        <v>33000</v>
      </c>
      <c r="AC836" s="42">
        <v>6030</v>
      </c>
      <c r="AD836" s="42">
        <v>13000</v>
      </c>
      <c r="AE836" s="42">
        <v>17000</v>
      </c>
      <c r="AF836" s="42">
        <v>12000</v>
      </c>
      <c r="AG836" s="42">
        <v>48000</v>
      </c>
      <c r="AH836" s="42">
        <v>30000</v>
      </c>
      <c r="AI836" s="42">
        <v>31000</v>
      </c>
      <c r="AJ836" s="18">
        <v>280505</v>
      </c>
      <c r="AK836" s="47">
        <v>31167.222222222223</v>
      </c>
      <c r="AL836" s="75">
        <v>90475</v>
      </c>
      <c r="AM836" s="47"/>
      <c r="AN836" s="47"/>
      <c r="AO836" s="48">
        <v>0</v>
      </c>
      <c r="AP836" s="49">
        <v>1</v>
      </c>
      <c r="AQ836" s="18" t="s">
        <v>1168</v>
      </c>
      <c r="AR836" s="24">
        <v>25152</v>
      </c>
      <c r="AS836" s="24" t="s">
        <v>1510</v>
      </c>
      <c r="AT836" s="79">
        <f t="shared" si="436"/>
        <v>3479.8076923076924</v>
      </c>
      <c r="AU836" s="51" t="b">
        <f t="shared" si="437"/>
        <v>1</v>
      </c>
      <c r="AV836" s="19">
        <v>8.3399834208344839</v>
      </c>
      <c r="AW836" s="47"/>
      <c r="AX836" s="18" t="s">
        <v>1841</v>
      </c>
      <c r="AY836" s="18">
        <v>2</v>
      </c>
      <c r="AZ836" s="18">
        <f t="shared" si="431"/>
        <v>31318.26923076923</v>
      </c>
      <c r="BA836" s="44">
        <f>ROUNDUP((AT836*U836)/Z836,0)*Z836</f>
        <v>31320</v>
      </c>
      <c r="BB836" s="80">
        <f t="shared" si="438"/>
        <v>3479.8076923076924</v>
      </c>
      <c r="BC836" s="18">
        <f>BO836</f>
        <v>69620</v>
      </c>
      <c r="BD836" s="18">
        <f>BO836*G836</f>
        <v>20886</v>
      </c>
      <c r="BE836" s="18">
        <f t="shared" si="433"/>
        <v>41772</v>
      </c>
      <c r="BF836" s="18">
        <v>20</v>
      </c>
      <c r="BG836" s="19">
        <f>ROUNDUP(AR836/BC836,0)</f>
        <v>1</v>
      </c>
      <c r="BH836" s="19">
        <f t="shared" si="434"/>
        <v>1</v>
      </c>
      <c r="BI836" s="19"/>
      <c r="BJ836" s="19"/>
      <c r="BK836" s="19"/>
      <c r="BL836" s="19"/>
      <c r="BM836" s="19">
        <f t="shared" si="428"/>
        <v>69596.153846153844</v>
      </c>
      <c r="BN836" s="18">
        <f t="shared" si="429"/>
        <v>69620</v>
      </c>
      <c r="BO836" s="18">
        <f t="shared" si="430"/>
        <v>69620</v>
      </c>
      <c r="BP836" s="18">
        <f>BC836/AT836</f>
        <v>20.006852721746338</v>
      </c>
    </row>
    <row r="837" spans="1:68" x14ac:dyDescent="0.25">
      <c r="A837" s="18">
        <v>488</v>
      </c>
      <c r="B837" s="23" t="s">
        <v>601</v>
      </c>
      <c r="C837" s="28" t="s">
        <v>1534</v>
      </c>
      <c r="D837" s="28"/>
      <c r="E837" s="23"/>
      <c r="F837" s="24">
        <v>3800</v>
      </c>
      <c r="G837" s="25">
        <v>1</v>
      </c>
      <c r="H837" s="52" t="s">
        <v>1716</v>
      </c>
      <c r="I837" s="86" t="s">
        <v>1700</v>
      </c>
      <c r="J837" s="83" t="s">
        <v>1503</v>
      </c>
      <c r="K837" s="71" t="s">
        <v>1199</v>
      </c>
      <c r="L837" s="25" t="s">
        <v>602</v>
      </c>
      <c r="M837" s="52">
        <v>1</v>
      </c>
      <c r="N837" s="71" t="s">
        <v>1208</v>
      </c>
      <c r="O837" s="25">
        <v>1</v>
      </c>
      <c r="P837" s="25">
        <v>7</v>
      </c>
      <c r="Q837" s="52">
        <v>1</v>
      </c>
      <c r="R837" s="25">
        <v>3</v>
      </c>
      <c r="S837" s="25">
        <v>1</v>
      </c>
      <c r="T837" s="25">
        <v>7</v>
      </c>
      <c r="U837" s="25">
        <f t="shared" si="426"/>
        <v>12</v>
      </c>
      <c r="V837" s="71" t="s">
        <v>1985</v>
      </c>
      <c r="W837" s="71" t="s">
        <v>46</v>
      </c>
      <c r="X837" s="25" t="s">
        <v>1510</v>
      </c>
      <c r="Y837" s="25">
        <v>5000</v>
      </c>
      <c r="Z837" s="25">
        <v>200</v>
      </c>
      <c r="AA837" s="42">
        <v>9000</v>
      </c>
      <c r="AB837" s="42">
        <v>17100</v>
      </c>
      <c r="AC837" s="42">
        <v>9700</v>
      </c>
      <c r="AD837" s="42">
        <v>7900</v>
      </c>
      <c r="AE837" s="42">
        <v>3000</v>
      </c>
      <c r="AF837" s="42">
        <v>3400</v>
      </c>
      <c r="AG837" s="42">
        <v>4600</v>
      </c>
      <c r="AH837" s="42">
        <v>9500</v>
      </c>
      <c r="AI837" s="42">
        <v>10200</v>
      </c>
      <c r="AJ837" s="18">
        <v>74400</v>
      </c>
      <c r="AK837" s="47">
        <v>8266.6666666666661</v>
      </c>
      <c r="AL837" s="75">
        <v>17100</v>
      </c>
      <c r="AM837" s="47"/>
      <c r="AN837" s="47"/>
      <c r="AO837" s="48">
        <v>0</v>
      </c>
      <c r="AP837" s="49">
        <v>1</v>
      </c>
      <c r="AQ837" s="18" t="s">
        <v>1168</v>
      </c>
      <c r="AR837" s="24">
        <v>3800</v>
      </c>
      <c r="AS837" s="24" t="s">
        <v>1510</v>
      </c>
      <c r="AT837" s="79">
        <f t="shared" si="436"/>
        <v>657.69230769230774</v>
      </c>
      <c r="AU837" s="51" t="b">
        <f t="shared" si="437"/>
        <v>0</v>
      </c>
      <c r="AV837" s="19">
        <v>6.666666666666667</v>
      </c>
      <c r="AW837" s="47"/>
      <c r="AX837" s="18" t="s">
        <v>1841</v>
      </c>
      <c r="AY837" s="18">
        <v>2</v>
      </c>
      <c r="AZ837" s="18">
        <f t="shared" si="431"/>
        <v>7892.3076923076933</v>
      </c>
      <c r="BA837" s="44">
        <f>ROUNDUP((AT837*U837)/Z837,0)*Z837</f>
        <v>8000</v>
      </c>
      <c r="BB837" s="80">
        <f t="shared" si="438"/>
        <v>5000</v>
      </c>
      <c r="BC837" s="18">
        <f>BO837</f>
        <v>13200</v>
      </c>
      <c r="BD837" s="18">
        <f>BO837*G837</f>
        <v>13200</v>
      </c>
      <c r="BE837" s="18">
        <f t="shared" si="433"/>
        <v>26400</v>
      </c>
      <c r="BF837" s="18">
        <v>20</v>
      </c>
      <c r="BG837" s="19">
        <f>ROUNDUP(AR837/BC837,0)</f>
        <v>1</v>
      </c>
      <c r="BH837" s="19">
        <f t="shared" si="434"/>
        <v>1</v>
      </c>
      <c r="BI837" s="19"/>
      <c r="BJ837" s="19"/>
      <c r="BK837" s="19">
        <f>BH837*BO837</f>
        <v>13200</v>
      </c>
      <c r="BL837" s="19">
        <f>BK837*G837</f>
        <v>13200</v>
      </c>
      <c r="BM837" s="19">
        <f t="shared" si="428"/>
        <v>13153.846153846154</v>
      </c>
      <c r="BN837" s="18">
        <f t="shared" si="429"/>
        <v>13200</v>
      </c>
      <c r="BO837" s="18">
        <f t="shared" si="430"/>
        <v>13200</v>
      </c>
      <c r="BP837" s="18">
        <f>BC837/AT837</f>
        <v>20.07017543859649</v>
      </c>
    </row>
    <row r="838" spans="1:68" x14ac:dyDescent="0.25">
      <c r="A838" s="18">
        <v>477</v>
      </c>
      <c r="B838" s="26" t="s">
        <v>831</v>
      </c>
      <c r="C838" s="28" t="s">
        <v>1534</v>
      </c>
      <c r="D838" s="28"/>
      <c r="E838" s="23"/>
      <c r="F838" s="24">
        <v>950</v>
      </c>
      <c r="G838" s="25">
        <v>0.6</v>
      </c>
      <c r="H838" s="52" t="s">
        <v>1758</v>
      </c>
      <c r="I838" s="86" t="s">
        <v>1700</v>
      </c>
      <c r="J838" s="83" t="s">
        <v>1503</v>
      </c>
      <c r="K838" s="71" t="s">
        <v>1187</v>
      </c>
      <c r="L838" s="25" t="s">
        <v>832</v>
      </c>
      <c r="M838" s="52">
        <v>0.6</v>
      </c>
      <c r="N838" s="71" t="s">
        <v>1208</v>
      </c>
      <c r="O838" s="25">
        <v>1</v>
      </c>
      <c r="P838" s="25">
        <v>10</v>
      </c>
      <c r="Q838" s="52">
        <v>1</v>
      </c>
      <c r="R838" s="25">
        <v>3</v>
      </c>
      <c r="S838" s="25">
        <v>15</v>
      </c>
      <c r="T838" s="25">
        <v>5</v>
      </c>
      <c r="U838" s="25">
        <f t="shared" si="426"/>
        <v>15</v>
      </c>
      <c r="V838" s="71"/>
      <c r="W838" s="71" t="s">
        <v>46</v>
      </c>
      <c r="X838" s="25" t="s">
        <v>1510</v>
      </c>
      <c r="Y838" s="25">
        <v>10000</v>
      </c>
      <c r="Z838" s="25">
        <v>200</v>
      </c>
      <c r="AA838" s="42">
        <v>12500</v>
      </c>
      <c r="AB838" s="42">
        <v>3300</v>
      </c>
      <c r="AC838" s="42">
        <v>2200</v>
      </c>
      <c r="AD838" s="42">
        <v>0</v>
      </c>
      <c r="AE838" s="42">
        <v>800</v>
      </c>
      <c r="AF838" s="42">
        <v>1100</v>
      </c>
      <c r="AG838" s="42">
        <v>2800</v>
      </c>
      <c r="AH838" s="42">
        <v>7200</v>
      </c>
      <c r="AI838" s="42">
        <v>6400</v>
      </c>
      <c r="AJ838" s="18">
        <v>36300</v>
      </c>
      <c r="AK838" s="47">
        <v>4033.3333333333335</v>
      </c>
      <c r="AL838" s="75">
        <v>12500</v>
      </c>
      <c r="AM838" s="47"/>
      <c r="AN838" s="47"/>
      <c r="AO838" s="48">
        <v>0</v>
      </c>
      <c r="AP838" s="49">
        <v>1</v>
      </c>
      <c r="AQ838" s="18" t="s">
        <v>1168</v>
      </c>
      <c r="AR838" s="24">
        <v>950</v>
      </c>
      <c r="AS838" s="24" t="s">
        <v>1510</v>
      </c>
      <c r="AT838" s="79">
        <f t="shared" si="436"/>
        <v>480.76923076923077</v>
      </c>
      <c r="AU838" s="51" t="b">
        <f t="shared" si="437"/>
        <v>0</v>
      </c>
      <c r="AV838" s="19">
        <v>2.2799999999999998</v>
      </c>
      <c r="AW838" s="47"/>
      <c r="AX838" s="18" t="s">
        <v>1841</v>
      </c>
      <c r="AY838" s="18">
        <v>2</v>
      </c>
      <c r="AZ838" s="18">
        <f t="shared" si="431"/>
        <v>7211.5384615384619</v>
      </c>
      <c r="BA838" s="44">
        <f>ROUNDUP((AT838*U838)/Z838,0)*Z838</f>
        <v>7400</v>
      </c>
      <c r="BB838" s="80">
        <f t="shared" si="438"/>
        <v>10000</v>
      </c>
      <c r="BC838" s="18">
        <f>IF(BA838&gt;=Y838,BA838,Y838)</f>
        <v>10000</v>
      </c>
      <c r="BD838" s="18">
        <f>BC838*G838</f>
        <v>6000</v>
      </c>
      <c r="BE838" s="18">
        <f t="shared" si="433"/>
        <v>12000</v>
      </c>
      <c r="BF838" s="18">
        <v>10</v>
      </c>
      <c r="BG838" s="19">
        <f>ROUNDUP(AR838/BC838,0)</f>
        <v>1</v>
      </c>
      <c r="BH838" s="19">
        <f t="shared" si="434"/>
        <v>1</v>
      </c>
      <c r="BI838" s="19"/>
      <c r="BJ838" s="19"/>
      <c r="BK838" s="19">
        <f>BH838*BO838</f>
        <v>10000</v>
      </c>
      <c r="BL838" s="19">
        <f>BK838*G838</f>
        <v>6000</v>
      </c>
      <c r="BM838" s="19">
        <f t="shared" si="428"/>
        <v>4807.6923076923076</v>
      </c>
      <c r="BN838" s="18">
        <f t="shared" si="429"/>
        <v>4800</v>
      </c>
      <c r="BO838" s="18">
        <f t="shared" si="430"/>
        <v>10000</v>
      </c>
      <c r="BP838" s="18">
        <f>BC838/AT838</f>
        <v>20.8</v>
      </c>
    </row>
    <row r="839" spans="1:68" x14ac:dyDescent="0.25">
      <c r="A839" s="18">
        <v>503</v>
      </c>
      <c r="B839" s="23" t="s">
        <v>143</v>
      </c>
      <c r="C839" s="28" t="s">
        <v>1534</v>
      </c>
      <c r="D839" s="28"/>
      <c r="E839" s="23"/>
      <c r="F839" s="24">
        <v>97900</v>
      </c>
      <c r="G839" s="25">
        <v>2</v>
      </c>
      <c r="H839" s="52" t="s">
        <v>1706</v>
      </c>
      <c r="I839" s="86" t="s">
        <v>1700</v>
      </c>
      <c r="J839" s="83" t="s">
        <v>1503</v>
      </c>
      <c r="K839" s="69" t="s">
        <v>1199</v>
      </c>
      <c r="L839" s="25" t="s">
        <v>144</v>
      </c>
      <c r="M839" s="52">
        <v>2</v>
      </c>
      <c r="N839" s="71" t="s">
        <v>1208</v>
      </c>
      <c r="O839" s="25">
        <v>1</v>
      </c>
      <c r="P839" s="25">
        <v>15</v>
      </c>
      <c r="Q839" s="52">
        <v>1</v>
      </c>
      <c r="R839" s="25">
        <v>5</v>
      </c>
      <c r="S839" s="25">
        <v>22</v>
      </c>
      <c r="T839" s="25">
        <v>2</v>
      </c>
      <c r="U839" s="25">
        <f t="shared" ref="U839:U870" si="439">SUM(O839:R839)</f>
        <v>22</v>
      </c>
      <c r="V839" s="71" t="s">
        <v>1904</v>
      </c>
      <c r="W839" s="71" t="s">
        <v>46</v>
      </c>
      <c r="X839" s="25" t="s">
        <v>1510</v>
      </c>
      <c r="Y839" s="25">
        <v>15000</v>
      </c>
      <c r="Z839" s="25">
        <v>1500</v>
      </c>
      <c r="AA839" s="42">
        <v>188616</v>
      </c>
      <c r="AB839" s="42">
        <v>228000</v>
      </c>
      <c r="AC839" s="42">
        <v>172500</v>
      </c>
      <c r="AD839" s="42">
        <v>117000</v>
      </c>
      <c r="AE839" s="42">
        <v>126500</v>
      </c>
      <c r="AF839" s="42">
        <v>134500</v>
      </c>
      <c r="AG839" s="42">
        <v>207000</v>
      </c>
      <c r="AH839" s="42">
        <v>193500</v>
      </c>
      <c r="AI839" s="42">
        <v>147600</v>
      </c>
      <c r="AJ839" s="18">
        <v>1515216</v>
      </c>
      <c r="AK839" s="47">
        <v>168357.33333333334</v>
      </c>
      <c r="AL839" s="75">
        <v>228000</v>
      </c>
      <c r="AM839" s="47"/>
      <c r="AN839" s="47"/>
      <c r="AO839" s="48">
        <v>0</v>
      </c>
      <c r="AP839" s="49">
        <v>1</v>
      </c>
      <c r="AQ839" s="18" t="s">
        <v>1168</v>
      </c>
      <c r="AR839" s="24">
        <v>97900</v>
      </c>
      <c r="AS839" s="24" t="s">
        <v>1510</v>
      </c>
      <c r="AT839" s="79">
        <f t="shared" si="436"/>
        <v>8769.2307692307695</v>
      </c>
      <c r="AU839" s="51" t="b">
        <f t="shared" si="437"/>
        <v>0</v>
      </c>
      <c r="AV839" s="19">
        <v>12.881578947368421</v>
      </c>
      <c r="AW839" s="47"/>
      <c r="AX839" s="18" t="s">
        <v>1841</v>
      </c>
      <c r="AY839" s="18">
        <v>2</v>
      </c>
      <c r="AZ839" s="18">
        <f t="shared" si="431"/>
        <v>192923.07692307694</v>
      </c>
      <c r="BA839" s="44">
        <f>ROUNDUP((AT839*U839)/Z839,0)*Z839</f>
        <v>193500</v>
      </c>
      <c r="BB839" s="80">
        <f t="shared" si="438"/>
        <v>15000</v>
      </c>
      <c r="BC839" s="18">
        <f>BO839</f>
        <v>193500</v>
      </c>
      <c r="BD839" s="18">
        <f>BO839*G839</f>
        <v>387000</v>
      </c>
      <c r="BE839" s="18">
        <f t="shared" si="433"/>
        <v>774000</v>
      </c>
      <c r="BF839" s="18">
        <f>U839</f>
        <v>22</v>
      </c>
      <c r="BG839" s="19">
        <f>ROUNDUP(AR839/BC839,0)</f>
        <v>1</v>
      </c>
      <c r="BH839" s="19">
        <f t="shared" si="434"/>
        <v>1</v>
      </c>
      <c r="BI839" s="19">
        <f>(AR839-AY839*BO839)*G839</f>
        <v>-578200</v>
      </c>
      <c r="BJ839" s="19"/>
      <c r="BK839" s="19"/>
      <c r="BL839" s="19"/>
      <c r="BM839" s="19">
        <f t="shared" ref="BM839:BM870" si="440">BF839*AT839</f>
        <v>192923.07692307694</v>
      </c>
      <c r="BN839" s="18">
        <f t="shared" ref="BN839:BN870" si="441">Y839+ROUNDUP((BM839-Y839)/Z839,0)*Z839</f>
        <v>193500</v>
      </c>
      <c r="BO839" s="18">
        <f t="shared" ref="BO839:BO870" si="442">IF(BN839&gt;=Y839,BN839,Y839)</f>
        <v>193500</v>
      </c>
      <c r="BP839" s="18">
        <f>BC839/AT839</f>
        <v>22.065789473684209</v>
      </c>
    </row>
    <row r="840" spans="1:68" ht="45" x14ac:dyDescent="0.25">
      <c r="A840" s="18">
        <v>530</v>
      </c>
      <c r="B840" s="28" t="s">
        <v>2367</v>
      </c>
      <c r="C840" s="23" t="s">
        <v>1595</v>
      </c>
      <c r="D840" s="23"/>
      <c r="E840" s="23"/>
      <c r="F840" s="24">
        <v>0</v>
      </c>
      <c r="G840" s="25">
        <v>0.6</v>
      </c>
      <c r="H840" s="52" t="e">
        <v>#N/A</v>
      </c>
      <c r="I840" s="86" t="s">
        <v>1700</v>
      </c>
      <c r="J840" s="83" t="s">
        <v>1630</v>
      </c>
      <c r="K840" s="71" t="s">
        <v>1187</v>
      </c>
      <c r="L840" s="25" t="s">
        <v>901</v>
      </c>
      <c r="M840" s="52">
        <v>0.6</v>
      </c>
      <c r="N840" s="71" t="s">
        <v>1208</v>
      </c>
      <c r="O840" s="25">
        <v>1</v>
      </c>
      <c r="P840" s="25">
        <v>10</v>
      </c>
      <c r="Q840" s="52">
        <v>1</v>
      </c>
      <c r="R840" s="25">
        <v>3</v>
      </c>
      <c r="S840" s="25">
        <v>15</v>
      </c>
      <c r="T840" s="25">
        <v>5</v>
      </c>
      <c r="U840" s="25">
        <f t="shared" si="439"/>
        <v>15</v>
      </c>
      <c r="V840" s="71" t="s">
        <v>1928</v>
      </c>
      <c r="W840" s="71" t="s">
        <v>46</v>
      </c>
      <c r="X840" s="25" t="s">
        <v>1510</v>
      </c>
      <c r="Y840" s="25">
        <v>10000</v>
      </c>
      <c r="Z840" s="25">
        <v>200</v>
      </c>
      <c r="AA840" s="42">
        <v>0</v>
      </c>
      <c r="AB840" s="42">
        <v>0</v>
      </c>
      <c r="AC840" s="42">
        <v>0</v>
      </c>
      <c r="AD840" s="42">
        <v>11000</v>
      </c>
      <c r="AE840" s="42">
        <v>0</v>
      </c>
      <c r="AF840" s="42">
        <v>0</v>
      </c>
      <c r="AG840" s="42">
        <v>0</v>
      </c>
      <c r="AH840" s="42">
        <v>0</v>
      </c>
      <c r="AI840" s="42">
        <v>0</v>
      </c>
      <c r="AJ840" s="18">
        <v>11000</v>
      </c>
      <c r="AK840" s="47">
        <v>1222.2222222222222</v>
      </c>
      <c r="AL840" s="75">
        <v>11000</v>
      </c>
      <c r="AM840" s="47"/>
      <c r="AN840" s="47"/>
      <c r="AO840" s="48">
        <v>0</v>
      </c>
      <c r="AP840" s="49">
        <v>1</v>
      </c>
      <c r="AQ840" s="18" t="s">
        <v>1168</v>
      </c>
      <c r="AR840" s="24">
        <v>0</v>
      </c>
      <c r="AS840" s="24" t="s">
        <v>1510</v>
      </c>
      <c r="AT840" s="79">
        <f t="shared" si="436"/>
        <v>423.07692307692309</v>
      </c>
      <c r="AU840" s="51" t="b">
        <f t="shared" si="437"/>
        <v>0</v>
      </c>
      <c r="AV840" s="19">
        <v>0</v>
      </c>
      <c r="AW840" s="47"/>
      <c r="AX840" s="18" t="s">
        <v>1867</v>
      </c>
      <c r="AY840" s="18">
        <v>2</v>
      </c>
      <c r="AZ840" s="43">
        <f t="shared" si="431"/>
        <v>6346.1538461538466</v>
      </c>
      <c r="BB840" s="80">
        <f t="shared" si="438"/>
        <v>10000</v>
      </c>
      <c r="BC840" s="18">
        <f>BO840</f>
        <v>10000</v>
      </c>
      <c r="BD840" s="18">
        <f>BO840*G840</f>
        <v>6000</v>
      </c>
      <c r="BE840" s="18">
        <f t="shared" si="433"/>
        <v>12000</v>
      </c>
      <c r="BF840" s="18">
        <v>5</v>
      </c>
      <c r="BG840" s="19">
        <f>ROUNDUP(AR840/BO840,0)</f>
        <v>0</v>
      </c>
      <c r="BH840" s="19">
        <f t="shared" si="434"/>
        <v>2</v>
      </c>
      <c r="BI840" s="19"/>
      <c r="BJ840" s="19"/>
      <c r="BK840" s="19">
        <f>BH840*BO840</f>
        <v>20000</v>
      </c>
      <c r="BL840" s="19">
        <f>BK840*G840</f>
        <v>12000</v>
      </c>
      <c r="BM840" s="19">
        <f t="shared" si="440"/>
        <v>2115.3846153846152</v>
      </c>
      <c r="BN840" s="18">
        <f t="shared" si="441"/>
        <v>2000</v>
      </c>
      <c r="BO840" s="18">
        <f t="shared" si="442"/>
        <v>10000</v>
      </c>
      <c r="BP840" s="18">
        <f>BO840/AT840</f>
        <v>23.636363636363637</v>
      </c>
    </row>
    <row r="841" spans="1:68" x14ac:dyDescent="0.25">
      <c r="A841" s="18">
        <v>750</v>
      </c>
      <c r="B841" s="23" t="s">
        <v>606</v>
      </c>
      <c r="C841" s="28" t="s">
        <v>1534</v>
      </c>
      <c r="D841" s="28"/>
      <c r="E841" s="23"/>
      <c r="F841" s="24">
        <v>672.06</v>
      </c>
      <c r="G841" s="25" t="s">
        <v>1517</v>
      </c>
      <c r="H841" s="52" t="s">
        <v>1702</v>
      </c>
      <c r="I841" s="86" t="s">
        <v>1700</v>
      </c>
      <c r="J841" s="83" t="s">
        <v>1499</v>
      </c>
      <c r="K841" s="71" t="s">
        <v>1199</v>
      </c>
      <c r="L841" s="25" t="s">
        <v>607</v>
      </c>
      <c r="M841" s="52" t="s">
        <v>1517</v>
      </c>
      <c r="N841" s="71" t="s">
        <v>1208</v>
      </c>
      <c r="O841" s="37">
        <v>1</v>
      </c>
      <c r="P841" s="37">
        <v>3</v>
      </c>
      <c r="Q841" s="87">
        <v>1</v>
      </c>
      <c r="R841" s="37">
        <v>1</v>
      </c>
      <c r="S841" s="37">
        <v>1</v>
      </c>
      <c r="T841" s="37">
        <v>5</v>
      </c>
      <c r="U841" s="25">
        <f t="shared" si="439"/>
        <v>6</v>
      </c>
      <c r="V841" s="71" t="s">
        <v>1901</v>
      </c>
      <c r="W841" s="71" t="s">
        <v>46</v>
      </c>
      <c r="X841" s="23" t="s">
        <v>1529</v>
      </c>
      <c r="Y841" s="25">
        <v>200</v>
      </c>
      <c r="Z841" s="25">
        <v>30</v>
      </c>
      <c r="AA841" s="42"/>
      <c r="AB841" s="42"/>
      <c r="AC841" s="42">
        <v>55</v>
      </c>
      <c r="AD841" s="42">
        <v>212.6</v>
      </c>
      <c r="AE841" s="42">
        <v>175</v>
      </c>
      <c r="AF841" s="42">
        <v>100</v>
      </c>
      <c r="AG841" s="42">
        <v>73.400000000000006</v>
      </c>
      <c r="AH841" s="42">
        <v>0</v>
      </c>
      <c r="AI841" s="42">
        <v>61.4</v>
      </c>
      <c r="AJ841" s="18">
        <v>677.4</v>
      </c>
      <c r="AK841" s="47">
        <v>96.771428571428572</v>
      </c>
      <c r="AL841" s="75">
        <v>212.6</v>
      </c>
      <c r="AM841" s="47"/>
      <c r="AN841" s="47"/>
      <c r="AO841" s="48">
        <v>0</v>
      </c>
      <c r="AP841" s="49">
        <v>1</v>
      </c>
      <c r="AQ841" s="18" t="s">
        <v>1168</v>
      </c>
      <c r="AR841" s="24">
        <v>672.06</v>
      </c>
      <c r="AS841" s="24" t="s">
        <v>1509</v>
      </c>
      <c r="AT841" s="79">
        <f t="shared" si="436"/>
        <v>8.1769230769230763</v>
      </c>
      <c r="AU841" s="51" t="b">
        <f t="shared" si="437"/>
        <v>0</v>
      </c>
      <c r="AV841" s="53">
        <v>94.834430856067726</v>
      </c>
      <c r="AW841" s="47"/>
      <c r="AX841" s="18" t="s">
        <v>1841</v>
      </c>
      <c r="AY841" s="18">
        <v>2</v>
      </c>
      <c r="AZ841" s="18">
        <f t="shared" si="431"/>
        <v>49.061538461538461</v>
      </c>
      <c r="BA841" s="44">
        <f>ROUNDUP((AT841*U841)/Z841,0)*Z841</f>
        <v>60</v>
      </c>
      <c r="BB841" s="80">
        <f t="shared" si="438"/>
        <v>200</v>
      </c>
      <c r="BC841" s="18">
        <f>BO841</f>
        <v>200</v>
      </c>
      <c r="BE841" s="18">
        <f t="shared" si="433"/>
        <v>0</v>
      </c>
      <c r="BF841" s="18">
        <v>5</v>
      </c>
      <c r="BG841" s="19">
        <f>ROUNDUP(AR841/BO841,0)</f>
        <v>4</v>
      </c>
      <c r="BH841" s="19">
        <f t="shared" si="434"/>
        <v>-2</v>
      </c>
      <c r="BI841" s="19"/>
      <c r="BJ841" s="19"/>
      <c r="BK841" s="19">
        <f>BH841*BO841</f>
        <v>-400</v>
      </c>
      <c r="BL841" s="19" t="e">
        <f>BK841*G841</f>
        <v>#VALUE!</v>
      </c>
      <c r="BM841" s="19">
        <f t="shared" si="440"/>
        <v>40.88461538461538</v>
      </c>
      <c r="BN841" s="18">
        <f t="shared" si="441"/>
        <v>20</v>
      </c>
      <c r="BO841" s="18">
        <f t="shared" si="442"/>
        <v>200</v>
      </c>
      <c r="BP841" s="18">
        <f>BO841/AT841</f>
        <v>24.459078080903105</v>
      </c>
    </row>
    <row r="842" spans="1:68" x14ac:dyDescent="0.25">
      <c r="A842" s="18">
        <v>508</v>
      </c>
      <c r="B842" s="23" t="s">
        <v>317</v>
      </c>
      <c r="C842" s="28" t="s">
        <v>1534</v>
      </c>
      <c r="D842" s="28"/>
      <c r="E842" s="23"/>
      <c r="F842" s="24">
        <v>864.57999999999993</v>
      </c>
      <c r="G842" s="25">
        <v>370</v>
      </c>
      <c r="H842" s="52" t="s">
        <v>1702</v>
      </c>
      <c r="I842" s="86" t="s">
        <v>1700</v>
      </c>
      <c r="J842" s="83" t="s">
        <v>1503</v>
      </c>
      <c r="K842" s="71" t="s">
        <v>1175</v>
      </c>
      <c r="L842" s="25" t="s">
        <v>318</v>
      </c>
      <c r="M842" s="52">
        <v>370</v>
      </c>
      <c r="N842" s="71" t="s">
        <v>1208</v>
      </c>
      <c r="O842" s="25">
        <v>1</v>
      </c>
      <c r="P842" s="25">
        <v>15</v>
      </c>
      <c r="Q842" s="52">
        <v>1</v>
      </c>
      <c r="R842" s="25">
        <v>5</v>
      </c>
      <c r="S842" s="25">
        <v>22</v>
      </c>
      <c r="T842" s="25">
        <v>25</v>
      </c>
      <c r="U842" s="25">
        <f t="shared" si="439"/>
        <v>22</v>
      </c>
      <c r="V842" s="71" t="s">
        <v>1970</v>
      </c>
      <c r="W842" s="71" t="s">
        <v>46</v>
      </c>
      <c r="X842" s="25" t="s">
        <v>1529</v>
      </c>
      <c r="Y842" s="25">
        <v>500</v>
      </c>
      <c r="Z842" s="25">
        <v>4</v>
      </c>
      <c r="AA842" s="42">
        <v>516</v>
      </c>
      <c r="AB842" s="42">
        <v>172.11</v>
      </c>
      <c r="AC842" s="42">
        <v>0</v>
      </c>
      <c r="AD842" s="42">
        <v>0</v>
      </c>
      <c r="AE842" s="42">
        <v>0</v>
      </c>
      <c r="AF842" s="42">
        <v>289</v>
      </c>
      <c r="AG842" s="42">
        <v>256</v>
      </c>
      <c r="AH842" s="42">
        <v>460</v>
      </c>
      <c r="AI842" s="42">
        <v>196</v>
      </c>
      <c r="AJ842" s="18">
        <v>1889.1100000000001</v>
      </c>
      <c r="AK842" s="47">
        <v>209.90111111111113</v>
      </c>
      <c r="AL842" s="75">
        <v>516</v>
      </c>
      <c r="AM842" s="47"/>
      <c r="AN842" s="47"/>
      <c r="AO842" s="48">
        <v>0</v>
      </c>
      <c r="AP842" s="49">
        <v>1</v>
      </c>
      <c r="AQ842" s="18" t="s">
        <v>1168</v>
      </c>
      <c r="AR842" s="24">
        <v>864.57999999999993</v>
      </c>
      <c r="AS842" s="24" t="s">
        <v>1509</v>
      </c>
      <c r="AT842" s="79">
        <f t="shared" si="436"/>
        <v>19.846153846153847</v>
      </c>
      <c r="AU842" s="51" t="b">
        <f t="shared" si="437"/>
        <v>0</v>
      </c>
      <c r="AV842" s="19">
        <v>50.266279069767442</v>
      </c>
      <c r="AW842" s="47"/>
      <c r="AX842" s="18" t="s">
        <v>1841</v>
      </c>
      <c r="AY842" s="18">
        <v>2</v>
      </c>
      <c r="AZ842" s="18">
        <f t="shared" si="431"/>
        <v>436.61538461538464</v>
      </c>
      <c r="BA842" s="44">
        <f>Y842</f>
        <v>500</v>
      </c>
      <c r="BB842" s="80">
        <f t="shared" si="438"/>
        <v>500</v>
      </c>
      <c r="BC842" s="18">
        <f>BO842</f>
        <v>500</v>
      </c>
      <c r="BD842" s="18">
        <f>BO842*G842</f>
        <v>185000</v>
      </c>
      <c r="BE842" s="18">
        <f t="shared" si="433"/>
        <v>370000</v>
      </c>
      <c r="BF842" s="18">
        <f>U842</f>
        <v>22</v>
      </c>
      <c r="BG842" s="19">
        <f>ROUNDUP(AR842/BC842,0)</f>
        <v>2</v>
      </c>
      <c r="BH842" s="19">
        <f t="shared" si="434"/>
        <v>0</v>
      </c>
      <c r="BI842" s="19"/>
      <c r="BJ842" s="19"/>
      <c r="BK842" s="19"/>
      <c r="BL842" s="19"/>
      <c r="BM842" s="19">
        <f t="shared" si="440"/>
        <v>436.61538461538464</v>
      </c>
      <c r="BN842" s="18">
        <f t="shared" si="441"/>
        <v>436</v>
      </c>
      <c r="BO842" s="55">
        <f t="shared" si="442"/>
        <v>500</v>
      </c>
      <c r="BP842" s="18">
        <f>BC842/AT842</f>
        <v>25.193798449612402</v>
      </c>
    </row>
    <row r="843" spans="1:68" x14ac:dyDescent="0.25">
      <c r="A843" s="18">
        <v>937</v>
      </c>
      <c r="B843" s="23" t="s">
        <v>691</v>
      </c>
      <c r="C843" s="28" t="s">
        <v>1534</v>
      </c>
      <c r="D843" s="28"/>
      <c r="E843" s="23"/>
      <c r="F843" s="24">
        <v>517.77</v>
      </c>
      <c r="G843" s="25" t="s">
        <v>1518</v>
      </c>
      <c r="H843" s="52" t="e">
        <v>#N/A</v>
      </c>
      <c r="I843" s="86" t="s">
        <v>1700</v>
      </c>
      <c r="J843" s="83" t="s">
        <v>1506</v>
      </c>
      <c r="K843" s="71" t="s">
        <v>1199</v>
      </c>
      <c r="L843" s="25" t="s">
        <v>692</v>
      </c>
      <c r="M843" s="52" t="s">
        <v>1518</v>
      </c>
      <c r="N843" s="71" t="s">
        <v>1207</v>
      </c>
      <c r="O843" s="25">
        <v>1</v>
      </c>
      <c r="P843" s="25">
        <v>10</v>
      </c>
      <c r="Q843" s="52">
        <v>6</v>
      </c>
      <c r="R843" s="25">
        <v>3</v>
      </c>
      <c r="S843" s="52">
        <f>O843+P843+Q843+R843</f>
        <v>20</v>
      </c>
      <c r="T843" s="25">
        <v>10</v>
      </c>
      <c r="U843" s="25">
        <f t="shared" si="439"/>
        <v>20</v>
      </c>
      <c r="V843" s="71" t="s">
        <v>1904</v>
      </c>
      <c r="W843" s="71" t="s">
        <v>19</v>
      </c>
      <c r="X843" s="25" t="s">
        <v>1529</v>
      </c>
      <c r="Y843" s="25">
        <v>500</v>
      </c>
      <c r="Z843" s="25">
        <v>30</v>
      </c>
      <c r="AA843" s="42"/>
      <c r="AB843" s="42"/>
      <c r="AC843" s="42"/>
      <c r="AD843" s="42"/>
      <c r="AE843" s="42"/>
      <c r="AF843" s="42"/>
      <c r="AG843" s="42">
        <v>30</v>
      </c>
      <c r="AH843" s="42">
        <v>0</v>
      </c>
      <c r="AI843" s="42">
        <v>502.23</v>
      </c>
      <c r="AJ843" s="18">
        <v>532.23</v>
      </c>
      <c r="AK843" s="47">
        <v>177.41</v>
      </c>
      <c r="AL843" s="75">
        <v>502.23</v>
      </c>
      <c r="AM843" s="47"/>
      <c r="AN843" s="47"/>
      <c r="AO843" s="48">
        <v>0</v>
      </c>
      <c r="AP843" s="49">
        <v>1</v>
      </c>
      <c r="AQ843" s="18" t="s">
        <v>1168</v>
      </c>
      <c r="AR843" s="24">
        <v>517.77</v>
      </c>
      <c r="AS843" s="24" t="s">
        <v>1509</v>
      </c>
      <c r="AT843" s="79">
        <f t="shared" si="436"/>
        <v>19.316538461538464</v>
      </c>
      <c r="AU843" s="51" t="b">
        <f t="shared" si="437"/>
        <v>0</v>
      </c>
      <c r="AV843" s="19">
        <v>30.928259960575833</v>
      </c>
      <c r="AW843" s="47"/>
      <c r="AX843" s="18" t="s">
        <v>1841</v>
      </c>
      <c r="AY843" s="18">
        <v>2</v>
      </c>
      <c r="AZ843" s="18">
        <f t="shared" si="431"/>
        <v>386.33076923076931</v>
      </c>
      <c r="BA843" s="44">
        <f t="shared" ref="BA843:BA861" si="443">ROUNDUP((AT843*U843)/Z843,0)*Z843</f>
        <v>390</v>
      </c>
      <c r="BB843" s="80">
        <f t="shared" si="438"/>
        <v>500</v>
      </c>
      <c r="BC843" s="18">
        <f>BO843</f>
        <v>500</v>
      </c>
      <c r="BE843" s="18">
        <f t="shared" si="433"/>
        <v>0</v>
      </c>
      <c r="BF843" s="18">
        <v>5</v>
      </c>
      <c r="BG843" s="19">
        <f>ROUNDUP(AR843/BO843,0)</f>
        <v>2</v>
      </c>
      <c r="BH843" s="19">
        <f t="shared" si="434"/>
        <v>0</v>
      </c>
      <c r="BI843" s="19"/>
      <c r="BJ843" s="19"/>
      <c r="BK843" s="19">
        <f t="shared" ref="BK843:BK876" si="444">BH843*BO843</f>
        <v>0</v>
      </c>
      <c r="BL843" s="19" t="e">
        <f t="shared" ref="BL843:BL876" si="445">BK843*G843</f>
        <v>#VALUE!</v>
      </c>
      <c r="BM843" s="19">
        <f t="shared" si="440"/>
        <v>96.582692307692326</v>
      </c>
      <c r="BN843" s="18">
        <f t="shared" si="441"/>
        <v>80</v>
      </c>
      <c r="BO843" s="18">
        <f t="shared" si="442"/>
        <v>500</v>
      </c>
      <c r="BP843" s="18">
        <f>BO843/AT843</f>
        <v>25.884554885211951</v>
      </c>
    </row>
    <row r="844" spans="1:68" x14ac:dyDescent="0.25">
      <c r="A844" s="18">
        <v>260</v>
      </c>
      <c r="B844" s="26" t="s">
        <v>916</v>
      </c>
      <c r="C844" s="28" t="s">
        <v>1534</v>
      </c>
      <c r="D844" s="28"/>
      <c r="E844" s="23"/>
      <c r="F844" s="24">
        <v>0</v>
      </c>
      <c r="G844" s="25">
        <v>0.6</v>
      </c>
      <c r="H844" s="52" t="e">
        <v>#N/A</v>
      </c>
      <c r="I844" s="86" t="s">
        <v>1700</v>
      </c>
      <c r="J844" s="83" t="s">
        <v>1639</v>
      </c>
      <c r="K844" s="71" t="s">
        <v>1187</v>
      </c>
      <c r="L844" s="25" t="s">
        <v>917</v>
      </c>
      <c r="M844" s="52">
        <v>0.6</v>
      </c>
      <c r="N844" s="71" t="s">
        <v>1208</v>
      </c>
      <c r="O844" s="25">
        <v>1</v>
      </c>
      <c r="P844" s="25">
        <v>10</v>
      </c>
      <c r="Q844" s="52">
        <v>1</v>
      </c>
      <c r="R844" s="25">
        <v>3</v>
      </c>
      <c r="S844" s="25">
        <v>15</v>
      </c>
      <c r="T844" s="25">
        <v>5</v>
      </c>
      <c r="U844" s="25">
        <f t="shared" si="439"/>
        <v>15</v>
      </c>
      <c r="V844" s="71"/>
      <c r="W844" s="71" t="s">
        <v>46</v>
      </c>
      <c r="X844" s="25" t="s">
        <v>1510</v>
      </c>
      <c r="Y844" s="25">
        <v>10000</v>
      </c>
      <c r="Z844" s="25">
        <v>200</v>
      </c>
      <c r="AA844" s="42"/>
      <c r="AB844" s="42"/>
      <c r="AC844" s="42"/>
      <c r="AD844" s="42"/>
      <c r="AE844" s="42">
        <v>8400</v>
      </c>
      <c r="AF844" s="42">
        <v>0</v>
      </c>
      <c r="AG844" s="42">
        <v>0</v>
      </c>
      <c r="AH844" s="42">
        <v>2500</v>
      </c>
      <c r="AI844" s="42">
        <v>6100</v>
      </c>
      <c r="AJ844" s="18">
        <v>17000</v>
      </c>
      <c r="AK844" s="47">
        <v>3400</v>
      </c>
      <c r="AL844" s="75">
        <v>8400</v>
      </c>
      <c r="AM844" s="47"/>
      <c r="AN844" s="47"/>
      <c r="AO844" s="48">
        <v>0</v>
      </c>
      <c r="AP844" s="49">
        <v>1</v>
      </c>
      <c r="AQ844" s="18" t="s">
        <v>1168</v>
      </c>
      <c r="AR844" s="57">
        <v>0</v>
      </c>
      <c r="AS844" s="24" t="s">
        <v>1510</v>
      </c>
      <c r="AT844" s="79">
        <f t="shared" si="436"/>
        <v>323.07692307692309</v>
      </c>
      <c r="AU844" s="51" t="b">
        <f t="shared" si="437"/>
        <v>0</v>
      </c>
      <c r="AV844" s="19">
        <v>0</v>
      </c>
      <c r="AW844" s="47"/>
      <c r="AX844" s="18" t="s">
        <v>1841</v>
      </c>
      <c r="AY844" s="18">
        <v>2</v>
      </c>
      <c r="AZ844" s="18">
        <f t="shared" si="431"/>
        <v>4846.1538461538466</v>
      </c>
      <c r="BA844" s="44">
        <f t="shared" si="443"/>
        <v>5000</v>
      </c>
      <c r="BB844" s="80">
        <f t="shared" si="438"/>
        <v>10000</v>
      </c>
      <c r="BC844" s="18">
        <f>IF(BA844&gt;=Y844,BA844,Y844)</f>
        <v>10000</v>
      </c>
      <c r="BD844" s="18">
        <f>BC844*G844</f>
        <v>6000</v>
      </c>
      <c r="BE844" s="18">
        <f t="shared" si="433"/>
        <v>12000</v>
      </c>
      <c r="BF844" s="18">
        <v>10</v>
      </c>
      <c r="BG844" s="19">
        <f>ROUNDUP(AR844/BC844,0)</f>
        <v>0</v>
      </c>
      <c r="BH844" s="19">
        <f t="shared" si="434"/>
        <v>2</v>
      </c>
      <c r="BI844" s="19"/>
      <c r="BJ844" s="19"/>
      <c r="BK844" s="19">
        <f t="shared" si="444"/>
        <v>20000</v>
      </c>
      <c r="BL844" s="58">
        <f t="shared" si="445"/>
        <v>12000</v>
      </c>
      <c r="BM844" s="19">
        <f t="shared" si="440"/>
        <v>3230.7692307692309</v>
      </c>
      <c r="BN844" s="18">
        <f t="shared" si="441"/>
        <v>3200</v>
      </c>
      <c r="BO844" s="18">
        <f t="shared" si="442"/>
        <v>10000</v>
      </c>
      <c r="BP844" s="18">
        <f>BC844/AT844</f>
        <v>30.952380952380949</v>
      </c>
    </row>
    <row r="845" spans="1:68" ht="30" x14ac:dyDescent="0.25">
      <c r="A845" s="18">
        <v>582</v>
      </c>
      <c r="B845" s="29" t="s">
        <v>2343</v>
      </c>
      <c r="C845" s="28" t="s">
        <v>1534</v>
      </c>
      <c r="D845" s="28"/>
      <c r="E845" s="23"/>
      <c r="F845" s="24">
        <v>18</v>
      </c>
      <c r="G845" s="25">
        <v>200</v>
      </c>
      <c r="H845" s="52" t="e">
        <v>#N/A</v>
      </c>
      <c r="I845" s="86" t="s">
        <v>1700</v>
      </c>
      <c r="J845" s="83" t="s">
        <v>1639</v>
      </c>
      <c r="K845" s="71" t="s">
        <v>1175</v>
      </c>
      <c r="L845" s="25" t="s">
        <v>873</v>
      </c>
      <c r="M845" s="52">
        <v>200</v>
      </c>
      <c r="N845" s="71" t="s">
        <v>1208</v>
      </c>
      <c r="O845" s="25">
        <v>1</v>
      </c>
      <c r="P845" s="25">
        <v>15</v>
      </c>
      <c r="Q845" s="52">
        <v>1</v>
      </c>
      <c r="R845" s="25">
        <v>5</v>
      </c>
      <c r="S845" s="25">
        <v>22</v>
      </c>
      <c r="T845" s="25">
        <v>25</v>
      </c>
      <c r="U845" s="25">
        <f t="shared" si="439"/>
        <v>22</v>
      </c>
      <c r="V845" s="71"/>
      <c r="W845" s="71" t="s">
        <v>46</v>
      </c>
      <c r="X845" s="25" t="s">
        <v>1529</v>
      </c>
      <c r="Y845" s="25">
        <v>100</v>
      </c>
      <c r="Z845" s="25">
        <v>20</v>
      </c>
      <c r="AA845" s="42"/>
      <c r="AB845" s="42"/>
      <c r="AC845" s="42"/>
      <c r="AD845" s="42"/>
      <c r="AE845" s="42">
        <v>61</v>
      </c>
      <c r="AF845" s="42">
        <v>0</v>
      </c>
      <c r="AG845" s="42">
        <v>0</v>
      </c>
      <c r="AH845" s="42">
        <v>0</v>
      </c>
      <c r="AI845" s="42">
        <v>6</v>
      </c>
      <c r="AJ845" s="18">
        <v>67</v>
      </c>
      <c r="AK845" s="47">
        <v>13.4</v>
      </c>
      <c r="AL845" s="75">
        <v>61</v>
      </c>
      <c r="AM845" s="47"/>
      <c r="AN845" s="47"/>
      <c r="AO845" s="48">
        <v>0</v>
      </c>
      <c r="AP845" s="49">
        <v>1</v>
      </c>
      <c r="AQ845" s="18" t="s">
        <v>1168</v>
      </c>
      <c r="AR845" s="24">
        <v>18</v>
      </c>
      <c r="AS845" s="24" t="s">
        <v>1509</v>
      </c>
      <c r="AT845" s="79">
        <f t="shared" si="436"/>
        <v>2.3461538461538463</v>
      </c>
      <c r="AU845" s="51" t="b">
        <f t="shared" si="437"/>
        <v>0</v>
      </c>
      <c r="AV845" s="19">
        <v>8.8524590163934427</v>
      </c>
      <c r="AW845" s="47"/>
      <c r="AX845" s="18" t="s">
        <v>1841</v>
      </c>
      <c r="AY845" s="18">
        <v>2</v>
      </c>
      <c r="AZ845" s="18">
        <f t="shared" si="431"/>
        <v>51.61538461538462</v>
      </c>
      <c r="BA845" s="44">
        <f t="shared" si="443"/>
        <v>60</v>
      </c>
      <c r="BB845" s="80">
        <f t="shared" si="438"/>
        <v>100</v>
      </c>
      <c r="BC845" s="18">
        <f>IF(BA845&gt;=Y845,BA845,Y845)</f>
        <v>100</v>
      </c>
      <c r="BD845" s="18">
        <f>BC845*G845</f>
        <v>20000</v>
      </c>
      <c r="BE845" s="18">
        <f t="shared" si="433"/>
        <v>40000</v>
      </c>
      <c r="BF845" s="18">
        <f>U845</f>
        <v>22</v>
      </c>
      <c r="BG845" s="19">
        <f>ROUNDUP(AR845/BC845,0)</f>
        <v>1</v>
      </c>
      <c r="BH845" s="19">
        <f t="shared" si="434"/>
        <v>1</v>
      </c>
      <c r="BI845" s="19"/>
      <c r="BJ845" s="19"/>
      <c r="BK845" s="19">
        <f t="shared" si="444"/>
        <v>100</v>
      </c>
      <c r="BL845" s="19">
        <f t="shared" si="445"/>
        <v>20000</v>
      </c>
      <c r="BM845" s="19">
        <f t="shared" si="440"/>
        <v>51.61538461538462</v>
      </c>
      <c r="BN845" s="18">
        <f t="shared" si="441"/>
        <v>40</v>
      </c>
      <c r="BO845" s="18">
        <f t="shared" si="442"/>
        <v>100</v>
      </c>
      <c r="BP845" s="18">
        <f>BC845/AT845</f>
        <v>42.622950819672127</v>
      </c>
    </row>
    <row r="846" spans="1:68" x14ac:dyDescent="0.25">
      <c r="A846" s="18">
        <v>877</v>
      </c>
      <c r="B846" s="23" t="s">
        <v>725</v>
      </c>
      <c r="C846" s="28" t="s">
        <v>1534</v>
      </c>
      <c r="D846" s="28"/>
      <c r="E846" s="23"/>
      <c r="F846" s="24">
        <v>29200</v>
      </c>
      <c r="G846" s="25" t="s">
        <v>1519</v>
      </c>
      <c r="H846" s="52" t="s">
        <v>1702</v>
      </c>
      <c r="I846" s="86" t="s">
        <v>1700</v>
      </c>
      <c r="J846" s="83" t="s">
        <v>1499</v>
      </c>
      <c r="K846" s="71" t="s">
        <v>1199</v>
      </c>
      <c r="L846" s="25" t="s">
        <v>726</v>
      </c>
      <c r="M846" s="52" t="s">
        <v>1519</v>
      </c>
      <c r="N846" s="71" t="s">
        <v>1208</v>
      </c>
      <c r="O846" s="37">
        <v>1</v>
      </c>
      <c r="P846" s="37">
        <v>10</v>
      </c>
      <c r="Q846" s="87">
        <v>1</v>
      </c>
      <c r="R846" s="37">
        <v>3</v>
      </c>
      <c r="S846" s="37">
        <v>1</v>
      </c>
      <c r="T846" s="37">
        <v>5</v>
      </c>
      <c r="U846" s="25">
        <f t="shared" si="439"/>
        <v>15</v>
      </c>
      <c r="V846" s="71" t="s">
        <v>1901</v>
      </c>
      <c r="W846" s="71" t="s">
        <v>46</v>
      </c>
      <c r="X846" s="23" t="s">
        <v>1529</v>
      </c>
      <c r="Y846" s="25">
        <v>250</v>
      </c>
      <c r="Z846" s="25">
        <v>30</v>
      </c>
      <c r="AA846" s="42"/>
      <c r="AB846" s="42"/>
      <c r="AC846" s="42"/>
      <c r="AD846" s="42"/>
      <c r="AE846" s="42">
        <v>135</v>
      </c>
      <c r="AF846" s="42">
        <v>65</v>
      </c>
      <c r="AG846" s="42">
        <v>37</v>
      </c>
      <c r="AH846" s="42">
        <v>150</v>
      </c>
      <c r="AI846" s="42">
        <v>100</v>
      </c>
      <c r="AJ846" s="18">
        <v>487</v>
      </c>
      <c r="AK846" s="47">
        <v>97.4</v>
      </c>
      <c r="AL846" s="75">
        <v>150</v>
      </c>
      <c r="AM846" s="47"/>
      <c r="AN846" s="47"/>
      <c r="AO846" s="48">
        <v>0</v>
      </c>
      <c r="AP846" s="49">
        <v>1</v>
      </c>
      <c r="AQ846" s="18" t="s">
        <v>1168</v>
      </c>
      <c r="AR846" s="24">
        <v>29200</v>
      </c>
      <c r="AS846" s="24" t="s">
        <v>1510</v>
      </c>
      <c r="AT846" s="79">
        <f t="shared" si="436"/>
        <v>5.7692307692307692</v>
      </c>
      <c r="AU846" s="51" t="b">
        <f t="shared" si="437"/>
        <v>0</v>
      </c>
      <c r="AV846" s="53">
        <v>5840</v>
      </c>
      <c r="AW846" s="47"/>
      <c r="AX846" s="18" t="s">
        <v>1841</v>
      </c>
      <c r="AY846" s="18">
        <v>2</v>
      </c>
      <c r="AZ846" s="18">
        <f t="shared" si="431"/>
        <v>86.538461538461533</v>
      </c>
      <c r="BA846" s="44">
        <f t="shared" si="443"/>
        <v>90</v>
      </c>
      <c r="BB846" s="80">
        <f t="shared" si="438"/>
        <v>250</v>
      </c>
      <c r="BC846" s="18">
        <f>BO846</f>
        <v>250</v>
      </c>
      <c r="BE846" s="18">
        <f t="shared" si="433"/>
        <v>0</v>
      </c>
      <c r="BF846" s="18">
        <v>5</v>
      </c>
      <c r="BG846" s="19">
        <f>ROUNDUP(AR846/BO846,0)</f>
        <v>117</v>
      </c>
      <c r="BH846" s="19">
        <f t="shared" si="434"/>
        <v>-115</v>
      </c>
      <c r="BI846" s="19"/>
      <c r="BJ846" s="19"/>
      <c r="BK846" s="19">
        <f t="shared" si="444"/>
        <v>-28750</v>
      </c>
      <c r="BL846" s="19" t="e">
        <f t="shared" si="445"/>
        <v>#VALUE!</v>
      </c>
      <c r="BM846" s="19">
        <f t="shared" si="440"/>
        <v>28.846153846153847</v>
      </c>
      <c r="BN846" s="18">
        <f t="shared" si="441"/>
        <v>10</v>
      </c>
      <c r="BO846" s="18">
        <f t="shared" si="442"/>
        <v>250</v>
      </c>
      <c r="BP846" s="18">
        <f>BO846/AT846</f>
        <v>43.333333333333336</v>
      </c>
    </row>
    <row r="847" spans="1:68" ht="30" x14ac:dyDescent="0.25">
      <c r="A847" s="18">
        <v>1083</v>
      </c>
      <c r="B847" s="28" t="s">
        <v>2364</v>
      </c>
      <c r="C847" s="28" t="s">
        <v>1534</v>
      </c>
      <c r="D847" s="28"/>
      <c r="E847" s="23"/>
      <c r="F847" s="24">
        <v>33760</v>
      </c>
      <c r="G847" s="25" t="s">
        <v>1523</v>
      </c>
      <c r="H847" s="52" t="s">
        <v>1761</v>
      </c>
      <c r="I847" s="86" t="s">
        <v>1700</v>
      </c>
      <c r="J847" s="83" t="s">
        <v>1499</v>
      </c>
      <c r="K847" s="71" t="s">
        <v>1187</v>
      </c>
      <c r="L847" s="25" t="s">
        <v>992</v>
      </c>
      <c r="M847" s="52" t="s">
        <v>1523</v>
      </c>
      <c r="N847" s="71" t="s">
        <v>1208</v>
      </c>
      <c r="O847" s="25">
        <v>1</v>
      </c>
      <c r="P847" s="25">
        <v>10</v>
      </c>
      <c r="Q847" s="52">
        <v>1</v>
      </c>
      <c r="R847" s="25">
        <v>3</v>
      </c>
      <c r="S847" s="25">
        <v>15</v>
      </c>
      <c r="T847" s="25">
        <v>5</v>
      </c>
      <c r="U847" s="25">
        <f t="shared" si="439"/>
        <v>15</v>
      </c>
      <c r="V847" s="71" t="s">
        <v>1929</v>
      </c>
      <c r="W847" s="71" t="s">
        <v>46</v>
      </c>
      <c r="X847" s="25" t="s">
        <v>1510</v>
      </c>
      <c r="Y847" s="25">
        <v>10000</v>
      </c>
      <c r="Z847" s="25">
        <v>1200</v>
      </c>
      <c r="AA847" s="42"/>
      <c r="AB847" s="42"/>
      <c r="AC847" s="42"/>
      <c r="AD847" s="42"/>
      <c r="AE847" s="42"/>
      <c r="AF847" s="42"/>
      <c r="AG847" s="42"/>
      <c r="AH847" s="42"/>
      <c r="AI847" s="42">
        <v>6000</v>
      </c>
      <c r="AJ847" s="18">
        <v>6000</v>
      </c>
      <c r="AK847" s="47">
        <v>6000</v>
      </c>
      <c r="AL847" s="75">
        <v>6000</v>
      </c>
      <c r="AM847" s="47"/>
      <c r="AN847" s="47"/>
      <c r="AO847" s="48">
        <v>0</v>
      </c>
      <c r="AP847" s="49">
        <v>1</v>
      </c>
      <c r="AQ847" s="18" t="s">
        <v>1168</v>
      </c>
      <c r="AR847" s="24">
        <v>33760</v>
      </c>
      <c r="AS847" s="24" t="s">
        <v>1510</v>
      </c>
      <c r="AT847" s="79">
        <f t="shared" si="436"/>
        <v>230.76923076923077</v>
      </c>
      <c r="AU847" s="51" t="b">
        <f t="shared" si="437"/>
        <v>0</v>
      </c>
      <c r="AV847" s="53">
        <v>168.8</v>
      </c>
      <c r="AW847" s="47"/>
      <c r="AX847" s="18" t="s">
        <v>1841</v>
      </c>
      <c r="AY847" s="18">
        <v>2</v>
      </c>
      <c r="AZ847" s="18">
        <f t="shared" si="431"/>
        <v>3461.5384615384614</v>
      </c>
      <c r="BA847" s="44">
        <f t="shared" si="443"/>
        <v>3600</v>
      </c>
      <c r="BB847" s="80">
        <f t="shared" si="438"/>
        <v>10000</v>
      </c>
      <c r="BC847" s="18">
        <f>BO847</f>
        <v>10000</v>
      </c>
      <c r="BE847" s="18">
        <f t="shared" si="433"/>
        <v>0</v>
      </c>
      <c r="BF847" s="18">
        <v>5</v>
      </c>
      <c r="BG847" s="19">
        <f>ROUNDUP(AR847/BO847,0)</f>
        <v>4</v>
      </c>
      <c r="BH847" s="19">
        <f t="shared" si="434"/>
        <v>-2</v>
      </c>
      <c r="BI847" s="19"/>
      <c r="BJ847" s="19"/>
      <c r="BK847" s="19">
        <f t="shared" si="444"/>
        <v>-20000</v>
      </c>
      <c r="BL847" s="19" t="e">
        <f t="shared" si="445"/>
        <v>#VALUE!</v>
      </c>
      <c r="BM847" s="19">
        <f t="shared" si="440"/>
        <v>1153.8461538461538</v>
      </c>
      <c r="BN847" s="18">
        <f t="shared" si="441"/>
        <v>400</v>
      </c>
      <c r="BO847" s="18">
        <f t="shared" si="442"/>
        <v>10000</v>
      </c>
      <c r="BP847" s="18">
        <f>BO847/AT847</f>
        <v>43.333333333333336</v>
      </c>
    </row>
    <row r="848" spans="1:68" x14ac:dyDescent="0.25">
      <c r="A848" s="18">
        <v>220</v>
      </c>
      <c r="B848" s="26" t="s">
        <v>466</v>
      </c>
      <c r="C848" s="28" t="s">
        <v>1534</v>
      </c>
      <c r="D848" s="28"/>
      <c r="E848" s="23"/>
      <c r="F848" s="24">
        <v>0</v>
      </c>
      <c r="G848" s="25">
        <v>200</v>
      </c>
      <c r="H848" s="52" t="s">
        <v>1744</v>
      </c>
      <c r="I848" s="86" t="s">
        <v>1700</v>
      </c>
      <c r="J848" s="83" t="s">
        <v>1639</v>
      </c>
      <c r="K848" s="71" t="s">
        <v>1175</v>
      </c>
      <c r="L848" s="25" t="s">
        <v>467</v>
      </c>
      <c r="M848" s="52">
        <v>200</v>
      </c>
      <c r="N848" s="71" t="s">
        <v>1208</v>
      </c>
      <c r="O848" s="25">
        <v>1</v>
      </c>
      <c r="P848" s="25">
        <v>15</v>
      </c>
      <c r="Q848" s="52">
        <v>1</v>
      </c>
      <c r="R848" s="25">
        <v>5</v>
      </c>
      <c r="S848" s="25">
        <v>22</v>
      </c>
      <c r="T848" s="25">
        <v>25</v>
      </c>
      <c r="U848" s="25">
        <f t="shared" si="439"/>
        <v>22</v>
      </c>
      <c r="V848" s="71"/>
      <c r="W848" s="71" t="s">
        <v>46</v>
      </c>
      <c r="X848" s="25" t="s">
        <v>1529</v>
      </c>
      <c r="Y848" s="25">
        <v>500</v>
      </c>
      <c r="Z848" s="25">
        <v>20</v>
      </c>
      <c r="AA848" s="42">
        <v>127</v>
      </c>
      <c r="AB848" s="42">
        <v>0</v>
      </c>
      <c r="AC848" s="42">
        <v>155</v>
      </c>
      <c r="AD848" s="42">
        <v>150</v>
      </c>
      <c r="AE848" s="42">
        <v>293.06</v>
      </c>
      <c r="AF848" s="42">
        <v>130</v>
      </c>
      <c r="AG848" s="42">
        <v>283</v>
      </c>
      <c r="AH848" s="42">
        <v>180</v>
      </c>
      <c r="AI848" s="42">
        <v>144</v>
      </c>
      <c r="AJ848" s="18">
        <v>1462.06</v>
      </c>
      <c r="AK848" s="47">
        <v>162.45111111111112</v>
      </c>
      <c r="AL848" s="75">
        <v>293.06</v>
      </c>
      <c r="AM848" s="47"/>
      <c r="AN848" s="47"/>
      <c r="AO848" s="48">
        <v>0</v>
      </c>
      <c r="AP848" s="49">
        <v>1</v>
      </c>
      <c r="AQ848" s="18" t="s">
        <v>1168</v>
      </c>
      <c r="AR848" s="57">
        <v>0</v>
      </c>
      <c r="AS848" s="24" t="s">
        <v>1509</v>
      </c>
      <c r="AT848" s="79">
        <f t="shared" si="436"/>
        <v>11.271538461538462</v>
      </c>
      <c r="AU848" s="51" t="b">
        <f t="shared" si="437"/>
        <v>0</v>
      </c>
      <c r="AV848" s="19">
        <v>0</v>
      </c>
      <c r="AW848" s="47"/>
      <c r="AX848" s="18" t="s">
        <v>1841</v>
      </c>
      <c r="AY848" s="18">
        <v>2</v>
      </c>
      <c r="AZ848" s="43">
        <f t="shared" si="431"/>
        <v>247.97384615384618</v>
      </c>
      <c r="BA848" s="44">
        <f t="shared" si="443"/>
        <v>260</v>
      </c>
      <c r="BB848" s="80">
        <f t="shared" si="438"/>
        <v>500</v>
      </c>
      <c r="BC848" s="18">
        <f>IF(BA848&gt;=Y848,BA848,Y848)</f>
        <v>500</v>
      </c>
      <c r="BD848" s="18">
        <f>BC848*G848</f>
        <v>100000</v>
      </c>
      <c r="BE848" s="18">
        <f t="shared" si="433"/>
        <v>200000</v>
      </c>
      <c r="BF848" s="18">
        <f>U848</f>
        <v>22</v>
      </c>
      <c r="BG848" s="19">
        <f>ROUNDUP(AR848/BC848,0)</f>
        <v>0</v>
      </c>
      <c r="BH848" s="19">
        <f t="shared" si="434"/>
        <v>2</v>
      </c>
      <c r="BI848" s="19"/>
      <c r="BJ848" s="19"/>
      <c r="BK848" s="19">
        <f t="shared" si="444"/>
        <v>1000</v>
      </c>
      <c r="BL848" s="58">
        <f t="shared" si="445"/>
        <v>200000</v>
      </c>
      <c r="BM848" s="19">
        <f t="shared" si="440"/>
        <v>247.97384615384618</v>
      </c>
      <c r="BN848" s="18">
        <f t="shared" si="441"/>
        <v>240</v>
      </c>
      <c r="BO848" s="18">
        <f t="shared" si="442"/>
        <v>500</v>
      </c>
      <c r="BP848" s="18">
        <f>BC848/AT848</f>
        <v>44.359516822493681</v>
      </c>
    </row>
    <row r="849" spans="1:68" x14ac:dyDescent="0.25">
      <c r="A849" s="18">
        <v>476</v>
      </c>
      <c r="B849" s="26" t="s">
        <v>544</v>
      </c>
      <c r="C849" s="28" t="s">
        <v>1534</v>
      </c>
      <c r="D849" s="28"/>
      <c r="E849" s="23"/>
      <c r="F849" s="24">
        <v>0.5</v>
      </c>
      <c r="G849" s="25">
        <v>200</v>
      </c>
      <c r="H849" s="52" t="e">
        <v>#N/A</v>
      </c>
      <c r="I849" s="86" t="s">
        <v>1700</v>
      </c>
      <c r="J849" s="83" t="s">
        <v>1503</v>
      </c>
      <c r="K849" s="71" t="s">
        <v>1175</v>
      </c>
      <c r="L849" s="25" t="s">
        <v>545</v>
      </c>
      <c r="M849" s="52">
        <v>200</v>
      </c>
      <c r="N849" s="71" t="s">
        <v>1208</v>
      </c>
      <c r="O849" s="25">
        <v>1</v>
      </c>
      <c r="P849" s="25">
        <v>15</v>
      </c>
      <c r="Q849" s="52">
        <v>1</v>
      </c>
      <c r="R849" s="25">
        <v>5</v>
      </c>
      <c r="S849" s="25">
        <v>22</v>
      </c>
      <c r="T849" s="25">
        <v>25</v>
      </c>
      <c r="U849" s="25">
        <f t="shared" si="439"/>
        <v>22</v>
      </c>
      <c r="V849" s="71"/>
      <c r="W849" s="71" t="s">
        <v>46</v>
      </c>
      <c r="X849" s="25" t="s">
        <v>1529</v>
      </c>
      <c r="Y849" s="25">
        <v>500</v>
      </c>
      <c r="Z849" s="25">
        <v>6</v>
      </c>
      <c r="AA849" s="42">
        <v>230</v>
      </c>
      <c r="AB849" s="42">
        <v>139</v>
      </c>
      <c r="AC849" s="42">
        <v>70</v>
      </c>
      <c r="AD849" s="42">
        <v>50</v>
      </c>
      <c r="AE849" s="42">
        <v>40</v>
      </c>
      <c r="AF849" s="42">
        <v>70</v>
      </c>
      <c r="AG849" s="42">
        <v>80</v>
      </c>
      <c r="AH849" s="42">
        <v>102</v>
      </c>
      <c r="AI849" s="42">
        <v>187.5</v>
      </c>
      <c r="AJ849" s="18">
        <v>968.5</v>
      </c>
      <c r="AK849" s="47">
        <v>107.61111111111111</v>
      </c>
      <c r="AL849" s="75">
        <v>230</v>
      </c>
      <c r="AM849" s="47"/>
      <c r="AN849" s="47"/>
      <c r="AO849" s="48">
        <v>0</v>
      </c>
      <c r="AP849" s="49">
        <v>1</v>
      </c>
      <c r="AQ849" s="18" t="s">
        <v>1168</v>
      </c>
      <c r="AR849" s="24">
        <v>0.5</v>
      </c>
      <c r="AS849" s="24" t="s">
        <v>1509</v>
      </c>
      <c r="AT849" s="79">
        <f t="shared" si="436"/>
        <v>8.8461538461538467</v>
      </c>
      <c r="AU849" s="51" t="b">
        <f t="shared" si="437"/>
        <v>0</v>
      </c>
      <c r="AV849" s="19">
        <v>6.5217391304347824E-2</v>
      </c>
      <c r="AW849" s="47"/>
      <c r="AX849" s="18" t="s">
        <v>1841</v>
      </c>
      <c r="AY849" s="18">
        <v>2</v>
      </c>
      <c r="AZ849" s="43">
        <f t="shared" si="431"/>
        <v>194.61538461538464</v>
      </c>
      <c r="BA849" s="44">
        <f t="shared" si="443"/>
        <v>198</v>
      </c>
      <c r="BB849" s="80">
        <f t="shared" si="438"/>
        <v>500</v>
      </c>
      <c r="BC849" s="18">
        <f>IF(BA849&gt;=Y849,BA849,Y849)</f>
        <v>500</v>
      </c>
      <c r="BD849" s="18">
        <f>BC849*G849</f>
        <v>100000</v>
      </c>
      <c r="BE849" s="18">
        <f t="shared" si="433"/>
        <v>200000</v>
      </c>
      <c r="BF849" s="18">
        <f>U849</f>
        <v>22</v>
      </c>
      <c r="BG849" s="19">
        <f>ROUNDUP(AR849/BC849,0)</f>
        <v>1</v>
      </c>
      <c r="BH849" s="19">
        <f t="shared" si="434"/>
        <v>1</v>
      </c>
      <c r="BI849" s="19"/>
      <c r="BJ849" s="19"/>
      <c r="BK849" s="19">
        <f t="shared" si="444"/>
        <v>500</v>
      </c>
      <c r="BL849" s="19">
        <f t="shared" si="445"/>
        <v>100000</v>
      </c>
      <c r="BM849" s="19">
        <f t="shared" si="440"/>
        <v>194.61538461538464</v>
      </c>
      <c r="BN849" s="18">
        <f t="shared" si="441"/>
        <v>194</v>
      </c>
      <c r="BO849" s="55">
        <f t="shared" si="442"/>
        <v>500</v>
      </c>
      <c r="BP849" s="18">
        <f>BC849/AT849</f>
        <v>56.521739130434781</v>
      </c>
    </row>
    <row r="850" spans="1:68" x14ac:dyDescent="0.25">
      <c r="A850" s="18">
        <v>486</v>
      </c>
      <c r="B850" s="23" t="s">
        <v>517</v>
      </c>
      <c r="C850" s="28" t="s">
        <v>1534</v>
      </c>
      <c r="D850" s="28"/>
      <c r="E850" s="23"/>
      <c r="F850" s="24">
        <v>290.97000000000003</v>
      </c>
      <c r="G850" s="25">
        <v>200</v>
      </c>
      <c r="H850" s="52" t="s">
        <v>1716</v>
      </c>
      <c r="I850" s="86" t="s">
        <v>1700</v>
      </c>
      <c r="J850" s="83" t="s">
        <v>1503</v>
      </c>
      <c r="K850" s="71" t="s">
        <v>1175</v>
      </c>
      <c r="L850" s="25" t="s">
        <v>518</v>
      </c>
      <c r="M850" s="52">
        <v>200</v>
      </c>
      <c r="N850" s="71" t="s">
        <v>1208</v>
      </c>
      <c r="O850" s="25">
        <v>1</v>
      </c>
      <c r="P850" s="25">
        <v>15</v>
      </c>
      <c r="Q850" s="52">
        <v>1</v>
      </c>
      <c r="R850" s="25">
        <v>5</v>
      </c>
      <c r="S850" s="25">
        <v>22</v>
      </c>
      <c r="T850" s="25">
        <v>25</v>
      </c>
      <c r="U850" s="25">
        <f t="shared" si="439"/>
        <v>22</v>
      </c>
      <c r="V850" s="71" t="s">
        <v>1981</v>
      </c>
      <c r="W850" s="71" t="s">
        <v>46</v>
      </c>
      <c r="X850" s="25" t="s">
        <v>1529</v>
      </c>
      <c r="Y850" s="25">
        <v>500</v>
      </c>
      <c r="Z850" s="25">
        <v>10</v>
      </c>
      <c r="AA850" s="42">
        <v>140</v>
      </c>
      <c r="AB850" s="42">
        <v>180</v>
      </c>
      <c r="AC850" s="42">
        <v>210</v>
      </c>
      <c r="AD850" s="42">
        <v>128</v>
      </c>
      <c r="AE850" s="42">
        <v>30</v>
      </c>
      <c r="AF850" s="42">
        <v>64</v>
      </c>
      <c r="AG850" s="42">
        <v>72</v>
      </c>
      <c r="AH850" s="42">
        <v>112</v>
      </c>
      <c r="AI850" s="42">
        <v>166.23000000000002</v>
      </c>
      <c r="AJ850" s="18">
        <v>1102.23</v>
      </c>
      <c r="AK850" s="47">
        <v>122.47</v>
      </c>
      <c r="AL850" s="75">
        <v>210</v>
      </c>
      <c r="AM850" s="47"/>
      <c r="AN850" s="47"/>
      <c r="AO850" s="48">
        <v>0</v>
      </c>
      <c r="AP850" s="49">
        <v>1</v>
      </c>
      <c r="AQ850" s="18" t="s">
        <v>1168</v>
      </c>
      <c r="AR850" s="24">
        <v>290.97000000000003</v>
      </c>
      <c r="AS850" s="24" t="s">
        <v>1509</v>
      </c>
      <c r="AT850" s="79">
        <f t="shared" si="436"/>
        <v>8.0769230769230766</v>
      </c>
      <c r="AU850" s="51" t="b">
        <f t="shared" si="437"/>
        <v>0</v>
      </c>
      <c r="AV850" s="19">
        <v>41.567142857142862</v>
      </c>
      <c r="AW850" s="47"/>
      <c r="AX850" s="18" t="s">
        <v>1841</v>
      </c>
      <c r="AY850" s="18">
        <v>2</v>
      </c>
      <c r="AZ850" s="43">
        <f t="shared" si="431"/>
        <v>177.69230769230768</v>
      </c>
      <c r="BA850" s="44">
        <f t="shared" si="443"/>
        <v>180</v>
      </c>
      <c r="BB850" s="80">
        <f t="shared" si="438"/>
        <v>500</v>
      </c>
      <c r="BC850" s="18">
        <f t="shared" ref="BC850:BC871" si="446">BO850</f>
        <v>500</v>
      </c>
      <c r="BD850" s="18">
        <f>BO850*G850</f>
        <v>100000</v>
      </c>
      <c r="BE850" s="18">
        <f t="shared" si="433"/>
        <v>200000</v>
      </c>
      <c r="BF850" s="18">
        <f>U850</f>
        <v>22</v>
      </c>
      <c r="BG850" s="19">
        <f>ROUNDUP(AR850/BC850,0)</f>
        <v>1</v>
      </c>
      <c r="BH850" s="19">
        <f t="shared" si="434"/>
        <v>1</v>
      </c>
      <c r="BI850" s="19"/>
      <c r="BJ850" s="19"/>
      <c r="BK850" s="19">
        <f t="shared" si="444"/>
        <v>500</v>
      </c>
      <c r="BL850" s="19">
        <f t="shared" si="445"/>
        <v>100000</v>
      </c>
      <c r="BM850" s="19">
        <f t="shared" si="440"/>
        <v>177.69230769230768</v>
      </c>
      <c r="BN850" s="18">
        <f t="shared" si="441"/>
        <v>170</v>
      </c>
      <c r="BO850" s="55">
        <f t="shared" si="442"/>
        <v>500</v>
      </c>
      <c r="BP850" s="18">
        <f>BC850/AT850</f>
        <v>61.904761904761905</v>
      </c>
    </row>
    <row r="851" spans="1:68" ht="30" x14ac:dyDescent="0.25">
      <c r="A851" s="18">
        <v>1064</v>
      </c>
      <c r="B851" s="28" t="s">
        <v>2350</v>
      </c>
      <c r="C851" s="28" t="s">
        <v>1534</v>
      </c>
      <c r="D851" s="28"/>
      <c r="E851" s="23"/>
      <c r="F851" s="24">
        <v>3075</v>
      </c>
      <c r="G851" s="25" t="s">
        <v>1521</v>
      </c>
      <c r="H851" s="52" t="s">
        <v>1826</v>
      </c>
      <c r="I851" s="86" t="s">
        <v>1700</v>
      </c>
      <c r="J851" s="83" t="s">
        <v>1499</v>
      </c>
      <c r="K851" s="71" t="s">
        <v>1187</v>
      </c>
      <c r="L851" s="25" t="s">
        <v>976</v>
      </c>
      <c r="M851" s="52" t="s">
        <v>1521</v>
      </c>
      <c r="N851" s="71" t="s">
        <v>1208</v>
      </c>
      <c r="O851" s="25">
        <v>1</v>
      </c>
      <c r="P851" s="25">
        <v>10</v>
      </c>
      <c r="Q851" s="52">
        <v>1</v>
      </c>
      <c r="R851" s="25">
        <v>3</v>
      </c>
      <c r="S851" s="25">
        <v>15</v>
      </c>
      <c r="T851" s="25">
        <v>5</v>
      </c>
      <c r="U851" s="25">
        <f t="shared" si="439"/>
        <v>15</v>
      </c>
      <c r="V851" s="71" t="s">
        <v>1964</v>
      </c>
      <c r="W851" s="71" t="s">
        <v>46</v>
      </c>
      <c r="X851" s="25" t="s">
        <v>1510</v>
      </c>
      <c r="Y851" s="25">
        <v>5000</v>
      </c>
      <c r="Z851" s="25">
        <v>400</v>
      </c>
      <c r="AA851" s="42"/>
      <c r="AB851" s="42"/>
      <c r="AC851" s="42"/>
      <c r="AD851" s="42"/>
      <c r="AE851" s="42"/>
      <c r="AF851" s="42"/>
      <c r="AG851" s="42"/>
      <c r="AH851" s="42"/>
      <c r="AI851" s="42">
        <v>1800</v>
      </c>
      <c r="AJ851" s="18">
        <v>1800</v>
      </c>
      <c r="AK851" s="47">
        <v>1800</v>
      </c>
      <c r="AL851" s="75">
        <v>1800</v>
      </c>
      <c r="AM851" s="47"/>
      <c r="AN851" s="47"/>
      <c r="AO851" s="48">
        <v>0</v>
      </c>
      <c r="AP851" s="49">
        <v>1</v>
      </c>
      <c r="AQ851" s="18" t="s">
        <v>1168</v>
      </c>
      <c r="AR851" s="24">
        <v>3075</v>
      </c>
      <c r="AS851" s="24" t="s">
        <v>1510</v>
      </c>
      <c r="AT851" s="79">
        <f t="shared" si="436"/>
        <v>69.230769230769226</v>
      </c>
      <c r="AU851" s="51" t="b">
        <f t="shared" si="437"/>
        <v>0</v>
      </c>
      <c r="AV851" s="19">
        <v>51.25</v>
      </c>
      <c r="AW851" s="47"/>
      <c r="AX851" s="18" t="s">
        <v>1841</v>
      </c>
      <c r="AY851" s="18">
        <v>2</v>
      </c>
      <c r="AZ851" s="18">
        <f t="shared" si="431"/>
        <v>1038.4615384615383</v>
      </c>
      <c r="BA851" s="44">
        <f t="shared" si="443"/>
        <v>1200</v>
      </c>
      <c r="BB851" s="80">
        <f t="shared" si="438"/>
        <v>5000</v>
      </c>
      <c r="BC851" s="18">
        <f t="shared" si="446"/>
        <v>5000</v>
      </c>
      <c r="BE851" s="18">
        <f t="shared" si="433"/>
        <v>0</v>
      </c>
      <c r="BF851" s="18">
        <v>5</v>
      </c>
      <c r="BG851" s="19">
        <f>ROUNDUP(AR851/BO851,0)</f>
        <v>1</v>
      </c>
      <c r="BH851" s="19">
        <f t="shared" si="434"/>
        <v>1</v>
      </c>
      <c r="BI851" s="19"/>
      <c r="BJ851" s="19"/>
      <c r="BK851" s="19">
        <f t="shared" si="444"/>
        <v>5000</v>
      </c>
      <c r="BL851" s="19" t="e">
        <f t="shared" si="445"/>
        <v>#VALUE!</v>
      </c>
      <c r="BM851" s="19">
        <f t="shared" si="440"/>
        <v>346.15384615384613</v>
      </c>
      <c r="BN851" s="18">
        <f t="shared" si="441"/>
        <v>200</v>
      </c>
      <c r="BO851" s="18">
        <f t="shared" si="442"/>
        <v>5000</v>
      </c>
      <c r="BP851" s="18">
        <f>BO851/AT851</f>
        <v>72.222222222222229</v>
      </c>
    </row>
    <row r="852" spans="1:68" ht="30" x14ac:dyDescent="0.25">
      <c r="A852" s="18">
        <v>1063</v>
      </c>
      <c r="B852" s="28" t="s">
        <v>2351</v>
      </c>
      <c r="C852" s="28" t="s">
        <v>1534</v>
      </c>
      <c r="D852" s="28"/>
      <c r="E852" s="23"/>
      <c r="F852" s="24">
        <v>7925</v>
      </c>
      <c r="G852" s="25" t="s">
        <v>1521</v>
      </c>
      <c r="H852" s="52" t="s">
        <v>1827</v>
      </c>
      <c r="I852" s="86" t="s">
        <v>1700</v>
      </c>
      <c r="J852" s="83" t="s">
        <v>1499</v>
      </c>
      <c r="K852" s="71" t="s">
        <v>1187</v>
      </c>
      <c r="L852" s="25" t="s">
        <v>985</v>
      </c>
      <c r="M852" s="52" t="s">
        <v>1521</v>
      </c>
      <c r="N852" s="71" t="s">
        <v>1208</v>
      </c>
      <c r="O852" s="25">
        <v>1</v>
      </c>
      <c r="P852" s="25">
        <v>10</v>
      </c>
      <c r="Q852" s="52">
        <v>1</v>
      </c>
      <c r="R852" s="25">
        <v>3</v>
      </c>
      <c r="S852" s="25">
        <v>15</v>
      </c>
      <c r="T852" s="25">
        <v>5</v>
      </c>
      <c r="U852" s="25">
        <f t="shared" si="439"/>
        <v>15</v>
      </c>
      <c r="V852" s="71" t="s">
        <v>1964</v>
      </c>
      <c r="W852" s="71" t="s">
        <v>46</v>
      </c>
      <c r="X852" s="25" t="s">
        <v>1510</v>
      </c>
      <c r="Y852" s="25">
        <v>5000</v>
      </c>
      <c r="Z852" s="25">
        <v>400</v>
      </c>
      <c r="AA852" s="42"/>
      <c r="AB852" s="42"/>
      <c r="AC852" s="42"/>
      <c r="AD852" s="42"/>
      <c r="AE852" s="42"/>
      <c r="AF852" s="42"/>
      <c r="AG852" s="42"/>
      <c r="AH852" s="42"/>
      <c r="AI852" s="42">
        <v>750</v>
      </c>
      <c r="AJ852" s="18">
        <v>750</v>
      </c>
      <c r="AK852" s="47">
        <v>750</v>
      </c>
      <c r="AL852" s="75">
        <v>750</v>
      </c>
      <c r="AM852" s="47"/>
      <c r="AN852" s="47"/>
      <c r="AO852" s="48">
        <v>0</v>
      </c>
      <c r="AP852" s="49">
        <v>1</v>
      </c>
      <c r="AQ852" s="18" t="s">
        <v>1168</v>
      </c>
      <c r="AR852" s="24">
        <v>7925</v>
      </c>
      <c r="AS852" s="24" t="s">
        <v>1510</v>
      </c>
      <c r="AT852" s="79">
        <f t="shared" si="436"/>
        <v>28.846153846153847</v>
      </c>
      <c r="AU852" s="51" t="b">
        <f t="shared" si="437"/>
        <v>0</v>
      </c>
      <c r="AV852" s="53">
        <v>317</v>
      </c>
      <c r="AW852" s="47"/>
      <c r="AX852" s="18" t="s">
        <v>1841</v>
      </c>
      <c r="AY852" s="18">
        <v>2</v>
      </c>
      <c r="AZ852" s="18">
        <f t="shared" si="431"/>
        <v>432.69230769230768</v>
      </c>
      <c r="BA852" s="44">
        <f t="shared" si="443"/>
        <v>800</v>
      </c>
      <c r="BB852" s="80">
        <f t="shared" si="438"/>
        <v>5000</v>
      </c>
      <c r="BC852" s="18">
        <f t="shared" si="446"/>
        <v>5000</v>
      </c>
      <c r="BE852" s="18">
        <f t="shared" si="433"/>
        <v>0</v>
      </c>
      <c r="BF852" s="18">
        <v>5</v>
      </c>
      <c r="BG852" s="19">
        <f>ROUNDUP(AR852/BO852,0)</f>
        <v>2</v>
      </c>
      <c r="BH852" s="19">
        <f t="shared" si="434"/>
        <v>0</v>
      </c>
      <c r="BI852" s="19"/>
      <c r="BJ852" s="19"/>
      <c r="BK852" s="19">
        <f t="shared" si="444"/>
        <v>0</v>
      </c>
      <c r="BL852" s="19" t="e">
        <f t="shared" si="445"/>
        <v>#VALUE!</v>
      </c>
      <c r="BM852" s="19">
        <f t="shared" si="440"/>
        <v>144.23076923076923</v>
      </c>
      <c r="BN852" s="18">
        <f t="shared" si="441"/>
        <v>-200</v>
      </c>
      <c r="BO852" s="18">
        <f t="shared" si="442"/>
        <v>5000</v>
      </c>
      <c r="BP852" s="18">
        <f>BO852/AT852</f>
        <v>173.33333333333334</v>
      </c>
    </row>
    <row r="853" spans="1:68" ht="30" x14ac:dyDescent="0.25">
      <c r="A853" s="18">
        <v>1067</v>
      </c>
      <c r="B853" s="28" t="s">
        <v>2352</v>
      </c>
      <c r="C853" s="28" t="s">
        <v>1534</v>
      </c>
      <c r="D853" s="28"/>
      <c r="E853" s="23"/>
      <c r="F853" s="24">
        <v>2900</v>
      </c>
      <c r="G853" s="25" t="s">
        <v>1521</v>
      </c>
      <c r="H853" s="52" t="s">
        <v>1828</v>
      </c>
      <c r="I853" s="86" t="s">
        <v>1700</v>
      </c>
      <c r="J853" s="83" t="s">
        <v>1499</v>
      </c>
      <c r="K853" s="71" t="s">
        <v>1187</v>
      </c>
      <c r="L853" s="25" t="s">
        <v>988</v>
      </c>
      <c r="M853" s="52" t="s">
        <v>1521</v>
      </c>
      <c r="N853" s="71" t="s">
        <v>1208</v>
      </c>
      <c r="O853" s="25">
        <v>1</v>
      </c>
      <c r="P853" s="25">
        <v>10</v>
      </c>
      <c r="Q853" s="52">
        <v>1</v>
      </c>
      <c r="R853" s="25">
        <v>3</v>
      </c>
      <c r="S853" s="25">
        <v>15</v>
      </c>
      <c r="T853" s="25">
        <v>5</v>
      </c>
      <c r="U853" s="25">
        <f t="shared" si="439"/>
        <v>15</v>
      </c>
      <c r="V853" s="71" t="s">
        <v>1964</v>
      </c>
      <c r="W853" s="71" t="s">
        <v>46</v>
      </c>
      <c r="X853" s="25" t="s">
        <v>1510</v>
      </c>
      <c r="Y853" s="25">
        <v>5000</v>
      </c>
      <c r="Z853" s="25">
        <v>400</v>
      </c>
      <c r="AA853" s="42"/>
      <c r="AB853" s="42"/>
      <c r="AC853" s="42"/>
      <c r="AD853" s="42"/>
      <c r="AE853" s="42"/>
      <c r="AF853" s="42"/>
      <c r="AG853" s="42"/>
      <c r="AH853" s="42"/>
      <c r="AI853" s="42">
        <v>600</v>
      </c>
      <c r="AJ853" s="18">
        <v>600</v>
      </c>
      <c r="AK853" s="47">
        <v>600</v>
      </c>
      <c r="AL853" s="75">
        <v>600</v>
      </c>
      <c r="AM853" s="47"/>
      <c r="AN853" s="47"/>
      <c r="AO853" s="48">
        <v>0</v>
      </c>
      <c r="AP853" s="49">
        <v>1</v>
      </c>
      <c r="AQ853" s="18" t="s">
        <v>1168</v>
      </c>
      <c r="AR853" s="24">
        <v>2900</v>
      </c>
      <c r="AS853" s="24" t="s">
        <v>1510</v>
      </c>
      <c r="AT853" s="79">
        <f t="shared" si="436"/>
        <v>23.076923076923077</v>
      </c>
      <c r="AU853" s="51" t="b">
        <f t="shared" si="437"/>
        <v>0</v>
      </c>
      <c r="AV853" s="53">
        <v>145</v>
      </c>
      <c r="AW853" s="47"/>
      <c r="AX853" s="18" t="s">
        <v>1841</v>
      </c>
      <c r="AY853" s="18">
        <v>2</v>
      </c>
      <c r="AZ853" s="18">
        <f t="shared" si="431"/>
        <v>346.15384615384613</v>
      </c>
      <c r="BA853" s="44">
        <f t="shared" si="443"/>
        <v>400</v>
      </c>
      <c r="BB853" s="80">
        <f t="shared" si="438"/>
        <v>5000</v>
      </c>
      <c r="BC853" s="18">
        <f t="shared" si="446"/>
        <v>5000</v>
      </c>
      <c r="BE853" s="18">
        <f t="shared" si="433"/>
        <v>0</v>
      </c>
      <c r="BF853" s="18">
        <v>5</v>
      </c>
      <c r="BG853" s="19">
        <f>ROUNDUP(AR853/BO853,0)</f>
        <v>1</v>
      </c>
      <c r="BH853" s="19">
        <f t="shared" si="434"/>
        <v>1</v>
      </c>
      <c r="BI853" s="19"/>
      <c r="BJ853" s="19"/>
      <c r="BK853" s="19">
        <f t="shared" si="444"/>
        <v>5000</v>
      </c>
      <c r="BL853" s="19" t="e">
        <f t="shared" si="445"/>
        <v>#VALUE!</v>
      </c>
      <c r="BM853" s="19">
        <f t="shared" si="440"/>
        <v>115.38461538461539</v>
      </c>
      <c r="BN853" s="18">
        <f t="shared" si="441"/>
        <v>-200</v>
      </c>
      <c r="BO853" s="18">
        <f t="shared" si="442"/>
        <v>5000</v>
      </c>
      <c r="BP853" s="18">
        <f>BO853/AT853</f>
        <v>216.66666666666666</v>
      </c>
    </row>
    <row r="854" spans="1:68" ht="30" x14ac:dyDescent="0.25">
      <c r="A854" s="18">
        <v>1068</v>
      </c>
      <c r="B854" s="28" t="s">
        <v>2353</v>
      </c>
      <c r="C854" s="28" t="s">
        <v>1534</v>
      </c>
      <c r="D854" s="28"/>
      <c r="E854" s="23"/>
      <c r="F854" s="24">
        <v>1385</v>
      </c>
      <c r="G854" s="25" t="s">
        <v>1521</v>
      </c>
      <c r="H854" s="52" t="s">
        <v>1829</v>
      </c>
      <c r="I854" s="86" t="s">
        <v>1700</v>
      </c>
      <c r="J854" s="83" t="s">
        <v>1499</v>
      </c>
      <c r="K854" s="71" t="s">
        <v>1187</v>
      </c>
      <c r="L854" s="25" t="s">
        <v>989</v>
      </c>
      <c r="M854" s="52" t="s">
        <v>1521</v>
      </c>
      <c r="N854" s="71" t="s">
        <v>1208</v>
      </c>
      <c r="O854" s="25">
        <v>1</v>
      </c>
      <c r="P854" s="25">
        <v>10</v>
      </c>
      <c r="Q854" s="52">
        <v>1</v>
      </c>
      <c r="R854" s="25">
        <v>3</v>
      </c>
      <c r="S854" s="25">
        <v>15</v>
      </c>
      <c r="T854" s="25">
        <v>5</v>
      </c>
      <c r="U854" s="25">
        <f t="shared" si="439"/>
        <v>15</v>
      </c>
      <c r="V854" s="71" t="s">
        <v>1964</v>
      </c>
      <c r="W854" s="71" t="s">
        <v>46</v>
      </c>
      <c r="X854" s="25" t="s">
        <v>1510</v>
      </c>
      <c r="Y854" s="25">
        <v>5000</v>
      </c>
      <c r="Z854" s="25">
        <v>400</v>
      </c>
      <c r="AA854" s="42"/>
      <c r="AB854" s="42"/>
      <c r="AC854" s="42"/>
      <c r="AD854" s="42"/>
      <c r="AE854" s="42"/>
      <c r="AF854" s="42"/>
      <c r="AG854" s="42"/>
      <c r="AH854" s="42"/>
      <c r="AI854" s="42">
        <v>600</v>
      </c>
      <c r="AJ854" s="18">
        <v>600</v>
      </c>
      <c r="AK854" s="47">
        <v>600</v>
      </c>
      <c r="AL854" s="75">
        <v>600</v>
      </c>
      <c r="AM854" s="47"/>
      <c r="AN854" s="47"/>
      <c r="AO854" s="48">
        <v>0</v>
      </c>
      <c r="AP854" s="49">
        <v>1</v>
      </c>
      <c r="AQ854" s="18" t="s">
        <v>1168</v>
      </c>
      <c r="AR854" s="24">
        <v>1385</v>
      </c>
      <c r="AS854" s="24" t="s">
        <v>1510</v>
      </c>
      <c r="AT854" s="79">
        <f t="shared" si="436"/>
        <v>23.076923076923077</v>
      </c>
      <c r="AU854" s="51" t="b">
        <f t="shared" si="437"/>
        <v>0</v>
      </c>
      <c r="AV854" s="53">
        <v>69.25</v>
      </c>
      <c r="AW854" s="47"/>
      <c r="AX854" s="18" t="s">
        <v>1841</v>
      </c>
      <c r="AY854" s="18">
        <v>2</v>
      </c>
      <c r="AZ854" s="18">
        <f t="shared" si="431"/>
        <v>346.15384615384613</v>
      </c>
      <c r="BA854" s="44">
        <f t="shared" si="443"/>
        <v>400</v>
      </c>
      <c r="BB854" s="80">
        <f t="shared" si="438"/>
        <v>5000</v>
      </c>
      <c r="BC854" s="18">
        <f t="shared" si="446"/>
        <v>5000</v>
      </c>
      <c r="BE854" s="18">
        <f t="shared" si="433"/>
        <v>0</v>
      </c>
      <c r="BF854" s="18">
        <v>5</v>
      </c>
      <c r="BG854" s="19">
        <f>ROUNDUP(AR854/BO854,0)</f>
        <v>1</v>
      </c>
      <c r="BH854" s="19">
        <f t="shared" si="434"/>
        <v>1</v>
      </c>
      <c r="BI854" s="19"/>
      <c r="BJ854" s="19"/>
      <c r="BK854" s="19">
        <f t="shared" si="444"/>
        <v>5000</v>
      </c>
      <c r="BL854" s="19" t="e">
        <f t="shared" si="445"/>
        <v>#VALUE!</v>
      </c>
      <c r="BM854" s="19">
        <f t="shared" si="440"/>
        <v>115.38461538461539</v>
      </c>
      <c r="BN854" s="18">
        <f t="shared" si="441"/>
        <v>-200</v>
      </c>
      <c r="BO854" s="18">
        <f t="shared" si="442"/>
        <v>5000</v>
      </c>
      <c r="BP854" s="18">
        <f>BO854/AT854</f>
        <v>216.66666666666666</v>
      </c>
    </row>
    <row r="855" spans="1:68" ht="30" x14ac:dyDescent="0.25">
      <c r="A855" s="18">
        <v>841</v>
      </c>
      <c r="B855" s="28" t="s">
        <v>2342</v>
      </c>
      <c r="C855" s="28" t="s">
        <v>1534</v>
      </c>
      <c r="D855" s="28"/>
      <c r="E855" s="23"/>
      <c r="F855" s="24">
        <v>0</v>
      </c>
      <c r="G855" s="25">
        <v>0.4</v>
      </c>
      <c r="H855" s="52" t="e">
        <v>#N/A</v>
      </c>
      <c r="I855" s="86" t="s">
        <v>1700</v>
      </c>
      <c r="J855" s="83" t="s">
        <v>1501</v>
      </c>
      <c r="K855" s="71" t="s">
        <v>1197</v>
      </c>
      <c r="L855" s="25" t="s">
        <v>923</v>
      </c>
      <c r="M855" s="52">
        <v>0.4</v>
      </c>
      <c r="N855" s="71" t="s">
        <v>1208</v>
      </c>
      <c r="O855" s="25">
        <v>1</v>
      </c>
      <c r="P855" s="25">
        <v>7</v>
      </c>
      <c r="Q855" s="52">
        <v>4</v>
      </c>
      <c r="R855" s="25">
        <v>3</v>
      </c>
      <c r="S855" s="25">
        <v>15</v>
      </c>
      <c r="T855" s="25">
        <v>5</v>
      </c>
      <c r="U855" s="25">
        <f t="shared" si="439"/>
        <v>15</v>
      </c>
      <c r="V855" s="71" t="s">
        <v>1872</v>
      </c>
      <c r="W855" s="71" t="s">
        <v>21</v>
      </c>
      <c r="X855" s="23" t="s">
        <v>1510</v>
      </c>
      <c r="Y855" s="25">
        <v>50000</v>
      </c>
      <c r="Z855" s="25">
        <v>1000</v>
      </c>
      <c r="AA855" s="42"/>
      <c r="AB855" s="42"/>
      <c r="AC855" s="42"/>
      <c r="AD855" s="42">
        <v>0</v>
      </c>
      <c r="AE855" s="42">
        <v>5000</v>
      </c>
      <c r="AF855" s="42">
        <v>0</v>
      </c>
      <c r="AG855" s="42">
        <v>5000</v>
      </c>
      <c r="AH855" s="42">
        <v>5000</v>
      </c>
      <c r="AI855" s="42">
        <v>0</v>
      </c>
      <c r="AJ855" s="18">
        <v>15000</v>
      </c>
      <c r="AK855" s="47">
        <v>2500</v>
      </c>
      <c r="AL855" s="75">
        <v>5000</v>
      </c>
      <c r="AM855" s="47"/>
      <c r="AN855" s="47"/>
      <c r="AO855" s="48">
        <v>0</v>
      </c>
      <c r="AP855" s="49">
        <v>1</v>
      </c>
      <c r="AQ855" s="18" t="s">
        <v>1168</v>
      </c>
      <c r="AR855" s="57">
        <v>0</v>
      </c>
      <c r="AS855" s="24" t="s">
        <v>1510</v>
      </c>
      <c r="AT855" s="79">
        <f t="shared" si="436"/>
        <v>192.30769230769232</v>
      </c>
      <c r="AU855" s="51" t="b">
        <f t="shared" si="437"/>
        <v>0</v>
      </c>
      <c r="AV855" s="19">
        <v>0</v>
      </c>
      <c r="AW855" s="47"/>
      <c r="AX855" s="18" t="s">
        <v>1841</v>
      </c>
      <c r="AY855" s="18">
        <v>2</v>
      </c>
      <c r="AZ855" s="18">
        <f t="shared" si="431"/>
        <v>2884.6153846153848</v>
      </c>
      <c r="BA855" s="44">
        <f t="shared" si="443"/>
        <v>3000</v>
      </c>
      <c r="BB855" s="80">
        <f t="shared" si="438"/>
        <v>50000</v>
      </c>
      <c r="BC855" s="18">
        <f t="shared" si="446"/>
        <v>50000</v>
      </c>
      <c r="BD855" s="18">
        <f>BO855*G855</f>
        <v>20000</v>
      </c>
      <c r="BE855" s="18">
        <f t="shared" si="433"/>
        <v>40000</v>
      </c>
      <c r="BF855" s="18">
        <f>U855</f>
        <v>15</v>
      </c>
      <c r="BG855" s="19">
        <f>ROUNDUP(AR855/BC855,0)</f>
        <v>0</v>
      </c>
      <c r="BH855" s="19">
        <f t="shared" si="434"/>
        <v>2</v>
      </c>
      <c r="BI855" s="19"/>
      <c r="BJ855" s="19"/>
      <c r="BK855" s="19">
        <f t="shared" si="444"/>
        <v>100000</v>
      </c>
      <c r="BL855" s="58">
        <f t="shared" si="445"/>
        <v>40000</v>
      </c>
      <c r="BM855" s="19">
        <f t="shared" si="440"/>
        <v>2884.6153846153848</v>
      </c>
      <c r="BN855" s="18">
        <f t="shared" si="441"/>
        <v>2000</v>
      </c>
      <c r="BO855" s="18">
        <f t="shared" si="442"/>
        <v>50000</v>
      </c>
      <c r="BP855" s="18">
        <f>BC855/AT855</f>
        <v>260</v>
      </c>
    </row>
    <row r="856" spans="1:68" ht="30" x14ac:dyDescent="0.25">
      <c r="A856" s="18">
        <v>1069</v>
      </c>
      <c r="B856" s="28" t="s">
        <v>2354</v>
      </c>
      <c r="C856" s="28" t="s">
        <v>1534</v>
      </c>
      <c r="D856" s="28"/>
      <c r="E856" s="23"/>
      <c r="F856" s="24">
        <v>7910</v>
      </c>
      <c r="G856" s="25" t="s">
        <v>1522</v>
      </c>
      <c r="H856" s="52" t="s">
        <v>1702</v>
      </c>
      <c r="I856" s="86" t="s">
        <v>1700</v>
      </c>
      <c r="J856" s="83" t="s">
        <v>1499</v>
      </c>
      <c r="K856" s="71" t="s">
        <v>1187</v>
      </c>
      <c r="L856" s="25" t="s">
        <v>991</v>
      </c>
      <c r="M856" s="52" t="s">
        <v>1522</v>
      </c>
      <c r="N856" s="71" t="s">
        <v>1208</v>
      </c>
      <c r="O856" s="25">
        <v>1</v>
      </c>
      <c r="P856" s="25">
        <v>10</v>
      </c>
      <c r="Q856" s="52">
        <v>1</v>
      </c>
      <c r="R856" s="25">
        <v>3</v>
      </c>
      <c r="S856" s="25">
        <v>15</v>
      </c>
      <c r="T856" s="25">
        <v>5</v>
      </c>
      <c r="U856" s="25">
        <f t="shared" si="439"/>
        <v>15</v>
      </c>
      <c r="V856" s="71" t="s">
        <v>1977</v>
      </c>
      <c r="W856" s="71" t="s">
        <v>46</v>
      </c>
      <c r="X856" s="25" t="s">
        <v>1510</v>
      </c>
      <c r="Y856" s="25">
        <v>5000</v>
      </c>
      <c r="Z856" s="25">
        <v>400</v>
      </c>
      <c r="AA856" s="42"/>
      <c r="AB856" s="42"/>
      <c r="AC856" s="42"/>
      <c r="AD856" s="42"/>
      <c r="AE856" s="42"/>
      <c r="AF856" s="42"/>
      <c r="AG856" s="42"/>
      <c r="AH856" s="42"/>
      <c r="AI856" s="42">
        <v>500</v>
      </c>
      <c r="AJ856" s="18">
        <v>500</v>
      </c>
      <c r="AK856" s="47">
        <v>500</v>
      </c>
      <c r="AL856" s="75">
        <v>500</v>
      </c>
      <c r="AM856" s="47"/>
      <c r="AN856" s="47"/>
      <c r="AO856" s="48">
        <v>0</v>
      </c>
      <c r="AP856" s="49">
        <v>1</v>
      </c>
      <c r="AQ856" s="18" t="s">
        <v>1168</v>
      </c>
      <c r="AR856" s="24">
        <v>7910</v>
      </c>
      <c r="AS856" s="24" t="s">
        <v>1510</v>
      </c>
      <c r="AT856" s="79">
        <f t="shared" si="436"/>
        <v>19.23076923076923</v>
      </c>
      <c r="AU856" s="51" t="b">
        <f t="shared" si="437"/>
        <v>0</v>
      </c>
      <c r="AV856" s="53">
        <v>474.59999999999997</v>
      </c>
      <c r="AW856" s="47"/>
      <c r="AX856" s="18" t="s">
        <v>1841</v>
      </c>
      <c r="AY856" s="18">
        <v>2</v>
      </c>
      <c r="AZ856" s="18">
        <f t="shared" si="431"/>
        <v>288.46153846153845</v>
      </c>
      <c r="BA856" s="44">
        <f t="shared" si="443"/>
        <v>400</v>
      </c>
      <c r="BB856" s="80">
        <f t="shared" si="438"/>
        <v>5000</v>
      </c>
      <c r="BC856" s="18">
        <f t="shared" si="446"/>
        <v>5000</v>
      </c>
      <c r="BE856" s="18">
        <f t="shared" ref="BE856:BE876" si="447">BD856*AY856</f>
        <v>0</v>
      </c>
      <c r="BF856" s="18">
        <v>5</v>
      </c>
      <c r="BG856" s="19">
        <f>ROUNDUP(AR856/BO856,0)</f>
        <v>2</v>
      </c>
      <c r="BH856" s="19">
        <f t="shared" ref="BH856:BH876" si="448">AY856-BG856</f>
        <v>0</v>
      </c>
      <c r="BI856" s="19"/>
      <c r="BJ856" s="19"/>
      <c r="BK856" s="19">
        <f t="shared" si="444"/>
        <v>0</v>
      </c>
      <c r="BL856" s="19" t="e">
        <f t="shared" si="445"/>
        <v>#VALUE!</v>
      </c>
      <c r="BM856" s="19">
        <f t="shared" si="440"/>
        <v>96.153846153846146</v>
      </c>
      <c r="BN856" s="18">
        <f t="shared" si="441"/>
        <v>-200</v>
      </c>
      <c r="BO856" s="18">
        <f t="shared" si="442"/>
        <v>5000</v>
      </c>
      <c r="BP856" s="18">
        <f>BO856/AT856</f>
        <v>260</v>
      </c>
    </row>
    <row r="857" spans="1:68" x14ac:dyDescent="0.25">
      <c r="A857" s="18">
        <v>654</v>
      </c>
      <c r="B857" s="23" t="s">
        <v>962</v>
      </c>
      <c r="C857" s="28" t="s">
        <v>1534</v>
      </c>
      <c r="D857" s="28"/>
      <c r="E857" s="23"/>
      <c r="F857" s="24">
        <v>12</v>
      </c>
      <c r="G857" s="25">
        <v>25</v>
      </c>
      <c r="H857" s="52" t="e">
        <v>#N/A</v>
      </c>
      <c r="I857" s="86" t="s">
        <v>1699</v>
      </c>
      <c r="J857" s="83" t="s">
        <v>1655</v>
      </c>
      <c r="K857" s="71" t="s">
        <v>1199</v>
      </c>
      <c r="L857" s="25" t="s">
        <v>963</v>
      </c>
      <c r="M857" s="52">
        <v>25</v>
      </c>
      <c r="N857" s="71" t="s">
        <v>1208</v>
      </c>
      <c r="O857" s="25">
        <v>1</v>
      </c>
      <c r="P857" s="25">
        <v>10</v>
      </c>
      <c r="Q857" s="52">
        <v>3</v>
      </c>
      <c r="R857" s="25">
        <v>2</v>
      </c>
      <c r="S857" s="25">
        <v>1</v>
      </c>
      <c r="T857" s="25">
        <v>3</v>
      </c>
      <c r="U857" s="25">
        <f t="shared" si="439"/>
        <v>16</v>
      </c>
      <c r="V857" s="71" t="s">
        <v>1966</v>
      </c>
      <c r="W857" s="71" t="s">
        <v>21</v>
      </c>
      <c r="X857" s="25" t="s">
        <v>1510</v>
      </c>
      <c r="Y857" s="25">
        <v>720</v>
      </c>
      <c r="Z857" s="25">
        <v>72</v>
      </c>
      <c r="AA857" s="42">
        <v>12</v>
      </c>
      <c r="AB857" s="42">
        <v>19</v>
      </c>
      <c r="AC857" s="42">
        <v>4</v>
      </c>
      <c r="AD857" s="42">
        <v>3</v>
      </c>
      <c r="AE857" s="42">
        <v>2</v>
      </c>
      <c r="AF857" s="42">
        <v>3</v>
      </c>
      <c r="AG857" s="42">
        <v>6</v>
      </c>
      <c r="AH857" s="42">
        <v>3</v>
      </c>
      <c r="AI857" s="42">
        <v>14</v>
      </c>
      <c r="AJ857" s="18">
        <v>66</v>
      </c>
      <c r="AK857" s="47">
        <v>7.333333333333333</v>
      </c>
      <c r="AL857" s="75">
        <v>19</v>
      </c>
      <c r="AM857" s="47"/>
      <c r="AN857" s="47"/>
      <c r="AO857" s="48">
        <v>0</v>
      </c>
      <c r="AP857" s="49">
        <v>1</v>
      </c>
      <c r="AQ857" s="18" t="s">
        <v>1168</v>
      </c>
      <c r="AR857" s="24">
        <v>12</v>
      </c>
      <c r="AS857" s="24" t="s">
        <v>1510</v>
      </c>
      <c r="AT857" s="79">
        <f t="shared" si="436"/>
        <v>0.73076923076923073</v>
      </c>
      <c r="AU857" s="51" t="b">
        <f t="shared" si="437"/>
        <v>0</v>
      </c>
      <c r="AV857" s="19">
        <v>18.947368421052634</v>
      </c>
      <c r="AW857" s="47"/>
      <c r="AX857" s="18" t="s">
        <v>1841</v>
      </c>
      <c r="AY857" s="18">
        <v>2</v>
      </c>
      <c r="AZ857" s="18">
        <f t="shared" si="431"/>
        <v>11.692307692307692</v>
      </c>
      <c r="BA857" s="44">
        <f t="shared" si="443"/>
        <v>72</v>
      </c>
      <c r="BB857" s="80">
        <f t="shared" si="438"/>
        <v>720</v>
      </c>
      <c r="BC857" s="18">
        <f t="shared" si="446"/>
        <v>720</v>
      </c>
      <c r="BD857" s="18">
        <f>BO857*G857</f>
        <v>18000</v>
      </c>
      <c r="BE857" s="18">
        <f t="shared" si="447"/>
        <v>36000</v>
      </c>
      <c r="BF857" s="18">
        <v>5</v>
      </c>
      <c r="BG857" s="19">
        <f>ROUNDUP(AR857/BC857,0)</f>
        <v>1</v>
      </c>
      <c r="BH857" s="19">
        <f t="shared" si="448"/>
        <v>1</v>
      </c>
      <c r="BI857" s="19"/>
      <c r="BJ857" s="19"/>
      <c r="BK857" s="19">
        <f t="shared" si="444"/>
        <v>720</v>
      </c>
      <c r="BL857" s="19">
        <f t="shared" si="445"/>
        <v>18000</v>
      </c>
      <c r="BM857" s="19">
        <f t="shared" si="440"/>
        <v>3.6538461538461537</v>
      </c>
      <c r="BN857" s="18">
        <f t="shared" si="441"/>
        <v>0</v>
      </c>
      <c r="BO857" s="18">
        <f t="shared" si="442"/>
        <v>720</v>
      </c>
      <c r="BP857" s="18">
        <f>BC857/AT857</f>
        <v>985.26315789473688</v>
      </c>
    </row>
    <row r="858" spans="1:68" x14ac:dyDescent="0.25">
      <c r="A858" s="18">
        <v>660</v>
      </c>
      <c r="B858" s="23" t="s">
        <v>968</v>
      </c>
      <c r="C858" s="28" t="s">
        <v>1534</v>
      </c>
      <c r="D858" s="28"/>
      <c r="E858" s="23"/>
      <c r="F858" s="24">
        <v>15.8</v>
      </c>
      <c r="G858" s="25">
        <v>15</v>
      </c>
      <c r="H858" s="52" t="e">
        <v>#N/A</v>
      </c>
      <c r="I858" s="86" t="s">
        <v>1699</v>
      </c>
      <c r="J858" s="83" t="s">
        <v>1656</v>
      </c>
      <c r="K858" s="71" t="s">
        <v>1199</v>
      </c>
      <c r="L858" s="25" t="s">
        <v>969</v>
      </c>
      <c r="M858" s="52">
        <v>15</v>
      </c>
      <c r="N858" s="71" t="s">
        <v>1208</v>
      </c>
      <c r="O858" s="25">
        <v>1</v>
      </c>
      <c r="P858" s="25">
        <v>10</v>
      </c>
      <c r="Q858" s="52">
        <v>3</v>
      </c>
      <c r="R858" s="25">
        <v>2</v>
      </c>
      <c r="S858" s="25">
        <v>1</v>
      </c>
      <c r="T858" s="25">
        <v>3</v>
      </c>
      <c r="U858" s="25">
        <f t="shared" si="439"/>
        <v>16</v>
      </c>
      <c r="V858" s="71" t="s">
        <v>1966</v>
      </c>
      <c r="W858" s="71" t="s">
        <v>21</v>
      </c>
      <c r="X858" s="25" t="s">
        <v>1510</v>
      </c>
      <c r="Y858" s="25">
        <v>2560</v>
      </c>
      <c r="Z858" s="25">
        <v>256</v>
      </c>
      <c r="AA858" s="42">
        <v>16</v>
      </c>
      <c r="AB858" s="42">
        <v>42</v>
      </c>
      <c r="AC858" s="42">
        <v>6</v>
      </c>
      <c r="AD858" s="42">
        <v>5</v>
      </c>
      <c r="AE858" s="42">
        <v>6</v>
      </c>
      <c r="AF858" s="42">
        <v>3</v>
      </c>
      <c r="AG858" s="42">
        <v>5</v>
      </c>
      <c r="AH858" s="42">
        <v>25</v>
      </c>
      <c r="AI858" s="42">
        <v>22</v>
      </c>
      <c r="AJ858" s="18">
        <v>130</v>
      </c>
      <c r="AK858" s="47">
        <v>14.444444444444445</v>
      </c>
      <c r="AL858" s="75">
        <v>42</v>
      </c>
      <c r="AM858" s="47"/>
      <c r="AN858" s="47"/>
      <c r="AO858" s="48">
        <v>0</v>
      </c>
      <c r="AP858" s="49">
        <v>1</v>
      </c>
      <c r="AQ858" s="18" t="s">
        <v>1168</v>
      </c>
      <c r="AR858" s="24">
        <v>15.8</v>
      </c>
      <c r="AS858" s="24" t="s">
        <v>1510</v>
      </c>
      <c r="AT858" s="79">
        <f t="shared" si="436"/>
        <v>1.6153846153846154</v>
      </c>
      <c r="AU858" s="51" t="b">
        <f t="shared" si="437"/>
        <v>0</v>
      </c>
      <c r="AV858" s="19">
        <v>11.285714285714286</v>
      </c>
      <c r="AW858" s="47"/>
      <c r="AX858" s="18" t="s">
        <v>1841</v>
      </c>
      <c r="AY858" s="18">
        <v>2</v>
      </c>
      <c r="AZ858" s="18">
        <f t="shared" si="431"/>
        <v>25.846153846153847</v>
      </c>
      <c r="BA858" s="44">
        <f t="shared" si="443"/>
        <v>256</v>
      </c>
      <c r="BB858" s="80">
        <f t="shared" si="438"/>
        <v>2560</v>
      </c>
      <c r="BC858" s="18">
        <f t="shared" si="446"/>
        <v>2560</v>
      </c>
      <c r="BD858" s="18">
        <f>BO858*G858</f>
        <v>38400</v>
      </c>
      <c r="BE858" s="18">
        <f t="shared" si="447"/>
        <v>76800</v>
      </c>
      <c r="BF858" s="18">
        <f>U858</f>
        <v>16</v>
      </c>
      <c r="BG858" s="19">
        <f>ROUNDUP(AR858/BC858,0)</f>
        <v>1</v>
      </c>
      <c r="BH858" s="19">
        <f t="shared" si="448"/>
        <v>1</v>
      </c>
      <c r="BI858" s="19"/>
      <c r="BJ858" s="19"/>
      <c r="BK858" s="19">
        <f t="shared" si="444"/>
        <v>2560</v>
      </c>
      <c r="BL858" s="19">
        <f t="shared" si="445"/>
        <v>38400</v>
      </c>
      <c r="BM858" s="19">
        <f t="shared" si="440"/>
        <v>25.846153846153847</v>
      </c>
      <c r="BN858" s="18">
        <f t="shared" si="441"/>
        <v>0</v>
      </c>
      <c r="BO858" s="18">
        <f t="shared" si="442"/>
        <v>2560</v>
      </c>
      <c r="BP858" s="18">
        <f>BC858/AT858</f>
        <v>1584.7619047619048</v>
      </c>
    </row>
    <row r="859" spans="1:68" x14ac:dyDescent="0.25">
      <c r="A859" s="18">
        <v>646</v>
      </c>
      <c r="B859" s="23" t="s">
        <v>986</v>
      </c>
      <c r="C859" s="28" t="s">
        <v>1534</v>
      </c>
      <c r="D859" s="28"/>
      <c r="E859" s="23"/>
      <c r="F859" s="24">
        <v>23</v>
      </c>
      <c r="G859" s="25">
        <v>25</v>
      </c>
      <c r="H859" s="52" t="e">
        <v>#N/A</v>
      </c>
      <c r="I859" s="86" t="s">
        <v>1700</v>
      </c>
      <c r="J859" s="83" t="s">
        <v>1657</v>
      </c>
      <c r="K859" s="71" t="s">
        <v>1199</v>
      </c>
      <c r="L859" s="25" t="s">
        <v>987</v>
      </c>
      <c r="M859" s="52">
        <v>25</v>
      </c>
      <c r="N859" s="71" t="s">
        <v>1208</v>
      </c>
      <c r="O859" s="25">
        <v>1</v>
      </c>
      <c r="P859" s="25">
        <v>10</v>
      </c>
      <c r="Q859" s="52">
        <v>3</v>
      </c>
      <c r="R859" s="25">
        <v>2</v>
      </c>
      <c r="S859" s="25">
        <v>1</v>
      </c>
      <c r="T859" s="25">
        <v>3</v>
      </c>
      <c r="U859" s="25">
        <f t="shared" si="439"/>
        <v>16</v>
      </c>
      <c r="V859" s="71" t="s">
        <v>1966</v>
      </c>
      <c r="W859" s="71" t="s">
        <v>21</v>
      </c>
      <c r="X859" s="25" t="s">
        <v>1510</v>
      </c>
      <c r="Y859" s="25">
        <v>720</v>
      </c>
      <c r="Z859" s="25">
        <v>72</v>
      </c>
      <c r="AA859" s="42">
        <v>4</v>
      </c>
      <c r="AB859" s="42">
        <v>1</v>
      </c>
      <c r="AC859" s="42">
        <v>0</v>
      </c>
      <c r="AD859" s="42">
        <v>2</v>
      </c>
      <c r="AE859" s="42">
        <v>1</v>
      </c>
      <c r="AF859" s="42">
        <v>2</v>
      </c>
      <c r="AG859" s="42">
        <v>0</v>
      </c>
      <c r="AH859" s="42">
        <v>1</v>
      </c>
      <c r="AI859" s="42">
        <v>1</v>
      </c>
      <c r="AJ859" s="18">
        <v>12</v>
      </c>
      <c r="AK859" s="47">
        <v>1.3333333333333333</v>
      </c>
      <c r="AL859" s="75">
        <v>4</v>
      </c>
      <c r="AM859" s="47"/>
      <c r="AN859" s="47"/>
      <c r="AO859" s="48">
        <v>0</v>
      </c>
      <c r="AP859" s="49">
        <v>1</v>
      </c>
      <c r="AQ859" s="18" t="s">
        <v>1168</v>
      </c>
      <c r="AR859" s="24">
        <v>23</v>
      </c>
      <c r="AS859" s="24" t="s">
        <v>1510</v>
      </c>
      <c r="AT859" s="79">
        <f t="shared" si="436"/>
        <v>0.15384615384615385</v>
      </c>
      <c r="AU859" s="51" t="b">
        <f t="shared" si="437"/>
        <v>0</v>
      </c>
      <c r="AV859" s="53">
        <v>172.5</v>
      </c>
      <c r="AW859" s="47"/>
      <c r="AX859" s="18" t="s">
        <v>1841</v>
      </c>
      <c r="AY859" s="18">
        <v>2</v>
      </c>
      <c r="AZ859" s="18">
        <f t="shared" si="431"/>
        <v>2.4615384615384617</v>
      </c>
      <c r="BA859" s="44">
        <f t="shared" si="443"/>
        <v>72</v>
      </c>
      <c r="BB859" s="80">
        <f t="shared" si="438"/>
        <v>720</v>
      </c>
      <c r="BC859" s="18">
        <f t="shared" si="446"/>
        <v>720</v>
      </c>
      <c r="BD859" s="18">
        <f>BO859*G859</f>
        <v>18000</v>
      </c>
      <c r="BE859" s="18">
        <f t="shared" si="447"/>
        <v>36000</v>
      </c>
      <c r="BF859" s="18">
        <v>5</v>
      </c>
      <c r="BG859" s="19">
        <f>ROUNDUP(AR859/BC859,0)</f>
        <v>1</v>
      </c>
      <c r="BH859" s="19">
        <f t="shared" si="448"/>
        <v>1</v>
      </c>
      <c r="BI859" s="19"/>
      <c r="BJ859" s="19"/>
      <c r="BK859" s="19">
        <f t="shared" si="444"/>
        <v>720</v>
      </c>
      <c r="BL859" s="19">
        <f t="shared" si="445"/>
        <v>18000</v>
      </c>
      <c r="BM859" s="19">
        <f t="shared" si="440"/>
        <v>0.76923076923076927</v>
      </c>
      <c r="BN859" s="18">
        <f t="shared" si="441"/>
        <v>0</v>
      </c>
      <c r="BO859" s="18">
        <f t="shared" si="442"/>
        <v>720</v>
      </c>
      <c r="BP859" s="18">
        <f>BC859/AT859</f>
        <v>4680</v>
      </c>
    </row>
    <row r="860" spans="1:68" x14ac:dyDescent="0.25">
      <c r="A860" s="18">
        <v>962</v>
      </c>
      <c r="B860" s="23" t="s">
        <v>1320</v>
      </c>
      <c r="C860" s="28" t="s">
        <v>1534</v>
      </c>
      <c r="D860" s="28"/>
      <c r="E860" s="23"/>
      <c r="F860" s="24">
        <v>0</v>
      </c>
      <c r="G860" s="25">
        <v>8.5</v>
      </c>
      <c r="H860" s="52" t="e">
        <v>#N/A</v>
      </c>
      <c r="I860" s="86" t="s">
        <v>1700</v>
      </c>
      <c r="J860" s="83" t="s">
        <v>1506</v>
      </c>
      <c r="K860" s="69" t="s">
        <v>1173</v>
      </c>
      <c r="L860" s="25" t="s">
        <v>1321</v>
      </c>
      <c r="M860" s="52">
        <v>8.5</v>
      </c>
      <c r="N860" s="71" t="s">
        <v>1208</v>
      </c>
      <c r="O860" s="25">
        <v>1</v>
      </c>
      <c r="P860" s="25">
        <v>2</v>
      </c>
      <c r="Q860" s="52">
        <v>1</v>
      </c>
      <c r="R860" s="25">
        <v>2</v>
      </c>
      <c r="S860" s="25">
        <v>6</v>
      </c>
      <c r="U860" s="25">
        <f t="shared" si="439"/>
        <v>6</v>
      </c>
      <c r="V860" s="71" t="s">
        <v>1944</v>
      </c>
      <c r="W860" s="71" t="s">
        <v>31</v>
      </c>
      <c r="X860" s="25" t="s">
        <v>1510</v>
      </c>
      <c r="Y860" s="25">
        <v>5000</v>
      </c>
      <c r="Z860" s="25">
        <v>21</v>
      </c>
      <c r="AA860" s="42"/>
      <c r="AB860" s="42"/>
      <c r="AC860" s="42"/>
      <c r="AD860" s="42"/>
      <c r="AE860" s="42"/>
      <c r="AF860" s="42"/>
      <c r="AG860" s="42">
        <v>1000</v>
      </c>
      <c r="AH860" s="42">
        <v>859</v>
      </c>
      <c r="AI860" s="42"/>
      <c r="AK860" s="47">
        <v>929.5</v>
      </c>
      <c r="AM860" s="47"/>
      <c r="AO860" s="48">
        <v>0</v>
      </c>
      <c r="AP860" s="49">
        <v>1</v>
      </c>
      <c r="AQ860" s="18" t="s">
        <v>1168</v>
      </c>
      <c r="AR860" s="57">
        <v>0</v>
      </c>
      <c r="AS860" s="24" t="s">
        <v>1510</v>
      </c>
      <c r="AT860" s="79">
        <f t="shared" si="436"/>
        <v>0</v>
      </c>
      <c r="AU860" s="51" t="b">
        <f t="shared" si="437"/>
        <v>0</v>
      </c>
      <c r="AV860" s="19"/>
      <c r="AW860" s="47"/>
      <c r="AX860" s="18" t="s">
        <v>1841</v>
      </c>
      <c r="AY860" s="18">
        <v>2</v>
      </c>
      <c r="AZ860" s="18">
        <f t="shared" si="431"/>
        <v>0</v>
      </c>
      <c r="BA860" s="44">
        <f t="shared" si="443"/>
        <v>0</v>
      </c>
      <c r="BB860" s="80">
        <f t="shared" si="438"/>
        <v>5000</v>
      </c>
      <c r="BC860" s="18">
        <f t="shared" si="446"/>
        <v>5000</v>
      </c>
      <c r="BD860" s="18">
        <f>BO860*G860</f>
        <v>42500</v>
      </c>
      <c r="BE860" s="18">
        <f t="shared" si="447"/>
        <v>85000</v>
      </c>
      <c r="BF860" s="18">
        <f>U860</f>
        <v>6</v>
      </c>
      <c r="BG860" s="19">
        <f>ROUNDUP(AR860/BC860,0)</f>
        <v>0</v>
      </c>
      <c r="BH860" s="19">
        <f t="shared" si="448"/>
        <v>2</v>
      </c>
      <c r="BI860" s="19"/>
      <c r="BJ860" s="19"/>
      <c r="BK860" s="19">
        <f t="shared" si="444"/>
        <v>10000</v>
      </c>
      <c r="BL860" s="58">
        <f t="shared" si="445"/>
        <v>85000</v>
      </c>
      <c r="BM860" s="19">
        <f t="shared" si="440"/>
        <v>0</v>
      </c>
      <c r="BN860" s="18">
        <f t="shared" si="441"/>
        <v>-19</v>
      </c>
      <c r="BO860" s="18">
        <f t="shared" si="442"/>
        <v>5000</v>
      </c>
      <c r="BP860" s="18" t="e">
        <f>BC860/AT860</f>
        <v>#DIV/0!</v>
      </c>
    </row>
    <row r="861" spans="1:68" ht="30" x14ac:dyDescent="0.25">
      <c r="A861" s="18">
        <v>918</v>
      </c>
      <c r="B861" s="28" t="s">
        <v>2344</v>
      </c>
      <c r="C861" s="28" t="s">
        <v>1534</v>
      </c>
      <c r="D861" s="28"/>
      <c r="E861" s="23"/>
      <c r="F861" s="24">
        <v>0</v>
      </c>
      <c r="G861" s="25">
        <v>26</v>
      </c>
      <c r="H861" s="52" t="e">
        <v>#N/A</v>
      </c>
      <c r="I861" s="86" t="s">
        <v>1700</v>
      </c>
      <c r="J861" s="83" t="s">
        <v>1499</v>
      </c>
      <c r="K861" s="69" t="s">
        <v>1178</v>
      </c>
      <c r="L861" s="25">
        <v>0</v>
      </c>
      <c r="M861" s="52">
        <v>26</v>
      </c>
      <c r="N861" s="71" t="s">
        <v>1208</v>
      </c>
      <c r="O861" s="37">
        <v>1</v>
      </c>
      <c r="P861" s="37">
        <v>4</v>
      </c>
      <c r="Q861" s="87">
        <v>1</v>
      </c>
      <c r="R861" s="37">
        <v>2</v>
      </c>
      <c r="S861" s="37">
        <v>8</v>
      </c>
      <c r="T861" s="44"/>
      <c r="U861" s="25">
        <f t="shared" si="439"/>
        <v>8</v>
      </c>
      <c r="V861" s="71" t="s">
        <v>1968</v>
      </c>
      <c r="W861" s="71" t="s">
        <v>46</v>
      </c>
      <c r="X861" s="23" t="s">
        <v>1510</v>
      </c>
      <c r="Y861" s="25">
        <v>1500</v>
      </c>
      <c r="Z861" s="25">
        <v>15</v>
      </c>
      <c r="AA861" s="42"/>
      <c r="AB861" s="42"/>
      <c r="AC861" s="42"/>
      <c r="AD861" s="42"/>
      <c r="AE861" s="42"/>
      <c r="AF861" s="42"/>
      <c r="AG861" s="42"/>
      <c r="AH861" s="42">
        <v>2730</v>
      </c>
      <c r="AI861" s="42">
        <v>500</v>
      </c>
      <c r="AK861" s="47">
        <v>1615</v>
      </c>
      <c r="AM861" s="47"/>
      <c r="AO861" s="48">
        <v>0</v>
      </c>
      <c r="AP861" s="49">
        <v>1</v>
      </c>
      <c r="AQ861" s="18" t="s">
        <v>1168</v>
      </c>
      <c r="AR861" s="57">
        <v>0</v>
      </c>
      <c r="AS861" s="24" t="s">
        <v>1510</v>
      </c>
      <c r="AT861" s="79">
        <f t="shared" si="436"/>
        <v>0</v>
      </c>
      <c r="AU861" s="51" t="b">
        <f t="shared" si="437"/>
        <v>0</v>
      </c>
      <c r="AV861" s="19"/>
      <c r="AW861" s="47"/>
      <c r="AX861" s="18" t="s">
        <v>1841</v>
      </c>
      <c r="AY861" s="18">
        <v>2</v>
      </c>
      <c r="AZ861" s="18">
        <f t="shared" si="431"/>
        <v>0</v>
      </c>
      <c r="BA861" s="44">
        <f t="shared" si="443"/>
        <v>0</v>
      </c>
      <c r="BB861" s="80">
        <f t="shared" si="438"/>
        <v>1500</v>
      </c>
      <c r="BC861" s="18">
        <f t="shared" si="446"/>
        <v>1500</v>
      </c>
      <c r="BD861" s="18">
        <f>BO861*G861</f>
        <v>39000</v>
      </c>
      <c r="BE861" s="18">
        <f t="shared" si="447"/>
        <v>78000</v>
      </c>
      <c r="BF861" s="18">
        <f>U861</f>
        <v>8</v>
      </c>
      <c r="BG861" s="19">
        <f>ROUNDUP(AR861/BC861,0)</f>
        <v>0</v>
      </c>
      <c r="BH861" s="19">
        <f t="shared" si="448"/>
        <v>2</v>
      </c>
      <c r="BI861" s="19"/>
      <c r="BJ861" s="19"/>
      <c r="BK861" s="19">
        <f t="shared" si="444"/>
        <v>3000</v>
      </c>
      <c r="BL861" s="58">
        <f t="shared" si="445"/>
        <v>78000</v>
      </c>
      <c r="BM861" s="19">
        <f t="shared" si="440"/>
        <v>0</v>
      </c>
      <c r="BN861" s="18">
        <f t="shared" si="441"/>
        <v>0</v>
      </c>
      <c r="BO861" s="18">
        <f t="shared" si="442"/>
        <v>1500</v>
      </c>
      <c r="BP861" s="18" t="e">
        <f>BC861/AT861</f>
        <v>#DIV/0!</v>
      </c>
    </row>
    <row r="862" spans="1:68" ht="30" x14ac:dyDescent="0.25">
      <c r="A862" s="18">
        <v>390</v>
      </c>
      <c r="B862" s="28" t="s">
        <v>2356</v>
      </c>
      <c r="C862" s="23" t="s">
        <v>1595</v>
      </c>
      <c r="D862" s="23"/>
      <c r="E862" s="23"/>
      <c r="F862" s="24">
        <v>0</v>
      </c>
      <c r="G862" s="25" t="s">
        <v>1524</v>
      </c>
      <c r="H862" s="52" t="e">
        <v>#N/A</v>
      </c>
      <c r="I862" s="86" t="s">
        <v>1700</v>
      </c>
      <c r="J862" s="83" t="s">
        <v>1505</v>
      </c>
      <c r="K862" s="71" t="s">
        <v>1199</v>
      </c>
      <c r="L862" s="25" t="s">
        <v>1078</v>
      </c>
      <c r="M862" s="52" t="s">
        <v>1524</v>
      </c>
      <c r="N862" s="71" t="s">
        <v>1208</v>
      </c>
      <c r="O862" s="37">
        <v>1</v>
      </c>
      <c r="P862" s="37">
        <v>3</v>
      </c>
      <c r="Q862" s="87">
        <v>1</v>
      </c>
      <c r="R862" s="37">
        <v>1</v>
      </c>
      <c r="S862" s="37">
        <v>1</v>
      </c>
      <c r="T862" s="37">
        <v>5</v>
      </c>
      <c r="U862" s="25">
        <f t="shared" si="439"/>
        <v>6</v>
      </c>
      <c r="V862" s="71" t="s">
        <v>1901</v>
      </c>
      <c r="W862" s="71" t="s">
        <v>46</v>
      </c>
      <c r="X862" s="23" t="s">
        <v>1529</v>
      </c>
      <c r="Y862" s="25">
        <v>250</v>
      </c>
      <c r="Z862" s="25">
        <v>30</v>
      </c>
      <c r="AA862" s="42">
        <v>0</v>
      </c>
      <c r="AB862" s="42">
        <v>0</v>
      </c>
      <c r="AC862" s="42">
        <v>0</v>
      </c>
      <c r="AD862" s="42">
        <v>0</v>
      </c>
      <c r="AE862" s="42">
        <v>0</v>
      </c>
      <c r="AF862" s="42">
        <v>0</v>
      </c>
      <c r="AG862" s="42">
        <v>0</v>
      </c>
      <c r="AH862" s="42">
        <v>0</v>
      </c>
      <c r="AI862" s="42">
        <v>0</v>
      </c>
      <c r="AJ862" s="18">
        <v>0</v>
      </c>
      <c r="AK862" s="47">
        <v>0</v>
      </c>
      <c r="AL862" s="75">
        <v>0</v>
      </c>
      <c r="AM862" s="47"/>
      <c r="AN862" s="47"/>
      <c r="AO862" s="48">
        <v>0</v>
      </c>
      <c r="AP862" s="49">
        <v>1</v>
      </c>
      <c r="AQ862" s="18" t="s">
        <v>1168</v>
      </c>
      <c r="AR862" s="24">
        <v>0</v>
      </c>
      <c r="AS862" s="24" t="s">
        <v>1510</v>
      </c>
      <c r="AT862" s="79">
        <f t="shared" si="436"/>
        <v>0</v>
      </c>
      <c r="AU862" s="51" t="b">
        <f t="shared" si="437"/>
        <v>0</v>
      </c>
      <c r="AV862" s="19"/>
      <c r="AW862" s="47"/>
      <c r="AX862" s="18" t="s">
        <v>1867</v>
      </c>
      <c r="AY862" s="18">
        <v>2</v>
      </c>
      <c r="AZ862" s="43"/>
      <c r="BB862" s="80">
        <f t="shared" si="438"/>
        <v>250</v>
      </c>
      <c r="BC862" s="18">
        <f t="shared" si="446"/>
        <v>250</v>
      </c>
      <c r="BE862" s="18">
        <f t="shared" si="447"/>
        <v>0</v>
      </c>
      <c r="BF862" s="18">
        <v>5</v>
      </c>
      <c r="BG862" s="19">
        <f t="shared" ref="BG862:BG876" si="449">ROUNDUP(AR862/BO862,0)</f>
        <v>0</v>
      </c>
      <c r="BH862" s="19">
        <f t="shared" si="448"/>
        <v>2</v>
      </c>
      <c r="BI862" s="19"/>
      <c r="BJ862" s="19"/>
      <c r="BK862" s="19">
        <f t="shared" si="444"/>
        <v>500</v>
      </c>
      <c r="BL862" s="19" t="e">
        <f t="shared" si="445"/>
        <v>#VALUE!</v>
      </c>
      <c r="BM862" s="19">
        <f t="shared" si="440"/>
        <v>0</v>
      </c>
      <c r="BN862" s="18">
        <f t="shared" si="441"/>
        <v>-20</v>
      </c>
      <c r="BO862" s="18">
        <f t="shared" si="442"/>
        <v>250</v>
      </c>
      <c r="BP862" s="18" t="e">
        <f t="shared" ref="BP862:BP876" si="450">BO862/AT862</f>
        <v>#DIV/0!</v>
      </c>
    </row>
    <row r="863" spans="1:68" x14ac:dyDescent="0.25">
      <c r="A863" s="18">
        <v>640</v>
      </c>
      <c r="B863" s="23" t="s">
        <v>1044</v>
      </c>
      <c r="C863" s="23" t="s">
        <v>1595</v>
      </c>
      <c r="D863" s="23"/>
      <c r="E863" s="23"/>
      <c r="F863" s="24">
        <v>0</v>
      </c>
      <c r="G863" s="25">
        <v>25</v>
      </c>
      <c r="H863" s="52" t="e">
        <v>#N/A</v>
      </c>
      <c r="I863" s="86" t="s">
        <v>1699</v>
      </c>
      <c r="J863" s="83" t="s">
        <v>1633</v>
      </c>
      <c r="K863" s="71" t="s">
        <v>1199</v>
      </c>
      <c r="L863" s="25" t="s">
        <v>1045</v>
      </c>
      <c r="M863" s="52">
        <v>25</v>
      </c>
      <c r="N863" s="71" t="s">
        <v>1208</v>
      </c>
      <c r="O863" s="25">
        <v>1</v>
      </c>
      <c r="P863" s="25">
        <v>10</v>
      </c>
      <c r="Q863" s="52">
        <v>3</v>
      </c>
      <c r="R863" s="25">
        <v>2</v>
      </c>
      <c r="S863" s="25">
        <v>1</v>
      </c>
      <c r="T863" s="25">
        <v>3</v>
      </c>
      <c r="U863" s="25">
        <f t="shared" si="439"/>
        <v>16</v>
      </c>
      <c r="V863" s="71" t="s">
        <v>1966</v>
      </c>
      <c r="W863" s="71" t="s">
        <v>21</v>
      </c>
      <c r="X863" s="25" t="s">
        <v>1510</v>
      </c>
      <c r="Y863" s="25">
        <v>720</v>
      </c>
      <c r="Z863" s="25">
        <v>72</v>
      </c>
      <c r="AA863" s="42">
        <v>0</v>
      </c>
      <c r="AB863" s="42">
        <v>0</v>
      </c>
      <c r="AC863" s="42">
        <v>0</v>
      </c>
      <c r="AD863" s="42">
        <v>0</v>
      </c>
      <c r="AE863" s="42">
        <v>0</v>
      </c>
      <c r="AF863" s="42">
        <v>0</v>
      </c>
      <c r="AG863" s="42">
        <v>0</v>
      </c>
      <c r="AH863" s="42">
        <v>0</v>
      </c>
      <c r="AI863" s="42">
        <v>0</v>
      </c>
      <c r="AJ863" s="18">
        <v>0</v>
      </c>
      <c r="AK863" s="47">
        <v>0</v>
      </c>
      <c r="AL863" s="75">
        <v>0</v>
      </c>
      <c r="AM863" s="47"/>
      <c r="AN863" s="47"/>
      <c r="AO863" s="48">
        <v>0</v>
      </c>
      <c r="AP863" s="49">
        <v>1</v>
      </c>
      <c r="AQ863" s="18" t="s">
        <v>1168</v>
      </c>
      <c r="AR863" s="24">
        <v>0</v>
      </c>
      <c r="AS863" s="24" t="s">
        <v>1510</v>
      </c>
      <c r="AT863" s="79">
        <f t="shared" si="436"/>
        <v>0</v>
      </c>
      <c r="AU863" s="51" t="b">
        <f t="shared" si="437"/>
        <v>0</v>
      </c>
      <c r="AV863" s="19"/>
      <c r="AW863" s="47"/>
      <c r="AX863" s="18" t="s">
        <v>1867</v>
      </c>
      <c r="AY863" s="18">
        <v>2</v>
      </c>
      <c r="AZ863" s="43"/>
      <c r="BB863" s="80">
        <f t="shared" si="438"/>
        <v>720</v>
      </c>
      <c r="BC863" s="18">
        <f t="shared" si="446"/>
        <v>720</v>
      </c>
      <c r="BD863" s="18">
        <f>BO863*G863</f>
        <v>18000</v>
      </c>
      <c r="BE863" s="18">
        <f t="shared" si="447"/>
        <v>36000</v>
      </c>
      <c r="BF863" s="18">
        <v>5</v>
      </c>
      <c r="BG863" s="19">
        <f t="shared" si="449"/>
        <v>0</v>
      </c>
      <c r="BH863" s="19">
        <f t="shared" si="448"/>
        <v>2</v>
      </c>
      <c r="BI863" s="19"/>
      <c r="BJ863" s="19"/>
      <c r="BK863" s="19">
        <f t="shared" si="444"/>
        <v>1440</v>
      </c>
      <c r="BL863" s="19">
        <f t="shared" si="445"/>
        <v>36000</v>
      </c>
      <c r="BM863" s="19">
        <f t="shared" si="440"/>
        <v>0</v>
      </c>
      <c r="BN863" s="18">
        <f t="shared" si="441"/>
        <v>0</v>
      </c>
      <c r="BO863" s="18">
        <f t="shared" si="442"/>
        <v>720</v>
      </c>
      <c r="BP863" s="18" t="e">
        <f t="shared" si="450"/>
        <v>#DIV/0!</v>
      </c>
    </row>
    <row r="864" spans="1:68" x14ac:dyDescent="0.25">
      <c r="A864" s="18">
        <v>1076</v>
      </c>
      <c r="B864" s="23" t="s">
        <v>1160</v>
      </c>
      <c r="C864" s="23" t="s">
        <v>1595</v>
      </c>
      <c r="D864" s="23"/>
      <c r="E864" s="23"/>
      <c r="F864" s="24">
        <v>254632</v>
      </c>
      <c r="G864" s="25" t="s">
        <v>1527</v>
      </c>
      <c r="H864" s="52" t="s">
        <v>1812</v>
      </c>
      <c r="I864" s="86" t="s">
        <v>1700</v>
      </c>
      <c r="J864" s="83" t="s">
        <v>1502</v>
      </c>
      <c r="K864" s="71" t="s">
        <v>1187</v>
      </c>
      <c r="L864" s="25" t="s">
        <v>1161</v>
      </c>
      <c r="M864" s="52" t="s">
        <v>1527</v>
      </c>
      <c r="N864" s="71" t="s">
        <v>1208</v>
      </c>
      <c r="O864" s="25">
        <v>1</v>
      </c>
      <c r="P864" s="25">
        <v>10</v>
      </c>
      <c r="Q864" s="52">
        <v>1</v>
      </c>
      <c r="R864" s="25">
        <v>3</v>
      </c>
      <c r="S864" s="25">
        <v>15</v>
      </c>
      <c r="T864" s="25">
        <v>5</v>
      </c>
      <c r="U864" s="25">
        <f t="shared" si="439"/>
        <v>15</v>
      </c>
      <c r="V864" s="71" t="s">
        <v>1977</v>
      </c>
      <c r="W864" s="71" t="s">
        <v>46</v>
      </c>
      <c r="X864" s="25" t="s">
        <v>1510</v>
      </c>
      <c r="Y864" s="25">
        <v>200000</v>
      </c>
      <c r="Z864" s="25">
        <v>1000</v>
      </c>
      <c r="AA864" s="42"/>
      <c r="AB864" s="42"/>
      <c r="AC864" s="42"/>
      <c r="AD864" s="42"/>
      <c r="AE864" s="42"/>
      <c r="AF864" s="42"/>
      <c r="AG864" s="42"/>
      <c r="AH864" s="42"/>
      <c r="AI864" s="42">
        <v>0</v>
      </c>
      <c r="AJ864" s="18">
        <v>0</v>
      </c>
      <c r="AK864" s="47">
        <v>0</v>
      </c>
      <c r="AL864" s="75">
        <v>0</v>
      </c>
      <c r="AM864" s="47"/>
      <c r="AN864" s="47"/>
      <c r="AO864" s="48">
        <v>0</v>
      </c>
      <c r="AP864" s="49">
        <v>1</v>
      </c>
      <c r="AQ864" s="18" t="s">
        <v>1168</v>
      </c>
      <c r="AR864" s="24">
        <v>254632</v>
      </c>
      <c r="AS864" s="24" t="s">
        <v>1510</v>
      </c>
      <c r="AT864" s="79">
        <f t="shared" si="436"/>
        <v>0</v>
      </c>
      <c r="AU864" s="51" t="b">
        <f t="shared" si="437"/>
        <v>0</v>
      </c>
      <c r="AV864" s="19"/>
      <c r="AW864" s="47"/>
      <c r="AX864" s="18" t="s">
        <v>1867</v>
      </c>
      <c r="AY864" s="18">
        <v>2</v>
      </c>
      <c r="AZ864" s="43"/>
      <c r="BB864" s="80">
        <f t="shared" si="438"/>
        <v>200000</v>
      </c>
      <c r="BC864" s="18">
        <f t="shared" si="446"/>
        <v>200000</v>
      </c>
      <c r="BE864" s="18">
        <f t="shared" si="447"/>
        <v>0</v>
      </c>
      <c r="BF864" s="18">
        <v>5</v>
      </c>
      <c r="BG864" s="19">
        <f t="shared" si="449"/>
        <v>2</v>
      </c>
      <c r="BH864" s="19">
        <f t="shared" si="448"/>
        <v>0</v>
      </c>
      <c r="BI864" s="19"/>
      <c r="BJ864" s="19"/>
      <c r="BK864" s="19">
        <f t="shared" si="444"/>
        <v>0</v>
      </c>
      <c r="BL864" s="19" t="e">
        <f t="shared" si="445"/>
        <v>#VALUE!</v>
      </c>
      <c r="BM864" s="19">
        <f t="shared" si="440"/>
        <v>0</v>
      </c>
      <c r="BN864" s="18">
        <f t="shared" si="441"/>
        <v>0</v>
      </c>
      <c r="BO864" s="18">
        <f t="shared" si="442"/>
        <v>200000</v>
      </c>
      <c r="BP864" s="18" t="e">
        <f t="shared" si="450"/>
        <v>#DIV/0!</v>
      </c>
    </row>
    <row r="865" spans="1:68" ht="30" x14ac:dyDescent="0.25">
      <c r="A865" s="18">
        <v>1070</v>
      </c>
      <c r="B865" s="28" t="s">
        <v>2357</v>
      </c>
      <c r="C865" s="23" t="s">
        <v>1595</v>
      </c>
      <c r="D865" s="23"/>
      <c r="E865" s="23"/>
      <c r="F865" s="24">
        <v>10210</v>
      </c>
      <c r="G865" s="25" t="s">
        <v>1522</v>
      </c>
      <c r="H865" s="52" t="s">
        <v>1830</v>
      </c>
      <c r="I865" s="86" t="s">
        <v>1700</v>
      </c>
      <c r="J865" s="83" t="s">
        <v>1499</v>
      </c>
      <c r="K865" s="71" t="s">
        <v>1187</v>
      </c>
      <c r="L865" s="25" t="s">
        <v>1148</v>
      </c>
      <c r="M865" s="52" t="s">
        <v>1522</v>
      </c>
      <c r="N865" s="71" t="s">
        <v>1208</v>
      </c>
      <c r="O865" s="25">
        <v>1</v>
      </c>
      <c r="P865" s="25">
        <v>10</v>
      </c>
      <c r="Q865" s="52">
        <v>1</v>
      </c>
      <c r="R865" s="25">
        <v>3</v>
      </c>
      <c r="S865" s="25">
        <v>15</v>
      </c>
      <c r="T865" s="25">
        <v>5</v>
      </c>
      <c r="U865" s="25">
        <f t="shared" si="439"/>
        <v>15</v>
      </c>
      <c r="V865" s="71" t="s">
        <v>1977</v>
      </c>
      <c r="W865" s="71" t="s">
        <v>46</v>
      </c>
      <c r="X865" s="25" t="s">
        <v>1510</v>
      </c>
      <c r="Y865" s="25">
        <v>5000</v>
      </c>
      <c r="Z865" s="25">
        <v>400</v>
      </c>
      <c r="AA865" s="42"/>
      <c r="AB865" s="42"/>
      <c r="AC865" s="42"/>
      <c r="AD865" s="42"/>
      <c r="AE865" s="42"/>
      <c r="AF865" s="42"/>
      <c r="AG865" s="42"/>
      <c r="AH865" s="42"/>
      <c r="AI865" s="42">
        <v>0</v>
      </c>
      <c r="AJ865" s="18">
        <v>0</v>
      </c>
      <c r="AK865" s="47">
        <v>0</v>
      </c>
      <c r="AL865" s="75">
        <v>0</v>
      </c>
      <c r="AM865" s="47"/>
      <c r="AN865" s="47"/>
      <c r="AO865" s="48">
        <v>0</v>
      </c>
      <c r="AP865" s="49">
        <v>1</v>
      </c>
      <c r="AQ865" s="18" t="s">
        <v>1168</v>
      </c>
      <c r="AR865" s="24">
        <v>10210</v>
      </c>
      <c r="AS865" s="24" t="s">
        <v>1510</v>
      </c>
      <c r="AT865" s="79">
        <f t="shared" si="436"/>
        <v>0</v>
      </c>
      <c r="AU865" s="51" t="b">
        <f t="shared" si="437"/>
        <v>0</v>
      </c>
      <c r="AV865" s="19"/>
      <c r="AW865" s="47"/>
      <c r="AX865" s="18" t="s">
        <v>1867</v>
      </c>
      <c r="AY865" s="18">
        <v>2</v>
      </c>
      <c r="AZ865" s="43"/>
      <c r="BB865" s="80">
        <f t="shared" si="438"/>
        <v>5000</v>
      </c>
      <c r="BC865" s="18">
        <f t="shared" si="446"/>
        <v>5000</v>
      </c>
      <c r="BE865" s="18">
        <f t="shared" si="447"/>
        <v>0</v>
      </c>
      <c r="BF865" s="18">
        <v>5</v>
      </c>
      <c r="BG865" s="19">
        <f t="shared" si="449"/>
        <v>3</v>
      </c>
      <c r="BH865" s="19">
        <f t="shared" si="448"/>
        <v>-1</v>
      </c>
      <c r="BI865" s="19"/>
      <c r="BJ865" s="19"/>
      <c r="BK865" s="19">
        <f t="shared" si="444"/>
        <v>-5000</v>
      </c>
      <c r="BL865" s="19" t="e">
        <f t="shared" si="445"/>
        <v>#VALUE!</v>
      </c>
      <c r="BM865" s="19">
        <f t="shared" si="440"/>
        <v>0</v>
      </c>
      <c r="BN865" s="18">
        <f t="shared" si="441"/>
        <v>-200</v>
      </c>
      <c r="BO865" s="18">
        <f t="shared" si="442"/>
        <v>5000</v>
      </c>
      <c r="BP865" s="18" t="e">
        <f t="shared" si="450"/>
        <v>#DIV/0!</v>
      </c>
    </row>
    <row r="866" spans="1:68" ht="30" x14ac:dyDescent="0.25">
      <c r="A866" s="18">
        <v>1065</v>
      </c>
      <c r="B866" s="28" t="s">
        <v>2358</v>
      </c>
      <c r="C866" s="23" t="s">
        <v>1595</v>
      </c>
      <c r="D866" s="23"/>
      <c r="E866" s="23"/>
      <c r="F866" s="24">
        <v>4400</v>
      </c>
      <c r="G866" s="25" t="s">
        <v>1521</v>
      </c>
      <c r="H866" s="52" t="s">
        <v>1831</v>
      </c>
      <c r="I866" s="86" t="s">
        <v>1700</v>
      </c>
      <c r="J866" s="83" t="s">
        <v>1499</v>
      </c>
      <c r="K866" s="71" t="s">
        <v>1187</v>
      </c>
      <c r="L866" s="25" t="s">
        <v>1147</v>
      </c>
      <c r="M866" s="52" t="s">
        <v>1521</v>
      </c>
      <c r="N866" s="71" t="s">
        <v>1208</v>
      </c>
      <c r="O866" s="25">
        <v>1</v>
      </c>
      <c r="P866" s="25">
        <v>10</v>
      </c>
      <c r="Q866" s="52">
        <v>1</v>
      </c>
      <c r="R866" s="25">
        <v>3</v>
      </c>
      <c r="S866" s="25">
        <v>15</v>
      </c>
      <c r="T866" s="25">
        <v>5</v>
      </c>
      <c r="U866" s="25">
        <f t="shared" si="439"/>
        <v>15</v>
      </c>
      <c r="V866" s="71" t="s">
        <v>1964</v>
      </c>
      <c r="W866" s="71" t="s">
        <v>46</v>
      </c>
      <c r="X866" s="25" t="s">
        <v>1510</v>
      </c>
      <c r="Y866" s="25">
        <v>5000</v>
      </c>
      <c r="Z866" s="25">
        <v>400</v>
      </c>
      <c r="AA866" s="42"/>
      <c r="AB866" s="42"/>
      <c r="AC866" s="42"/>
      <c r="AD866" s="42"/>
      <c r="AE866" s="42"/>
      <c r="AF866" s="42"/>
      <c r="AG866" s="42"/>
      <c r="AH866" s="42"/>
      <c r="AI866" s="42">
        <v>0</v>
      </c>
      <c r="AJ866" s="18">
        <v>0</v>
      </c>
      <c r="AK866" s="47">
        <v>0</v>
      </c>
      <c r="AL866" s="75">
        <v>0</v>
      </c>
      <c r="AM866" s="47"/>
      <c r="AN866" s="47"/>
      <c r="AO866" s="48">
        <v>0</v>
      </c>
      <c r="AP866" s="49">
        <v>1</v>
      </c>
      <c r="AQ866" s="18" t="s">
        <v>1168</v>
      </c>
      <c r="AR866" s="24">
        <v>4400</v>
      </c>
      <c r="AS866" s="24" t="s">
        <v>1510</v>
      </c>
      <c r="AT866" s="79">
        <f t="shared" si="436"/>
        <v>0</v>
      </c>
      <c r="AU866" s="51" t="b">
        <f t="shared" si="437"/>
        <v>0</v>
      </c>
      <c r="AV866" s="19"/>
      <c r="AW866" s="47"/>
      <c r="AX866" s="18" t="s">
        <v>1867</v>
      </c>
      <c r="AY866" s="18">
        <v>2</v>
      </c>
      <c r="AZ866" s="43"/>
      <c r="BB866" s="80">
        <f t="shared" si="438"/>
        <v>5000</v>
      </c>
      <c r="BC866" s="18">
        <f t="shared" si="446"/>
        <v>5000</v>
      </c>
      <c r="BE866" s="18">
        <f t="shared" si="447"/>
        <v>0</v>
      </c>
      <c r="BF866" s="18">
        <v>5</v>
      </c>
      <c r="BG866" s="19">
        <f t="shared" si="449"/>
        <v>1</v>
      </c>
      <c r="BH866" s="19">
        <f t="shared" si="448"/>
        <v>1</v>
      </c>
      <c r="BI866" s="19"/>
      <c r="BJ866" s="19"/>
      <c r="BK866" s="19">
        <f t="shared" si="444"/>
        <v>5000</v>
      </c>
      <c r="BL866" s="19" t="e">
        <f t="shared" si="445"/>
        <v>#VALUE!</v>
      </c>
      <c r="BM866" s="19">
        <f t="shared" si="440"/>
        <v>0</v>
      </c>
      <c r="BN866" s="18">
        <f t="shared" si="441"/>
        <v>-200</v>
      </c>
      <c r="BO866" s="18">
        <f t="shared" si="442"/>
        <v>5000</v>
      </c>
      <c r="BP866" s="18" t="e">
        <f t="shared" si="450"/>
        <v>#DIV/0!</v>
      </c>
    </row>
    <row r="867" spans="1:68" ht="30" x14ac:dyDescent="0.25">
      <c r="A867" s="18">
        <v>1073</v>
      </c>
      <c r="B867" s="28" t="s">
        <v>2359</v>
      </c>
      <c r="C867" s="23" t="s">
        <v>1595</v>
      </c>
      <c r="D867" s="23"/>
      <c r="E867" s="23"/>
      <c r="F867" s="24">
        <v>5105</v>
      </c>
      <c r="G867" s="25" t="s">
        <v>1522</v>
      </c>
      <c r="H867" s="52" t="e">
        <v>#N/A</v>
      </c>
      <c r="I867" s="86" t="s">
        <v>1700</v>
      </c>
      <c r="J867" s="83" t="s">
        <v>1499</v>
      </c>
      <c r="K867" s="71" t="s">
        <v>1187</v>
      </c>
      <c r="L867" s="25" t="s">
        <v>1151</v>
      </c>
      <c r="M867" s="52" t="s">
        <v>1522</v>
      </c>
      <c r="N867" s="71" t="s">
        <v>1208</v>
      </c>
      <c r="O867" s="25">
        <v>1</v>
      </c>
      <c r="P867" s="25">
        <v>10</v>
      </c>
      <c r="Q867" s="52">
        <v>1</v>
      </c>
      <c r="R867" s="25">
        <v>3</v>
      </c>
      <c r="S867" s="25">
        <v>15</v>
      </c>
      <c r="T867" s="25">
        <v>5</v>
      </c>
      <c r="U867" s="25">
        <f t="shared" si="439"/>
        <v>15</v>
      </c>
      <c r="V867" s="71" t="s">
        <v>1977</v>
      </c>
      <c r="W867" s="71" t="s">
        <v>46</v>
      </c>
      <c r="X867" s="25" t="s">
        <v>1510</v>
      </c>
      <c r="Y867" s="25">
        <v>5000</v>
      </c>
      <c r="Z867" s="25">
        <v>400</v>
      </c>
      <c r="AA867" s="42"/>
      <c r="AB867" s="42"/>
      <c r="AC867" s="42"/>
      <c r="AD867" s="42"/>
      <c r="AE867" s="42"/>
      <c r="AF867" s="42"/>
      <c r="AG867" s="42"/>
      <c r="AH867" s="42"/>
      <c r="AI867" s="42">
        <v>0</v>
      </c>
      <c r="AJ867" s="18">
        <v>0</v>
      </c>
      <c r="AK867" s="47">
        <v>0</v>
      </c>
      <c r="AL867" s="75">
        <v>0</v>
      </c>
      <c r="AM867" s="47"/>
      <c r="AN867" s="47"/>
      <c r="AO867" s="48">
        <v>0</v>
      </c>
      <c r="AP867" s="49">
        <v>1</v>
      </c>
      <c r="AQ867" s="18" t="s">
        <v>1168</v>
      </c>
      <c r="AR867" s="24">
        <v>5105</v>
      </c>
      <c r="AS867" s="24" t="s">
        <v>1510</v>
      </c>
      <c r="AT867" s="79">
        <f t="shared" si="436"/>
        <v>0</v>
      </c>
      <c r="AU867" s="51" t="b">
        <f t="shared" si="437"/>
        <v>0</v>
      </c>
      <c r="AV867" s="19"/>
      <c r="AW867" s="47"/>
      <c r="AX867" s="18" t="s">
        <v>1867</v>
      </c>
      <c r="AY867" s="18">
        <v>2</v>
      </c>
      <c r="AZ867" s="43"/>
      <c r="BB867" s="80">
        <f t="shared" si="438"/>
        <v>5000</v>
      </c>
      <c r="BC867" s="18">
        <f t="shared" si="446"/>
        <v>5000</v>
      </c>
      <c r="BE867" s="18">
        <f t="shared" si="447"/>
        <v>0</v>
      </c>
      <c r="BF867" s="18">
        <v>5</v>
      </c>
      <c r="BG867" s="19">
        <f t="shared" si="449"/>
        <v>2</v>
      </c>
      <c r="BH867" s="19">
        <f t="shared" si="448"/>
        <v>0</v>
      </c>
      <c r="BI867" s="19"/>
      <c r="BJ867" s="19"/>
      <c r="BK867" s="19">
        <f t="shared" si="444"/>
        <v>0</v>
      </c>
      <c r="BL867" s="19" t="e">
        <f t="shared" si="445"/>
        <v>#VALUE!</v>
      </c>
      <c r="BM867" s="19">
        <f t="shared" si="440"/>
        <v>0</v>
      </c>
      <c r="BN867" s="18">
        <f t="shared" si="441"/>
        <v>-200</v>
      </c>
      <c r="BO867" s="18">
        <f t="shared" si="442"/>
        <v>5000</v>
      </c>
      <c r="BP867" s="18" t="e">
        <f t="shared" si="450"/>
        <v>#DIV/0!</v>
      </c>
    </row>
    <row r="868" spans="1:68" ht="30" x14ac:dyDescent="0.25">
      <c r="A868" s="18">
        <v>1074</v>
      </c>
      <c r="B868" s="28" t="s">
        <v>2360</v>
      </c>
      <c r="C868" s="23" t="s">
        <v>1595</v>
      </c>
      <c r="D868" s="23"/>
      <c r="E868" s="23"/>
      <c r="F868" s="24">
        <v>5105</v>
      </c>
      <c r="G868" s="25" t="s">
        <v>1522</v>
      </c>
      <c r="H868" s="52" t="e">
        <v>#N/A</v>
      </c>
      <c r="I868" s="86" t="s">
        <v>1700</v>
      </c>
      <c r="J868" s="83" t="s">
        <v>1499</v>
      </c>
      <c r="K868" s="71" t="s">
        <v>1187</v>
      </c>
      <c r="L868" s="25" t="s">
        <v>1159</v>
      </c>
      <c r="M868" s="52" t="s">
        <v>1522</v>
      </c>
      <c r="N868" s="71" t="s">
        <v>1208</v>
      </c>
      <c r="O868" s="25">
        <v>1</v>
      </c>
      <c r="P868" s="25">
        <v>10</v>
      </c>
      <c r="Q868" s="52">
        <v>1</v>
      </c>
      <c r="R868" s="25">
        <v>3</v>
      </c>
      <c r="S868" s="25">
        <v>15</v>
      </c>
      <c r="T868" s="25">
        <v>5</v>
      </c>
      <c r="U868" s="25">
        <f t="shared" si="439"/>
        <v>15</v>
      </c>
      <c r="V868" s="71" t="s">
        <v>1977</v>
      </c>
      <c r="W868" s="71" t="s">
        <v>46</v>
      </c>
      <c r="X868" s="25" t="s">
        <v>1510</v>
      </c>
      <c r="Y868" s="25">
        <v>5000</v>
      </c>
      <c r="Z868" s="25">
        <v>400</v>
      </c>
      <c r="AA868" s="42"/>
      <c r="AB868" s="42"/>
      <c r="AC868" s="42"/>
      <c r="AD868" s="42"/>
      <c r="AE868" s="42"/>
      <c r="AF868" s="42"/>
      <c r="AG868" s="42"/>
      <c r="AH868" s="42"/>
      <c r="AI868" s="42">
        <v>0</v>
      </c>
      <c r="AJ868" s="18">
        <v>0</v>
      </c>
      <c r="AK868" s="47">
        <v>0</v>
      </c>
      <c r="AL868" s="75">
        <v>0</v>
      </c>
      <c r="AM868" s="47"/>
      <c r="AN868" s="47"/>
      <c r="AO868" s="48">
        <v>0</v>
      </c>
      <c r="AP868" s="49">
        <v>1</v>
      </c>
      <c r="AQ868" s="18" t="s">
        <v>1168</v>
      </c>
      <c r="AR868" s="24">
        <v>5105</v>
      </c>
      <c r="AS868" s="24" t="s">
        <v>1510</v>
      </c>
      <c r="AT868" s="79">
        <f t="shared" si="436"/>
        <v>0</v>
      </c>
      <c r="AU868" s="51" t="b">
        <f t="shared" si="437"/>
        <v>0</v>
      </c>
      <c r="AV868" s="19"/>
      <c r="AW868" s="47"/>
      <c r="AX868" s="18" t="s">
        <v>1867</v>
      </c>
      <c r="AY868" s="18">
        <v>2</v>
      </c>
      <c r="AZ868" s="43"/>
      <c r="BB868" s="80">
        <f t="shared" si="438"/>
        <v>5000</v>
      </c>
      <c r="BC868" s="18">
        <f t="shared" si="446"/>
        <v>5000</v>
      </c>
      <c r="BE868" s="18">
        <f t="shared" si="447"/>
        <v>0</v>
      </c>
      <c r="BF868" s="18">
        <v>5</v>
      </c>
      <c r="BG868" s="19">
        <f t="shared" si="449"/>
        <v>2</v>
      </c>
      <c r="BH868" s="19">
        <f t="shared" si="448"/>
        <v>0</v>
      </c>
      <c r="BI868" s="19"/>
      <c r="BJ868" s="19"/>
      <c r="BK868" s="19">
        <f t="shared" si="444"/>
        <v>0</v>
      </c>
      <c r="BL868" s="19" t="e">
        <f t="shared" si="445"/>
        <v>#VALUE!</v>
      </c>
      <c r="BM868" s="19">
        <f t="shared" si="440"/>
        <v>0</v>
      </c>
      <c r="BN868" s="18">
        <f t="shared" si="441"/>
        <v>-200</v>
      </c>
      <c r="BO868" s="18">
        <f t="shared" si="442"/>
        <v>5000</v>
      </c>
      <c r="BP868" s="18" t="e">
        <f t="shared" si="450"/>
        <v>#DIV/0!</v>
      </c>
    </row>
    <row r="869" spans="1:68" ht="30" x14ac:dyDescent="0.25">
      <c r="A869" s="18">
        <v>1071</v>
      </c>
      <c r="B869" s="28" t="s">
        <v>2361</v>
      </c>
      <c r="C869" s="23" t="s">
        <v>1595</v>
      </c>
      <c r="D869" s="23"/>
      <c r="E869" s="23"/>
      <c r="F869" s="24">
        <v>5055</v>
      </c>
      <c r="G869" s="25" t="s">
        <v>1522</v>
      </c>
      <c r="H869" s="52" t="s">
        <v>1832</v>
      </c>
      <c r="I869" s="86" t="s">
        <v>1700</v>
      </c>
      <c r="J869" s="83" t="s">
        <v>1499</v>
      </c>
      <c r="K869" s="71" t="s">
        <v>1187</v>
      </c>
      <c r="L869" s="25" t="s">
        <v>1149</v>
      </c>
      <c r="M869" s="52" t="s">
        <v>1522</v>
      </c>
      <c r="N869" s="71" t="s">
        <v>1208</v>
      </c>
      <c r="O869" s="25">
        <v>1</v>
      </c>
      <c r="P869" s="25">
        <v>10</v>
      </c>
      <c r="Q869" s="52">
        <v>1</v>
      </c>
      <c r="R869" s="25">
        <v>3</v>
      </c>
      <c r="S869" s="25">
        <v>15</v>
      </c>
      <c r="T869" s="25">
        <v>5</v>
      </c>
      <c r="U869" s="25">
        <f t="shared" si="439"/>
        <v>15</v>
      </c>
      <c r="V869" s="71" t="s">
        <v>1977</v>
      </c>
      <c r="W869" s="71" t="s">
        <v>46</v>
      </c>
      <c r="X869" s="25" t="s">
        <v>1510</v>
      </c>
      <c r="Y869" s="25">
        <v>5000</v>
      </c>
      <c r="Z869" s="25">
        <v>400</v>
      </c>
      <c r="AA869" s="42"/>
      <c r="AB869" s="42"/>
      <c r="AC869" s="42"/>
      <c r="AD869" s="42"/>
      <c r="AE869" s="42"/>
      <c r="AF869" s="42"/>
      <c r="AG869" s="42"/>
      <c r="AH869" s="42"/>
      <c r="AI869" s="42">
        <v>0</v>
      </c>
      <c r="AJ869" s="18">
        <v>0</v>
      </c>
      <c r="AK869" s="47">
        <v>0</v>
      </c>
      <c r="AL869" s="75">
        <v>0</v>
      </c>
      <c r="AM869" s="47"/>
      <c r="AN869" s="47"/>
      <c r="AO869" s="48">
        <v>0</v>
      </c>
      <c r="AP869" s="49">
        <v>1</v>
      </c>
      <c r="AQ869" s="18" t="s">
        <v>1168</v>
      </c>
      <c r="AR869" s="24">
        <v>5055</v>
      </c>
      <c r="AS869" s="24" t="s">
        <v>1510</v>
      </c>
      <c r="AT869" s="79">
        <f t="shared" si="436"/>
        <v>0</v>
      </c>
      <c r="AU869" s="51" t="b">
        <f t="shared" si="437"/>
        <v>0</v>
      </c>
      <c r="AV869" s="19"/>
      <c r="AW869" s="47"/>
      <c r="AX869" s="18" t="s">
        <v>1867</v>
      </c>
      <c r="AY869" s="18">
        <v>2</v>
      </c>
      <c r="AZ869" s="43"/>
      <c r="BB869" s="80">
        <f t="shared" si="438"/>
        <v>5000</v>
      </c>
      <c r="BC869" s="18">
        <f t="shared" si="446"/>
        <v>5000</v>
      </c>
      <c r="BE869" s="18">
        <f t="shared" si="447"/>
        <v>0</v>
      </c>
      <c r="BF869" s="18">
        <v>5</v>
      </c>
      <c r="BG869" s="19">
        <f t="shared" si="449"/>
        <v>2</v>
      </c>
      <c r="BH869" s="19">
        <f t="shared" si="448"/>
        <v>0</v>
      </c>
      <c r="BI869" s="19"/>
      <c r="BJ869" s="19"/>
      <c r="BK869" s="19">
        <f t="shared" si="444"/>
        <v>0</v>
      </c>
      <c r="BL869" s="19" t="e">
        <f t="shared" si="445"/>
        <v>#VALUE!</v>
      </c>
      <c r="BM869" s="19">
        <f t="shared" si="440"/>
        <v>0</v>
      </c>
      <c r="BN869" s="18">
        <f t="shared" si="441"/>
        <v>-200</v>
      </c>
      <c r="BO869" s="18">
        <f t="shared" si="442"/>
        <v>5000</v>
      </c>
      <c r="BP869" s="18" t="e">
        <f t="shared" si="450"/>
        <v>#DIV/0!</v>
      </c>
    </row>
    <row r="870" spans="1:68" ht="30" x14ac:dyDescent="0.25">
      <c r="A870" s="18">
        <v>1072</v>
      </c>
      <c r="B870" s="28" t="s">
        <v>2362</v>
      </c>
      <c r="C870" s="23" t="s">
        <v>1595</v>
      </c>
      <c r="D870" s="23"/>
      <c r="E870" s="23"/>
      <c r="F870" s="24">
        <v>4655</v>
      </c>
      <c r="G870" s="25" t="s">
        <v>1522</v>
      </c>
      <c r="H870" s="52" t="s">
        <v>1702</v>
      </c>
      <c r="I870" s="86" t="s">
        <v>1700</v>
      </c>
      <c r="J870" s="83" t="s">
        <v>1499</v>
      </c>
      <c r="K870" s="71" t="s">
        <v>1187</v>
      </c>
      <c r="L870" s="25" t="s">
        <v>1150</v>
      </c>
      <c r="M870" s="52" t="s">
        <v>1522</v>
      </c>
      <c r="N870" s="71" t="s">
        <v>1208</v>
      </c>
      <c r="O870" s="25">
        <v>1</v>
      </c>
      <c r="P870" s="25">
        <v>10</v>
      </c>
      <c r="Q870" s="52">
        <v>1</v>
      </c>
      <c r="R870" s="25">
        <v>3</v>
      </c>
      <c r="S870" s="25">
        <v>15</v>
      </c>
      <c r="T870" s="25">
        <v>5</v>
      </c>
      <c r="U870" s="25">
        <f t="shared" si="439"/>
        <v>15</v>
      </c>
      <c r="V870" s="71" t="s">
        <v>1977</v>
      </c>
      <c r="W870" s="71" t="s">
        <v>46</v>
      </c>
      <c r="X870" s="25" t="s">
        <v>1510</v>
      </c>
      <c r="Y870" s="25">
        <v>5000</v>
      </c>
      <c r="Z870" s="25">
        <v>200</v>
      </c>
      <c r="AA870" s="42"/>
      <c r="AB870" s="42"/>
      <c r="AC870" s="42"/>
      <c r="AD870" s="42"/>
      <c r="AE870" s="42"/>
      <c r="AF870" s="42"/>
      <c r="AG870" s="42"/>
      <c r="AH870" s="42"/>
      <c r="AI870" s="42">
        <v>0</v>
      </c>
      <c r="AJ870" s="18">
        <v>0</v>
      </c>
      <c r="AK870" s="47">
        <v>0</v>
      </c>
      <c r="AL870" s="75">
        <v>0</v>
      </c>
      <c r="AM870" s="47"/>
      <c r="AN870" s="47"/>
      <c r="AO870" s="48">
        <v>0</v>
      </c>
      <c r="AP870" s="49">
        <v>1</v>
      </c>
      <c r="AQ870" s="18" t="s">
        <v>1168</v>
      </c>
      <c r="AR870" s="24">
        <v>4655</v>
      </c>
      <c r="AS870" s="24" t="s">
        <v>1510</v>
      </c>
      <c r="AT870" s="79">
        <f t="shared" si="436"/>
        <v>0</v>
      </c>
      <c r="AU870" s="51" t="b">
        <f t="shared" si="437"/>
        <v>0</v>
      </c>
      <c r="AV870" s="19"/>
      <c r="AW870" s="47"/>
      <c r="AX870" s="18" t="s">
        <v>1867</v>
      </c>
      <c r="AY870" s="18">
        <v>2</v>
      </c>
      <c r="AZ870" s="43"/>
      <c r="BB870" s="80">
        <f t="shared" si="438"/>
        <v>5000</v>
      </c>
      <c r="BC870" s="18">
        <f t="shared" si="446"/>
        <v>5000</v>
      </c>
      <c r="BE870" s="18">
        <f t="shared" si="447"/>
        <v>0</v>
      </c>
      <c r="BF870" s="18">
        <v>5</v>
      </c>
      <c r="BG870" s="19">
        <f t="shared" si="449"/>
        <v>1</v>
      </c>
      <c r="BH870" s="19">
        <f t="shared" si="448"/>
        <v>1</v>
      </c>
      <c r="BI870" s="19"/>
      <c r="BJ870" s="19"/>
      <c r="BK870" s="19">
        <f t="shared" si="444"/>
        <v>5000</v>
      </c>
      <c r="BL870" s="19" t="e">
        <f t="shared" si="445"/>
        <v>#VALUE!</v>
      </c>
      <c r="BM870" s="19">
        <f t="shared" si="440"/>
        <v>0</v>
      </c>
      <c r="BN870" s="18">
        <f t="shared" si="441"/>
        <v>0</v>
      </c>
      <c r="BO870" s="18">
        <f t="shared" si="442"/>
        <v>5000</v>
      </c>
      <c r="BP870" s="18" t="e">
        <f t="shared" si="450"/>
        <v>#DIV/0!</v>
      </c>
    </row>
    <row r="871" spans="1:68" ht="30" x14ac:dyDescent="0.25">
      <c r="A871" s="18">
        <v>1059</v>
      </c>
      <c r="B871" s="28" t="s">
        <v>2363</v>
      </c>
      <c r="C871" s="23" t="s">
        <v>1595</v>
      </c>
      <c r="D871" s="23"/>
      <c r="E871" s="23"/>
      <c r="F871" s="24">
        <v>35700</v>
      </c>
      <c r="G871" s="25" t="s">
        <v>1528</v>
      </c>
      <c r="H871" s="52" t="s">
        <v>1815</v>
      </c>
      <c r="I871" s="86" t="s">
        <v>1699</v>
      </c>
      <c r="J871" s="83" t="s">
        <v>1500</v>
      </c>
      <c r="K871" s="71" t="s">
        <v>1601</v>
      </c>
      <c r="L871" s="25" t="s">
        <v>1146</v>
      </c>
      <c r="M871" s="52" t="s">
        <v>1528</v>
      </c>
      <c r="N871" s="71" t="s">
        <v>1208</v>
      </c>
      <c r="O871" s="25">
        <v>1</v>
      </c>
      <c r="P871" s="25">
        <v>10</v>
      </c>
      <c r="Q871" s="52">
        <v>1</v>
      </c>
      <c r="R871" s="25">
        <v>3</v>
      </c>
      <c r="S871" s="25">
        <v>15</v>
      </c>
      <c r="T871" s="25">
        <v>10</v>
      </c>
      <c r="U871" s="25">
        <f t="shared" ref="U871:U876" si="451">SUM(O871:R871)</f>
        <v>15</v>
      </c>
      <c r="V871" s="71" t="s">
        <v>1969</v>
      </c>
      <c r="W871" s="71" t="s">
        <v>46</v>
      </c>
      <c r="X871" s="25" t="s">
        <v>1529</v>
      </c>
      <c r="Y871" s="25">
        <v>100</v>
      </c>
      <c r="Z871" s="25">
        <v>200</v>
      </c>
      <c r="AA871" s="42"/>
      <c r="AB871" s="42"/>
      <c r="AC871" s="42"/>
      <c r="AD871" s="42"/>
      <c r="AE871" s="42"/>
      <c r="AF871" s="42"/>
      <c r="AG871" s="42"/>
      <c r="AH871" s="42"/>
      <c r="AI871" s="42">
        <v>0</v>
      </c>
      <c r="AJ871" s="18">
        <v>0</v>
      </c>
      <c r="AK871" s="47">
        <v>0</v>
      </c>
      <c r="AL871" s="75">
        <v>0</v>
      </c>
      <c r="AM871" s="47"/>
      <c r="AN871" s="47"/>
      <c r="AO871" s="48">
        <v>0</v>
      </c>
      <c r="AP871" s="49">
        <v>1</v>
      </c>
      <c r="AQ871" s="18" t="s">
        <v>1168</v>
      </c>
      <c r="AR871" s="24">
        <v>35700</v>
      </c>
      <c r="AS871" s="24" t="s">
        <v>1510</v>
      </c>
      <c r="AT871" s="79">
        <f t="shared" si="436"/>
        <v>0</v>
      </c>
      <c r="AU871" s="51" t="b">
        <f t="shared" si="437"/>
        <v>0</v>
      </c>
      <c r="AV871" s="19"/>
      <c r="AW871" s="47"/>
      <c r="AX871" s="18" t="s">
        <v>1867</v>
      </c>
      <c r="AY871" s="18">
        <v>2</v>
      </c>
      <c r="AZ871" s="43"/>
      <c r="BB871" s="80">
        <f t="shared" si="438"/>
        <v>100</v>
      </c>
      <c r="BC871" s="18">
        <f t="shared" si="446"/>
        <v>100</v>
      </c>
      <c r="BE871" s="18">
        <f t="shared" si="447"/>
        <v>0</v>
      </c>
      <c r="BF871" s="18">
        <v>5</v>
      </c>
      <c r="BG871" s="19">
        <f t="shared" si="449"/>
        <v>357</v>
      </c>
      <c r="BH871" s="19">
        <f t="shared" si="448"/>
        <v>-355</v>
      </c>
      <c r="BI871" s="19"/>
      <c r="BJ871" s="19"/>
      <c r="BK871" s="19">
        <f t="shared" si="444"/>
        <v>-35500</v>
      </c>
      <c r="BL871" s="19" t="e">
        <f t="shared" si="445"/>
        <v>#VALUE!</v>
      </c>
      <c r="BM871" s="19">
        <f t="shared" ref="BM871:BM876" si="452">BF871*AT871</f>
        <v>0</v>
      </c>
      <c r="BN871" s="18">
        <f t="shared" ref="BN871:BN902" si="453">Y871+ROUNDUP((BM871-Y871)/Z871,0)*Z871</f>
        <v>-100</v>
      </c>
      <c r="BO871" s="18">
        <f t="shared" ref="BO871:BO902" si="454">IF(BN871&gt;=Y871,BN871,Y871)</f>
        <v>100</v>
      </c>
      <c r="BP871" s="18" t="e">
        <f t="shared" si="450"/>
        <v>#DIV/0!</v>
      </c>
    </row>
    <row r="872" spans="1:68" x14ac:dyDescent="0.25">
      <c r="A872" s="18">
        <v>719</v>
      </c>
      <c r="B872" s="23" t="s">
        <v>1004</v>
      </c>
      <c r="C872" s="23" t="s">
        <v>1595</v>
      </c>
      <c r="D872" s="23"/>
      <c r="E872" s="23"/>
      <c r="F872" s="24">
        <v>200</v>
      </c>
      <c r="G872" s="25" t="s">
        <v>1526</v>
      </c>
      <c r="H872" s="52" t="e">
        <v>#N/A</v>
      </c>
      <c r="I872" s="86" t="s">
        <v>1700</v>
      </c>
      <c r="J872" s="83" t="s">
        <v>1504</v>
      </c>
      <c r="K872" s="71" t="s">
        <v>1596</v>
      </c>
      <c r="L872" s="25" t="s">
        <v>1005</v>
      </c>
      <c r="M872" s="52" t="s">
        <v>1526</v>
      </c>
      <c r="N872" s="71" t="s">
        <v>1207</v>
      </c>
      <c r="O872" s="25"/>
      <c r="P872" s="25"/>
      <c r="Q872" s="52"/>
      <c r="R872" s="25"/>
      <c r="S872" s="25">
        <v>1</v>
      </c>
      <c r="T872" s="25" t="e">
        <v>#N/A</v>
      </c>
      <c r="U872" s="25">
        <f t="shared" si="451"/>
        <v>0</v>
      </c>
      <c r="V872" s="71" t="s">
        <v>1882</v>
      </c>
      <c r="W872" s="71" t="s">
        <v>31</v>
      </c>
      <c r="X872" s="25" t="s">
        <v>1529</v>
      </c>
      <c r="Y872" s="25">
        <v>50</v>
      </c>
      <c r="Z872" s="25">
        <v>25</v>
      </c>
      <c r="AA872" s="42"/>
      <c r="AB872" s="42">
        <v>0</v>
      </c>
      <c r="AC872" s="42">
        <v>0</v>
      </c>
      <c r="AD872" s="42">
        <v>0</v>
      </c>
      <c r="AE872" s="42">
        <v>0</v>
      </c>
      <c r="AF872" s="42">
        <v>0</v>
      </c>
      <c r="AG872" s="42">
        <v>0</v>
      </c>
      <c r="AH872" s="42">
        <v>0</v>
      </c>
      <c r="AI872" s="42">
        <v>0</v>
      </c>
      <c r="AJ872" s="18">
        <v>0</v>
      </c>
      <c r="AK872" s="47">
        <v>0</v>
      </c>
      <c r="AL872" s="75">
        <v>0</v>
      </c>
      <c r="AM872" s="47"/>
      <c r="AN872" s="47"/>
      <c r="AO872" s="48">
        <v>0</v>
      </c>
      <c r="AP872" s="49">
        <v>1</v>
      </c>
      <c r="AQ872" s="18" t="s">
        <v>1168</v>
      </c>
      <c r="AR872" s="24">
        <v>200</v>
      </c>
      <c r="AS872" s="24" t="s">
        <v>1509</v>
      </c>
      <c r="AT872" s="79">
        <f t="shared" si="436"/>
        <v>0</v>
      </c>
      <c r="AU872" s="51" t="b">
        <f t="shared" si="437"/>
        <v>0</v>
      </c>
      <c r="AV872" s="19"/>
      <c r="AW872" s="47"/>
      <c r="AX872" s="18" t="s">
        <v>1867</v>
      </c>
      <c r="AY872" s="18">
        <v>2</v>
      </c>
      <c r="AZ872" s="43"/>
      <c r="BB872" s="80">
        <f t="shared" si="438"/>
        <v>50</v>
      </c>
      <c r="BE872" s="18">
        <f t="shared" si="447"/>
        <v>0</v>
      </c>
      <c r="BF872" s="18">
        <f>U872</f>
        <v>0</v>
      </c>
      <c r="BG872" s="19">
        <f t="shared" si="449"/>
        <v>4</v>
      </c>
      <c r="BH872" s="19">
        <f t="shared" si="448"/>
        <v>-2</v>
      </c>
      <c r="BI872" s="19"/>
      <c r="BJ872" s="19"/>
      <c r="BK872" s="19">
        <f t="shared" si="444"/>
        <v>-100</v>
      </c>
      <c r="BL872" s="19" t="e">
        <f t="shared" si="445"/>
        <v>#VALUE!</v>
      </c>
      <c r="BM872" s="19">
        <f t="shared" si="452"/>
        <v>0</v>
      </c>
      <c r="BN872" s="18">
        <f t="shared" si="453"/>
        <v>0</v>
      </c>
      <c r="BO872" s="18">
        <f t="shared" si="454"/>
        <v>50</v>
      </c>
      <c r="BP872" s="18" t="e">
        <f t="shared" si="450"/>
        <v>#DIV/0!</v>
      </c>
    </row>
    <row r="873" spans="1:68" ht="30" x14ac:dyDescent="0.25">
      <c r="A873" s="18">
        <v>440</v>
      </c>
      <c r="B873" s="28" t="s">
        <v>2371</v>
      </c>
      <c r="C873" s="28" t="s">
        <v>1589</v>
      </c>
      <c r="D873" s="28"/>
      <c r="E873" s="23"/>
      <c r="F873" s="24">
        <v>0</v>
      </c>
      <c r="G873" s="25" t="s">
        <v>1599</v>
      </c>
      <c r="H873" s="52">
        <v>0</v>
      </c>
      <c r="I873" s="86" t="s">
        <v>1700</v>
      </c>
      <c r="J873" s="83" t="s">
        <v>1630</v>
      </c>
      <c r="K873" s="69" t="s">
        <v>1178</v>
      </c>
      <c r="L873" s="25" t="e">
        <v>#N/A</v>
      </c>
      <c r="M873" s="52" t="s">
        <v>1599</v>
      </c>
      <c r="N873" s="71" t="s">
        <v>1208</v>
      </c>
      <c r="O873" s="25">
        <v>1</v>
      </c>
      <c r="P873" s="25">
        <v>4</v>
      </c>
      <c r="Q873" s="52">
        <v>1</v>
      </c>
      <c r="R873" s="25">
        <v>2</v>
      </c>
      <c r="S873" s="25">
        <v>8</v>
      </c>
      <c r="U873" s="25">
        <f t="shared" si="451"/>
        <v>8</v>
      </c>
      <c r="V873" s="71" t="s">
        <v>1968</v>
      </c>
      <c r="W873" s="71" t="s">
        <v>46</v>
      </c>
      <c r="X873" s="25" t="s">
        <v>1510</v>
      </c>
      <c r="Y873" s="25" t="e">
        <v>#N/A</v>
      </c>
      <c r="Z873" s="25">
        <v>10</v>
      </c>
      <c r="AA873" s="42"/>
      <c r="AB873" s="42"/>
      <c r="AC873" s="42"/>
      <c r="AD873" s="42"/>
      <c r="AE873" s="42"/>
      <c r="AF873" s="42"/>
      <c r="AG873" s="42"/>
      <c r="AH873" s="42"/>
      <c r="AI873" s="42"/>
      <c r="AK873" s="47" t="e">
        <v>#DIV/0!</v>
      </c>
      <c r="AM873" s="47"/>
      <c r="AO873" s="48">
        <v>0</v>
      </c>
      <c r="AP873" s="49">
        <v>1</v>
      </c>
      <c r="AQ873" s="18" t="s">
        <v>1168</v>
      </c>
      <c r="AR873" s="24">
        <v>0</v>
      </c>
      <c r="AS873" s="24" t="s">
        <v>1510</v>
      </c>
      <c r="AT873" s="79">
        <f t="shared" si="436"/>
        <v>0</v>
      </c>
      <c r="AU873" s="51" t="e">
        <f t="shared" si="437"/>
        <v>#N/A</v>
      </c>
      <c r="AV873" s="19"/>
      <c r="AW873" s="47"/>
      <c r="AX873" s="18" t="s">
        <v>1867</v>
      </c>
      <c r="AY873" s="18">
        <v>2</v>
      </c>
      <c r="BB873" s="80" t="e">
        <f t="shared" si="438"/>
        <v>#N/A</v>
      </c>
      <c r="BE873" s="18">
        <f t="shared" si="447"/>
        <v>0</v>
      </c>
      <c r="BF873" s="18">
        <v>5</v>
      </c>
      <c r="BG873" s="19" t="e">
        <f t="shared" si="449"/>
        <v>#N/A</v>
      </c>
      <c r="BH873" s="19" t="e">
        <f t="shared" si="448"/>
        <v>#N/A</v>
      </c>
      <c r="BI873" s="19"/>
      <c r="BJ873" s="19"/>
      <c r="BK873" s="19" t="e">
        <f t="shared" si="444"/>
        <v>#N/A</v>
      </c>
      <c r="BL873" s="19" t="e">
        <f t="shared" si="445"/>
        <v>#N/A</v>
      </c>
      <c r="BM873" s="19">
        <f t="shared" si="452"/>
        <v>0</v>
      </c>
      <c r="BN873" s="18" t="e">
        <f t="shared" si="453"/>
        <v>#N/A</v>
      </c>
      <c r="BO873" s="18" t="e">
        <f t="shared" si="454"/>
        <v>#N/A</v>
      </c>
      <c r="BP873" s="18" t="e">
        <f t="shared" si="450"/>
        <v>#N/A</v>
      </c>
    </row>
    <row r="874" spans="1:68" x14ac:dyDescent="0.25">
      <c r="A874" s="18">
        <v>861</v>
      </c>
      <c r="B874" s="23" t="s">
        <v>1310</v>
      </c>
      <c r="C874" s="23" t="s">
        <v>1595</v>
      </c>
      <c r="D874" s="23"/>
      <c r="E874" s="23"/>
      <c r="F874" s="24">
        <v>25000</v>
      </c>
      <c r="G874" s="25">
        <v>190</v>
      </c>
      <c r="H874" s="52" t="e">
        <v>#N/A</v>
      </c>
      <c r="I874" s="86" t="s">
        <v>1700</v>
      </c>
      <c r="J874" s="83" t="s">
        <v>1499</v>
      </c>
      <c r="K874" s="69" t="s">
        <v>1199</v>
      </c>
      <c r="L874" s="25" t="s">
        <v>1311</v>
      </c>
      <c r="M874" s="52">
        <v>190</v>
      </c>
      <c r="N874" s="71" t="s">
        <v>1208</v>
      </c>
      <c r="O874" s="25">
        <v>1</v>
      </c>
      <c r="P874" s="25">
        <v>7</v>
      </c>
      <c r="Q874" s="52">
        <v>1</v>
      </c>
      <c r="R874" s="25">
        <v>1</v>
      </c>
      <c r="S874" s="25">
        <v>1</v>
      </c>
      <c r="U874" s="25">
        <f t="shared" si="451"/>
        <v>10</v>
      </c>
      <c r="V874" s="71" t="s">
        <v>1901</v>
      </c>
      <c r="W874" s="71" t="s">
        <v>31</v>
      </c>
      <c r="X874" s="25" t="s">
        <v>1509</v>
      </c>
      <c r="Y874" s="25">
        <v>100</v>
      </c>
      <c r="Z874" s="25">
        <v>30</v>
      </c>
      <c r="AA874" s="42"/>
      <c r="AB874" s="42"/>
      <c r="AC874" s="42"/>
      <c r="AD874" s="42"/>
      <c r="AE874" s="42">
        <v>31000</v>
      </c>
      <c r="AF874" s="42"/>
      <c r="AG874" s="42"/>
      <c r="AH874" s="42">
        <v>13000</v>
      </c>
      <c r="AI874" s="42">
        <v>15000</v>
      </c>
      <c r="AK874" s="47">
        <v>19666.666666666668</v>
      </c>
      <c r="AM874" s="47"/>
      <c r="AO874" s="48">
        <v>0</v>
      </c>
      <c r="AP874" s="49">
        <v>1</v>
      </c>
      <c r="AQ874" s="18" t="s">
        <v>1168</v>
      </c>
      <c r="AR874" s="24">
        <v>25000</v>
      </c>
      <c r="AS874" s="24" t="s">
        <v>1510</v>
      </c>
      <c r="AT874" s="79">
        <f t="shared" si="436"/>
        <v>0</v>
      </c>
      <c r="AU874" s="51" t="b">
        <f t="shared" si="437"/>
        <v>0</v>
      </c>
      <c r="AV874" s="19"/>
      <c r="AW874" s="47"/>
      <c r="AX874" s="18" t="s">
        <v>1867</v>
      </c>
      <c r="AY874" s="18">
        <v>2</v>
      </c>
      <c r="AZ874" s="43"/>
      <c r="BB874" s="80">
        <f t="shared" si="438"/>
        <v>100</v>
      </c>
      <c r="BC874" s="18">
        <f>BO874</f>
        <v>100</v>
      </c>
      <c r="BD874" s="18">
        <f>BO874*G874</f>
        <v>19000</v>
      </c>
      <c r="BE874" s="18">
        <f t="shared" si="447"/>
        <v>38000</v>
      </c>
      <c r="BF874" s="18">
        <v>5</v>
      </c>
      <c r="BG874" s="19">
        <f t="shared" si="449"/>
        <v>250</v>
      </c>
      <c r="BH874" s="19">
        <f t="shared" si="448"/>
        <v>-248</v>
      </c>
      <c r="BI874" s="19"/>
      <c r="BJ874" s="19"/>
      <c r="BK874" s="19">
        <f t="shared" si="444"/>
        <v>-24800</v>
      </c>
      <c r="BL874" s="19">
        <f t="shared" si="445"/>
        <v>-4712000</v>
      </c>
      <c r="BM874" s="19">
        <f t="shared" si="452"/>
        <v>0</v>
      </c>
      <c r="BN874" s="18">
        <f t="shared" si="453"/>
        <v>-20</v>
      </c>
      <c r="BO874" s="18">
        <f t="shared" si="454"/>
        <v>100</v>
      </c>
      <c r="BP874" s="18" t="e">
        <f t="shared" si="450"/>
        <v>#DIV/0!</v>
      </c>
    </row>
    <row r="875" spans="1:68" x14ac:dyDescent="0.25">
      <c r="A875" s="18">
        <v>852</v>
      </c>
      <c r="B875" s="23" t="s">
        <v>1297</v>
      </c>
      <c r="C875" s="23" t="s">
        <v>1595</v>
      </c>
      <c r="D875" s="23"/>
      <c r="E875" s="23"/>
      <c r="F875" s="24">
        <v>48000</v>
      </c>
      <c r="G875" s="25">
        <v>190</v>
      </c>
      <c r="H875" s="52" t="e">
        <v>#N/A</v>
      </c>
      <c r="I875" s="86" t="s">
        <v>1700</v>
      </c>
      <c r="J875" s="83" t="s">
        <v>1499</v>
      </c>
      <c r="K875" s="69" t="s">
        <v>1199</v>
      </c>
      <c r="L875" s="25" t="s">
        <v>1298</v>
      </c>
      <c r="M875" s="52">
        <v>190</v>
      </c>
      <c r="N875" s="71" t="s">
        <v>1208</v>
      </c>
      <c r="O875" s="25">
        <v>1</v>
      </c>
      <c r="P875" s="25">
        <v>7</v>
      </c>
      <c r="Q875" s="52">
        <v>1</v>
      </c>
      <c r="R875" s="25">
        <v>1</v>
      </c>
      <c r="S875" s="25">
        <v>1</v>
      </c>
      <c r="U875" s="25">
        <f t="shared" si="451"/>
        <v>10</v>
      </c>
      <c r="V875" s="71" t="s">
        <v>1901</v>
      </c>
      <c r="W875" s="71" t="s">
        <v>31</v>
      </c>
      <c r="X875" s="25" t="s">
        <v>1509</v>
      </c>
      <c r="Y875" s="25">
        <v>100</v>
      </c>
      <c r="Z875" s="25">
        <v>30</v>
      </c>
      <c r="AA875" s="42"/>
      <c r="AB875" s="42"/>
      <c r="AC875" s="42"/>
      <c r="AD875" s="42"/>
      <c r="AE875" s="42">
        <v>32000</v>
      </c>
      <c r="AF875" s="42">
        <v>16000</v>
      </c>
      <c r="AG875" s="42">
        <v>8000</v>
      </c>
      <c r="AH875" s="42"/>
      <c r="AI875" s="42">
        <v>16000</v>
      </c>
      <c r="AK875" s="47">
        <v>18000</v>
      </c>
      <c r="AM875" s="47"/>
      <c r="AO875" s="48">
        <v>0</v>
      </c>
      <c r="AP875" s="49">
        <v>1</v>
      </c>
      <c r="AQ875" s="18" t="s">
        <v>1168</v>
      </c>
      <c r="AR875" s="24">
        <v>48000</v>
      </c>
      <c r="AS875" s="24" t="s">
        <v>1510</v>
      </c>
      <c r="AT875" s="79">
        <f t="shared" si="436"/>
        <v>0</v>
      </c>
      <c r="AU875" s="51" t="b">
        <f t="shared" si="437"/>
        <v>0</v>
      </c>
      <c r="AV875" s="19"/>
      <c r="AW875" s="47"/>
      <c r="AX875" s="18" t="s">
        <v>1867</v>
      </c>
      <c r="AY875" s="18">
        <v>2</v>
      </c>
      <c r="AZ875" s="43"/>
      <c r="BB875" s="80">
        <f t="shared" si="438"/>
        <v>100</v>
      </c>
      <c r="BC875" s="18">
        <f>BO875</f>
        <v>100</v>
      </c>
      <c r="BD875" s="18">
        <f>BO875*G875</f>
        <v>19000</v>
      </c>
      <c r="BE875" s="18">
        <f t="shared" si="447"/>
        <v>38000</v>
      </c>
      <c r="BF875" s="18">
        <v>5</v>
      </c>
      <c r="BG875" s="19">
        <f t="shared" si="449"/>
        <v>480</v>
      </c>
      <c r="BH875" s="19">
        <f t="shared" si="448"/>
        <v>-478</v>
      </c>
      <c r="BI875" s="19"/>
      <c r="BJ875" s="19"/>
      <c r="BK875" s="19">
        <f t="shared" si="444"/>
        <v>-47800</v>
      </c>
      <c r="BL875" s="19">
        <f t="shared" si="445"/>
        <v>-9082000</v>
      </c>
      <c r="BM875" s="19">
        <f t="shared" si="452"/>
        <v>0</v>
      </c>
      <c r="BN875" s="18">
        <f t="shared" si="453"/>
        <v>-20</v>
      </c>
      <c r="BO875" s="18">
        <f t="shared" si="454"/>
        <v>100</v>
      </c>
      <c r="BP875" s="18" t="e">
        <f t="shared" si="450"/>
        <v>#DIV/0!</v>
      </c>
    </row>
    <row r="876" spans="1:68" x14ac:dyDescent="0.25">
      <c r="A876" s="18">
        <v>1082</v>
      </c>
      <c r="B876" s="23" t="s">
        <v>1162</v>
      </c>
      <c r="C876" s="23" t="s">
        <v>1595</v>
      </c>
      <c r="D876" s="23"/>
      <c r="E876" s="23"/>
      <c r="F876" s="24">
        <v>24660</v>
      </c>
      <c r="G876" s="25" t="s">
        <v>1523</v>
      </c>
      <c r="H876" s="52" t="e">
        <v>#N/A</v>
      </c>
      <c r="I876" s="86" t="s">
        <v>1700</v>
      </c>
      <c r="J876" s="83" t="s">
        <v>1499</v>
      </c>
      <c r="K876" s="71" t="s">
        <v>1187</v>
      </c>
      <c r="L876" s="25" t="s">
        <v>1163</v>
      </c>
      <c r="M876" s="52" t="s">
        <v>1523</v>
      </c>
      <c r="N876" s="71" t="s">
        <v>1208</v>
      </c>
      <c r="O876" s="25">
        <v>1</v>
      </c>
      <c r="P876" s="25">
        <v>10</v>
      </c>
      <c r="Q876" s="52">
        <v>1</v>
      </c>
      <c r="R876" s="25">
        <v>3</v>
      </c>
      <c r="S876" s="25">
        <v>15</v>
      </c>
      <c r="T876" s="25">
        <v>5</v>
      </c>
      <c r="U876" s="25">
        <f t="shared" si="451"/>
        <v>15</v>
      </c>
      <c r="V876" s="71" t="s">
        <v>1929</v>
      </c>
      <c r="W876" s="71" t="s">
        <v>46</v>
      </c>
      <c r="X876" s="25" t="s">
        <v>1510</v>
      </c>
      <c r="Y876" s="25">
        <v>10000</v>
      </c>
      <c r="Z876" s="25">
        <v>1200</v>
      </c>
      <c r="AA876" s="42"/>
      <c r="AB876" s="42"/>
      <c r="AC876" s="42"/>
      <c r="AD876" s="42"/>
      <c r="AE876" s="42"/>
      <c r="AF876" s="42"/>
      <c r="AG876" s="42"/>
      <c r="AH876" s="42"/>
      <c r="AI876" s="42">
        <v>0</v>
      </c>
      <c r="AJ876" s="18">
        <v>0</v>
      </c>
      <c r="AK876" s="47">
        <v>0</v>
      </c>
      <c r="AL876" s="75">
        <v>0</v>
      </c>
      <c r="AM876" s="47"/>
      <c r="AN876" s="47"/>
      <c r="AO876" s="48">
        <v>0</v>
      </c>
      <c r="AP876" s="49">
        <v>1</v>
      </c>
      <c r="AQ876" s="18" t="s">
        <v>1168</v>
      </c>
      <c r="AR876" s="24">
        <v>24660</v>
      </c>
      <c r="AS876" s="24" t="s">
        <v>1510</v>
      </c>
      <c r="AT876" s="79">
        <f t="shared" si="436"/>
        <v>0</v>
      </c>
      <c r="AU876" s="51" t="b">
        <f t="shared" si="437"/>
        <v>0</v>
      </c>
      <c r="AV876" s="19"/>
      <c r="AW876" s="47"/>
      <c r="AX876" s="18" t="s">
        <v>1867</v>
      </c>
      <c r="AY876" s="18">
        <v>2</v>
      </c>
      <c r="AZ876" s="43"/>
      <c r="BB876" s="80">
        <f t="shared" si="438"/>
        <v>10000</v>
      </c>
      <c r="BC876" s="18">
        <f>BO876</f>
        <v>10000</v>
      </c>
      <c r="BE876" s="18">
        <f t="shared" si="447"/>
        <v>0</v>
      </c>
      <c r="BF876" s="18">
        <v>5</v>
      </c>
      <c r="BG876" s="19">
        <f t="shared" si="449"/>
        <v>3</v>
      </c>
      <c r="BH876" s="19">
        <f t="shared" si="448"/>
        <v>-1</v>
      </c>
      <c r="BI876" s="19"/>
      <c r="BJ876" s="19"/>
      <c r="BK876" s="19">
        <f t="shared" si="444"/>
        <v>-10000</v>
      </c>
      <c r="BL876" s="19" t="e">
        <f t="shared" si="445"/>
        <v>#VALUE!</v>
      </c>
      <c r="BM876" s="19">
        <f t="shared" si="452"/>
        <v>0</v>
      </c>
      <c r="BN876" s="18">
        <f t="shared" si="453"/>
        <v>-800</v>
      </c>
      <c r="BO876" s="18">
        <f t="shared" si="454"/>
        <v>10000</v>
      </c>
      <c r="BP876" s="18" t="e">
        <f t="shared" si="450"/>
        <v>#DIV/0!</v>
      </c>
    </row>
    <row r="877" spans="1:68" x14ac:dyDescent="0.25">
      <c r="A877" s="18">
        <v>658</v>
      </c>
      <c r="B877" s="23" t="s">
        <v>1332</v>
      </c>
      <c r="C877" s="28" t="s">
        <v>1870</v>
      </c>
      <c r="D877" s="28"/>
      <c r="E877" s="23" t="s">
        <v>1602</v>
      </c>
      <c r="F877" s="24">
        <v>420</v>
      </c>
      <c r="G877" s="25">
        <v>200</v>
      </c>
      <c r="H877" s="52" t="e">
        <v>#N/A</v>
      </c>
      <c r="I877" s="86" t="s">
        <v>1700</v>
      </c>
      <c r="J877" s="83" t="s">
        <v>1503</v>
      </c>
      <c r="K877" s="69" t="s">
        <v>1175</v>
      </c>
      <c r="L877" s="25" t="s">
        <v>1333</v>
      </c>
      <c r="M877" s="52">
        <v>200</v>
      </c>
      <c r="N877" s="71" t="s">
        <v>1208</v>
      </c>
      <c r="O877" s="25">
        <v>1</v>
      </c>
      <c r="P877" s="25">
        <v>15</v>
      </c>
      <c r="Q877" s="52">
        <v>1</v>
      </c>
      <c r="R877" s="25">
        <v>5</v>
      </c>
      <c r="S877" s="25">
        <v>22</v>
      </c>
      <c r="U877" s="25">
        <f t="shared" ref="U877:U906" si="455">MIN(S877,T877)</f>
        <v>22</v>
      </c>
      <c r="V877" s="71"/>
      <c r="W877" s="71" t="s">
        <v>31</v>
      </c>
      <c r="X877" s="25" t="s">
        <v>1529</v>
      </c>
      <c r="Y877" s="25">
        <v>500</v>
      </c>
      <c r="Z877" s="25">
        <v>6</v>
      </c>
      <c r="AA877" s="42"/>
      <c r="AB877" s="42">
        <v>71</v>
      </c>
      <c r="AC877" s="42"/>
      <c r="AD877" s="42"/>
      <c r="AE877" s="42"/>
      <c r="AF877" s="42"/>
      <c r="AG877" s="42"/>
      <c r="AH877" s="42"/>
      <c r="AI877" s="42"/>
      <c r="AK877" s="47">
        <v>71</v>
      </c>
      <c r="AM877" s="47"/>
      <c r="AO877" s="48">
        <v>0</v>
      </c>
      <c r="AP877" s="49">
        <v>1</v>
      </c>
      <c r="AQ877" s="18" t="s">
        <v>1552</v>
      </c>
      <c r="AR877" s="24">
        <v>420</v>
      </c>
      <c r="AS877" s="24" t="s">
        <v>1509</v>
      </c>
      <c r="AT877" s="79">
        <f t="shared" si="436"/>
        <v>0</v>
      </c>
      <c r="AU877" s="51" t="b">
        <f t="shared" si="437"/>
        <v>0</v>
      </c>
      <c r="AV877" s="19"/>
      <c r="AW877" s="47">
        <v>84000</v>
      </c>
      <c r="BB877" s="80">
        <f t="shared" si="438"/>
        <v>500</v>
      </c>
      <c r="BD877" s="18">
        <v>0</v>
      </c>
      <c r="BE877" s="18">
        <v>0</v>
      </c>
      <c r="BF877" s="18"/>
      <c r="BG877" s="18"/>
      <c r="BH877" s="18"/>
      <c r="BI877" s="18"/>
      <c r="BJ877" s="18"/>
      <c r="BK877" s="18"/>
      <c r="BL877" s="18"/>
    </row>
    <row r="878" spans="1:68" x14ac:dyDescent="0.25">
      <c r="A878" s="18">
        <v>569</v>
      </c>
      <c r="B878" s="23" t="s">
        <v>1438</v>
      </c>
      <c r="C878" s="28" t="s">
        <v>1870</v>
      </c>
      <c r="D878" s="28"/>
      <c r="E878" s="23" t="s">
        <v>1602</v>
      </c>
      <c r="F878" s="24">
        <v>1680</v>
      </c>
      <c r="G878" s="25">
        <v>5</v>
      </c>
      <c r="H878" s="52" t="e">
        <v>#N/A</v>
      </c>
      <c r="I878" s="86" t="s">
        <v>1700</v>
      </c>
      <c r="J878" s="83" t="s">
        <v>1654</v>
      </c>
      <c r="K878" s="69" t="s">
        <v>1597</v>
      </c>
      <c r="L878" s="25" t="s">
        <v>1439</v>
      </c>
      <c r="M878" s="52">
        <v>5</v>
      </c>
      <c r="N878" s="71" t="s">
        <v>1208</v>
      </c>
      <c r="O878" s="25">
        <v>1</v>
      </c>
      <c r="P878" s="25">
        <v>2</v>
      </c>
      <c r="Q878" s="52">
        <v>1</v>
      </c>
      <c r="R878" s="25">
        <v>2</v>
      </c>
      <c r="S878" s="25">
        <v>6</v>
      </c>
      <c r="U878" s="25">
        <f t="shared" si="455"/>
        <v>6</v>
      </c>
      <c r="V878" s="71"/>
      <c r="W878" s="71" t="s">
        <v>31</v>
      </c>
      <c r="X878" s="25" t="s">
        <v>1510</v>
      </c>
      <c r="Y878" s="25">
        <v>5000</v>
      </c>
      <c r="Z878" s="25">
        <v>150</v>
      </c>
      <c r="AA878" s="42"/>
      <c r="AB878" s="42"/>
      <c r="AC878" s="42"/>
      <c r="AD878" s="42"/>
      <c r="AE878" s="42"/>
      <c r="AF878" s="42"/>
      <c r="AG878" s="42"/>
      <c r="AH878" s="42"/>
      <c r="AI878" s="42"/>
      <c r="AK878" s="47" t="e">
        <v>#DIV/0!</v>
      </c>
      <c r="AM878" s="47"/>
      <c r="AO878" s="48">
        <v>0</v>
      </c>
      <c r="AP878" s="49">
        <v>1</v>
      </c>
      <c r="AQ878" s="18" t="s">
        <v>1552</v>
      </c>
      <c r="AR878" s="24">
        <v>1680</v>
      </c>
      <c r="AS878" s="24" t="s">
        <v>1510</v>
      </c>
      <c r="AT878" s="79">
        <f t="shared" si="436"/>
        <v>0</v>
      </c>
      <c r="AU878" s="51" t="b">
        <f t="shared" si="437"/>
        <v>0</v>
      </c>
      <c r="AV878" s="19"/>
      <c r="AW878" s="47">
        <v>8400</v>
      </c>
      <c r="BB878" s="80">
        <f t="shared" si="438"/>
        <v>5000</v>
      </c>
      <c r="BD878" s="18">
        <v>0</v>
      </c>
      <c r="BE878" s="18">
        <v>0</v>
      </c>
      <c r="BF878" s="18"/>
      <c r="BG878" s="18"/>
      <c r="BH878" s="18"/>
      <c r="BI878" s="18"/>
      <c r="BJ878" s="18"/>
      <c r="BK878" s="18"/>
      <c r="BL878" s="18"/>
    </row>
    <row r="879" spans="1:68" x14ac:dyDescent="0.25">
      <c r="A879" s="18">
        <v>659</v>
      </c>
      <c r="B879" s="23" t="s">
        <v>1355</v>
      </c>
      <c r="C879" s="28" t="s">
        <v>1870</v>
      </c>
      <c r="D879" s="28"/>
      <c r="E879" s="23" t="s">
        <v>1602</v>
      </c>
      <c r="F879" s="24">
        <v>10650</v>
      </c>
      <c r="G879" s="25">
        <v>0.55000000000000004</v>
      </c>
      <c r="H879" s="52" t="e">
        <v>#N/A</v>
      </c>
      <c r="I879" s="86" t="s">
        <v>1700</v>
      </c>
      <c r="J879" s="83" t="s">
        <v>1503</v>
      </c>
      <c r="K879" s="69" t="s">
        <v>1187</v>
      </c>
      <c r="L879" s="25" t="s">
        <v>1356</v>
      </c>
      <c r="M879" s="52">
        <v>0.55000000000000004</v>
      </c>
      <c r="N879" s="71" t="s">
        <v>1208</v>
      </c>
      <c r="O879" s="25">
        <v>1</v>
      </c>
      <c r="P879" s="25">
        <v>10</v>
      </c>
      <c r="Q879" s="52">
        <v>1</v>
      </c>
      <c r="R879" s="25">
        <v>3</v>
      </c>
      <c r="S879" s="25">
        <v>15</v>
      </c>
      <c r="U879" s="25">
        <f t="shared" si="455"/>
        <v>15</v>
      </c>
      <c r="V879" s="71"/>
      <c r="W879" s="71" t="s">
        <v>31</v>
      </c>
      <c r="X879" s="25" t="s">
        <v>1510</v>
      </c>
      <c r="Y879" s="25">
        <v>10000</v>
      </c>
      <c r="Z879" s="25">
        <v>200</v>
      </c>
      <c r="AA879" s="42"/>
      <c r="AB879" s="42">
        <v>3000</v>
      </c>
      <c r="AC879" s="42"/>
      <c r="AD879" s="42"/>
      <c r="AE879" s="42"/>
      <c r="AF879" s="42"/>
      <c r="AG879" s="42"/>
      <c r="AH879" s="42"/>
      <c r="AI879" s="42"/>
      <c r="AK879" s="47">
        <v>3000</v>
      </c>
      <c r="AM879" s="47"/>
      <c r="AO879" s="48">
        <v>0</v>
      </c>
      <c r="AP879" s="49">
        <v>1</v>
      </c>
      <c r="AQ879" s="18" t="s">
        <v>1552</v>
      </c>
      <c r="AR879" s="24">
        <v>10650</v>
      </c>
      <c r="AS879" s="24" t="s">
        <v>1510</v>
      </c>
      <c r="AT879" s="79">
        <f t="shared" si="436"/>
        <v>0</v>
      </c>
      <c r="AU879" s="51" t="b">
        <f t="shared" si="437"/>
        <v>0</v>
      </c>
      <c r="AV879" s="19"/>
      <c r="AW879" s="47">
        <v>5857.5000000000009</v>
      </c>
      <c r="BB879" s="80">
        <f t="shared" si="438"/>
        <v>10000</v>
      </c>
      <c r="BD879" s="18">
        <v>0</v>
      </c>
      <c r="BE879" s="18">
        <v>0</v>
      </c>
      <c r="BF879" s="18"/>
      <c r="BG879" s="18"/>
      <c r="BH879" s="18"/>
      <c r="BI879" s="18"/>
      <c r="BJ879" s="18"/>
      <c r="BK879" s="18"/>
      <c r="BL879" s="18"/>
    </row>
    <row r="880" spans="1:68" x14ac:dyDescent="0.25">
      <c r="A880" s="18">
        <v>1075</v>
      </c>
      <c r="B880" s="23" t="s">
        <v>907</v>
      </c>
      <c r="C880" s="28" t="s">
        <v>1203</v>
      </c>
      <c r="D880" s="28"/>
      <c r="E880" s="23"/>
      <c r="F880" s="24">
        <v>330</v>
      </c>
      <c r="G880" s="25" t="s">
        <v>1520</v>
      </c>
      <c r="H880" s="52" t="e">
        <v>#N/A</v>
      </c>
      <c r="I880" s="86" t="s">
        <v>1699</v>
      </c>
      <c r="J880" s="83" t="s">
        <v>1653</v>
      </c>
      <c r="K880" s="71" t="s">
        <v>1171</v>
      </c>
      <c r="L880" s="25" t="s">
        <v>908</v>
      </c>
      <c r="M880" s="52" t="s">
        <v>1520</v>
      </c>
      <c r="N880" s="71" t="s">
        <v>1207</v>
      </c>
      <c r="O880" s="25">
        <v>1</v>
      </c>
      <c r="P880" s="25">
        <v>7</v>
      </c>
      <c r="Q880" s="52">
        <v>4</v>
      </c>
      <c r="R880" s="25">
        <v>3</v>
      </c>
      <c r="S880" s="52">
        <f>O880+P880+Q880+R880</f>
        <v>15</v>
      </c>
      <c r="T880" s="25">
        <v>10</v>
      </c>
      <c r="U880" s="25">
        <f t="shared" si="455"/>
        <v>10</v>
      </c>
      <c r="V880" s="71"/>
      <c r="W880" s="71" t="s">
        <v>19</v>
      </c>
      <c r="X880" s="25" t="s">
        <v>1529</v>
      </c>
      <c r="Y880" s="25" t="s">
        <v>1525</v>
      </c>
      <c r="Z880" s="25">
        <v>15</v>
      </c>
      <c r="AA880" s="42"/>
      <c r="AB880" s="42"/>
      <c r="AC880" s="42"/>
      <c r="AD880" s="42"/>
      <c r="AE880" s="42"/>
      <c r="AF880" s="42"/>
      <c r="AG880" s="42"/>
      <c r="AH880" s="42"/>
      <c r="AI880" s="42">
        <v>135</v>
      </c>
      <c r="AJ880" s="18">
        <v>135</v>
      </c>
      <c r="AK880" s="47">
        <v>135</v>
      </c>
      <c r="AL880" s="75">
        <v>135</v>
      </c>
      <c r="AM880" s="47"/>
      <c r="AN880" s="47"/>
      <c r="AO880" s="48">
        <v>0</v>
      </c>
      <c r="AP880" s="49">
        <v>1</v>
      </c>
      <c r="AQ880" s="18" t="s">
        <v>1168</v>
      </c>
      <c r="AR880" s="24">
        <v>330</v>
      </c>
      <c r="AS880" s="24" t="s">
        <v>1509</v>
      </c>
      <c r="AT880" s="79">
        <f t="shared" si="436"/>
        <v>5.1923076923076925</v>
      </c>
      <c r="AU880" s="51" t="b">
        <f t="shared" si="437"/>
        <v>0</v>
      </c>
      <c r="AV880" s="53">
        <v>73.333333333333329</v>
      </c>
      <c r="AW880" s="47"/>
      <c r="AX880" s="18" t="s">
        <v>1849</v>
      </c>
      <c r="BB880" s="80">
        <f t="shared" si="438"/>
        <v>5.1923076923076925</v>
      </c>
      <c r="BD880" s="18">
        <v>0</v>
      </c>
      <c r="BE880" s="18">
        <v>0</v>
      </c>
      <c r="BF880" s="18"/>
      <c r="BG880" s="19" t="e">
        <f>ROUNDUP(AR880/BO880,0)</f>
        <v>#DIV/0!</v>
      </c>
      <c r="BH880" s="19" t="e">
        <f>AY880-BG880</f>
        <v>#DIV/0!</v>
      </c>
      <c r="BI880" s="19"/>
      <c r="BJ880" s="19"/>
      <c r="BK880" s="19"/>
      <c r="BL880" s="19"/>
    </row>
    <row r="881" spans="1:64" ht="30" x14ac:dyDescent="0.25">
      <c r="A881" s="18">
        <v>587</v>
      </c>
      <c r="B881" s="28" t="s">
        <v>2355</v>
      </c>
      <c r="C881" s="28" t="s">
        <v>1870</v>
      </c>
      <c r="D881" s="28"/>
      <c r="E881" s="23" t="s">
        <v>1602</v>
      </c>
      <c r="F881" s="24">
        <v>89.29</v>
      </c>
      <c r="G881" s="25">
        <v>0.3</v>
      </c>
      <c r="H881" s="52" t="s">
        <v>1758</v>
      </c>
      <c r="I881" s="86" t="s">
        <v>1700</v>
      </c>
      <c r="J881" s="83" t="s">
        <v>1503</v>
      </c>
      <c r="K881" s="71" t="s">
        <v>1175</v>
      </c>
      <c r="L881" s="25" t="s">
        <v>1003</v>
      </c>
      <c r="M881" s="52">
        <v>0.3</v>
      </c>
      <c r="N881" s="71" t="s">
        <v>1208</v>
      </c>
      <c r="O881" s="25">
        <v>1</v>
      </c>
      <c r="P881" s="25">
        <v>15</v>
      </c>
      <c r="Q881" s="52">
        <v>1</v>
      </c>
      <c r="R881" s="25">
        <v>5</v>
      </c>
      <c r="S881" s="25">
        <v>22</v>
      </c>
      <c r="T881" s="25">
        <v>25</v>
      </c>
      <c r="U881" s="25">
        <f t="shared" si="455"/>
        <v>22</v>
      </c>
      <c r="V881" s="71"/>
      <c r="W881" s="71" t="s">
        <v>46</v>
      </c>
      <c r="X881" s="25" t="s">
        <v>1529</v>
      </c>
      <c r="Y881" s="25">
        <v>500</v>
      </c>
      <c r="Z881" s="25">
        <v>6</v>
      </c>
      <c r="AA881" s="42"/>
      <c r="AB881" s="42"/>
      <c r="AC881" s="42"/>
      <c r="AD881" s="42">
        <v>249</v>
      </c>
      <c r="AE881" s="42">
        <v>0</v>
      </c>
      <c r="AF881" s="42">
        <v>0</v>
      </c>
      <c r="AG881" s="42">
        <v>0</v>
      </c>
      <c r="AH881" s="42">
        <v>0</v>
      </c>
      <c r="AI881" s="42">
        <v>0</v>
      </c>
      <c r="AJ881" s="18">
        <v>249</v>
      </c>
      <c r="AK881" s="47">
        <v>41.5</v>
      </c>
      <c r="AL881" s="75">
        <v>249</v>
      </c>
      <c r="AM881" s="47"/>
      <c r="AN881" s="47"/>
      <c r="AO881" s="48">
        <v>0</v>
      </c>
      <c r="AP881" s="49">
        <v>1</v>
      </c>
      <c r="AQ881" s="18" t="s">
        <v>1552</v>
      </c>
      <c r="AR881" s="24">
        <v>89.29</v>
      </c>
      <c r="AS881" s="24" t="s">
        <v>1509</v>
      </c>
      <c r="AT881" s="79">
        <f t="shared" si="436"/>
        <v>9.5769230769230766</v>
      </c>
      <c r="AU881" s="51" t="b">
        <f t="shared" si="437"/>
        <v>0</v>
      </c>
      <c r="AV881" s="19">
        <v>10.757831325301204</v>
      </c>
      <c r="AW881" s="47">
        <v>26.787000000000003</v>
      </c>
      <c r="BB881" s="80">
        <f t="shared" si="438"/>
        <v>500</v>
      </c>
      <c r="BD881" s="18">
        <v>0</v>
      </c>
      <c r="BE881" s="18">
        <v>0</v>
      </c>
      <c r="BF881" s="18"/>
      <c r="BG881" s="18"/>
      <c r="BH881" s="18"/>
      <c r="BI881" s="18"/>
      <c r="BJ881" s="18"/>
      <c r="BK881" s="18"/>
      <c r="BL881" s="18"/>
    </row>
    <row r="882" spans="1:64" x14ac:dyDescent="0.25">
      <c r="A882" s="18">
        <v>571</v>
      </c>
      <c r="B882" s="23" t="s">
        <v>1440</v>
      </c>
      <c r="C882" s="28" t="s">
        <v>1870</v>
      </c>
      <c r="D882" s="28"/>
      <c r="E882" s="23"/>
      <c r="F882" s="24">
        <v>0</v>
      </c>
      <c r="G882" s="25">
        <v>1.3</v>
      </c>
      <c r="H882" s="52" t="e">
        <v>#N/A</v>
      </c>
      <c r="I882" s="86" t="s">
        <v>1700</v>
      </c>
      <c r="J882" s="83" t="s">
        <v>1504</v>
      </c>
      <c r="K882" s="69" t="s">
        <v>1187</v>
      </c>
      <c r="L882" s="25" t="e">
        <v>#N/A</v>
      </c>
      <c r="M882" s="52">
        <v>1.3</v>
      </c>
      <c r="N882" s="71" t="s">
        <v>1208</v>
      </c>
      <c r="O882" s="25">
        <v>1</v>
      </c>
      <c r="P882" s="25">
        <v>10</v>
      </c>
      <c r="Q882" s="52">
        <v>1</v>
      </c>
      <c r="R882" s="25">
        <v>3</v>
      </c>
      <c r="S882" s="25">
        <v>15</v>
      </c>
      <c r="U882" s="25">
        <f t="shared" si="455"/>
        <v>15</v>
      </c>
      <c r="V882" s="71"/>
      <c r="W882" s="71" t="s">
        <v>31</v>
      </c>
      <c r="X882" s="25" t="s">
        <v>1510</v>
      </c>
      <c r="Y882" s="25" t="e">
        <v>#N/A</v>
      </c>
      <c r="Z882" s="25">
        <v>200</v>
      </c>
      <c r="AA882" s="42"/>
      <c r="AB882" s="42"/>
      <c r="AC882" s="42"/>
      <c r="AD882" s="42"/>
      <c r="AE882" s="42"/>
      <c r="AF882" s="42"/>
      <c r="AG882" s="42">
        <v>10000</v>
      </c>
      <c r="AH882" s="42"/>
      <c r="AI882" s="42"/>
      <c r="AK882" s="47">
        <v>10000</v>
      </c>
      <c r="AM882" s="47"/>
      <c r="AO882" s="48">
        <v>0</v>
      </c>
      <c r="AP882" s="49">
        <v>1</v>
      </c>
      <c r="AQ882" s="18" t="s">
        <v>1552</v>
      </c>
      <c r="AR882" s="24">
        <v>0</v>
      </c>
      <c r="AS882" s="24" t="s">
        <v>1510</v>
      </c>
      <c r="AT882" s="79">
        <f t="shared" si="436"/>
        <v>0</v>
      </c>
      <c r="AU882" s="51" t="e">
        <f t="shared" si="437"/>
        <v>#N/A</v>
      </c>
      <c r="AV882" s="19"/>
      <c r="AW882" s="47">
        <v>0</v>
      </c>
      <c r="BB882" s="80" t="e">
        <f t="shared" si="438"/>
        <v>#N/A</v>
      </c>
      <c r="BD882" s="18">
        <v>0</v>
      </c>
      <c r="BE882" s="18">
        <v>0</v>
      </c>
      <c r="BF882" s="18"/>
      <c r="BG882" s="18"/>
      <c r="BH882" s="18"/>
      <c r="BI882" s="18"/>
      <c r="BJ882" s="18"/>
      <c r="BK882" s="18"/>
      <c r="BL882" s="18"/>
    </row>
    <row r="883" spans="1:64" x14ac:dyDescent="0.25">
      <c r="A883" s="18">
        <v>573</v>
      </c>
      <c r="B883" s="23" t="s">
        <v>1441</v>
      </c>
      <c r="C883" s="28" t="s">
        <v>1870</v>
      </c>
      <c r="D883" s="28"/>
      <c r="E883" s="23"/>
      <c r="F883" s="24">
        <v>0</v>
      </c>
      <c r="G883" s="25">
        <v>38</v>
      </c>
      <c r="H883" s="52" t="e">
        <v>#N/A</v>
      </c>
      <c r="I883" s="86" t="s">
        <v>1700</v>
      </c>
      <c r="J883" s="83" t="s">
        <v>1504</v>
      </c>
      <c r="K883" s="69" t="s">
        <v>1178</v>
      </c>
      <c r="L883" s="25" t="e">
        <v>#N/A</v>
      </c>
      <c r="M883" s="52">
        <v>38</v>
      </c>
      <c r="N883" s="71" t="s">
        <v>1208</v>
      </c>
      <c r="O883" s="25">
        <v>1</v>
      </c>
      <c r="P883" s="25">
        <v>4</v>
      </c>
      <c r="Q883" s="52">
        <v>1</v>
      </c>
      <c r="R883" s="25">
        <v>2</v>
      </c>
      <c r="S883" s="25">
        <v>8</v>
      </c>
      <c r="U883" s="25">
        <f t="shared" si="455"/>
        <v>8</v>
      </c>
      <c r="V883" s="71"/>
      <c r="W883" s="71" t="s">
        <v>46</v>
      </c>
      <c r="X883" s="25" t="s">
        <v>1510</v>
      </c>
      <c r="Y883" s="25" t="e">
        <v>#N/A</v>
      </c>
      <c r="Z883" s="25">
        <v>10</v>
      </c>
      <c r="AA883" s="42"/>
      <c r="AB883" s="42"/>
      <c r="AC883" s="42"/>
      <c r="AD883" s="42"/>
      <c r="AE883" s="42"/>
      <c r="AF883" s="42"/>
      <c r="AG883" s="42">
        <v>3260</v>
      </c>
      <c r="AH883" s="42"/>
      <c r="AI883" s="42"/>
      <c r="AK883" s="47">
        <v>3260</v>
      </c>
      <c r="AM883" s="47"/>
      <c r="AO883" s="48">
        <v>0</v>
      </c>
      <c r="AP883" s="49">
        <v>1</v>
      </c>
      <c r="AQ883" s="18" t="s">
        <v>1552</v>
      </c>
      <c r="AR883" s="24">
        <v>0</v>
      </c>
      <c r="AS883" s="24" t="s">
        <v>1510</v>
      </c>
      <c r="AT883" s="79">
        <f t="shared" si="436"/>
        <v>0</v>
      </c>
      <c r="AU883" s="51" t="e">
        <f t="shared" si="437"/>
        <v>#N/A</v>
      </c>
      <c r="AV883" s="19"/>
      <c r="AW883" s="47">
        <v>0</v>
      </c>
      <c r="BB883" s="80" t="e">
        <f t="shared" si="438"/>
        <v>#N/A</v>
      </c>
      <c r="BD883" s="18">
        <v>0</v>
      </c>
      <c r="BE883" s="18">
        <v>0</v>
      </c>
      <c r="BF883" s="18"/>
      <c r="BG883" s="18"/>
      <c r="BH883" s="18"/>
      <c r="BI883" s="18"/>
      <c r="BJ883" s="18"/>
      <c r="BK883" s="18"/>
      <c r="BL883" s="18"/>
    </row>
    <row r="884" spans="1:64" x14ac:dyDescent="0.25">
      <c r="A884" s="18">
        <v>735</v>
      </c>
      <c r="B884" s="23" t="s">
        <v>1006</v>
      </c>
      <c r="C884" s="28" t="s">
        <v>1870</v>
      </c>
      <c r="D884" s="28"/>
      <c r="E884" s="23"/>
      <c r="F884" s="24">
        <v>25</v>
      </c>
      <c r="G884" s="25" t="s">
        <v>1525</v>
      </c>
      <c r="H884" s="52" t="e">
        <v>#N/A</v>
      </c>
      <c r="I884" s="86" t="s">
        <v>1660</v>
      </c>
      <c r="J884" s="83" t="s">
        <v>1660</v>
      </c>
      <c r="K884" s="71" t="s">
        <v>1211</v>
      </c>
      <c r="L884" s="25" t="s">
        <v>1007</v>
      </c>
      <c r="M884" s="52" t="s">
        <v>1525</v>
      </c>
      <c r="N884" s="71" t="s">
        <v>1207</v>
      </c>
      <c r="O884" s="25">
        <v>1</v>
      </c>
      <c r="P884" s="25">
        <v>3</v>
      </c>
      <c r="Q884" s="52">
        <v>1</v>
      </c>
      <c r="R884" s="25">
        <v>1</v>
      </c>
      <c r="S884" s="25">
        <v>1</v>
      </c>
      <c r="T884" s="25" t="e">
        <v>#N/A</v>
      </c>
      <c r="U884" s="25" t="e">
        <f t="shared" si="455"/>
        <v>#N/A</v>
      </c>
      <c r="V884" s="71"/>
      <c r="W884" s="71" t="s">
        <v>31</v>
      </c>
      <c r="X884" s="25" t="s">
        <v>1529</v>
      </c>
      <c r="Y884" s="25">
        <v>50</v>
      </c>
      <c r="Z884" s="25">
        <v>25</v>
      </c>
      <c r="AA884" s="42"/>
      <c r="AB884" s="42">
        <v>0</v>
      </c>
      <c r="AC884" s="42">
        <v>0</v>
      </c>
      <c r="AD884" s="42">
        <v>0</v>
      </c>
      <c r="AE884" s="42">
        <v>0</v>
      </c>
      <c r="AF884" s="42">
        <v>0</v>
      </c>
      <c r="AG884" s="42">
        <v>0</v>
      </c>
      <c r="AH884" s="42">
        <v>0</v>
      </c>
      <c r="AI884" s="42">
        <v>0</v>
      </c>
      <c r="AJ884" s="18">
        <v>0</v>
      </c>
      <c r="AK884" s="47">
        <v>0</v>
      </c>
      <c r="AL884" s="75">
        <v>0</v>
      </c>
      <c r="AM884" s="47"/>
      <c r="AN884" s="47"/>
      <c r="AO884" s="48">
        <v>0</v>
      </c>
      <c r="AP884" s="49">
        <v>1</v>
      </c>
      <c r="AQ884" s="18" t="s">
        <v>1552</v>
      </c>
      <c r="AR884" s="24">
        <v>25</v>
      </c>
      <c r="AS884" s="24" t="s">
        <v>1509</v>
      </c>
      <c r="AT884" s="79">
        <f t="shared" si="436"/>
        <v>0</v>
      </c>
      <c r="AU884" s="51" t="b">
        <f t="shared" si="437"/>
        <v>0</v>
      </c>
      <c r="AV884" s="19"/>
      <c r="AW884" s="47"/>
      <c r="BB884" s="80">
        <f t="shared" si="438"/>
        <v>50</v>
      </c>
      <c r="BD884" s="18">
        <v>0</v>
      </c>
      <c r="BE884" s="18">
        <v>0</v>
      </c>
      <c r="BF884" s="18"/>
      <c r="BG884" s="18"/>
      <c r="BH884" s="18"/>
      <c r="BI884" s="18"/>
      <c r="BJ884" s="18"/>
      <c r="BK884" s="18"/>
      <c r="BL884" s="18"/>
    </row>
    <row r="885" spans="1:64" ht="30" x14ac:dyDescent="0.25">
      <c r="A885" s="18">
        <v>698</v>
      </c>
      <c r="B885" s="29" t="s">
        <v>2368</v>
      </c>
      <c r="C885" s="28" t="s">
        <v>1203</v>
      </c>
      <c r="D885" s="28"/>
      <c r="E885" s="23"/>
      <c r="F885" s="24">
        <v>44</v>
      </c>
      <c r="G885" s="25" t="s">
        <v>1525</v>
      </c>
      <c r="H885" s="52" t="e">
        <v>#N/A</v>
      </c>
      <c r="I885" s="86" t="s">
        <v>1700</v>
      </c>
      <c r="J885" s="83" t="s">
        <v>1623</v>
      </c>
      <c r="K885" s="71" t="s">
        <v>1175</v>
      </c>
      <c r="L885" s="25" t="s">
        <v>1010</v>
      </c>
      <c r="M885" s="52" t="s">
        <v>1525</v>
      </c>
      <c r="N885" s="71" t="s">
        <v>1208</v>
      </c>
      <c r="O885" s="25">
        <v>1</v>
      </c>
      <c r="P885" s="25">
        <v>15</v>
      </c>
      <c r="Q885" s="52">
        <v>1</v>
      </c>
      <c r="R885" s="25">
        <v>5</v>
      </c>
      <c r="S885" s="25">
        <v>22</v>
      </c>
      <c r="T885" s="25">
        <v>25</v>
      </c>
      <c r="U885" s="25">
        <f t="shared" si="455"/>
        <v>22</v>
      </c>
      <c r="V885" s="71"/>
      <c r="W885" s="71" t="s">
        <v>46</v>
      </c>
      <c r="X885" s="25" t="s">
        <v>1529</v>
      </c>
      <c r="Y885" s="25">
        <v>0</v>
      </c>
      <c r="Z885" s="25"/>
      <c r="AA885" s="42">
        <v>0</v>
      </c>
      <c r="AB885" s="42">
        <v>0</v>
      </c>
      <c r="AC885" s="42">
        <v>0</v>
      </c>
      <c r="AD885" s="42">
        <v>0</v>
      </c>
      <c r="AE885" s="42">
        <v>0</v>
      </c>
      <c r="AF885" s="42">
        <v>0</v>
      </c>
      <c r="AG885" s="42">
        <v>0</v>
      </c>
      <c r="AH885" s="42">
        <v>0</v>
      </c>
      <c r="AI885" s="42">
        <v>0</v>
      </c>
      <c r="AJ885" s="18">
        <v>0</v>
      </c>
      <c r="AK885" s="47">
        <v>0</v>
      </c>
      <c r="AL885" s="75">
        <v>0</v>
      </c>
      <c r="AM885" s="47"/>
      <c r="AN885" s="47"/>
      <c r="AO885" s="48">
        <v>0</v>
      </c>
      <c r="AP885" s="49">
        <v>1</v>
      </c>
      <c r="AQ885" s="18" t="s">
        <v>1548</v>
      </c>
      <c r="AR885" s="24">
        <v>44</v>
      </c>
      <c r="AS885" s="24" t="s">
        <v>1509</v>
      </c>
      <c r="AT885" s="79">
        <f t="shared" si="436"/>
        <v>0</v>
      </c>
      <c r="AU885" s="51" t="b">
        <f t="shared" si="437"/>
        <v>1</v>
      </c>
      <c r="AV885" s="19"/>
      <c r="AW885" s="47"/>
      <c r="BB885" s="80">
        <f t="shared" si="438"/>
        <v>0</v>
      </c>
      <c r="BD885" s="18">
        <v>0</v>
      </c>
      <c r="BE885" s="18">
        <v>0</v>
      </c>
      <c r="BF885" s="18"/>
      <c r="BG885" s="18"/>
      <c r="BH885" s="18"/>
      <c r="BI885" s="18"/>
      <c r="BJ885" s="18"/>
      <c r="BK885" s="18"/>
      <c r="BL885" s="18"/>
    </row>
    <row r="886" spans="1:64" x14ac:dyDescent="0.25">
      <c r="A886" s="18">
        <v>577</v>
      </c>
      <c r="B886" s="23" t="s">
        <v>1442</v>
      </c>
      <c r="C886" s="28" t="s">
        <v>1870</v>
      </c>
      <c r="D886" s="28"/>
      <c r="E886" s="23"/>
      <c r="F886" s="24">
        <v>0</v>
      </c>
      <c r="G886" s="25">
        <v>6</v>
      </c>
      <c r="H886" s="52" t="e">
        <v>#N/A</v>
      </c>
      <c r="I886" s="86" t="s">
        <v>1700</v>
      </c>
      <c r="J886" s="83" t="s">
        <v>1626</v>
      </c>
      <c r="K886" s="69" t="s">
        <v>1173</v>
      </c>
      <c r="L886" s="25" t="e">
        <v>#N/A</v>
      </c>
      <c r="M886" s="52">
        <v>6</v>
      </c>
      <c r="N886" s="71" t="s">
        <v>1208</v>
      </c>
      <c r="O886" s="25">
        <v>1</v>
      </c>
      <c r="P886" s="25">
        <v>2</v>
      </c>
      <c r="Q886" s="52">
        <v>1</v>
      </c>
      <c r="R886" s="25">
        <v>2</v>
      </c>
      <c r="S886" s="25">
        <v>6</v>
      </c>
      <c r="U886" s="25">
        <f t="shared" si="455"/>
        <v>6</v>
      </c>
      <c r="V886" s="71"/>
      <c r="W886" s="71" t="s">
        <v>31</v>
      </c>
      <c r="X886" s="25" t="s">
        <v>1510</v>
      </c>
      <c r="Y886" s="25" t="e">
        <v>#N/A</v>
      </c>
      <c r="Z886" s="25">
        <v>65</v>
      </c>
      <c r="AA886" s="42"/>
      <c r="AB886" s="42">
        <v>420</v>
      </c>
      <c r="AC886" s="42"/>
      <c r="AD886" s="42"/>
      <c r="AE886" s="42"/>
      <c r="AF886" s="42"/>
      <c r="AG886" s="42"/>
      <c r="AH886" s="42"/>
      <c r="AI886" s="42"/>
      <c r="AK886" s="47">
        <v>420</v>
      </c>
      <c r="AM886" s="47"/>
      <c r="AO886" s="48">
        <v>0</v>
      </c>
      <c r="AP886" s="49">
        <v>1</v>
      </c>
      <c r="AQ886" s="18" t="s">
        <v>1552</v>
      </c>
      <c r="AR886" s="24">
        <v>0</v>
      </c>
      <c r="AS886" s="24" t="s">
        <v>1510</v>
      </c>
      <c r="AT886" s="79">
        <f t="shared" si="436"/>
        <v>0</v>
      </c>
      <c r="AU886" s="51" t="e">
        <f t="shared" si="437"/>
        <v>#N/A</v>
      </c>
      <c r="AV886" s="19"/>
      <c r="AW886" s="47">
        <v>0</v>
      </c>
      <c r="BB886" s="80" t="e">
        <f t="shared" si="438"/>
        <v>#N/A</v>
      </c>
      <c r="BD886" s="18">
        <v>0</v>
      </c>
      <c r="BE886" s="18">
        <v>0</v>
      </c>
      <c r="BF886" s="18"/>
      <c r="BG886" s="18"/>
      <c r="BH886" s="18"/>
      <c r="BI886" s="18"/>
      <c r="BJ886" s="18"/>
      <c r="BK886" s="18"/>
      <c r="BL886" s="18"/>
    </row>
    <row r="887" spans="1:64" x14ac:dyDescent="0.25">
      <c r="A887" s="18">
        <v>117</v>
      </c>
      <c r="B887" s="23" t="s">
        <v>1384</v>
      </c>
      <c r="C887" s="28" t="s">
        <v>1203</v>
      </c>
      <c r="D887" s="28"/>
      <c r="E887" s="23"/>
      <c r="F887" s="24">
        <v>0</v>
      </c>
      <c r="G887" s="25">
        <v>100</v>
      </c>
      <c r="H887" s="52" t="e">
        <v>#N/A</v>
      </c>
      <c r="I887" s="86" t="s">
        <v>1700</v>
      </c>
      <c r="J887" s="83" t="s">
        <v>1673</v>
      </c>
      <c r="K887" s="69" t="s">
        <v>1171</v>
      </c>
      <c r="L887" s="25" t="e">
        <v>#N/A</v>
      </c>
      <c r="M887" s="52">
        <v>100</v>
      </c>
      <c r="N887" s="71" t="s">
        <v>1207</v>
      </c>
      <c r="O887" s="25">
        <v>1</v>
      </c>
      <c r="P887" s="25">
        <v>7</v>
      </c>
      <c r="Q887" s="52">
        <v>4</v>
      </c>
      <c r="R887" s="25">
        <v>3</v>
      </c>
      <c r="S887" s="52">
        <f>O887+P887+Q887+R887</f>
        <v>15</v>
      </c>
      <c r="U887" s="25">
        <f t="shared" si="455"/>
        <v>15</v>
      </c>
      <c r="V887" s="71"/>
      <c r="W887" s="71" t="s">
        <v>31</v>
      </c>
      <c r="X887" s="25" t="s">
        <v>1509</v>
      </c>
      <c r="Y887" s="25" t="e">
        <v>#N/A</v>
      </c>
      <c r="Z887" s="25">
        <v>20</v>
      </c>
      <c r="AA887" s="42"/>
      <c r="AB887" s="42"/>
      <c r="AC887" s="42"/>
      <c r="AD887" s="42"/>
      <c r="AE887" s="42"/>
      <c r="AF887" s="42"/>
      <c r="AG887" s="42"/>
      <c r="AH887" s="42">
        <v>500</v>
      </c>
      <c r="AI887" s="42"/>
      <c r="AK887" s="47">
        <v>500</v>
      </c>
      <c r="AM887" s="47"/>
      <c r="AO887" s="48">
        <v>0</v>
      </c>
      <c r="AP887" s="49">
        <v>1</v>
      </c>
      <c r="AQ887" s="18" t="s">
        <v>1168</v>
      </c>
      <c r="AR887" s="24">
        <v>0</v>
      </c>
      <c r="AS887" s="24" t="s">
        <v>1509</v>
      </c>
      <c r="AT887" s="79">
        <f t="shared" si="436"/>
        <v>0</v>
      </c>
      <c r="AU887" s="51" t="e">
        <f t="shared" si="437"/>
        <v>#N/A</v>
      </c>
      <c r="AV887" s="19"/>
      <c r="AW887" s="47"/>
      <c r="AX887" s="18" t="s">
        <v>1849</v>
      </c>
      <c r="BB887" s="80" t="e">
        <f t="shared" si="438"/>
        <v>#N/A</v>
      </c>
      <c r="BD887" s="18">
        <v>0</v>
      </c>
      <c r="BE887" s="18">
        <v>0</v>
      </c>
      <c r="BF887" s="18"/>
      <c r="BG887" s="19" t="e">
        <f>ROUNDUP(AR887/BO887,0)</f>
        <v>#DIV/0!</v>
      </c>
      <c r="BH887" s="19" t="e">
        <f>AY887-BG887</f>
        <v>#DIV/0!</v>
      </c>
      <c r="BI887" s="19"/>
      <c r="BJ887" s="19"/>
      <c r="BK887" s="19"/>
      <c r="BL887" s="19"/>
    </row>
    <row r="888" spans="1:64" x14ac:dyDescent="0.25">
      <c r="A888" s="18">
        <v>589</v>
      </c>
      <c r="B888" s="23" t="s">
        <v>1081</v>
      </c>
      <c r="C888" s="28" t="s">
        <v>1870</v>
      </c>
      <c r="D888" s="28"/>
      <c r="E888" s="23"/>
      <c r="F888" s="24">
        <v>3840</v>
      </c>
      <c r="G888" s="25">
        <v>0.3</v>
      </c>
      <c r="H888" s="52" t="e">
        <v>#N/A</v>
      </c>
      <c r="I888" s="86" t="s">
        <v>1700</v>
      </c>
      <c r="J888" s="83" t="s">
        <v>1503</v>
      </c>
      <c r="K888" s="71" t="s">
        <v>1187</v>
      </c>
      <c r="L888" s="25" t="s">
        <v>1082</v>
      </c>
      <c r="M888" s="52">
        <v>0.3</v>
      </c>
      <c r="N888" s="71" t="s">
        <v>1208</v>
      </c>
      <c r="O888" s="37">
        <v>1</v>
      </c>
      <c r="P888" s="37">
        <v>10</v>
      </c>
      <c r="Q888" s="87">
        <v>1</v>
      </c>
      <c r="R888" s="37">
        <v>3</v>
      </c>
      <c r="S888" s="37">
        <v>15</v>
      </c>
      <c r="T888" s="37">
        <v>5</v>
      </c>
      <c r="U888" s="25">
        <f t="shared" si="455"/>
        <v>5</v>
      </c>
      <c r="V888" s="71"/>
      <c r="W888" s="71" t="s">
        <v>46</v>
      </c>
      <c r="X888" s="23" t="s">
        <v>1510</v>
      </c>
      <c r="Y888" s="25">
        <v>10000</v>
      </c>
      <c r="Z888" s="25">
        <v>200</v>
      </c>
      <c r="AA888" s="42"/>
      <c r="AB888" s="42"/>
      <c r="AC888" s="42"/>
      <c r="AD888" s="42">
        <v>7200</v>
      </c>
      <c r="AE888" s="42">
        <v>0</v>
      </c>
      <c r="AF888" s="42">
        <v>0</v>
      </c>
      <c r="AG888" s="42">
        <v>0</v>
      </c>
      <c r="AH888" s="42">
        <v>0</v>
      </c>
      <c r="AI888" s="42">
        <v>0</v>
      </c>
      <c r="AJ888" s="18">
        <v>0</v>
      </c>
      <c r="AK888" s="47">
        <v>1200</v>
      </c>
      <c r="AL888" s="75">
        <v>7200</v>
      </c>
      <c r="AM888" s="47"/>
      <c r="AN888" s="47"/>
      <c r="AO888" s="48">
        <v>0</v>
      </c>
      <c r="AP888" s="49">
        <v>1</v>
      </c>
      <c r="AQ888" s="18" t="s">
        <v>1552</v>
      </c>
      <c r="AR888" s="24">
        <v>3840</v>
      </c>
      <c r="AS888" s="24" t="s">
        <v>1510</v>
      </c>
      <c r="AT888" s="79">
        <f t="shared" si="436"/>
        <v>276.92307692307691</v>
      </c>
      <c r="AU888" s="51" t="b">
        <f t="shared" si="437"/>
        <v>0</v>
      </c>
      <c r="AV888" s="19"/>
      <c r="AW888" s="47">
        <v>1152</v>
      </c>
      <c r="BB888" s="80">
        <f t="shared" si="438"/>
        <v>10000</v>
      </c>
      <c r="BD888" s="18">
        <v>0</v>
      </c>
      <c r="BE888" s="18">
        <v>0</v>
      </c>
      <c r="BF888" s="18"/>
      <c r="BG888" s="18"/>
      <c r="BH888" s="18"/>
      <c r="BI888" s="18"/>
      <c r="BJ888" s="18"/>
      <c r="BK888" s="18"/>
      <c r="BL888" s="18"/>
    </row>
    <row r="889" spans="1:64" x14ac:dyDescent="0.25">
      <c r="A889" s="18">
        <v>84</v>
      </c>
      <c r="B889" s="23" t="s">
        <v>1382</v>
      </c>
      <c r="C889" s="28" t="s">
        <v>1870</v>
      </c>
      <c r="D889" s="28"/>
      <c r="E889" s="23"/>
      <c r="F889" s="24">
        <v>50</v>
      </c>
      <c r="G889" s="25">
        <v>200</v>
      </c>
      <c r="H889" s="52" t="e">
        <v>#N/A</v>
      </c>
      <c r="I889" s="86" t="s">
        <v>1700</v>
      </c>
      <c r="J889" s="83" t="s">
        <v>1674</v>
      </c>
      <c r="K889" s="69" t="s">
        <v>1171</v>
      </c>
      <c r="L889" s="25" t="e">
        <v>#N/A</v>
      </c>
      <c r="M889" s="52">
        <v>200</v>
      </c>
      <c r="N889" s="71" t="s">
        <v>1207</v>
      </c>
      <c r="O889" s="25">
        <v>1</v>
      </c>
      <c r="P889" s="25">
        <v>7</v>
      </c>
      <c r="Q889" s="52">
        <v>1</v>
      </c>
      <c r="R889" s="25">
        <v>3</v>
      </c>
      <c r="S889" s="25">
        <v>1</v>
      </c>
      <c r="U889" s="25">
        <f t="shared" si="455"/>
        <v>1</v>
      </c>
      <c r="V889" s="71"/>
      <c r="W889" s="71" t="s">
        <v>31</v>
      </c>
      <c r="X889" s="25" t="s">
        <v>1529</v>
      </c>
      <c r="Y889" s="25" t="e">
        <v>#N/A</v>
      </c>
      <c r="Z889" s="25">
        <v>25</v>
      </c>
      <c r="AA889" s="42">
        <v>25</v>
      </c>
      <c r="AB889" s="42"/>
      <c r="AC889" s="42"/>
      <c r="AD889" s="42"/>
      <c r="AE889" s="42"/>
      <c r="AF889" s="42"/>
      <c r="AG889" s="42"/>
      <c r="AH889" s="42"/>
      <c r="AI889" s="42"/>
      <c r="AK889" s="47">
        <v>25</v>
      </c>
      <c r="AM889" s="47"/>
      <c r="AO889" s="48">
        <v>0</v>
      </c>
      <c r="AP889" s="49">
        <v>1</v>
      </c>
      <c r="AQ889" s="18" t="s">
        <v>1552</v>
      </c>
      <c r="AR889" s="24">
        <v>50</v>
      </c>
      <c r="AS889" s="24" t="s">
        <v>1509</v>
      </c>
      <c r="AT889" s="79">
        <f t="shared" si="436"/>
        <v>0</v>
      </c>
      <c r="AU889" s="51" t="e">
        <f t="shared" si="437"/>
        <v>#N/A</v>
      </c>
      <c r="AV889" s="19"/>
      <c r="AW889" s="47">
        <v>10000</v>
      </c>
      <c r="BB889" s="80" t="e">
        <f t="shared" si="438"/>
        <v>#N/A</v>
      </c>
      <c r="BD889" s="18">
        <v>0</v>
      </c>
      <c r="BE889" s="18">
        <v>0</v>
      </c>
      <c r="BF889" s="18"/>
      <c r="BG889" s="18"/>
      <c r="BH889" s="18"/>
      <c r="BI889" s="18"/>
      <c r="BJ889" s="18"/>
      <c r="BK889" s="18"/>
      <c r="BL889" s="18"/>
    </row>
    <row r="890" spans="1:64" x14ac:dyDescent="0.25">
      <c r="A890" s="18">
        <v>812</v>
      </c>
      <c r="B890" s="23" t="s">
        <v>1465</v>
      </c>
      <c r="C890" s="28" t="s">
        <v>1870</v>
      </c>
      <c r="D890" s="28"/>
      <c r="E890" s="23"/>
      <c r="F890" s="24">
        <v>0</v>
      </c>
      <c r="G890" s="25">
        <v>500</v>
      </c>
      <c r="H890" s="52" t="e">
        <v>#N/A</v>
      </c>
      <c r="I890" s="86" t="s">
        <v>1700</v>
      </c>
      <c r="J890" s="83" t="s">
        <v>1675</v>
      </c>
      <c r="K890" s="69" t="s">
        <v>1183</v>
      </c>
      <c r="L890" s="25" t="e">
        <v>#N/A</v>
      </c>
      <c r="M890" s="52">
        <v>500</v>
      </c>
      <c r="N890" s="71" t="s">
        <v>1207</v>
      </c>
      <c r="O890" s="25">
        <v>1</v>
      </c>
      <c r="P890" s="25">
        <v>20</v>
      </c>
      <c r="Q890" s="52">
        <v>5</v>
      </c>
      <c r="R890" s="25">
        <v>5</v>
      </c>
      <c r="S890" s="25">
        <v>31</v>
      </c>
      <c r="U890" s="25">
        <f t="shared" si="455"/>
        <v>31</v>
      </c>
      <c r="V890" s="71"/>
      <c r="W890" s="71" t="s">
        <v>19</v>
      </c>
      <c r="X890" s="25" t="s">
        <v>1529</v>
      </c>
      <c r="Y890" s="25" t="e">
        <v>#N/A</v>
      </c>
      <c r="Z890" s="25">
        <v>5</v>
      </c>
      <c r="AA890" s="42"/>
      <c r="AB890" s="42"/>
      <c r="AC890" s="42"/>
      <c r="AD890" s="42">
        <v>20</v>
      </c>
      <c r="AE890" s="42"/>
      <c r="AF890" s="42">
        <v>20</v>
      </c>
      <c r="AG890" s="42"/>
      <c r="AH890" s="42">
        <v>10</v>
      </c>
      <c r="AI890" s="42">
        <v>50</v>
      </c>
      <c r="AK890" s="47">
        <v>25</v>
      </c>
      <c r="AM890" s="47"/>
      <c r="AO890" s="48">
        <v>0</v>
      </c>
      <c r="AP890" s="49">
        <v>1</v>
      </c>
      <c r="AQ890" s="18" t="s">
        <v>1552</v>
      </c>
      <c r="AR890" s="24">
        <v>0</v>
      </c>
      <c r="AS890" s="24" t="s">
        <v>1509</v>
      </c>
      <c r="AT890" s="79">
        <f t="shared" si="436"/>
        <v>0</v>
      </c>
      <c r="AU890" s="51" t="e">
        <f t="shared" si="437"/>
        <v>#N/A</v>
      </c>
      <c r="AV890" s="19"/>
      <c r="AW890" s="47">
        <v>0</v>
      </c>
      <c r="BB890" s="80" t="e">
        <f t="shared" si="438"/>
        <v>#N/A</v>
      </c>
      <c r="BD890" s="18">
        <v>0</v>
      </c>
      <c r="BE890" s="18">
        <v>0</v>
      </c>
      <c r="BF890" s="18"/>
      <c r="BG890" s="18"/>
      <c r="BH890" s="18"/>
      <c r="BI890" s="18"/>
      <c r="BJ890" s="18"/>
      <c r="BK890" s="18"/>
      <c r="BL890" s="18"/>
    </row>
    <row r="891" spans="1:64" x14ac:dyDescent="0.25">
      <c r="A891" s="18">
        <v>938</v>
      </c>
      <c r="B891" s="23" t="s">
        <v>1477</v>
      </c>
      <c r="C891" s="28" t="s">
        <v>1870</v>
      </c>
      <c r="D891" s="28"/>
      <c r="E891" s="23"/>
      <c r="F891" s="24">
        <v>0</v>
      </c>
      <c r="G891" s="25">
        <v>500</v>
      </c>
      <c r="H891" s="52" t="e">
        <v>#N/A</v>
      </c>
      <c r="I891" s="86" t="s">
        <v>1660</v>
      </c>
      <c r="J891" s="83" t="s">
        <v>1660</v>
      </c>
      <c r="K891" s="69" t="s">
        <v>1183</v>
      </c>
      <c r="L891" s="25" t="e">
        <v>#N/A</v>
      </c>
      <c r="M891" s="52">
        <v>500</v>
      </c>
      <c r="N891" s="71" t="s">
        <v>1207</v>
      </c>
      <c r="O891" s="25">
        <v>1</v>
      </c>
      <c r="P891" s="25">
        <v>20</v>
      </c>
      <c r="Q891" s="52">
        <v>5</v>
      </c>
      <c r="R891" s="25">
        <v>5</v>
      </c>
      <c r="S891" s="25">
        <v>31</v>
      </c>
      <c r="U891" s="25">
        <f t="shared" si="455"/>
        <v>31</v>
      </c>
      <c r="V891" s="71"/>
      <c r="W891" s="71" t="s">
        <v>19</v>
      </c>
      <c r="X891" s="25" t="s">
        <v>1529</v>
      </c>
      <c r="Y891" s="25" t="e">
        <v>#N/A</v>
      </c>
      <c r="Z891" s="25">
        <v>5</v>
      </c>
      <c r="AA891" s="42"/>
      <c r="AB891" s="42"/>
      <c r="AC891" s="42"/>
      <c r="AD891" s="42"/>
      <c r="AE891" s="42"/>
      <c r="AF891" s="42"/>
      <c r="AG891" s="42">
        <v>25</v>
      </c>
      <c r="AH891" s="42"/>
      <c r="AI891" s="42"/>
      <c r="AK891" s="47">
        <v>25</v>
      </c>
      <c r="AM891" s="47"/>
      <c r="AO891" s="48">
        <v>0</v>
      </c>
      <c r="AP891" s="49">
        <v>1</v>
      </c>
      <c r="AQ891" s="18" t="s">
        <v>1552</v>
      </c>
      <c r="AR891" s="24">
        <v>0</v>
      </c>
      <c r="AS891" s="24" t="s">
        <v>1509</v>
      </c>
      <c r="AT891" s="79">
        <f t="shared" si="436"/>
        <v>0</v>
      </c>
      <c r="AU891" s="51" t="e">
        <f t="shared" si="437"/>
        <v>#N/A</v>
      </c>
      <c r="AV891" s="19"/>
      <c r="AW891" s="47">
        <v>0</v>
      </c>
      <c r="BB891" s="80" t="e">
        <f t="shared" si="438"/>
        <v>#N/A</v>
      </c>
      <c r="BD891" s="18">
        <v>0</v>
      </c>
      <c r="BE891" s="18">
        <v>0</v>
      </c>
      <c r="BF891" s="18"/>
      <c r="BG891" s="18"/>
      <c r="BH891" s="18"/>
      <c r="BI891" s="18"/>
      <c r="BJ891" s="18"/>
      <c r="BK891" s="18"/>
      <c r="BL891" s="18"/>
    </row>
    <row r="892" spans="1:64" x14ac:dyDescent="0.25">
      <c r="A892" s="18">
        <v>137</v>
      </c>
      <c r="B892" s="23" t="s">
        <v>1385</v>
      </c>
      <c r="C892" s="28" t="s">
        <v>1870</v>
      </c>
      <c r="D892" s="28"/>
      <c r="E892" s="23"/>
      <c r="F892" s="24">
        <v>0</v>
      </c>
      <c r="G892" s="25">
        <v>500</v>
      </c>
      <c r="H892" s="52" t="e">
        <v>#N/A</v>
      </c>
      <c r="I892" s="86" t="s">
        <v>1699</v>
      </c>
      <c r="J892" s="83" t="s">
        <v>1664</v>
      </c>
      <c r="K892" s="69" t="s">
        <v>1183</v>
      </c>
      <c r="L892" s="25" t="e">
        <v>#N/A</v>
      </c>
      <c r="M892" s="52">
        <v>500</v>
      </c>
      <c r="N892" s="71" t="s">
        <v>1207</v>
      </c>
      <c r="O892" s="25">
        <v>1</v>
      </c>
      <c r="P892" s="25">
        <v>20</v>
      </c>
      <c r="Q892" s="52">
        <v>5</v>
      </c>
      <c r="R892" s="25">
        <v>5</v>
      </c>
      <c r="S892" s="25">
        <v>31</v>
      </c>
      <c r="U892" s="25">
        <f t="shared" si="455"/>
        <v>31</v>
      </c>
      <c r="V892" s="71"/>
      <c r="W892" s="71" t="s">
        <v>19</v>
      </c>
      <c r="X892" s="25" t="s">
        <v>1529</v>
      </c>
      <c r="Y892" s="25" t="e">
        <v>#N/A</v>
      </c>
      <c r="Z892" s="25">
        <v>5</v>
      </c>
      <c r="AA892" s="42">
        <v>5</v>
      </c>
      <c r="AB892" s="42"/>
      <c r="AC892" s="42"/>
      <c r="AD892" s="42"/>
      <c r="AE892" s="42"/>
      <c r="AF892" s="42"/>
      <c r="AG892" s="42"/>
      <c r="AH892" s="42"/>
      <c r="AI892" s="42"/>
      <c r="AK892" s="47">
        <v>5</v>
      </c>
      <c r="AM892" s="47"/>
      <c r="AO892" s="48">
        <v>0</v>
      </c>
      <c r="AP892" s="49">
        <v>1</v>
      </c>
      <c r="AQ892" s="18" t="s">
        <v>1552</v>
      </c>
      <c r="AR892" s="24">
        <v>0</v>
      </c>
      <c r="AS892" s="24" t="s">
        <v>1509</v>
      </c>
      <c r="AT892" s="79">
        <f t="shared" si="436"/>
        <v>0</v>
      </c>
      <c r="AU892" s="51" t="e">
        <f t="shared" si="437"/>
        <v>#N/A</v>
      </c>
      <c r="AV892" s="19"/>
      <c r="AW892" s="47">
        <v>0</v>
      </c>
      <c r="BB892" s="80" t="e">
        <f t="shared" si="438"/>
        <v>#N/A</v>
      </c>
      <c r="BD892" s="18">
        <v>0</v>
      </c>
      <c r="BE892" s="18">
        <v>0</v>
      </c>
      <c r="BF892" s="18"/>
      <c r="BG892" s="18"/>
      <c r="BH892" s="18"/>
      <c r="BI892" s="18"/>
      <c r="BJ892" s="18"/>
      <c r="BK892" s="18"/>
      <c r="BL892" s="18"/>
    </row>
    <row r="893" spans="1:64" x14ac:dyDescent="0.25">
      <c r="A893" s="18">
        <v>620</v>
      </c>
      <c r="B893" s="23" t="s">
        <v>879</v>
      </c>
      <c r="C893" s="28" t="s">
        <v>1870</v>
      </c>
      <c r="D893" s="28"/>
      <c r="E893" s="23"/>
      <c r="F893" s="24">
        <v>0</v>
      </c>
      <c r="G893" s="25">
        <v>1.4</v>
      </c>
      <c r="H893" s="52" t="s">
        <v>1702</v>
      </c>
      <c r="I893" s="86" t="s">
        <v>1700</v>
      </c>
      <c r="J893" s="83" t="s">
        <v>1502</v>
      </c>
      <c r="K893" s="71" t="s">
        <v>1180</v>
      </c>
      <c r="L893" s="25" t="s">
        <v>880</v>
      </c>
      <c r="M893" s="52">
        <v>1.4</v>
      </c>
      <c r="N893" s="71" t="s">
        <v>1208</v>
      </c>
      <c r="O893" s="25">
        <v>1</v>
      </c>
      <c r="P893" s="25">
        <v>7</v>
      </c>
      <c r="Q893" s="52">
        <v>1</v>
      </c>
      <c r="R893" s="25">
        <v>2</v>
      </c>
      <c r="S893" s="25">
        <v>11</v>
      </c>
      <c r="T893" s="25">
        <v>5</v>
      </c>
      <c r="U893" s="25">
        <f t="shared" si="455"/>
        <v>5</v>
      </c>
      <c r="V893" s="71"/>
      <c r="W893" s="71" t="s">
        <v>46</v>
      </c>
      <c r="X893" s="25" t="s">
        <v>1510</v>
      </c>
      <c r="Y893" s="25">
        <v>500</v>
      </c>
      <c r="Z893" s="25">
        <v>10</v>
      </c>
      <c r="AA893" s="42">
        <v>0</v>
      </c>
      <c r="AB893" s="42">
        <v>170</v>
      </c>
      <c r="AC893" s="42">
        <v>150</v>
      </c>
      <c r="AD893" s="42">
        <v>0</v>
      </c>
      <c r="AE893" s="42">
        <v>0</v>
      </c>
      <c r="AF893" s="42">
        <v>0</v>
      </c>
      <c r="AG893" s="42">
        <v>0</v>
      </c>
      <c r="AH893" s="42">
        <v>0</v>
      </c>
      <c r="AI893" s="42">
        <v>0</v>
      </c>
      <c r="AJ893" s="18">
        <v>320</v>
      </c>
      <c r="AK893" s="47">
        <v>35.555555555555557</v>
      </c>
      <c r="AL893" s="75">
        <v>170</v>
      </c>
      <c r="AM893" s="47"/>
      <c r="AN893" s="47"/>
      <c r="AO893" s="48">
        <v>0</v>
      </c>
      <c r="AP893" s="49">
        <v>1</v>
      </c>
      <c r="AQ893" s="18" t="s">
        <v>1552</v>
      </c>
      <c r="AR893" s="24">
        <v>0</v>
      </c>
      <c r="AS893" s="24" t="s">
        <v>1510</v>
      </c>
      <c r="AT893" s="79">
        <f t="shared" si="436"/>
        <v>6.5384615384615383</v>
      </c>
      <c r="AU893" s="51" t="b">
        <f t="shared" si="437"/>
        <v>0</v>
      </c>
      <c r="AV893" s="19">
        <v>0</v>
      </c>
      <c r="AW893" s="47">
        <v>0</v>
      </c>
      <c r="BB893" s="80">
        <f t="shared" si="438"/>
        <v>500</v>
      </c>
      <c r="BD893" s="18">
        <v>0</v>
      </c>
      <c r="BE893" s="18">
        <v>0</v>
      </c>
      <c r="BF893" s="18"/>
      <c r="BG893" s="18"/>
      <c r="BH893" s="18"/>
      <c r="BI893" s="18"/>
      <c r="BJ893" s="18"/>
      <c r="BK893" s="18"/>
      <c r="BL893" s="18"/>
    </row>
    <row r="894" spans="1:64" x14ac:dyDescent="0.25">
      <c r="A894" s="18">
        <v>59</v>
      </c>
      <c r="B894" s="26" t="s">
        <v>1369</v>
      </c>
      <c r="C894" s="23" t="s">
        <v>1526</v>
      </c>
      <c r="D894" s="23"/>
      <c r="E894" s="23"/>
      <c r="F894" s="24">
        <v>0</v>
      </c>
      <c r="G894" s="25" t="s">
        <v>1210</v>
      </c>
      <c r="H894" s="52" t="e">
        <v>#N/A</v>
      </c>
      <c r="I894" s="86" t="s">
        <v>1596</v>
      </c>
      <c r="J894" s="83" t="s">
        <v>1596</v>
      </c>
      <c r="K894" s="69" t="s">
        <v>1596</v>
      </c>
      <c r="L894" s="25" t="e">
        <v>#N/A</v>
      </c>
      <c r="M894" s="52" t="s">
        <v>1210</v>
      </c>
      <c r="N894" s="71" t="s">
        <v>1515</v>
      </c>
      <c r="O894" s="25"/>
      <c r="P894" s="25"/>
      <c r="Q894" s="52"/>
      <c r="R894" s="25"/>
      <c r="S894" s="25">
        <v>1</v>
      </c>
      <c r="U894" s="25">
        <f t="shared" si="455"/>
        <v>1</v>
      </c>
      <c r="V894" s="71"/>
      <c r="W894" s="71" t="s">
        <v>31</v>
      </c>
      <c r="X894" s="25" t="s">
        <v>1658</v>
      </c>
      <c r="Y894" s="25" t="e">
        <v>#N/A</v>
      </c>
      <c r="Z894" s="25"/>
      <c r="AA894" s="42"/>
      <c r="AB894" s="42"/>
      <c r="AC894" s="42"/>
      <c r="AD894" s="42"/>
      <c r="AE894" s="42"/>
      <c r="AF894" s="42"/>
      <c r="AG894" s="42"/>
      <c r="AH894" s="42"/>
      <c r="AI894" s="42"/>
      <c r="AK894" s="47" t="e">
        <v>#DIV/0!</v>
      </c>
      <c r="AM894" s="47"/>
      <c r="AO894" s="48">
        <v>0</v>
      </c>
      <c r="AP894" s="49">
        <v>1</v>
      </c>
      <c r="AQ894" s="18" t="s">
        <v>1552</v>
      </c>
      <c r="AR894" s="24">
        <v>0</v>
      </c>
      <c r="AS894" s="24">
        <v>0</v>
      </c>
      <c r="AT894" s="79">
        <f t="shared" si="436"/>
        <v>0</v>
      </c>
      <c r="AU894" s="51" t="e">
        <f t="shared" si="437"/>
        <v>#N/A</v>
      </c>
      <c r="AV894" s="19"/>
      <c r="AW894" s="47"/>
      <c r="AZ894" s="43"/>
      <c r="BB894" s="80" t="e">
        <f t="shared" si="438"/>
        <v>#N/A</v>
      </c>
      <c r="BD894" s="18">
        <v>0</v>
      </c>
      <c r="BE894" s="18">
        <v>0</v>
      </c>
      <c r="BF894" s="18"/>
      <c r="BG894" s="18"/>
      <c r="BH894" s="18"/>
      <c r="BI894" s="18"/>
      <c r="BJ894" s="18"/>
      <c r="BK894" s="18"/>
      <c r="BL894" s="18"/>
    </row>
    <row r="895" spans="1:64" x14ac:dyDescent="0.25">
      <c r="A895" s="18">
        <v>60</v>
      </c>
      <c r="B895" s="26" t="s">
        <v>1370</v>
      </c>
      <c r="C895" s="23" t="s">
        <v>1526</v>
      </c>
      <c r="D895" s="23"/>
      <c r="E895" s="23"/>
      <c r="F895" s="24">
        <v>0</v>
      </c>
      <c r="G895" s="25" t="s">
        <v>1210</v>
      </c>
      <c r="H895" s="52" t="e">
        <v>#N/A</v>
      </c>
      <c r="I895" s="86" t="s">
        <v>1596</v>
      </c>
      <c r="J895" s="83" t="s">
        <v>1596</v>
      </c>
      <c r="K895" s="69" t="s">
        <v>1596</v>
      </c>
      <c r="L895" s="25" t="e">
        <v>#N/A</v>
      </c>
      <c r="M895" s="52" t="s">
        <v>1210</v>
      </c>
      <c r="N895" s="71" t="s">
        <v>1515</v>
      </c>
      <c r="O895" s="25"/>
      <c r="P895" s="25"/>
      <c r="Q895" s="52"/>
      <c r="R895" s="25"/>
      <c r="S895" s="25">
        <v>1</v>
      </c>
      <c r="U895" s="25">
        <f t="shared" si="455"/>
        <v>1</v>
      </c>
      <c r="V895" s="71"/>
      <c r="W895" s="71" t="s">
        <v>31</v>
      </c>
      <c r="X895" s="25" t="s">
        <v>1658</v>
      </c>
      <c r="Y895" s="25" t="e">
        <v>#N/A</v>
      </c>
      <c r="Z895" s="25"/>
      <c r="AA895" s="42"/>
      <c r="AB895" s="42"/>
      <c r="AC895" s="42"/>
      <c r="AD895" s="42"/>
      <c r="AE895" s="42"/>
      <c r="AF895" s="42"/>
      <c r="AG895" s="42"/>
      <c r="AH895" s="42"/>
      <c r="AI895" s="42"/>
      <c r="AK895" s="47" t="e">
        <v>#DIV/0!</v>
      </c>
      <c r="AM895" s="47"/>
      <c r="AO895" s="48">
        <v>0</v>
      </c>
      <c r="AP895" s="49">
        <v>1</v>
      </c>
      <c r="AQ895" s="18" t="s">
        <v>1552</v>
      </c>
      <c r="AR895" s="24">
        <v>0</v>
      </c>
      <c r="AS895" s="24">
        <v>0</v>
      </c>
      <c r="AT895" s="79">
        <f t="shared" si="436"/>
        <v>0</v>
      </c>
      <c r="AU895" s="51" t="e">
        <f t="shared" si="437"/>
        <v>#N/A</v>
      </c>
      <c r="AV895" s="19"/>
      <c r="AW895" s="47"/>
      <c r="AZ895" s="43"/>
      <c r="BB895" s="80" t="e">
        <f t="shared" si="438"/>
        <v>#N/A</v>
      </c>
      <c r="BD895" s="18">
        <v>0</v>
      </c>
      <c r="BE895" s="18">
        <v>0</v>
      </c>
      <c r="BF895" s="18"/>
      <c r="BG895" s="18"/>
      <c r="BH895" s="18"/>
      <c r="BI895" s="18"/>
      <c r="BJ895" s="18"/>
      <c r="BK895" s="18"/>
      <c r="BL895" s="18"/>
    </row>
    <row r="896" spans="1:64" x14ac:dyDescent="0.25">
      <c r="A896" s="18">
        <v>61</v>
      </c>
      <c r="B896" s="26" t="s">
        <v>1371</v>
      </c>
      <c r="C896" s="23" t="s">
        <v>1526</v>
      </c>
      <c r="D896" s="23"/>
      <c r="E896" s="23"/>
      <c r="F896" s="24">
        <v>0</v>
      </c>
      <c r="G896" s="25" t="s">
        <v>1210</v>
      </c>
      <c r="H896" s="52" t="e">
        <v>#N/A</v>
      </c>
      <c r="I896" s="86" t="s">
        <v>1596</v>
      </c>
      <c r="J896" s="83" t="s">
        <v>1596</v>
      </c>
      <c r="K896" s="69" t="s">
        <v>1596</v>
      </c>
      <c r="L896" s="25" t="e">
        <v>#N/A</v>
      </c>
      <c r="M896" s="52" t="s">
        <v>1210</v>
      </c>
      <c r="N896" s="71" t="s">
        <v>1515</v>
      </c>
      <c r="O896" s="25"/>
      <c r="P896" s="25"/>
      <c r="Q896" s="52"/>
      <c r="R896" s="25"/>
      <c r="S896" s="25">
        <v>1</v>
      </c>
      <c r="U896" s="25">
        <f t="shared" si="455"/>
        <v>1</v>
      </c>
      <c r="V896" s="71"/>
      <c r="W896" s="71" t="s">
        <v>31</v>
      </c>
      <c r="X896" s="25" t="s">
        <v>1658</v>
      </c>
      <c r="Y896" s="25" t="e">
        <v>#N/A</v>
      </c>
      <c r="Z896" s="25"/>
      <c r="AA896" s="42"/>
      <c r="AB896" s="42"/>
      <c r="AC896" s="42"/>
      <c r="AD896" s="42"/>
      <c r="AE896" s="42"/>
      <c r="AF896" s="42"/>
      <c r="AG896" s="42"/>
      <c r="AH896" s="42"/>
      <c r="AI896" s="42"/>
      <c r="AK896" s="47" t="e">
        <v>#DIV/0!</v>
      </c>
      <c r="AM896" s="47"/>
      <c r="AO896" s="48">
        <v>0</v>
      </c>
      <c r="AP896" s="49">
        <v>1</v>
      </c>
      <c r="AQ896" s="18" t="s">
        <v>1552</v>
      </c>
      <c r="AR896" s="24">
        <v>0</v>
      </c>
      <c r="AS896" s="24">
        <v>0</v>
      </c>
      <c r="AT896" s="79">
        <f t="shared" ref="AT896:AT961" si="456">AL896/26</f>
        <v>0</v>
      </c>
      <c r="AU896" s="51" t="e">
        <f t="shared" ref="AU896:AU959" si="457">IF(AT896&gt;=Y896,TRUE,FALSE)</f>
        <v>#N/A</v>
      </c>
      <c r="AV896" s="19"/>
      <c r="AW896" s="47"/>
      <c r="AZ896" s="43"/>
      <c r="BB896" s="80" t="e">
        <f t="shared" si="438"/>
        <v>#N/A</v>
      </c>
      <c r="BD896" s="18">
        <v>0</v>
      </c>
      <c r="BE896" s="18">
        <v>0</v>
      </c>
      <c r="BF896" s="18"/>
      <c r="BG896" s="18"/>
      <c r="BH896" s="18"/>
      <c r="BI896" s="18"/>
      <c r="BJ896" s="18"/>
      <c r="BK896" s="18"/>
      <c r="BL896" s="18"/>
    </row>
    <row r="897" spans="1:67" x14ac:dyDescent="0.25">
      <c r="A897" s="18">
        <v>66</v>
      </c>
      <c r="B897" s="26" t="s">
        <v>1374</v>
      </c>
      <c r="C897" s="23" t="s">
        <v>1526</v>
      </c>
      <c r="D897" s="23"/>
      <c r="E897" s="23"/>
      <c r="F897" s="24">
        <v>0</v>
      </c>
      <c r="G897" s="25" t="s">
        <v>1526</v>
      </c>
      <c r="H897" s="52" t="e">
        <v>#N/A</v>
      </c>
      <c r="I897" s="86" t="s">
        <v>1596</v>
      </c>
      <c r="J897" s="83" t="s">
        <v>1596</v>
      </c>
      <c r="K897" s="69" t="s">
        <v>1596</v>
      </c>
      <c r="L897" s="25" t="e">
        <v>#N/A</v>
      </c>
      <c r="M897" s="52" t="s">
        <v>1526</v>
      </c>
      <c r="N897" s="71" t="s">
        <v>1515</v>
      </c>
      <c r="O897" s="25"/>
      <c r="P897" s="25"/>
      <c r="Q897" s="52"/>
      <c r="R897" s="25"/>
      <c r="S897" s="25">
        <v>1</v>
      </c>
      <c r="U897" s="25">
        <f t="shared" si="455"/>
        <v>1</v>
      </c>
      <c r="V897" s="71"/>
      <c r="W897" s="71" t="s">
        <v>31</v>
      </c>
      <c r="X897" s="25" t="s">
        <v>1658</v>
      </c>
      <c r="Y897" s="25" t="e">
        <v>#N/A</v>
      </c>
      <c r="Z897" s="25"/>
      <c r="AA897" s="42"/>
      <c r="AB897" s="42">
        <v>2025</v>
      </c>
      <c r="AC897" s="42"/>
      <c r="AD897" s="42"/>
      <c r="AE897" s="42"/>
      <c r="AF897" s="42"/>
      <c r="AG897" s="42"/>
      <c r="AH897" s="42"/>
      <c r="AI897" s="42"/>
      <c r="AK897" s="47">
        <v>2025</v>
      </c>
      <c r="AM897" s="47"/>
      <c r="AO897" s="48">
        <v>0</v>
      </c>
      <c r="AP897" s="49">
        <v>1</v>
      </c>
      <c r="AQ897" s="18" t="s">
        <v>1552</v>
      </c>
      <c r="AR897" s="24">
        <v>0</v>
      </c>
      <c r="AS897" s="24">
        <v>0</v>
      </c>
      <c r="AT897" s="79">
        <f t="shared" si="456"/>
        <v>0</v>
      </c>
      <c r="AU897" s="51" t="e">
        <f t="shared" si="457"/>
        <v>#N/A</v>
      </c>
      <c r="AV897" s="19"/>
      <c r="AW897" s="47"/>
      <c r="AZ897" s="43"/>
      <c r="BB897" s="80" t="e">
        <f t="shared" ref="BB897:BB960" si="458">MAX(Y897,AT897)</f>
        <v>#N/A</v>
      </c>
      <c r="BD897" s="18">
        <v>0</v>
      </c>
      <c r="BE897" s="18">
        <v>0</v>
      </c>
      <c r="BF897" s="18"/>
      <c r="BG897" s="18"/>
      <c r="BH897" s="18"/>
      <c r="BI897" s="18"/>
      <c r="BJ897" s="18"/>
      <c r="BK897" s="18"/>
      <c r="BL897" s="18"/>
    </row>
    <row r="898" spans="1:67" x14ac:dyDescent="0.25">
      <c r="A898" s="18">
        <v>67</v>
      </c>
      <c r="B898" s="26" t="s">
        <v>1375</v>
      </c>
      <c r="C898" s="23" t="s">
        <v>1526</v>
      </c>
      <c r="D898" s="23"/>
      <c r="E898" s="23"/>
      <c r="F898" s="24">
        <v>0</v>
      </c>
      <c r="G898" s="25" t="s">
        <v>1210</v>
      </c>
      <c r="H898" s="52" t="e">
        <v>#N/A</v>
      </c>
      <c r="I898" s="86" t="s">
        <v>1596</v>
      </c>
      <c r="J898" s="83" t="s">
        <v>1596</v>
      </c>
      <c r="K898" s="69" t="s">
        <v>1596</v>
      </c>
      <c r="L898" s="25" t="e">
        <v>#N/A</v>
      </c>
      <c r="M898" s="52" t="s">
        <v>1210</v>
      </c>
      <c r="N898" s="71" t="s">
        <v>1515</v>
      </c>
      <c r="O898" s="25"/>
      <c r="P898" s="25"/>
      <c r="Q898" s="52"/>
      <c r="R898" s="25"/>
      <c r="S898" s="25">
        <v>1</v>
      </c>
      <c r="U898" s="25">
        <f t="shared" si="455"/>
        <v>1</v>
      </c>
      <c r="V898" s="71"/>
      <c r="W898" s="71" t="s">
        <v>31</v>
      </c>
      <c r="X898" s="25" t="s">
        <v>1658</v>
      </c>
      <c r="Y898" s="25" t="e">
        <v>#N/A</v>
      </c>
      <c r="Z898" s="25"/>
      <c r="AA898" s="42"/>
      <c r="AB898" s="42"/>
      <c r="AC898" s="42"/>
      <c r="AD898" s="42"/>
      <c r="AE898" s="42"/>
      <c r="AF898" s="42"/>
      <c r="AG898" s="42"/>
      <c r="AH898" s="42"/>
      <c r="AI898" s="42"/>
      <c r="AK898" s="47" t="e">
        <v>#DIV/0!</v>
      </c>
      <c r="AM898" s="47"/>
      <c r="AO898" s="48">
        <v>0</v>
      </c>
      <c r="AP898" s="49">
        <v>1</v>
      </c>
      <c r="AQ898" s="18" t="s">
        <v>1552</v>
      </c>
      <c r="AR898" s="24">
        <v>0</v>
      </c>
      <c r="AS898" s="24">
        <v>0</v>
      </c>
      <c r="AT898" s="79">
        <f t="shared" si="456"/>
        <v>0</v>
      </c>
      <c r="AU898" s="51" t="e">
        <f t="shared" si="457"/>
        <v>#N/A</v>
      </c>
      <c r="AV898" s="19"/>
      <c r="AW898" s="47"/>
      <c r="AZ898" s="43"/>
      <c r="BB898" s="80" t="e">
        <f t="shared" si="458"/>
        <v>#N/A</v>
      </c>
      <c r="BD898" s="18">
        <v>0</v>
      </c>
      <c r="BE898" s="18">
        <v>0</v>
      </c>
      <c r="BF898" s="18"/>
      <c r="BG898" s="18"/>
      <c r="BH898" s="18"/>
      <c r="BI898" s="18"/>
      <c r="BJ898" s="18"/>
      <c r="BK898" s="18"/>
      <c r="BL898" s="18"/>
    </row>
    <row r="899" spans="1:67" x14ac:dyDescent="0.25">
      <c r="A899" s="18">
        <v>68</v>
      </c>
      <c r="B899" s="26" t="s">
        <v>1376</v>
      </c>
      <c r="C899" s="23" t="s">
        <v>1526</v>
      </c>
      <c r="D899" s="23"/>
      <c r="E899" s="23"/>
      <c r="F899" s="24">
        <v>0</v>
      </c>
      <c r="G899" s="25" t="s">
        <v>1526</v>
      </c>
      <c r="H899" s="52" t="e">
        <v>#N/A</v>
      </c>
      <c r="I899" s="86" t="s">
        <v>1596</v>
      </c>
      <c r="J899" s="83" t="s">
        <v>1596</v>
      </c>
      <c r="K899" s="69" t="s">
        <v>1596</v>
      </c>
      <c r="L899" s="25" t="e">
        <v>#N/A</v>
      </c>
      <c r="M899" s="52" t="s">
        <v>1526</v>
      </c>
      <c r="N899" s="71" t="s">
        <v>1515</v>
      </c>
      <c r="O899" s="25"/>
      <c r="P899" s="25"/>
      <c r="Q899" s="52"/>
      <c r="R899" s="25"/>
      <c r="S899" s="25">
        <v>1</v>
      </c>
      <c r="U899" s="25">
        <f t="shared" si="455"/>
        <v>1</v>
      </c>
      <c r="V899" s="71"/>
      <c r="W899" s="71" t="s">
        <v>31</v>
      </c>
      <c r="X899" s="25" t="s">
        <v>1658</v>
      </c>
      <c r="Y899" s="25" t="e">
        <v>#N/A</v>
      </c>
      <c r="Z899" s="25"/>
      <c r="AA899" s="42">
        <v>12575</v>
      </c>
      <c r="AB899" s="42"/>
      <c r="AC899" s="42"/>
      <c r="AD899" s="42"/>
      <c r="AE899" s="42"/>
      <c r="AF899" s="42"/>
      <c r="AG899" s="42"/>
      <c r="AH899" s="42"/>
      <c r="AI899" s="42"/>
      <c r="AK899" s="47">
        <v>12575</v>
      </c>
      <c r="AM899" s="47"/>
      <c r="AO899" s="48">
        <v>0</v>
      </c>
      <c r="AP899" s="49">
        <v>1</v>
      </c>
      <c r="AQ899" s="18" t="s">
        <v>1552</v>
      </c>
      <c r="AR899" s="24">
        <v>0</v>
      </c>
      <c r="AS899" s="24">
        <v>0</v>
      </c>
      <c r="AT899" s="79">
        <f t="shared" si="456"/>
        <v>0</v>
      </c>
      <c r="AU899" s="51" t="e">
        <f t="shared" si="457"/>
        <v>#N/A</v>
      </c>
      <c r="AV899" s="19"/>
      <c r="AW899" s="47"/>
      <c r="AZ899" s="43"/>
      <c r="BB899" s="80" t="e">
        <f t="shared" si="458"/>
        <v>#N/A</v>
      </c>
      <c r="BD899" s="18">
        <v>0</v>
      </c>
      <c r="BE899" s="18">
        <v>0</v>
      </c>
      <c r="BF899" s="18"/>
      <c r="BG899" s="18"/>
      <c r="BH899" s="18"/>
      <c r="BI899" s="18"/>
      <c r="BJ899" s="18"/>
      <c r="BK899" s="18"/>
      <c r="BL899" s="18"/>
    </row>
    <row r="900" spans="1:67" ht="30" x14ac:dyDescent="0.25">
      <c r="A900" s="18">
        <v>69</v>
      </c>
      <c r="B900" s="29" t="s">
        <v>2369</v>
      </c>
      <c r="C900" s="23" t="s">
        <v>1526</v>
      </c>
      <c r="D900" s="23"/>
      <c r="E900" s="23"/>
      <c r="F900" s="24">
        <v>0</v>
      </c>
      <c r="G900" s="25" t="s">
        <v>1526</v>
      </c>
      <c r="H900" s="52" t="e">
        <v>#N/A</v>
      </c>
      <c r="I900" s="86" t="s">
        <v>1596</v>
      </c>
      <c r="J900" s="83" t="s">
        <v>1596</v>
      </c>
      <c r="K900" s="69" t="s">
        <v>1596</v>
      </c>
      <c r="L900" s="25" t="e">
        <v>#N/A</v>
      </c>
      <c r="M900" s="52" t="s">
        <v>1526</v>
      </c>
      <c r="N900" s="71" t="s">
        <v>1515</v>
      </c>
      <c r="O900" s="25"/>
      <c r="P900" s="25"/>
      <c r="Q900" s="52"/>
      <c r="R900" s="25"/>
      <c r="S900" s="25">
        <v>1</v>
      </c>
      <c r="U900" s="25">
        <f t="shared" si="455"/>
        <v>1</v>
      </c>
      <c r="V900" s="71"/>
      <c r="W900" s="71" t="s">
        <v>31</v>
      </c>
      <c r="X900" s="25" t="s">
        <v>1658</v>
      </c>
      <c r="Y900" s="25" t="e">
        <v>#N/A</v>
      </c>
      <c r="Z900" s="25"/>
      <c r="AA900" s="42">
        <v>45725</v>
      </c>
      <c r="AB900" s="42">
        <v>48700</v>
      </c>
      <c r="AC900" s="42">
        <v>9350</v>
      </c>
      <c r="AD900" s="42"/>
      <c r="AE900" s="42">
        <v>6775</v>
      </c>
      <c r="AF900" s="42"/>
      <c r="AG900" s="42"/>
      <c r="AH900" s="42"/>
      <c r="AI900" s="42"/>
      <c r="AK900" s="47">
        <v>27637.5</v>
      </c>
      <c r="AM900" s="47"/>
      <c r="AO900" s="48">
        <v>0</v>
      </c>
      <c r="AP900" s="49">
        <v>1</v>
      </c>
      <c r="AQ900" s="18" t="s">
        <v>1552</v>
      </c>
      <c r="AR900" s="24">
        <v>0</v>
      </c>
      <c r="AS900" s="24">
        <v>0</v>
      </c>
      <c r="AT900" s="79">
        <f t="shared" si="456"/>
        <v>0</v>
      </c>
      <c r="AU900" s="51" t="e">
        <f t="shared" si="457"/>
        <v>#N/A</v>
      </c>
      <c r="AV900" s="19"/>
      <c r="AW900" s="47"/>
      <c r="AZ900" s="43"/>
      <c r="BB900" s="80" t="e">
        <f t="shared" si="458"/>
        <v>#N/A</v>
      </c>
      <c r="BD900" s="18">
        <v>0</v>
      </c>
      <c r="BE900" s="18">
        <v>0</v>
      </c>
      <c r="BF900" s="18"/>
      <c r="BG900" s="18"/>
      <c r="BH900" s="18"/>
      <c r="BI900" s="18"/>
      <c r="BJ900" s="18"/>
      <c r="BK900" s="18"/>
      <c r="BL900" s="18"/>
    </row>
    <row r="901" spans="1:67" x14ac:dyDescent="0.25">
      <c r="A901" s="18">
        <v>70</v>
      </c>
      <c r="B901" s="26" t="s">
        <v>1377</v>
      </c>
      <c r="C901" s="23" t="s">
        <v>1526</v>
      </c>
      <c r="D901" s="23"/>
      <c r="E901" s="23"/>
      <c r="F901" s="24">
        <v>0</v>
      </c>
      <c r="G901" s="25" t="s">
        <v>1526</v>
      </c>
      <c r="H901" s="52" t="e">
        <v>#N/A</v>
      </c>
      <c r="I901" s="86" t="s">
        <v>1596</v>
      </c>
      <c r="J901" s="83" t="s">
        <v>1596</v>
      </c>
      <c r="K901" s="69" t="s">
        <v>1596</v>
      </c>
      <c r="L901" s="25" t="e">
        <v>#N/A</v>
      </c>
      <c r="M901" s="52" t="s">
        <v>1526</v>
      </c>
      <c r="N901" s="71" t="s">
        <v>1515</v>
      </c>
      <c r="O901" s="25"/>
      <c r="P901" s="25"/>
      <c r="Q901" s="52"/>
      <c r="R901" s="25"/>
      <c r="S901" s="25">
        <v>1</v>
      </c>
      <c r="U901" s="25">
        <f t="shared" si="455"/>
        <v>1</v>
      </c>
      <c r="V901" s="71"/>
      <c r="W901" s="71" t="s">
        <v>31</v>
      </c>
      <c r="X901" s="25" t="s">
        <v>1658</v>
      </c>
      <c r="Y901" s="25" t="e">
        <v>#N/A</v>
      </c>
      <c r="Z901" s="25"/>
      <c r="AA901" s="42">
        <v>2500</v>
      </c>
      <c r="AB901" s="42">
        <v>2500</v>
      </c>
      <c r="AC901" s="42"/>
      <c r="AD901" s="42"/>
      <c r="AE901" s="42"/>
      <c r="AF901" s="42"/>
      <c r="AG901" s="42"/>
      <c r="AH901" s="42"/>
      <c r="AI901" s="42"/>
      <c r="AK901" s="47">
        <v>2500</v>
      </c>
      <c r="AM901" s="47"/>
      <c r="AO901" s="48">
        <v>0</v>
      </c>
      <c r="AP901" s="49">
        <v>1</v>
      </c>
      <c r="AQ901" s="18" t="s">
        <v>1552</v>
      </c>
      <c r="AR901" s="24">
        <v>0</v>
      </c>
      <c r="AS901" s="24">
        <v>0</v>
      </c>
      <c r="AT901" s="79">
        <f t="shared" si="456"/>
        <v>0</v>
      </c>
      <c r="AU901" s="51" t="e">
        <f t="shared" si="457"/>
        <v>#N/A</v>
      </c>
      <c r="AV901" s="19"/>
      <c r="AW901" s="47"/>
      <c r="AZ901" s="43"/>
      <c r="BB901" s="80" t="e">
        <f t="shared" si="458"/>
        <v>#N/A</v>
      </c>
      <c r="BD901" s="18">
        <v>0</v>
      </c>
      <c r="BE901" s="18">
        <v>0</v>
      </c>
      <c r="BF901" s="18"/>
      <c r="BG901" s="18"/>
      <c r="BH901" s="18"/>
      <c r="BI901" s="18"/>
      <c r="BJ901" s="18"/>
      <c r="BK901" s="18"/>
      <c r="BL901" s="18"/>
    </row>
    <row r="902" spans="1:67" x14ac:dyDescent="0.25">
      <c r="A902" s="18">
        <v>71</v>
      </c>
      <c r="B902" s="26" t="s">
        <v>1378</v>
      </c>
      <c r="C902" s="23" t="s">
        <v>1526</v>
      </c>
      <c r="D902" s="23"/>
      <c r="E902" s="23"/>
      <c r="F902" s="24">
        <v>0</v>
      </c>
      <c r="G902" s="25" t="s">
        <v>1526</v>
      </c>
      <c r="H902" s="52" t="e">
        <v>#N/A</v>
      </c>
      <c r="I902" s="86" t="s">
        <v>1596</v>
      </c>
      <c r="J902" s="83" t="s">
        <v>1596</v>
      </c>
      <c r="K902" s="69" t="s">
        <v>1596</v>
      </c>
      <c r="L902" s="25" t="e">
        <v>#N/A</v>
      </c>
      <c r="M902" s="52" t="s">
        <v>1526</v>
      </c>
      <c r="N902" s="71" t="s">
        <v>1515</v>
      </c>
      <c r="O902" s="25"/>
      <c r="P902" s="25"/>
      <c r="Q902" s="52"/>
      <c r="R902" s="25"/>
      <c r="S902" s="25">
        <v>1</v>
      </c>
      <c r="U902" s="25">
        <f t="shared" si="455"/>
        <v>1</v>
      </c>
      <c r="V902" s="71"/>
      <c r="W902" s="71" t="s">
        <v>31</v>
      </c>
      <c r="X902" s="25" t="s">
        <v>1658</v>
      </c>
      <c r="Y902" s="25" t="e">
        <v>#N/A</v>
      </c>
      <c r="Z902" s="25"/>
      <c r="AA902" s="42">
        <v>18750</v>
      </c>
      <c r="AB902" s="42"/>
      <c r="AC902" s="42"/>
      <c r="AD902" s="42"/>
      <c r="AE902" s="42"/>
      <c r="AF902" s="42"/>
      <c r="AG902" s="42"/>
      <c r="AH902" s="42"/>
      <c r="AI902" s="42"/>
      <c r="AK902" s="47">
        <v>18750</v>
      </c>
      <c r="AM902" s="47"/>
      <c r="AO902" s="48">
        <v>0</v>
      </c>
      <c r="AP902" s="49">
        <v>1</v>
      </c>
      <c r="AQ902" s="18" t="s">
        <v>1552</v>
      </c>
      <c r="AR902" s="24">
        <v>0</v>
      </c>
      <c r="AS902" s="24">
        <v>0</v>
      </c>
      <c r="AT902" s="79">
        <f t="shared" si="456"/>
        <v>0</v>
      </c>
      <c r="AU902" s="51" t="e">
        <f t="shared" si="457"/>
        <v>#N/A</v>
      </c>
      <c r="AV902" s="19"/>
      <c r="AW902" s="47"/>
      <c r="AZ902" s="43"/>
      <c r="BB902" s="80" t="e">
        <f t="shared" si="458"/>
        <v>#N/A</v>
      </c>
      <c r="BD902" s="18">
        <v>0</v>
      </c>
      <c r="BE902" s="18">
        <v>0</v>
      </c>
      <c r="BF902" s="18"/>
      <c r="BG902" s="18"/>
      <c r="BH902" s="18"/>
      <c r="BI902" s="18"/>
      <c r="BJ902" s="18"/>
      <c r="BK902" s="18"/>
      <c r="BL902" s="18"/>
    </row>
    <row r="903" spans="1:67" x14ac:dyDescent="0.25">
      <c r="A903" s="18">
        <v>72</v>
      </c>
      <c r="B903" s="26" t="s">
        <v>1379</v>
      </c>
      <c r="C903" s="28" t="s">
        <v>1870</v>
      </c>
      <c r="D903" s="28"/>
      <c r="E903" s="23"/>
      <c r="F903" s="24">
        <v>0</v>
      </c>
      <c r="G903" s="25" t="s">
        <v>1526</v>
      </c>
      <c r="H903" s="52" t="e">
        <v>#N/A</v>
      </c>
      <c r="I903" s="86" t="s">
        <v>1596</v>
      </c>
      <c r="J903" s="83" t="s">
        <v>1596</v>
      </c>
      <c r="K903" s="69" t="s">
        <v>1596</v>
      </c>
      <c r="L903" s="25" t="e">
        <v>#N/A</v>
      </c>
      <c r="M903" s="52" t="s">
        <v>1526</v>
      </c>
      <c r="N903" s="71" t="s">
        <v>1515</v>
      </c>
      <c r="O903" s="25"/>
      <c r="P903" s="25"/>
      <c r="Q903" s="52"/>
      <c r="R903" s="25"/>
      <c r="S903" s="25">
        <v>1</v>
      </c>
      <c r="U903" s="25">
        <f t="shared" si="455"/>
        <v>1</v>
      </c>
      <c r="V903" s="71"/>
      <c r="W903" s="71" t="s">
        <v>31</v>
      </c>
      <c r="X903" s="25" t="s">
        <v>1658</v>
      </c>
      <c r="Y903" s="25" t="e">
        <v>#N/A</v>
      </c>
      <c r="Z903" s="25"/>
      <c r="AA903" s="42">
        <v>21575</v>
      </c>
      <c r="AB903" s="42">
        <v>12700</v>
      </c>
      <c r="AC903" s="42">
        <v>8750</v>
      </c>
      <c r="AD903" s="42"/>
      <c r="AE903" s="42"/>
      <c r="AF903" s="42"/>
      <c r="AG903" s="42"/>
      <c r="AH903" s="42"/>
      <c r="AI903" s="42"/>
      <c r="AK903" s="47">
        <v>14341.666666666666</v>
      </c>
      <c r="AM903" s="47"/>
      <c r="AO903" s="48">
        <v>0</v>
      </c>
      <c r="AP903" s="49">
        <v>1</v>
      </c>
      <c r="AQ903" s="18" t="s">
        <v>1552</v>
      </c>
      <c r="AR903" s="24">
        <v>0</v>
      </c>
      <c r="AS903" s="24">
        <v>0</v>
      </c>
      <c r="AT903" s="79">
        <f t="shared" si="456"/>
        <v>0</v>
      </c>
      <c r="AU903" s="51" t="e">
        <f t="shared" si="457"/>
        <v>#N/A</v>
      </c>
      <c r="AV903" s="19"/>
      <c r="AW903" s="47"/>
      <c r="BB903" s="80" t="e">
        <f t="shared" si="458"/>
        <v>#N/A</v>
      </c>
      <c r="BD903" s="18">
        <v>0</v>
      </c>
      <c r="BE903" s="18">
        <v>0</v>
      </c>
      <c r="BF903" s="18"/>
      <c r="BG903" s="18"/>
      <c r="BH903" s="18"/>
      <c r="BI903" s="18"/>
      <c r="BJ903" s="18"/>
      <c r="BK903" s="18"/>
      <c r="BL903" s="18"/>
    </row>
    <row r="904" spans="1:67" x14ac:dyDescent="0.25">
      <c r="A904" s="18">
        <v>73</v>
      </c>
      <c r="B904" s="26" t="s">
        <v>1380</v>
      </c>
      <c r="C904" s="23" t="s">
        <v>1526</v>
      </c>
      <c r="D904" s="23"/>
      <c r="E904" s="23"/>
      <c r="F904" s="24">
        <v>0</v>
      </c>
      <c r="G904" s="25" t="s">
        <v>1526</v>
      </c>
      <c r="H904" s="52" t="e">
        <v>#N/A</v>
      </c>
      <c r="I904" s="86" t="s">
        <v>1596</v>
      </c>
      <c r="J904" s="83" t="s">
        <v>1596</v>
      </c>
      <c r="K904" s="69" t="s">
        <v>1596</v>
      </c>
      <c r="L904" s="25" t="e">
        <v>#N/A</v>
      </c>
      <c r="M904" s="52" t="s">
        <v>1526</v>
      </c>
      <c r="N904" s="71" t="s">
        <v>1515</v>
      </c>
      <c r="O904" s="25"/>
      <c r="P904" s="25"/>
      <c r="Q904" s="52"/>
      <c r="R904" s="25"/>
      <c r="S904" s="25">
        <v>1</v>
      </c>
      <c r="U904" s="25">
        <f t="shared" si="455"/>
        <v>1</v>
      </c>
      <c r="V904" s="71"/>
      <c r="W904" s="71" t="s">
        <v>31</v>
      </c>
      <c r="X904" s="25" t="s">
        <v>1658</v>
      </c>
      <c r="Y904" s="25" t="e">
        <v>#N/A</v>
      </c>
      <c r="Z904" s="25"/>
      <c r="AA904" s="42">
        <v>3250</v>
      </c>
      <c r="AB904" s="42"/>
      <c r="AC904" s="42">
        <v>2975</v>
      </c>
      <c r="AD904" s="42"/>
      <c r="AE904" s="42"/>
      <c r="AF904" s="42"/>
      <c r="AG904" s="42"/>
      <c r="AH904" s="42"/>
      <c r="AI904" s="42"/>
      <c r="AK904" s="47">
        <v>3112.5</v>
      </c>
      <c r="AM904" s="47"/>
      <c r="AO904" s="48">
        <v>0</v>
      </c>
      <c r="AP904" s="49">
        <v>1</v>
      </c>
      <c r="AQ904" s="18" t="s">
        <v>1552</v>
      </c>
      <c r="AR904" s="24">
        <v>0</v>
      </c>
      <c r="AS904" s="24">
        <v>0</v>
      </c>
      <c r="AT904" s="79">
        <f t="shared" si="456"/>
        <v>0</v>
      </c>
      <c r="AU904" s="51" t="e">
        <f t="shared" si="457"/>
        <v>#N/A</v>
      </c>
      <c r="AV904" s="19"/>
      <c r="AW904" s="47"/>
      <c r="AZ904" s="43"/>
      <c r="BB904" s="80" t="e">
        <f t="shared" si="458"/>
        <v>#N/A</v>
      </c>
      <c r="BD904" s="18">
        <v>0</v>
      </c>
      <c r="BE904" s="18">
        <v>0</v>
      </c>
      <c r="BF904" s="18"/>
      <c r="BG904" s="18"/>
      <c r="BH904" s="18"/>
      <c r="BI904" s="18"/>
      <c r="BJ904" s="18"/>
      <c r="BK904" s="18"/>
      <c r="BL904" s="18"/>
    </row>
    <row r="905" spans="1:67" x14ac:dyDescent="0.25">
      <c r="A905" s="18">
        <v>74</v>
      </c>
      <c r="B905" s="26" t="s">
        <v>1381</v>
      </c>
      <c r="C905" s="23" t="s">
        <v>1526</v>
      </c>
      <c r="D905" s="23"/>
      <c r="E905" s="23"/>
      <c r="F905" s="24">
        <v>0</v>
      </c>
      <c r="G905" s="25" t="s">
        <v>1526</v>
      </c>
      <c r="H905" s="52" t="e">
        <v>#N/A</v>
      </c>
      <c r="I905" s="86" t="s">
        <v>1596</v>
      </c>
      <c r="J905" s="83" t="s">
        <v>1596</v>
      </c>
      <c r="K905" s="69" t="s">
        <v>1596</v>
      </c>
      <c r="L905" s="25" t="e">
        <v>#N/A</v>
      </c>
      <c r="M905" s="52" t="s">
        <v>1526</v>
      </c>
      <c r="N905" s="71" t="s">
        <v>1515</v>
      </c>
      <c r="O905" s="25"/>
      <c r="P905" s="25"/>
      <c r="Q905" s="52"/>
      <c r="R905" s="25"/>
      <c r="S905" s="25">
        <v>1</v>
      </c>
      <c r="U905" s="25">
        <f t="shared" si="455"/>
        <v>1</v>
      </c>
      <c r="V905" s="71"/>
      <c r="W905" s="71" t="s">
        <v>31</v>
      </c>
      <c r="X905" s="25" t="s">
        <v>1658</v>
      </c>
      <c r="Y905" s="25" t="e">
        <v>#N/A</v>
      </c>
      <c r="Z905" s="25"/>
      <c r="AA905" s="42">
        <v>1075</v>
      </c>
      <c r="AB905" s="42">
        <v>116</v>
      </c>
      <c r="AC905" s="42"/>
      <c r="AD905" s="42"/>
      <c r="AE905" s="42"/>
      <c r="AF905" s="42"/>
      <c r="AG905" s="42"/>
      <c r="AH905" s="42"/>
      <c r="AI905" s="42"/>
      <c r="AK905" s="47">
        <v>595.5</v>
      </c>
      <c r="AM905" s="47"/>
      <c r="AO905" s="48">
        <v>0</v>
      </c>
      <c r="AP905" s="49">
        <v>1</v>
      </c>
      <c r="AQ905" s="18" t="s">
        <v>1552</v>
      </c>
      <c r="AR905" s="24">
        <v>0</v>
      </c>
      <c r="AS905" s="24">
        <v>0</v>
      </c>
      <c r="AT905" s="79">
        <f t="shared" si="456"/>
        <v>0</v>
      </c>
      <c r="AU905" s="51" t="e">
        <f t="shared" si="457"/>
        <v>#N/A</v>
      </c>
      <c r="AV905" s="19"/>
      <c r="AW905" s="47"/>
      <c r="AZ905" s="43"/>
      <c r="BB905" s="80" t="e">
        <f t="shared" si="458"/>
        <v>#N/A</v>
      </c>
      <c r="BD905" s="18">
        <v>0</v>
      </c>
      <c r="BE905" s="18">
        <v>0</v>
      </c>
      <c r="BF905" s="18"/>
      <c r="BG905" s="18"/>
      <c r="BH905" s="18"/>
      <c r="BI905" s="18"/>
      <c r="BJ905" s="18"/>
      <c r="BK905" s="18"/>
      <c r="BL905" s="18"/>
    </row>
    <row r="906" spans="1:67" x14ac:dyDescent="0.25">
      <c r="A906" s="18">
        <v>87</v>
      </c>
      <c r="B906" s="26" t="s">
        <v>1383</v>
      </c>
      <c r="C906" s="28" t="s">
        <v>1870</v>
      </c>
      <c r="D906" s="28"/>
      <c r="E906" s="23"/>
      <c r="F906" s="24">
        <v>0</v>
      </c>
      <c r="G906" s="25">
        <v>200</v>
      </c>
      <c r="H906" s="52" t="e">
        <v>#N/A</v>
      </c>
      <c r="I906" s="86" t="s">
        <v>1596</v>
      </c>
      <c r="J906" s="83" t="s">
        <v>1596</v>
      </c>
      <c r="K906" s="69" t="s">
        <v>1171</v>
      </c>
      <c r="L906" s="25" t="e">
        <v>#N/A</v>
      </c>
      <c r="M906" s="52">
        <v>200</v>
      </c>
      <c r="N906" s="71" t="s">
        <v>1515</v>
      </c>
      <c r="O906" s="25">
        <v>1</v>
      </c>
      <c r="P906" s="25">
        <v>7</v>
      </c>
      <c r="Q906" s="52">
        <v>1</v>
      </c>
      <c r="R906" s="25">
        <v>1</v>
      </c>
      <c r="S906" s="25">
        <v>1</v>
      </c>
      <c r="U906" s="25">
        <f t="shared" si="455"/>
        <v>1</v>
      </c>
      <c r="V906" s="71"/>
      <c r="W906" s="71" t="s">
        <v>31</v>
      </c>
      <c r="X906" s="25" t="s">
        <v>1658</v>
      </c>
      <c r="Y906" s="25" t="e">
        <v>#N/A</v>
      </c>
      <c r="Z906" s="25"/>
      <c r="AA906" s="42">
        <v>6791</v>
      </c>
      <c r="AB906" s="42"/>
      <c r="AC906" s="42"/>
      <c r="AD906" s="42"/>
      <c r="AE906" s="42"/>
      <c r="AF906" s="42"/>
      <c r="AG906" s="42"/>
      <c r="AH906" s="42"/>
      <c r="AI906" s="42"/>
      <c r="AK906" s="47">
        <v>6791</v>
      </c>
      <c r="AM906" s="47"/>
      <c r="AO906" s="48">
        <v>0</v>
      </c>
      <c r="AP906" s="49">
        <v>1</v>
      </c>
      <c r="AQ906" s="18" t="s">
        <v>1552</v>
      </c>
      <c r="AR906" s="24">
        <v>0</v>
      </c>
      <c r="AS906" s="24">
        <v>0</v>
      </c>
      <c r="AT906" s="79">
        <f t="shared" si="456"/>
        <v>0</v>
      </c>
      <c r="AU906" s="51" t="e">
        <f t="shared" si="457"/>
        <v>#N/A</v>
      </c>
      <c r="AV906" s="19"/>
      <c r="AW906" s="47">
        <v>0</v>
      </c>
      <c r="BB906" s="80" t="e">
        <f t="shared" si="458"/>
        <v>#N/A</v>
      </c>
      <c r="BD906" s="18">
        <v>0</v>
      </c>
      <c r="BE906" s="18">
        <v>0</v>
      </c>
      <c r="BF906" s="18"/>
      <c r="BG906" s="18"/>
      <c r="BH906" s="18"/>
      <c r="BI906" s="18"/>
      <c r="BJ906" s="18"/>
      <c r="BK906" s="18"/>
      <c r="BL906" s="18"/>
    </row>
    <row r="907" spans="1:67" ht="45" x14ac:dyDescent="0.25">
      <c r="A907" s="18">
        <v>416</v>
      </c>
      <c r="B907" s="29" t="s">
        <v>2348</v>
      </c>
      <c r="C907" s="28" t="s">
        <v>1534</v>
      </c>
      <c r="D907" s="28"/>
      <c r="E907" s="23"/>
      <c r="F907" s="24">
        <v>0</v>
      </c>
      <c r="G907" s="25" t="s">
        <v>1516</v>
      </c>
      <c r="H907" s="52" t="e">
        <v>#N/A</v>
      </c>
      <c r="I907" s="86" t="s">
        <v>1700</v>
      </c>
      <c r="J907" s="83" t="s">
        <v>1506</v>
      </c>
      <c r="K907" s="71" t="s">
        <v>1199</v>
      </c>
      <c r="L907" s="25" t="s">
        <v>413</v>
      </c>
      <c r="M907" s="52" t="s">
        <v>1516</v>
      </c>
      <c r="N907" s="71" t="s">
        <v>1208</v>
      </c>
      <c r="O907" s="25">
        <v>1</v>
      </c>
      <c r="P907" s="25">
        <v>5</v>
      </c>
      <c r="Q907" s="52">
        <v>1</v>
      </c>
      <c r="R907" s="25">
        <v>2</v>
      </c>
      <c r="S907" s="25">
        <v>1</v>
      </c>
      <c r="T907" s="25">
        <v>7</v>
      </c>
      <c r="U907" s="25">
        <f>SUM(O907:R907)</f>
        <v>9</v>
      </c>
      <c r="V907" s="71" t="e">
        <v>#N/A</v>
      </c>
      <c r="W907" s="71" t="s">
        <v>46</v>
      </c>
      <c r="X907" s="25" t="s">
        <v>1510</v>
      </c>
      <c r="Y907" s="25">
        <v>100000</v>
      </c>
      <c r="Z907" s="25">
        <v>11000</v>
      </c>
      <c r="AA907" s="42"/>
      <c r="AB907" s="42"/>
      <c r="AC907" s="42"/>
      <c r="AD907" s="42"/>
      <c r="AE907" s="42"/>
      <c r="AF907" s="42"/>
      <c r="AG907" s="42">
        <v>1044000</v>
      </c>
      <c r="AH907" s="42">
        <v>0</v>
      </c>
      <c r="AI907" s="42">
        <v>0</v>
      </c>
      <c r="AJ907" s="18">
        <v>1044000</v>
      </c>
      <c r="AK907" s="47">
        <v>348000</v>
      </c>
      <c r="AL907" s="75">
        <v>1044000</v>
      </c>
      <c r="AM907" s="47"/>
      <c r="AN907" s="47"/>
      <c r="AO907" s="48">
        <v>0</v>
      </c>
      <c r="AP907" s="49">
        <v>1</v>
      </c>
      <c r="AQ907" s="18" t="s">
        <v>1168</v>
      </c>
      <c r="AR907" s="57">
        <v>0</v>
      </c>
      <c r="AS907" s="24" t="s">
        <v>1510</v>
      </c>
      <c r="AT907" s="79">
        <f t="shared" si="456"/>
        <v>40153.846153846156</v>
      </c>
      <c r="AU907" s="51" t="b">
        <f t="shared" si="457"/>
        <v>0</v>
      </c>
      <c r="AV907" s="19">
        <v>0</v>
      </c>
      <c r="AW907" s="47"/>
      <c r="AX907" s="18" t="s">
        <v>1841</v>
      </c>
      <c r="AY907" s="18">
        <v>2</v>
      </c>
      <c r="AZ907" s="18">
        <f>AT907*U907</f>
        <v>361384.61538461538</v>
      </c>
      <c r="BA907" s="44">
        <f>ROUNDUP((AT907*U907)/Z907,0)*Z907</f>
        <v>363000</v>
      </c>
      <c r="BB907" s="80">
        <f t="shared" si="458"/>
        <v>100000</v>
      </c>
      <c r="BC907" s="18">
        <f>IF(BA907&gt;=Y907,BA907,Y907)</f>
        <v>363000</v>
      </c>
      <c r="BD907" s="55">
        <v>0</v>
      </c>
      <c r="BE907" s="18">
        <v>0</v>
      </c>
      <c r="BF907" s="18">
        <v>20</v>
      </c>
      <c r="BG907" s="19">
        <f>ROUNDUP(AR907/BC907,0)</f>
        <v>0</v>
      </c>
      <c r="BH907" s="19">
        <f>AY907-BG907</f>
        <v>2</v>
      </c>
      <c r="BI907" s="19"/>
      <c r="BJ907" s="19"/>
      <c r="BK907" s="19">
        <f>BH907*BO907</f>
        <v>1608000</v>
      </c>
      <c r="BL907" s="58"/>
      <c r="BM907" s="19">
        <f>BF907*AT907</f>
        <v>803076.92307692312</v>
      </c>
      <c r="BN907" s="18">
        <f>Y907+ROUNDUP((BM907-Y907)/Z907,0)*Z907</f>
        <v>804000</v>
      </c>
      <c r="BO907" s="18">
        <f>IF(BN907&gt;=Y907,BN907,Y907)</f>
        <v>804000</v>
      </c>
    </row>
    <row r="908" spans="1:67" ht="30" x14ac:dyDescent="0.25">
      <c r="A908" s="18">
        <v>373</v>
      </c>
      <c r="B908" s="29" t="s">
        <v>2349</v>
      </c>
      <c r="C908" s="28" t="s">
        <v>1534</v>
      </c>
      <c r="D908" s="28"/>
      <c r="E908" s="23"/>
      <c r="F908" s="24">
        <v>16700</v>
      </c>
      <c r="G908" s="25" t="s">
        <v>1516</v>
      </c>
      <c r="H908" s="52" t="e">
        <v>#N/A</v>
      </c>
      <c r="I908" s="86" t="s">
        <v>1700</v>
      </c>
      <c r="J908" s="83" t="s">
        <v>1506</v>
      </c>
      <c r="K908" s="71" t="s">
        <v>1187</v>
      </c>
      <c r="L908" s="25" t="s">
        <v>894</v>
      </c>
      <c r="M908" s="52" t="s">
        <v>1516</v>
      </c>
      <c r="N908" s="71" t="s">
        <v>1208</v>
      </c>
      <c r="O908" s="25">
        <v>1</v>
      </c>
      <c r="P908" s="25">
        <v>10</v>
      </c>
      <c r="Q908" s="52">
        <v>1</v>
      </c>
      <c r="R908" s="25">
        <v>3</v>
      </c>
      <c r="S908" s="25">
        <v>15</v>
      </c>
      <c r="T908" s="25">
        <v>5</v>
      </c>
      <c r="U908" s="25">
        <f>SUM(O908:R908)</f>
        <v>15</v>
      </c>
      <c r="V908" s="71" t="s">
        <v>1933</v>
      </c>
      <c r="W908" s="71" t="s">
        <v>46</v>
      </c>
      <c r="X908" s="25" t="s">
        <v>1529</v>
      </c>
      <c r="Y908" s="25">
        <v>10000</v>
      </c>
      <c r="Z908" s="25">
        <v>400</v>
      </c>
      <c r="AA908" s="42"/>
      <c r="AB908" s="42">
        <v>3000</v>
      </c>
      <c r="AC908" s="42">
        <v>3970</v>
      </c>
      <c r="AD908" s="42">
        <v>0</v>
      </c>
      <c r="AE908" s="42">
        <v>0</v>
      </c>
      <c r="AF908" s="42">
        <v>0</v>
      </c>
      <c r="AG908" s="42">
        <v>21260</v>
      </c>
      <c r="AH908" s="42">
        <v>2640</v>
      </c>
      <c r="AI908" s="42">
        <v>0</v>
      </c>
      <c r="AJ908" s="18">
        <v>30870</v>
      </c>
      <c r="AK908" s="47">
        <v>3858.75</v>
      </c>
      <c r="AL908" s="75">
        <v>21260</v>
      </c>
      <c r="AM908" s="47"/>
      <c r="AN908" s="47"/>
      <c r="AO908" s="48">
        <v>0</v>
      </c>
      <c r="AP908" s="49">
        <v>1</v>
      </c>
      <c r="AQ908" s="18" t="s">
        <v>1168</v>
      </c>
      <c r="AR908" s="24">
        <v>16700</v>
      </c>
      <c r="AS908" s="24" t="s">
        <v>1510</v>
      </c>
      <c r="AT908" s="79">
        <f t="shared" si="456"/>
        <v>817.69230769230774</v>
      </c>
      <c r="AU908" s="51" t="b">
        <f t="shared" si="457"/>
        <v>0</v>
      </c>
      <c r="AV908" s="19">
        <v>23.565380997177801</v>
      </c>
      <c r="AW908" s="47"/>
      <c r="AX908" s="18" t="s">
        <v>1841</v>
      </c>
      <c r="AY908" s="18">
        <v>2</v>
      </c>
      <c r="AZ908" s="18">
        <f>AT908*U908</f>
        <v>12265.384615384615</v>
      </c>
      <c r="BA908" s="44">
        <f>ROUNDUP((AT908*U908)/Z908,0)*Z908</f>
        <v>12400</v>
      </c>
      <c r="BB908" s="80">
        <f t="shared" si="458"/>
        <v>10000</v>
      </c>
      <c r="BC908" s="18">
        <f>IF(BA908&gt;=Y908,BA908,Y908)</f>
        <v>12400</v>
      </c>
      <c r="BD908" s="55">
        <v>0</v>
      </c>
      <c r="BE908" s="18">
        <v>0</v>
      </c>
      <c r="BF908" s="18">
        <v>20</v>
      </c>
      <c r="BG908" s="19">
        <f>ROUNDUP(AR908/BC908,0)</f>
        <v>2</v>
      </c>
      <c r="BH908" s="19">
        <f>AY908-BG908</f>
        <v>0</v>
      </c>
      <c r="BI908" s="19"/>
      <c r="BJ908" s="19"/>
      <c r="BK908" s="19"/>
      <c r="BL908" s="19"/>
      <c r="BM908" s="19">
        <f>BF908*AT908</f>
        <v>16353.846153846154</v>
      </c>
      <c r="BN908" s="18">
        <f>Y908+ROUNDUP((BM908-Y908)/Z908,0)*Z908</f>
        <v>16400</v>
      </c>
      <c r="BO908" s="18">
        <f>IF(BN908&gt;=Y908,BN908,Y908)</f>
        <v>16400</v>
      </c>
    </row>
    <row r="909" spans="1:67" x14ac:dyDescent="0.25">
      <c r="A909" s="18">
        <v>203</v>
      </c>
      <c r="B909" s="26" t="s">
        <v>1388</v>
      </c>
      <c r="C909" s="23" t="s">
        <v>1595</v>
      </c>
      <c r="D909" s="23"/>
      <c r="E909" s="23"/>
      <c r="F909" s="24">
        <v>0</v>
      </c>
      <c r="G909" s="25">
        <v>0.6</v>
      </c>
      <c r="H909" s="52" t="e">
        <v>#N/A</v>
      </c>
      <c r="I909" s="86" t="s">
        <v>1660</v>
      </c>
      <c r="J909" s="83" t="s">
        <v>1660</v>
      </c>
      <c r="K909" s="69" t="s">
        <v>1187</v>
      </c>
      <c r="L909" s="25" t="e">
        <v>#N/A</v>
      </c>
      <c r="M909" s="52">
        <v>0.6</v>
      </c>
      <c r="N909" s="71" t="s">
        <v>1208</v>
      </c>
      <c r="O909" s="25">
        <v>1</v>
      </c>
      <c r="P909" s="25">
        <v>10</v>
      </c>
      <c r="Q909" s="52">
        <v>1</v>
      </c>
      <c r="R909" s="25">
        <v>3</v>
      </c>
      <c r="S909" s="25">
        <v>15</v>
      </c>
      <c r="U909" s="25">
        <f>SUM(O909:R909)</f>
        <v>15</v>
      </c>
      <c r="V909" s="71"/>
      <c r="W909" s="71" t="s">
        <v>31</v>
      </c>
      <c r="X909" s="25" t="s">
        <v>1510</v>
      </c>
      <c r="Y909" s="25" t="e">
        <v>#N/A</v>
      </c>
      <c r="Z909" s="25">
        <v>200</v>
      </c>
      <c r="AA909" s="42"/>
      <c r="AB909" s="42"/>
      <c r="AC909" s="42">
        <v>6800</v>
      </c>
      <c r="AD909" s="42"/>
      <c r="AE909" s="42"/>
      <c r="AF909" s="42"/>
      <c r="AG909" s="42"/>
      <c r="AH909" s="42"/>
      <c r="AI909" s="42"/>
      <c r="AK909" s="47">
        <v>6800</v>
      </c>
      <c r="AM909" s="47"/>
      <c r="AO909" s="48">
        <v>0</v>
      </c>
      <c r="AP909" s="49">
        <v>1</v>
      </c>
      <c r="AQ909" s="18" t="s">
        <v>1168</v>
      </c>
      <c r="AR909" s="24">
        <v>0</v>
      </c>
      <c r="AS909" s="24" t="s">
        <v>1510</v>
      </c>
      <c r="AT909" s="79">
        <f t="shared" si="456"/>
        <v>0</v>
      </c>
      <c r="AU909" s="51" t="e">
        <f t="shared" si="457"/>
        <v>#N/A</v>
      </c>
      <c r="AV909" s="19"/>
      <c r="AW909" s="47"/>
      <c r="AX909" s="18" t="s">
        <v>1867</v>
      </c>
      <c r="AY909" s="18">
        <v>2</v>
      </c>
      <c r="AZ909" s="43"/>
      <c r="BB909" s="80" t="e">
        <f t="shared" si="458"/>
        <v>#N/A</v>
      </c>
      <c r="BD909" s="18">
        <v>0</v>
      </c>
      <c r="BE909" s="18">
        <v>0</v>
      </c>
      <c r="BF909" s="18"/>
      <c r="BG909" s="18"/>
      <c r="BH909" s="18"/>
      <c r="BI909" s="18"/>
      <c r="BJ909" s="18"/>
      <c r="BK909" s="18"/>
      <c r="BL909" s="18"/>
      <c r="BM909" s="19">
        <f>BF909*AT909</f>
        <v>0</v>
      </c>
      <c r="BN909" s="18" t="e">
        <f>Y909+ROUNDUP((BM909-Y909)/Z909,0)*Z909</f>
        <v>#N/A</v>
      </c>
      <c r="BO909" s="18" t="e">
        <f>IF(BN909&gt;=Y909,BN909,Y909)</f>
        <v>#N/A</v>
      </c>
    </row>
    <row r="910" spans="1:67" ht="30" x14ac:dyDescent="0.25">
      <c r="A910" s="18">
        <v>438</v>
      </c>
      <c r="B910" s="29" t="s">
        <v>2370</v>
      </c>
      <c r="C910" s="28" t="s">
        <v>1589</v>
      </c>
      <c r="D910" s="28"/>
      <c r="E910" s="23"/>
      <c r="F910" s="24">
        <v>0</v>
      </c>
      <c r="G910" s="25" t="s">
        <v>1599</v>
      </c>
      <c r="H910" s="52">
        <v>0</v>
      </c>
      <c r="I910" s="86" t="s">
        <v>1700</v>
      </c>
      <c r="J910" s="83" t="s">
        <v>1630</v>
      </c>
      <c r="K910" s="71" t="s">
        <v>1180</v>
      </c>
      <c r="L910" s="25" t="e">
        <v>#N/A</v>
      </c>
      <c r="M910" s="52" t="s">
        <v>1599</v>
      </c>
      <c r="N910" s="71" t="s">
        <v>1208</v>
      </c>
      <c r="O910" s="25">
        <v>1</v>
      </c>
      <c r="P910" s="25">
        <v>7</v>
      </c>
      <c r="Q910" s="52">
        <v>1</v>
      </c>
      <c r="R910" s="25">
        <v>2</v>
      </c>
      <c r="S910" s="25">
        <v>11</v>
      </c>
      <c r="U910" s="25">
        <f>SUM(O910:R910)</f>
        <v>11</v>
      </c>
      <c r="V910" s="71"/>
      <c r="W910" s="71" t="s">
        <v>46</v>
      </c>
      <c r="X910" s="25" t="s">
        <v>1510</v>
      </c>
      <c r="Y910" s="25" t="e">
        <v>#N/A</v>
      </c>
      <c r="Z910" s="25">
        <v>2000</v>
      </c>
      <c r="AA910" s="42"/>
      <c r="AB910" s="42"/>
      <c r="AC910" s="42"/>
      <c r="AD910" s="42"/>
      <c r="AE910" s="42"/>
      <c r="AF910" s="42"/>
      <c r="AG910" s="42"/>
      <c r="AH910" s="42"/>
      <c r="AI910" s="42"/>
      <c r="AK910" s="47" t="e">
        <v>#DIV/0!</v>
      </c>
      <c r="AM910" s="47"/>
      <c r="AO910" s="48">
        <v>0</v>
      </c>
      <c r="AP910" s="49">
        <v>1</v>
      </c>
      <c r="AQ910" s="18" t="s">
        <v>1168</v>
      </c>
      <c r="AR910" s="24">
        <v>0</v>
      </c>
      <c r="AS910" s="24" t="s">
        <v>1510</v>
      </c>
      <c r="AT910" s="79">
        <f t="shared" si="456"/>
        <v>0</v>
      </c>
      <c r="AU910" s="51" t="e">
        <f t="shared" si="457"/>
        <v>#N/A</v>
      </c>
      <c r="AV910" s="19"/>
      <c r="AW910" s="47"/>
      <c r="AX910" s="18" t="s">
        <v>1867</v>
      </c>
      <c r="AY910" s="18">
        <v>2</v>
      </c>
      <c r="BB910" s="80" t="e">
        <f t="shared" si="458"/>
        <v>#N/A</v>
      </c>
      <c r="BD910" s="18">
        <v>0</v>
      </c>
      <c r="BE910" s="18">
        <v>0</v>
      </c>
      <c r="BF910" s="18"/>
      <c r="BG910" s="18"/>
      <c r="BH910" s="18"/>
      <c r="BI910" s="18"/>
      <c r="BJ910" s="18"/>
      <c r="BK910" s="18"/>
      <c r="BL910" s="18"/>
      <c r="BM910" s="19">
        <f>BF910*AT910</f>
        <v>0</v>
      </c>
      <c r="BN910" s="18" t="e">
        <f>Y910+ROUNDUP((BM910-Y910)/Z910,0)*Z910</f>
        <v>#N/A</v>
      </c>
      <c r="BO910" s="18" t="e">
        <f>IF(BN910&gt;=Y910,BN910,Y910)</f>
        <v>#N/A</v>
      </c>
    </row>
    <row r="911" spans="1:67" ht="45" x14ac:dyDescent="0.25">
      <c r="A911" s="18">
        <v>512</v>
      </c>
      <c r="B911" s="28" t="s">
        <v>2374</v>
      </c>
      <c r="C911" s="28" t="s">
        <v>1870</v>
      </c>
      <c r="D911" s="28"/>
      <c r="E911" s="23"/>
      <c r="F911" s="24">
        <v>0</v>
      </c>
      <c r="G911" s="25">
        <v>0.6</v>
      </c>
      <c r="H911" s="52" t="e">
        <v>#N/A</v>
      </c>
      <c r="I911" s="86" t="s">
        <v>1700</v>
      </c>
      <c r="J911" s="83" t="s">
        <v>1630</v>
      </c>
      <c r="K911" s="71" t="s">
        <v>1187</v>
      </c>
      <c r="L911" s="25" t="s">
        <v>1028</v>
      </c>
      <c r="M911" s="52">
        <v>0.6</v>
      </c>
      <c r="N911" s="71" t="s">
        <v>1208</v>
      </c>
      <c r="O911" s="25">
        <v>1</v>
      </c>
      <c r="P911" s="25">
        <v>10</v>
      </c>
      <c r="Q911" s="52">
        <v>1</v>
      </c>
      <c r="R911" s="25">
        <v>3</v>
      </c>
      <c r="S911" s="25">
        <v>15</v>
      </c>
      <c r="T911" s="25">
        <v>5</v>
      </c>
      <c r="U911" s="25">
        <f t="shared" ref="U911:U940" si="459">MIN(S911,T911)</f>
        <v>5</v>
      </c>
      <c r="V911" s="71"/>
      <c r="W911" s="71" t="s">
        <v>46</v>
      </c>
      <c r="X911" s="25" t="s">
        <v>1510</v>
      </c>
      <c r="Y911" s="25">
        <v>10000</v>
      </c>
      <c r="Z911" s="25">
        <v>200</v>
      </c>
      <c r="AA911" s="42">
        <v>0</v>
      </c>
      <c r="AB911" s="42">
        <v>0</v>
      </c>
      <c r="AC911" s="42">
        <v>0</v>
      </c>
      <c r="AD911" s="42">
        <v>0</v>
      </c>
      <c r="AE911" s="42">
        <v>0</v>
      </c>
      <c r="AF911" s="42">
        <v>0</v>
      </c>
      <c r="AG911" s="42">
        <v>0</v>
      </c>
      <c r="AH911" s="42">
        <v>0</v>
      </c>
      <c r="AI911" s="42">
        <v>0</v>
      </c>
      <c r="AJ911" s="18">
        <v>0</v>
      </c>
      <c r="AK911" s="47">
        <v>0</v>
      </c>
      <c r="AL911" s="75">
        <v>0</v>
      </c>
      <c r="AM911" s="47"/>
      <c r="AN911" s="47"/>
      <c r="AO911" s="48">
        <v>0</v>
      </c>
      <c r="AP911" s="49">
        <v>1</v>
      </c>
      <c r="AQ911" s="18" t="s">
        <v>1552</v>
      </c>
      <c r="AR911" s="24">
        <v>0</v>
      </c>
      <c r="AS911" s="24" t="s">
        <v>1510</v>
      </c>
      <c r="AT911" s="79">
        <f t="shared" si="456"/>
        <v>0</v>
      </c>
      <c r="AU911" s="51" t="b">
        <f t="shared" si="457"/>
        <v>0</v>
      </c>
      <c r="AV911" s="19"/>
      <c r="AW911" s="47">
        <v>0</v>
      </c>
      <c r="BB911" s="80">
        <f t="shared" si="458"/>
        <v>10000</v>
      </c>
      <c r="BD911" s="18">
        <v>0</v>
      </c>
      <c r="BE911" s="18">
        <v>0</v>
      </c>
      <c r="BF911" s="18"/>
      <c r="BG911" s="18"/>
      <c r="BH911" s="18"/>
      <c r="BI911" s="18"/>
      <c r="BJ911" s="18"/>
      <c r="BK911" s="18"/>
      <c r="BL911" s="18"/>
    </row>
    <row r="912" spans="1:67" x14ac:dyDescent="0.25">
      <c r="A912" s="18">
        <v>571</v>
      </c>
      <c r="B912" s="23" t="s">
        <v>1295</v>
      </c>
      <c r="C912" s="28" t="s">
        <v>1870</v>
      </c>
      <c r="D912" s="28"/>
      <c r="E912" s="23"/>
      <c r="F912" s="24">
        <v>0</v>
      </c>
      <c r="G912" s="25">
        <v>6</v>
      </c>
      <c r="H912" s="52" t="e">
        <v>#N/A</v>
      </c>
      <c r="I912" s="86" t="s">
        <v>1700</v>
      </c>
      <c r="J912" s="83" t="s">
        <v>1639</v>
      </c>
      <c r="K912" s="69" t="s">
        <v>1173</v>
      </c>
      <c r="L912" s="25" t="s">
        <v>1296</v>
      </c>
      <c r="M912" s="52">
        <v>6</v>
      </c>
      <c r="N912" s="71" t="s">
        <v>1208</v>
      </c>
      <c r="O912" s="25">
        <v>1</v>
      </c>
      <c r="P912" s="25">
        <v>2</v>
      </c>
      <c r="Q912" s="52">
        <v>1</v>
      </c>
      <c r="R912" s="25">
        <v>2</v>
      </c>
      <c r="S912" s="25">
        <v>6</v>
      </c>
      <c r="U912" s="25">
        <f t="shared" si="459"/>
        <v>6</v>
      </c>
      <c r="V912" s="71"/>
      <c r="W912" s="71" t="s">
        <v>31</v>
      </c>
      <c r="X912" s="25" t="s">
        <v>1510</v>
      </c>
      <c r="Y912" s="25">
        <v>5000</v>
      </c>
      <c r="Z912" s="25">
        <v>45</v>
      </c>
      <c r="AA912" s="42"/>
      <c r="AB912" s="42"/>
      <c r="AC912" s="42">
        <v>1535</v>
      </c>
      <c r="AD912" s="42"/>
      <c r="AE912" s="42">
        <v>4000</v>
      </c>
      <c r="AF912" s="42"/>
      <c r="AG912" s="42"/>
      <c r="AH912" s="42"/>
      <c r="AI912" s="42"/>
      <c r="AK912" s="47">
        <v>2767.5</v>
      </c>
      <c r="AM912" s="47"/>
      <c r="AO912" s="48">
        <v>0</v>
      </c>
      <c r="AP912" s="49">
        <v>1</v>
      </c>
      <c r="AQ912" s="18" t="s">
        <v>1552</v>
      </c>
      <c r="AR912" s="24">
        <v>0</v>
      </c>
      <c r="AS912" s="24" t="s">
        <v>1510</v>
      </c>
      <c r="AT912" s="79">
        <f t="shared" si="456"/>
        <v>0</v>
      </c>
      <c r="AU912" s="51" t="b">
        <f t="shared" si="457"/>
        <v>0</v>
      </c>
      <c r="AV912" s="19"/>
      <c r="AW912" s="47">
        <v>0</v>
      </c>
      <c r="BB912" s="80">
        <f t="shared" si="458"/>
        <v>5000</v>
      </c>
      <c r="BD912" s="18">
        <v>0</v>
      </c>
      <c r="BE912" s="18">
        <v>0</v>
      </c>
      <c r="BF912" s="18"/>
      <c r="BG912" s="18"/>
      <c r="BH912" s="18"/>
      <c r="BI912" s="18"/>
      <c r="BJ912" s="18"/>
      <c r="BK912" s="18"/>
      <c r="BL912" s="18"/>
    </row>
    <row r="913" spans="1:64" x14ac:dyDescent="0.25">
      <c r="A913" s="18">
        <v>568</v>
      </c>
      <c r="B913" s="23" t="s">
        <v>1437</v>
      </c>
      <c r="C913" s="28" t="s">
        <v>1870</v>
      </c>
      <c r="D913" s="28"/>
      <c r="E913" s="23"/>
      <c r="F913" s="24">
        <v>0</v>
      </c>
      <c r="G913" s="25">
        <v>8</v>
      </c>
      <c r="H913" s="52" t="e">
        <v>#N/A</v>
      </c>
      <c r="I913" s="86" t="s">
        <v>1700</v>
      </c>
      <c r="J913" s="83" t="s">
        <v>1627</v>
      </c>
      <c r="K913" s="69" t="s">
        <v>1173</v>
      </c>
      <c r="L913" s="25" t="e">
        <v>#N/A</v>
      </c>
      <c r="M913" s="52">
        <v>8</v>
      </c>
      <c r="N913" s="71" t="s">
        <v>1208</v>
      </c>
      <c r="O913" s="25">
        <v>1</v>
      </c>
      <c r="P913" s="25">
        <v>2</v>
      </c>
      <c r="Q913" s="52">
        <v>1</v>
      </c>
      <c r="R913" s="25">
        <v>2</v>
      </c>
      <c r="S913" s="25">
        <v>6</v>
      </c>
      <c r="U913" s="25">
        <f t="shared" si="459"/>
        <v>6</v>
      </c>
      <c r="V913" s="71"/>
      <c r="W913" s="71" t="s">
        <v>31</v>
      </c>
      <c r="X913" s="25" t="s">
        <v>1510</v>
      </c>
      <c r="Y913" s="25" t="e">
        <v>#N/A</v>
      </c>
      <c r="Z913" s="25">
        <v>40</v>
      </c>
      <c r="AA913" s="42">
        <v>6512</v>
      </c>
      <c r="AB913" s="42"/>
      <c r="AC913" s="42"/>
      <c r="AD913" s="42"/>
      <c r="AE913" s="42"/>
      <c r="AF913" s="42"/>
      <c r="AG913" s="42"/>
      <c r="AH913" s="42"/>
      <c r="AI913" s="42"/>
      <c r="AK913" s="47">
        <v>6512</v>
      </c>
      <c r="AM913" s="47"/>
      <c r="AO913" s="48">
        <v>0</v>
      </c>
      <c r="AP913" s="49">
        <v>1</v>
      </c>
      <c r="AQ913" s="18" t="s">
        <v>1552</v>
      </c>
      <c r="AR913" s="24">
        <v>0</v>
      </c>
      <c r="AS913" s="24" t="s">
        <v>1510</v>
      </c>
      <c r="AT913" s="79">
        <f t="shared" si="456"/>
        <v>0</v>
      </c>
      <c r="AU913" s="51" t="e">
        <f t="shared" si="457"/>
        <v>#N/A</v>
      </c>
      <c r="AV913" s="19"/>
      <c r="AW913" s="47">
        <v>0</v>
      </c>
      <c r="BB913" s="80" t="e">
        <f t="shared" si="458"/>
        <v>#N/A</v>
      </c>
      <c r="BD913" s="18">
        <v>0</v>
      </c>
      <c r="BE913" s="18">
        <v>0</v>
      </c>
      <c r="BF913" s="18"/>
      <c r="BG913" s="18"/>
      <c r="BH913" s="18"/>
      <c r="BI913" s="18"/>
      <c r="BJ913" s="18"/>
      <c r="BK913" s="18"/>
      <c r="BL913" s="18"/>
    </row>
    <row r="914" spans="1:64" x14ac:dyDescent="0.25">
      <c r="A914" s="18">
        <v>590</v>
      </c>
      <c r="B914" s="23" t="s">
        <v>1443</v>
      </c>
      <c r="C914" s="28" t="s">
        <v>1870</v>
      </c>
      <c r="D914" s="28"/>
      <c r="E914" s="23"/>
      <c r="F914" s="24">
        <v>0</v>
      </c>
      <c r="G914" s="25">
        <v>0.6</v>
      </c>
      <c r="H914" s="52" t="e">
        <v>#N/A</v>
      </c>
      <c r="I914" s="86" t="s">
        <v>1700</v>
      </c>
      <c r="J914" s="83" t="s">
        <v>1627</v>
      </c>
      <c r="K914" s="69" t="s">
        <v>1187</v>
      </c>
      <c r="L914" s="25" t="e">
        <v>#N/A</v>
      </c>
      <c r="M914" s="52">
        <v>0.6</v>
      </c>
      <c r="N914" s="71" t="s">
        <v>1208</v>
      </c>
      <c r="O914" s="25">
        <v>1</v>
      </c>
      <c r="P914" s="25">
        <v>10</v>
      </c>
      <c r="Q914" s="52">
        <v>1</v>
      </c>
      <c r="R914" s="25">
        <v>3</v>
      </c>
      <c r="S914" s="25">
        <v>15</v>
      </c>
      <c r="U914" s="25">
        <f t="shared" si="459"/>
        <v>15</v>
      </c>
      <c r="V914" s="71"/>
      <c r="W914" s="71" t="s">
        <v>31</v>
      </c>
      <c r="X914" s="25" t="s">
        <v>1510</v>
      </c>
      <c r="Y914" s="25" t="e">
        <v>#N/A</v>
      </c>
      <c r="Z914" s="25">
        <v>200</v>
      </c>
      <c r="AA914" s="42"/>
      <c r="AB914" s="42"/>
      <c r="AC914" s="42"/>
      <c r="AD914" s="42"/>
      <c r="AE914" s="42"/>
      <c r="AF914" s="42"/>
      <c r="AG914" s="42"/>
      <c r="AH914" s="42"/>
      <c r="AI914" s="42"/>
      <c r="AK914" s="47" t="e">
        <v>#DIV/0!</v>
      </c>
      <c r="AM914" s="47"/>
      <c r="AO914" s="48">
        <v>0</v>
      </c>
      <c r="AP914" s="49">
        <v>1</v>
      </c>
      <c r="AQ914" s="18" t="s">
        <v>1552</v>
      </c>
      <c r="AR914" s="24">
        <v>0</v>
      </c>
      <c r="AS914" s="24" t="s">
        <v>1510</v>
      </c>
      <c r="AT914" s="79">
        <f t="shared" si="456"/>
        <v>0</v>
      </c>
      <c r="AU914" s="51" t="e">
        <f t="shared" si="457"/>
        <v>#N/A</v>
      </c>
      <c r="AV914" s="19"/>
      <c r="AW914" s="47">
        <v>0</v>
      </c>
      <c r="BB914" s="80" t="e">
        <f t="shared" si="458"/>
        <v>#N/A</v>
      </c>
      <c r="BD914" s="18">
        <v>0</v>
      </c>
      <c r="BE914" s="18">
        <v>0</v>
      </c>
      <c r="BF914" s="18"/>
      <c r="BG914" s="18"/>
      <c r="BH914" s="18"/>
      <c r="BI914" s="18"/>
      <c r="BJ914" s="18"/>
      <c r="BK914" s="18"/>
      <c r="BL914" s="18"/>
    </row>
    <row r="915" spans="1:64" x14ac:dyDescent="0.25">
      <c r="A915" s="18">
        <v>592</v>
      </c>
      <c r="B915" s="23" t="s">
        <v>1444</v>
      </c>
      <c r="C915" s="28" t="s">
        <v>1870</v>
      </c>
      <c r="D915" s="28"/>
      <c r="E915" s="23"/>
      <c r="F915" s="24">
        <v>0</v>
      </c>
      <c r="G915" s="25">
        <v>0.6</v>
      </c>
      <c r="H915" s="52" t="e">
        <v>#N/A</v>
      </c>
      <c r="I915" s="86" t="s">
        <v>1700</v>
      </c>
      <c r="J915" s="83" t="s">
        <v>1627</v>
      </c>
      <c r="K915" s="69" t="s">
        <v>1187</v>
      </c>
      <c r="L915" s="25" t="e">
        <v>#N/A</v>
      </c>
      <c r="M915" s="52">
        <v>0.6</v>
      </c>
      <c r="N915" s="71" t="s">
        <v>1208</v>
      </c>
      <c r="O915" s="25">
        <v>1</v>
      </c>
      <c r="P915" s="25">
        <v>10</v>
      </c>
      <c r="Q915" s="52">
        <v>1</v>
      </c>
      <c r="R915" s="25">
        <v>3</v>
      </c>
      <c r="S915" s="25">
        <v>15</v>
      </c>
      <c r="U915" s="25">
        <f t="shared" si="459"/>
        <v>15</v>
      </c>
      <c r="V915" s="71"/>
      <c r="W915" s="71" t="s">
        <v>31</v>
      </c>
      <c r="X915" s="25" t="s">
        <v>1510</v>
      </c>
      <c r="Y915" s="25" t="e">
        <v>#N/A</v>
      </c>
      <c r="Z915" s="25">
        <v>200</v>
      </c>
      <c r="AA915" s="42"/>
      <c r="AB915" s="42"/>
      <c r="AC915" s="42"/>
      <c r="AD915" s="42"/>
      <c r="AE915" s="42"/>
      <c r="AF915" s="42"/>
      <c r="AG915" s="42"/>
      <c r="AH915" s="42"/>
      <c r="AI915" s="42"/>
      <c r="AK915" s="47" t="e">
        <v>#DIV/0!</v>
      </c>
      <c r="AM915" s="47"/>
      <c r="AO915" s="48">
        <v>0</v>
      </c>
      <c r="AP915" s="49">
        <v>1</v>
      </c>
      <c r="AQ915" s="18" t="s">
        <v>1552</v>
      </c>
      <c r="AR915" s="24">
        <v>0</v>
      </c>
      <c r="AS915" s="24" t="s">
        <v>1510</v>
      </c>
      <c r="AT915" s="79">
        <f t="shared" si="456"/>
        <v>0</v>
      </c>
      <c r="AU915" s="51" t="e">
        <f t="shared" si="457"/>
        <v>#N/A</v>
      </c>
      <c r="AV915" s="19"/>
      <c r="AW915" s="47">
        <v>0</v>
      </c>
      <c r="BB915" s="80" t="e">
        <f t="shared" si="458"/>
        <v>#N/A</v>
      </c>
      <c r="BD915" s="18">
        <v>0</v>
      </c>
      <c r="BE915" s="18">
        <v>0</v>
      </c>
      <c r="BF915" s="18"/>
      <c r="BG915" s="18"/>
      <c r="BH915" s="18"/>
      <c r="BI915" s="18"/>
      <c r="BJ915" s="18"/>
      <c r="BK915" s="18"/>
      <c r="BL915" s="18"/>
    </row>
    <row r="916" spans="1:64" x14ac:dyDescent="0.25">
      <c r="A916" s="18">
        <v>594</v>
      </c>
      <c r="B916" s="23" t="s">
        <v>1445</v>
      </c>
      <c r="C916" s="28" t="s">
        <v>1870</v>
      </c>
      <c r="D916" s="28"/>
      <c r="E916" s="23"/>
      <c r="F916" s="24">
        <v>0</v>
      </c>
      <c r="G916" s="25">
        <v>0.6</v>
      </c>
      <c r="H916" s="52" t="e">
        <v>#N/A</v>
      </c>
      <c r="I916" s="86" t="s">
        <v>1700</v>
      </c>
      <c r="J916" s="83" t="s">
        <v>1627</v>
      </c>
      <c r="K916" s="69" t="s">
        <v>1187</v>
      </c>
      <c r="L916" s="25" t="e">
        <v>#N/A</v>
      </c>
      <c r="M916" s="52">
        <v>0.6</v>
      </c>
      <c r="N916" s="71" t="s">
        <v>1208</v>
      </c>
      <c r="O916" s="25">
        <v>1</v>
      </c>
      <c r="P916" s="25">
        <v>10</v>
      </c>
      <c r="Q916" s="52">
        <v>1</v>
      </c>
      <c r="R916" s="25">
        <v>3</v>
      </c>
      <c r="S916" s="25">
        <v>15</v>
      </c>
      <c r="U916" s="25">
        <f t="shared" si="459"/>
        <v>15</v>
      </c>
      <c r="V916" s="71"/>
      <c r="W916" s="71" t="s">
        <v>31</v>
      </c>
      <c r="X916" s="25" t="s">
        <v>1510</v>
      </c>
      <c r="Y916" s="25" t="e">
        <v>#N/A</v>
      </c>
      <c r="Z916" s="25">
        <v>200</v>
      </c>
      <c r="AA916" s="42"/>
      <c r="AB916" s="42"/>
      <c r="AC916" s="42"/>
      <c r="AD916" s="42"/>
      <c r="AE916" s="42"/>
      <c r="AF916" s="42"/>
      <c r="AG916" s="42"/>
      <c r="AH916" s="42"/>
      <c r="AI916" s="42"/>
      <c r="AK916" s="47" t="e">
        <v>#DIV/0!</v>
      </c>
      <c r="AM916" s="47"/>
      <c r="AO916" s="48">
        <v>0</v>
      </c>
      <c r="AP916" s="49">
        <v>1</v>
      </c>
      <c r="AQ916" s="18" t="s">
        <v>1552</v>
      </c>
      <c r="AR916" s="24">
        <v>0</v>
      </c>
      <c r="AS916" s="24" t="s">
        <v>1510</v>
      </c>
      <c r="AT916" s="79">
        <f t="shared" si="456"/>
        <v>0</v>
      </c>
      <c r="AU916" s="51" t="e">
        <f t="shared" si="457"/>
        <v>#N/A</v>
      </c>
      <c r="AV916" s="19"/>
      <c r="AW916" s="47">
        <v>0</v>
      </c>
      <c r="BB916" s="80" t="e">
        <f t="shared" si="458"/>
        <v>#N/A</v>
      </c>
      <c r="BD916" s="18">
        <v>0</v>
      </c>
      <c r="BE916" s="18">
        <v>0</v>
      </c>
      <c r="BF916" s="18"/>
      <c r="BG916" s="18"/>
      <c r="BH916" s="18"/>
      <c r="BI916" s="18"/>
      <c r="BJ916" s="18"/>
      <c r="BK916" s="18"/>
      <c r="BL916" s="18"/>
    </row>
    <row r="917" spans="1:64" x14ac:dyDescent="0.25">
      <c r="A917" s="18">
        <v>602</v>
      </c>
      <c r="B917" s="23" t="s">
        <v>1446</v>
      </c>
      <c r="C917" s="28" t="s">
        <v>1870</v>
      </c>
      <c r="D917" s="28"/>
      <c r="E917" s="23"/>
      <c r="F917" s="24">
        <v>0</v>
      </c>
      <c r="G917" s="25">
        <v>0.6</v>
      </c>
      <c r="H917" s="52" t="e">
        <v>#N/A</v>
      </c>
      <c r="I917" s="86" t="s">
        <v>1700</v>
      </c>
      <c r="J917" s="83" t="s">
        <v>1627</v>
      </c>
      <c r="K917" s="69" t="s">
        <v>1187</v>
      </c>
      <c r="L917" s="25" t="e">
        <v>#N/A</v>
      </c>
      <c r="M917" s="52">
        <v>0.6</v>
      </c>
      <c r="N917" s="71" t="s">
        <v>1208</v>
      </c>
      <c r="O917" s="25">
        <v>1</v>
      </c>
      <c r="P917" s="25">
        <v>10</v>
      </c>
      <c r="Q917" s="52">
        <v>1</v>
      </c>
      <c r="R917" s="25">
        <v>3</v>
      </c>
      <c r="S917" s="25">
        <v>15</v>
      </c>
      <c r="U917" s="25">
        <f t="shared" si="459"/>
        <v>15</v>
      </c>
      <c r="V917" s="71"/>
      <c r="W917" s="71" t="s">
        <v>31</v>
      </c>
      <c r="X917" s="25" t="s">
        <v>1510</v>
      </c>
      <c r="Y917" s="25" t="e">
        <v>#N/A</v>
      </c>
      <c r="Z917" s="25">
        <v>200</v>
      </c>
      <c r="AA917" s="42">
        <v>160</v>
      </c>
      <c r="AB917" s="42"/>
      <c r="AC917" s="42"/>
      <c r="AD917" s="42"/>
      <c r="AE917" s="42">
        <v>170</v>
      </c>
      <c r="AF917" s="42">
        <v>120</v>
      </c>
      <c r="AG917" s="42"/>
      <c r="AH917" s="42"/>
      <c r="AI917" s="42"/>
      <c r="AK917" s="47">
        <v>150</v>
      </c>
      <c r="AM917" s="47"/>
      <c r="AO917" s="48">
        <v>0</v>
      </c>
      <c r="AP917" s="49">
        <v>1</v>
      </c>
      <c r="AQ917" s="18" t="s">
        <v>1552</v>
      </c>
      <c r="AR917" s="24">
        <v>0</v>
      </c>
      <c r="AS917" s="24" t="s">
        <v>1510</v>
      </c>
      <c r="AT917" s="79">
        <f t="shared" si="456"/>
        <v>0</v>
      </c>
      <c r="AU917" s="51" t="e">
        <f t="shared" si="457"/>
        <v>#N/A</v>
      </c>
      <c r="AV917" s="19"/>
      <c r="AW917" s="47">
        <v>0</v>
      </c>
      <c r="BB917" s="80" t="e">
        <f t="shared" si="458"/>
        <v>#N/A</v>
      </c>
      <c r="BD917" s="18">
        <v>0</v>
      </c>
      <c r="BE917" s="18">
        <v>0</v>
      </c>
      <c r="BF917" s="18"/>
      <c r="BG917" s="18"/>
      <c r="BH917" s="18"/>
      <c r="BI917" s="18"/>
      <c r="BJ917" s="18"/>
      <c r="BK917" s="18"/>
      <c r="BL917" s="18"/>
    </row>
    <row r="918" spans="1:64" x14ac:dyDescent="0.25">
      <c r="A918" s="18">
        <v>603</v>
      </c>
      <c r="B918" s="23" t="s">
        <v>1447</v>
      </c>
      <c r="C918" s="28" t="s">
        <v>1870</v>
      </c>
      <c r="D918" s="28"/>
      <c r="E918" s="23"/>
      <c r="F918" s="24">
        <v>0</v>
      </c>
      <c r="G918" s="25">
        <v>0.6</v>
      </c>
      <c r="H918" s="52" t="e">
        <v>#N/A</v>
      </c>
      <c r="I918" s="86" t="s">
        <v>1700</v>
      </c>
      <c r="J918" s="83" t="s">
        <v>1627</v>
      </c>
      <c r="K918" s="69" t="s">
        <v>1187</v>
      </c>
      <c r="L918" s="25" t="e">
        <v>#N/A</v>
      </c>
      <c r="M918" s="52">
        <v>0.6</v>
      </c>
      <c r="N918" s="71" t="s">
        <v>1208</v>
      </c>
      <c r="O918" s="25">
        <v>1</v>
      </c>
      <c r="P918" s="25">
        <v>10</v>
      </c>
      <c r="Q918" s="52">
        <v>1</v>
      </c>
      <c r="R918" s="25">
        <v>3</v>
      </c>
      <c r="S918" s="25">
        <v>15</v>
      </c>
      <c r="U918" s="25">
        <f t="shared" si="459"/>
        <v>15</v>
      </c>
      <c r="V918" s="71"/>
      <c r="W918" s="71" t="s">
        <v>31</v>
      </c>
      <c r="X918" s="25" t="s">
        <v>1510</v>
      </c>
      <c r="Y918" s="25" t="e">
        <v>#N/A</v>
      </c>
      <c r="Z918" s="25">
        <v>200</v>
      </c>
      <c r="AA918" s="42">
        <v>160</v>
      </c>
      <c r="AB918" s="42">
        <v>410</v>
      </c>
      <c r="AC918" s="42"/>
      <c r="AD918" s="42"/>
      <c r="AE918" s="42"/>
      <c r="AF918" s="42"/>
      <c r="AG918" s="42"/>
      <c r="AH918" s="42"/>
      <c r="AI918" s="42"/>
      <c r="AK918" s="47">
        <v>285</v>
      </c>
      <c r="AM918" s="47"/>
      <c r="AO918" s="48">
        <v>0</v>
      </c>
      <c r="AP918" s="49">
        <v>1</v>
      </c>
      <c r="AQ918" s="18" t="s">
        <v>1552</v>
      </c>
      <c r="AR918" s="24">
        <v>0</v>
      </c>
      <c r="AS918" s="24" t="s">
        <v>1510</v>
      </c>
      <c r="AT918" s="79">
        <f t="shared" si="456"/>
        <v>0</v>
      </c>
      <c r="AU918" s="51" t="e">
        <f t="shared" si="457"/>
        <v>#N/A</v>
      </c>
      <c r="AV918" s="19"/>
      <c r="AW918" s="47">
        <v>0</v>
      </c>
      <c r="BB918" s="80" t="e">
        <f t="shared" si="458"/>
        <v>#N/A</v>
      </c>
      <c r="BD918" s="18">
        <v>0</v>
      </c>
      <c r="BE918" s="18">
        <v>0</v>
      </c>
      <c r="BF918" s="18"/>
      <c r="BG918" s="18"/>
      <c r="BH918" s="18"/>
      <c r="BI918" s="18"/>
      <c r="BJ918" s="18"/>
      <c r="BK918" s="18"/>
      <c r="BL918" s="18"/>
    </row>
    <row r="919" spans="1:64" x14ac:dyDescent="0.25">
      <c r="A919" s="18">
        <v>612</v>
      </c>
      <c r="B919" s="23" t="s">
        <v>1448</v>
      </c>
      <c r="C919" s="28" t="s">
        <v>1870</v>
      </c>
      <c r="D919" s="28"/>
      <c r="E919" s="23"/>
      <c r="F919" s="24">
        <v>0</v>
      </c>
      <c r="G919" s="25">
        <v>0.6</v>
      </c>
      <c r="H919" s="52" t="e">
        <v>#N/A</v>
      </c>
      <c r="I919" s="86" t="s">
        <v>1700</v>
      </c>
      <c r="J919" s="83" t="s">
        <v>1627</v>
      </c>
      <c r="K919" s="69" t="s">
        <v>1187</v>
      </c>
      <c r="L919" s="25" t="e">
        <v>#N/A</v>
      </c>
      <c r="M919" s="52">
        <v>0.6</v>
      </c>
      <c r="N919" s="71" t="s">
        <v>1208</v>
      </c>
      <c r="O919" s="25">
        <v>1</v>
      </c>
      <c r="P919" s="25">
        <v>10</v>
      </c>
      <c r="Q919" s="52">
        <v>1</v>
      </c>
      <c r="R919" s="25">
        <v>3</v>
      </c>
      <c r="S919" s="25">
        <v>15</v>
      </c>
      <c r="U919" s="25">
        <f t="shared" si="459"/>
        <v>15</v>
      </c>
      <c r="V919" s="71"/>
      <c r="W919" s="71" t="s">
        <v>31</v>
      </c>
      <c r="X919" s="25" t="s">
        <v>1510</v>
      </c>
      <c r="Y919" s="25" t="e">
        <v>#N/A</v>
      </c>
      <c r="Z919" s="25">
        <v>200</v>
      </c>
      <c r="AA919" s="42">
        <v>450</v>
      </c>
      <c r="AB919" s="42"/>
      <c r="AC919" s="42">
        <v>100</v>
      </c>
      <c r="AD919" s="42">
        <v>260</v>
      </c>
      <c r="AE919" s="42"/>
      <c r="AF919" s="42"/>
      <c r="AG919" s="42"/>
      <c r="AH919" s="42"/>
      <c r="AI919" s="42"/>
      <c r="AK919" s="47">
        <v>270</v>
      </c>
      <c r="AM919" s="47"/>
      <c r="AO919" s="48">
        <v>0</v>
      </c>
      <c r="AP919" s="49">
        <v>1</v>
      </c>
      <c r="AQ919" s="18" t="s">
        <v>1552</v>
      </c>
      <c r="AR919" s="24">
        <v>0</v>
      </c>
      <c r="AS919" s="24" t="s">
        <v>1510</v>
      </c>
      <c r="AT919" s="79">
        <f t="shared" si="456"/>
        <v>0</v>
      </c>
      <c r="AU919" s="51" t="e">
        <f t="shared" si="457"/>
        <v>#N/A</v>
      </c>
      <c r="AV919" s="19"/>
      <c r="AW919" s="47">
        <v>0</v>
      </c>
      <c r="BB919" s="80" t="e">
        <f t="shared" si="458"/>
        <v>#N/A</v>
      </c>
      <c r="BD919" s="18">
        <v>0</v>
      </c>
      <c r="BE919" s="18">
        <v>0</v>
      </c>
      <c r="BF919" s="18"/>
      <c r="BG919" s="18"/>
      <c r="BH919" s="18"/>
      <c r="BI919" s="18"/>
      <c r="BJ919" s="18"/>
      <c r="BK919" s="18"/>
      <c r="BL919" s="18"/>
    </row>
    <row r="920" spans="1:64" x14ac:dyDescent="0.25">
      <c r="A920" s="18">
        <v>613</v>
      </c>
      <c r="B920" s="23" t="s">
        <v>1449</v>
      </c>
      <c r="C920" s="28" t="s">
        <v>1870</v>
      </c>
      <c r="D920" s="28"/>
      <c r="E920" s="23"/>
      <c r="F920" s="24">
        <v>0</v>
      </c>
      <c r="G920" s="25">
        <v>0.6</v>
      </c>
      <c r="H920" s="52" t="e">
        <v>#N/A</v>
      </c>
      <c r="I920" s="86" t="s">
        <v>1700</v>
      </c>
      <c r="J920" s="83" t="s">
        <v>1627</v>
      </c>
      <c r="K920" s="69" t="s">
        <v>1187</v>
      </c>
      <c r="L920" s="25" t="e">
        <v>#N/A</v>
      </c>
      <c r="M920" s="52">
        <v>0.6</v>
      </c>
      <c r="N920" s="71" t="s">
        <v>1208</v>
      </c>
      <c r="O920" s="25">
        <v>1</v>
      </c>
      <c r="P920" s="25">
        <v>10</v>
      </c>
      <c r="Q920" s="52">
        <v>1</v>
      </c>
      <c r="R920" s="25">
        <v>3</v>
      </c>
      <c r="S920" s="25">
        <v>15</v>
      </c>
      <c r="U920" s="25">
        <f t="shared" si="459"/>
        <v>15</v>
      </c>
      <c r="V920" s="71"/>
      <c r="W920" s="71" t="s">
        <v>31</v>
      </c>
      <c r="X920" s="25" t="s">
        <v>1510</v>
      </c>
      <c r="Y920" s="25" t="e">
        <v>#N/A</v>
      </c>
      <c r="Z920" s="25">
        <v>200</v>
      </c>
      <c r="AA920" s="42">
        <v>100</v>
      </c>
      <c r="AB920" s="42">
        <v>240</v>
      </c>
      <c r="AC920" s="42"/>
      <c r="AD920" s="42"/>
      <c r="AE920" s="42"/>
      <c r="AF920" s="42"/>
      <c r="AG920" s="42"/>
      <c r="AH920" s="42"/>
      <c r="AI920" s="42"/>
      <c r="AK920" s="47">
        <v>170</v>
      </c>
      <c r="AM920" s="47"/>
      <c r="AO920" s="48">
        <v>0</v>
      </c>
      <c r="AP920" s="49">
        <v>1</v>
      </c>
      <c r="AQ920" s="18" t="s">
        <v>1552</v>
      </c>
      <c r="AR920" s="24">
        <v>0</v>
      </c>
      <c r="AS920" s="24" t="s">
        <v>1510</v>
      </c>
      <c r="AT920" s="79">
        <f t="shared" si="456"/>
        <v>0</v>
      </c>
      <c r="AU920" s="51" t="e">
        <f t="shared" si="457"/>
        <v>#N/A</v>
      </c>
      <c r="AV920" s="19"/>
      <c r="AW920" s="47">
        <v>0</v>
      </c>
      <c r="BB920" s="80" t="e">
        <f t="shared" si="458"/>
        <v>#N/A</v>
      </c>
      <c r="BD920" s="18">
        <v>0</v>
      </c>
      <c r="BE920" s="18">
        <v>0</v>
      </c>
      <c r="BF920" s="18"/>
      <c r="BG920" s="18"/>
      <c r="BH920" s="18"/>
      <c r="BI920" s="18"/>
      <c r="BJ920" s="18"/>
      <c r="BK920" s="18"/>
      <c r="BL920" s="18"/>
    </row>
    <row r="921" spans="1:64" x14ac:dyDescent="0.25">
      <c r="A921" s="18">
        <v>614</v>
      </c>
      <c r="B921" s="23" t="s">
        <v>1450</v>
      </c>
      <c r="C921" s="28" t="s">
        <v>1870</v>
      </c>
      <c r="D921" s="28"/>
      <c r="E921" s="23"/>
      <c r="F921" s="24">
        <v>0</v>
      </c>
      <c r="G921" s="25">
        <v>0.6</v>
      </c>
      <c r="H921" s="52" t="e">
        <v>#N/A</v>
      </c>
      <c r="I921" s="86" t="s">
        <v>1700</v>
      </c>
      <c r="J921" s="83" t="s">
        <v>1627</v>
      </c>
      <c r="K921" s="69" t="s">
        <v>1187</v>
      </c>
      <c r="L921" s="25" t="e">
        <v>#N/A</v>
      </c>
      <c r="M921" s="52">
        <v>0.6</v>
      </c>
      <c r="N921" s="71" t="s">
        <v>1208</v>
      </c>
      <c r="O921" s="25">
        <v>1</v>
      </c>
      <c r="P921" s="25">
        <v>10</v>
      </c>
      <c r="Q921" s="52">
        <v>1</v>
      </c>
      <c r="R921" s="25">
        <v>3</v>
      </c>
      <c r="S921" s="25">
        <v>15</v>
      </c>
      <c r="U921" s="25">
        <f t="shared" si="459"/>
        <v>15</v>
      </c>
      <c r="V921" s="71"/>
      <c r="W921" s="71" t="s">
        <v>31</v>
      </c>
      <c r="X921" s="25" t="s">
        <v>1510</v>
      </c>
      <c r="Y921" s="25" t="e">
        <v>#N/A</v>
      </c>
      <c r="Z921" s="25">
        <v>200</v>
      </c>
      <c r="AA921" s="42"/>
      <c r="AB921" s="42"/>
      <c r="AC921" s="42"/>
      <c r="AD921" s="42"/>
      <c r="AE921" s="42"/>
      <c r="AF921" s="42"/>
      <c r="AG921" s="42">
        <v>20000</v>
      </c>
      <c r="AH921" s="42"/>
      <c r="AI921" s="42"/>
      <c r="AK921" s="47">
        <v>20000</v>
      </c>
      <c r="AM921" s="47"/>
      <c r="AO921" s="48">
        <v>0</v>
      </c>
      <c r="AP921" s="49">
        <v>1</v>
      </c>
      <c r="AQ921" s="18" t="s">
        <v>1552</v>
      </c>
      <c r="AR921" s="24">
        <v>0</v>
      </c>
      <c r="AS921" s="24" t="s">
        <v>1510</v>
      </c>
      <c r="AT921" s="79">
        <f t="shared" si="456"/>
        <v>0</v>
      </c>
      <c r="AU921" s="51" t="e">
        <f t="shared" si="457"/>
        <v>#N/A</v>
      </c>
      <c r="AV921" s="19"/>
      <c r="AW921" s="47">
        <v>0</v>
      </c>
      <c r="BB921" s="80" t="e">
        <f t="shared" si="458"/>
        <v>#N/A</v>
      </c>
      <c r="BD921" s="18">
        <v>0</v>
      </c>
      <c r="BE921" s="18">
        <v>0</v>
      </c>
      <c r="BF921" s="18"/>
      <c r="BG921" s="18"/>
      <c r="BH921" s="18"/>
      <c r="BI921" s="18"/>
      <c r="BJ921" s="18"/>
      <c r="BK921" s="18"/>
      <c r="BL921" s="18"/>
    </row>
    <row r="922" spans="1:64" x14ac:dyDescent="0.25">
      <c r="A922" s="18">
        <v>624</v>
      </c>
      <c r="B922" s="23" t="s">
        <v>1451</v>
      </c>
      <c r="C922" s="28" t="s">
        <v>1870</v>
      </c>
      <c r="D922" s="28"/>
      <c r="E922" s="23"/>
      <c r="F922" s="24">
        <v>0</v>
      </c>
      <c r="G922" s="25">
        <v>0.6</v>
      </c>
      <c r="H922" s="52" t="e">
        <v>#N/A</v>
      </c>
      <c r="I922" s="86" t="s">
        <v>1700</v>
      </c>
      <c r="J922" s="83" t="s">
        <v>1627</v>
      </c>
      <c r="K922" s="69" t="s">
        <v>1187</v>
      </c>
      <c r="L922" s="25" t="e">
        <v>#N/A</v>
      </c>
      <c r="M922" s="52">
        <v>0.6</v>
      </c>
      <c r="N922" s="71" t="s">
        <v>1208</v>
      </c>
      <c r="O922" s="25">
        <v>1</v>
      </c>
      <c r="P922" s="25">
        <v>10</v>
      </c>
      <c r="Q922" s="52">
        <v>1</v>
      </c>
      <c r="R922" s="25">
        <v>3</v>
      </c>
      <c r="S922" s="25">
        <v>15</v>
      </c>
      <c r="U922" s="25">
        <f t="shared" si="459"/>
        <v>15</v>
      </c>
      <c r="V922" s="71"/>
      <c r="W922" s="71" t="s">
        <v>31</v>
      </c>
      <c r="X922" s="25" t="s">
        <v>1510</v>
      </c>
      <c r="Y922" s="25" t="e">
        <v>#N/A</v>
      </c>
      <c r="Z922" s="25">
        <v>200</v>
      </c>
      <c r="AA922" s="42"/>
      <c r="AB922" s="42">
        <v>170</v>
      </c>
      <c r="AC922" s="42">
        <v>500</v>
      </c>
      <c r="AD922" s="42">
        <v>390</v>
      </c>
      <c r="AE922" s="42"/>
      <c r="AF922" s="42"/>
      <c r="AG922" s="42"/>
      <c r="AH922" s="42"/>
      <c r="AI922" s="42"/>
      <c r="AK922" s="47">
        <v>353.33333333333331</v>
      </c>
      <c r="AM922" s="47"/>
      <c r="AO922" s="48">
        <v>0</v>
      </c>
      <c r="AP922" s="49">
        <v>1</v>
      </c>
      <c r="AQ922" s="18" t="s">
        <v>1552</v>
      </c>
      <c r="AR922" s="24">
        <v>0</v>
      </c>
      <c r="AS922" s="24" t="s">
        <v>1510</v>
      </c>
      <c r="AT922" s="79">
        <f t="shared" si="456"/>
        <v>0</v>
      </c>
      <c r="AU922" s="51" t="e">
        <f t="shared" si="457"/>
        <v>#N/A</v>
      </c>
      <c r="AV922" s="19"/>
      <c r="AW922" s="47">
        <v>0</v>
      </c>
      <c r="BB922" s="80" t="e">
        <f t="shared" si="458"/>
        <v>#N/A</v>
      </c>
      <c r="BD922" s="18">
        <v>0</v>
      </c>
      <c r="BE922" s="18">
        <v>0</v>
      </c>
      <c r="BF922" s="18"/>
      <c r="BG922" s="18"/>
      <c r="BH922" s="18"/>
      <c r="BI922" s="18"/>
      <c r="BJ922" s="18"/>
      <c r="BK922" s="18"/>
      <c r="BL922" s="18"/>
    </row>
    <row r="923" spans="1:64" x14ac:dyDescent="0.25">
      <c r="A923" s="18">
        <v>626</v>
      </c>
      <c r="B923" s="23" t="s">
        <v>1452</v>
      </c>
      <c r="C923" s="28" t="s">
        <v>1870</v>
      </c>
      <c r="D923" s="28"/>
      <c r="E923" s="23"/>
      <c r="F923" s="24">
        <v>0</v>
      </c>
      <c r="G923" s="25">
        <v>0.6</v>
      </c>
      <c r="H923" s="52" t="e">
        <v>#N/A</v>
      </c>
      <c r="I923" s="86" t="s">
        <v>1700</v>
      </c>
      <c r="J923" s="83" t="s">
        <v>1627</v>
      </c>
      <c r="K923" s="69" t="s">
        <v>1187</v>
      </c>
      <c r="L923" s="25" t="e">
        <v>#N/A</v>
      </c>
      <c r="M923" s="52">
        <v>0.6</v>
      </c>
      <c r="N923" s="71" t="s">
        <v>1208</v>
      </c>
      <c r="O923" s="25">
        <v>1</v>
      </c>
      <c r="P923" s="25">
        <v>10</v>
      </c>
      <c r="Q923" s="52">
        <v>1</v>
      </c>
      <c r="R923" s="25">
        <v>3</v>
      </c>
      <c r="S923" s="25">
        <v>15</v>
      </c>
      <c r="U923" s="25">
        <f t="shared" si="459"/>
        <v>15</v>
      </c>
      <c r="V923" s="71"/>
      <c r="W923" s="71" t="s">
        <v>31</v>
      </c>
      <c r="X923" s="25" t="s">
        <v>1510</v>
      </c>
      <c r="Y923" s="25" t="e">
        <v>#N/A</v>
      </c>
      <c r="Z923" s="25">
        <v>200</v>
      </c>
      <c r="AA923" s="42"/>
      <c r="AB923" s="42"/>
      <c r="AC923" s="42"/>
      <c r="AD923" s="42"/>
      <c r="AE923" s="42"/>
      <c r="AF923" s="42"/>
      <c r="AG923" s="42"/>
      <c r="AH923" s="42"/>
      <c r="AI923" s="42"/>
      <c r="AK923" s="47" t="e">
        <v>#DIV/0!</v>
      </c>
      <c r="AM923" s="47"/>
      <c r="AO923" s="48">
        <v>0</v>
      </c>
      <c r="AP923" s="49">
        <v>1</v>
      </c>
      <c r="AQ923" s="18" t="s">
        <v>1552</v>
      </c>
      <c r="AR923" s="24">
        <v>0</v>
      </c>
      <c r="AS923" s="24" t="s">
        <v>1510</v>
      </c>
      <c r="AT923" s="79">
        <f t="shared" si="456"/>
        <v>0</v>
      </c>
      <c r="AU923" s="51" t="e">
        <f t="shared" si="457"/>
        <v>#N/A</v>
      </c>
      <c r="AV923" s="19"/>
      <c r="AW923" s="47">
        <v>0</v>
      </c>
      <c r="BB923" s="80" t="e">
        <f t="shared" si="458"/>
        <v>#N/A</v>
      </c>
      <c r="BD923" s="18">
        <v>0</v>
      </c>
      <c r="BE923" s="18">
        <v>0</v>
      </c>
      <c r="BF923" s="18"/>
      <c r="BG923" s="18"/>
      <c r="BH923" s="18"/>
      <c r="BI923" s="18"/>
      <c r="BJ923" s="18"/>
      <c r="BK923" s="18"/>
      <c r="BL923" s="18"/>
    </row>
    <row r="924" spans="1:64" x14ac:dyDescent="0.25">
      <c r="A924" s="18">
        <v>627</v>
      </c>
      <c r="B924" s="23" t="s">
        <v>1453</v>
      </c>
      <c r="C924" s="28" t="s">
        <v>1870</v>
      </c>
      <c r="D924" s="28"/>
      <c r="E924" s="23"/>
      <c r="F924" s="24">
        <v>0</v>
      </c>
      <c r="G924" s="25">
        <v>0.6</v>
      </c>
      <c r="H924" s="52" t="e">
        <v>#N/A</v>
      </c>
      <c r="I924" s="86" t="s">
        <v>1700</v>
      </c>
      <c r="J924" s="83" t="s">
        <v>1627</v>
      </c>
      <c r="K924" s="69" t="s">
        <v>1187</v>
      </c>
      <c r="L924" s="25" t="e">
        <v>#N/A</v>
      </c>
      <c r="M924" s="52">
        <v>0.6</v>
      </c>
      <c r="N924" s="71" t="s">
        <v>1208</v>
      </c>
      <c r="O924" s="25">
        <v>1</v>
      </c>
      <c r="P924" s="25">
        <v>10</v>
      </c>
      <c r="Q924" s="52">
        <v>1</v>
      </c>
      <c r="R924" s="25">
        <v>3</v>
      </c>
      <c r="S924" s="25">
        <v>15</v>
      </c>
      <c r="U924" s="25">
        <f t="shared" si="459"/>
        <v>15</v>
      </c>
      <c r="V924" s="71"/>
      <c r="W924" s="71" t="s">
        <v>31</v>
      </c>
      <c r="X924" s="25" t="s">
        <v>1510</v>
      </c>
      <c r="Y924" s="25" t="e">
        <v>#N/A</v>
      </c>
      <c r="Z924" s="25">
        <v>200</v>
      </c>
      <c r="AA924" s="42">
        <v>70</v>
      </c>
      <c r="AB924" s="42">
        <v>70</v>
      </c>
      <c r="AC924" s="42"/>
      <c r="AD924" s="42"/>
      <c r="AE924" s="42"/>
      <c r="AF924" s="42"/>
      <c r="AG924" s="42"/>
      <c r="AH924" s="42"/>
      <c r="AI924" s="42"/>
      <c r="AK924" s="47">
        <v>70</v>
      </c>
      <c r="AM924" s="47"/>
      <c r="AO924" s="48">
        <v>0</v>
      </c>
      <c r="AP924" s="49">
        <v>1</v>
      </c>
      <c r="AQ924" s="18" t="s">
        <v>1552</v>
      </c>
      <c r="AR924" s="24">
        <v>0</v>
      </c>
      <c r="AS924" s="24" t="s">
        <v>1510</v>
      </c>
      <c r="AT924" s="79">
        <f t="shared" si="456"/>
        <v>0</v>
      </c>
      <c r="AU924" s="51" t="e">
        <f t="shared" si="457"/>
        <v>#N/A</v>
      </c>
      <c r="AV924" s="19"/>
      <c r="AW924" s="47">
        <v>0</v>
      </c>
      <c r="BB924" s="80" t="e">
        <f t="shared" si="458"/>
        <v>#N/A</v>
      </c>
      <c r="BD924" s="18">
        <v>0</v>
      </c>
      <c r="BE924" s="18">
        <v>0</v>
      </c>
      <c r="BF924" s="18"/>
      <c r="BG924" s="18"/>
      <c r="BH924" s="18"/>
      <c r="BI924" s="18"/>
      <c r="BJ924" s="18"/>
      <c r="BK924" s="18"/>
      <c r="BL924" s="18"/>
    </row>
    <row r="925" spans="1:64" x14ac:dyDescent="0.25">
      <c r="A925" s="18">
        <v>660</v>
      </c>
      <c r="B925" s="26" t="s">
        <v>1454</v>
      </c>
      <c r="C925" s="28" t="s">
        <v>1870</v>
      </c>
      <c r="D925" s="28"/>
      <c r="E925" s="23"/>
      <c r="F925" s="24">
        <v>0</v>
      </c>
      <c r="G925" s="25">
        <v>1</v>
      </c>
      <c r="H925" s="52" t="e">
        <v>#N/A</v>
      </c>
      <c r="I925" s="86" t="s">
        <v>1700</v>
      </c>
      <c r="J925" s="83" t="s">
        <v>1503</v>
      </c>
      <c r="K925" s="69" t="s">
        <v>1199</v>
      </c>
      <c r="L925" s="25" t="s">
        <v>1455</v>
      </c>
      <c r="M925" s="52">
        <v>1</v>
      </c>
      <c r="N925" s="71" t="s">
        <v>1208</v>
      </c>
      <c r="O925" s="25">
        <v>1</v>
      </c>
      <c r="P925" s="25">
        <v>7</v>
      </c>
      <c r="Q925" s="52">
        <v>1</v>
      </c>
      <c r="R925" s="25">
        <v>3</v>
      </c>
      <c r="S925" s="25">
        <v>1</v>
      </c>
      <c r="U925" s="25">
        <f t="shared" si="459"/>
        <v>1</v>
      </c>
      <c r="V925" s="71"/>
      <c r="W925" s="71" t="s">
        <v>31</v>
      </c>
      <c r="X925" s="25" t="s">
        <v>1510</v>
      </c>
      <c r="Y925" s="25">
        <v>5000</v>
      </c>
      <c r="Z925" s="25"/>
      <c r="AA925" s="42"/>
      <c r="AB925" s="42"/>
      <c r="AC925" s="42"/>
      <c r="AD925" s="42"/>
      <c r="AE925" s="42"/>
      <c r="AF925" s="42"/>
      <c r="AG925" s="42"/>
      <c r="AH925" s="42"/>
      <c r="AI925" s="42"/>
      <c r="AK925" s="47" t="e">
        <v>#DIV/0!</v>
      </c>
      <c r="AM925" s="47"/>
      <c r="AO925" s="48">
        <v>0</v>
      </c>
      <c r="AP925" s="49">
        <v>1</v>
      </c>
      <c r="AQ925" s="18" t="s">
        <v>1552</v>
      </c>
      <c r="AR925" s="24">
        <v>0</v>
      </c>
      <c r="AS925" s="24" t="s">
        <v>1510</v>
      </c>
      <c r="AT925" s="79">
        <f t="shared" si="456"/>
        <v>0</v>
      </c>
      <c r="AU925" s="51" t="b">
        <f t="shared" si="457"/>
        <v>0</v>
      </c>
      <c r="AV925" s="19"/>
      <c r="AW925" s="47">
        <v>0</v>
      </c>
      <c r="BB925" s="80">
        <f t="shared" si="458"/>
        <v>5000</v>
      </c>
      <c r="BD925" s="18">
        <v>0</v>
      </c>
      <c r="BE925" s="18">
        <v>0</v>
      </c>
      <c r="BF925" s="18"/>
      <c r="BG925" s="18"/>
      <c r="BH925" s="18"/>
      <c r="BI925" s="18"/>
      <c r="BJ925" s="18"/>
      <c r="BK925" s="18"/>
      <c r="BL925" s="18"/>
    </row>
    <row r="926" spans="1:64" x14ac:dyDescent="0.25">
      <c r="A926" s="18">
        <v>678</v>
      </c>
      <c r="B926" s="23" t="s">
        <v>1456</v>
      </c>
      <c r="C926" s="28" t="s">
        <v>1870</v>
      </c>
      <c r="D926" s="28"/>
      <c r="E926" s="23"/>
      <c r="F926" s="24">
        <v>0</v>
      </c>
      <c r="G926" s="25">
        <v>170</v>
      </c>
      <c r="H926" s="52" t="e">
        <v>#N/A</v>
      </c>
      <c r="I926" s="86" t="s">
        <v>1700</v>
      </c>
      <c r="J926" s="83" t="s">
        <v>1627</v>
      </c>
      <c r="K926" s="69" t="s">
        <v>1175</v>
      </c>
      <c r="L926" s="25" t="e">
        <v>#N/A</v>
      </c>
      <c r="M926" s="52">
        <v>170</v>
      </c>
      <c r="N926" s="71" t="s">
        <v>1208</v>
      </c>
      <c r="O926" s="25">
        <v>1</v>
      </c>
      <c r="P926" s="25">
        <v>15</v>
      </c>
      <c r="Q926" s="52">
        <v>1</v>
      </c>
      <c r="R926" s="25">
        <v>5</v>
      </c>
      <c r="S926" s="25">
        <v>22</v>
      </c>
      <c r="U926" s="25">
        <f t="shared" si="459"/>
        <v>22</v>
      </c>
      <c r="V926" s="71"/>
      <c r="W926" s="71" t="s">
        <v>31</v>
      </c>
      <c r="X926" s="25" t="s">
        <v>1529</v>
      </c>
      <c r="Y926" s="25" t="e">
        <v>#N/A</v>
      </c>
      <c r="Z926" s="25">
        <v>20</v>
      </c>
      <c r="AA926" s="42"/>
      <c r="AB926" s="42"/>
      <c r="AC926" s="42"/>
      <c r="AD926" s="42"/>
      <c r="AE926" s="42"/>
      <c r="AF926" s="42"/>
      <c r="AG926" s="42"/>
      <c r="AH926" s="42"/>
      <c r="AI926" s="42"/>
      <c r="AK926" s="47" t="e">
        <v>#DIV/0!</v>
      </c>
      <c r="AM926" s="47"/>
      <c r="AO926" s="48">
        <v>0</v>
      </c>
      <c r="AP926" s="49">
        <v>1</v>
      </c>
      <c r="AQ926" s="18" t="s">
        <v>1552</v>
      </c>
      <c r="AR926" s="24">
        <v>0</v>
      </c>
      <c r="AS926" s="24" t="s">
        <v>1509</v>
      </c>
      <c r="AT926" s="79">
        <f t="shared" si="456"/>
        <v>0</v>
      </c>
      <c r="AU926" s="51" t="e">
        <f t="shared" si="457"/>
        <v>#N/A</v>
      </c>
      <c r="AV926" s="19"/>
      <c r="AW926" s="47">
        <v>0</v>
      </c>
      <c r="BB926" s="80" t="e">
        <f t="shared" si="458"/>
        <v>#N/A</v>
      </c>
      <c r="BD926" s="18">
        <v>0</v>
      </c>
      <c r="BE926" s="18">
        <v>0</v>
      </c>
      <c r="BF926" s="18"/>
      <c r="BG926" s="18"/>
      <c r="BH926" s="18"/>
      <c r="BI926" s="18"/>
      <c r="BJ926" s="18"/>
      <c r="BK926" s="18"/>
      <c r="BL926" s="18"/>
    </row>
    <row r="927" spans="1:64" x14ac:dyDescent="0.25">
      <c r="A927" s="18">
        <v>725</v>
      </c>
      <c r="B927" s="23" t="s">
        <v>1457</v>
      </c>
      <c r="C927" s="28" t="s">
        <v>1870</v>
      </c>
      <c r="D927" s="28"/>
      <c r="E927" s="23"/>
      <c r="F927" s="24">
        <v>0</v>
      </c>
      <c r="G927" s="25">
        <v>13</v>
      </c>
      <c r="H927" s="52" t="e">
        <v>#N/A</v>
      </c>
      <c r="I927" s="86" t="s">
        <v>1700</v>
      </c>
      <c r="J927" s="83" t="s">
        <v>1504</v>
      </c>
      <c r="K927" s="69" t="s">
        <v>1173</v>
      </c>
      <c r="L927" s="25" t="e">
        <v>#N/A</v>
      </c>
      <c r="M927" s="52">
        <v>13</v>
      </c>
      <c r="N927" s="71" t="s">
        <v>1208</v>
      </c>
      <c r="O927" s="25">
        <v>1</v>
      </c>
      <c r="P927" s="25">
        <v>2</v>
      </c>
      <c r="Q927" s="52">
        <v>1</v>
      </c>
      <c r="R927" s="25">
        <v>2</v>
      </c>
      <c r="S927" s="25">
        <v>6</v>
      </c>
      <c r="U927" s="25">
        <f t="shared" si="459"/>
        <v>6</v>
      </c>
      <c r="V927" s="71"/>
      <c r="W927" s="71" t="s">
        <v>31</v>
      </c>
      <c r="X927" s="25" t="s">
        <v>1510</v>
      </c>
      <c r="Y927" s="25" t="e">
        <v>#N/A</v>
      </c>
      <c r="Z927" s="25">
        <v>24</v>
      </c>
      <c r="AA927" s="42"/>
      <c r="AB927" s="42"/>
      <c r="AC927" s="42"/>
      <c r="AD927" s="42"/>
      <c r="AE927" s="42"/>
      <c r="AF927" s="42"/>
      <c r="AG927" s="42">
        <v>66808</v>
      </c>
      <c r="AH927" s="42">
        <v>3570</v>
      </c>
      <c r="AI927" s="42"/>
      <c r="AK927" s="47">
        <v>35189</v>
      </c>
      <c r="AM927" s="47"/>
      <c r="AO927" s="48">
        <v>0</v>
      </c>
      <c r="AP927" s="49">
        <v>1</v>
      </c>
      <c r="AQ927" s="18" t="s">
        <v>1552</v>
      </c>
      <c r="AR927" s="24">
        <v>0</v>
      </c>
      <c r="AS927" s="24" t="s">
        <v>1510</v>
      </c>
      <c r="AT927" s="79">
        <f t="shared" si="456"/>
        <v>0</v>
      </c>
      <c r="AU927" s="51" t="e">
        <f t="shared" si="457"/>
        <v>#N/A</v>
      </c>
      <c r="AV927" s="19"/>
      <c r="AW927" s="47">
        <v>0</v>
      </c>
      <c r="BB927" s="80" t="e">
        <f t="shared" si="458"/>
        <v>#N/A</v>
      </c>
      <c r="BD927" s="18">
        <v>0</v>
      </c>
      <c r="BE927" s="18">
        <v>0</v>
      </c>
      <c r="BF927" s="18"/>
      <c r="BG927" s="18"/>
      <c r="BH927" s="18"/>
      <c r="BI927" s="18"/>
      <c r="BJ927" s="18"/>
      <c r="BK927" s="18"/>
      <c r="BL927" s="18"/>
    </row>
    <row r="928" spans="1:64" x14ac:dyDescent="0.25">
      <c r="A928" s="18">
        <v>899</v>
      </c>
      <c r="B928" s="23" t="s">
        <v>1473</v>
      </c>
      <c r="C928" s="28" t="s">
        <v>1870</v>
      </c>
      <c r="D928" s="28"/>
      <c r="E928" s="23"/>
      <c r="F928" s="24">
        <v>0</v>
      </c>
      <c r="G928" s="25">
        <v>190</v>
      </c>
      <c r="H928" s="52" t="e">
        <v>#N/A</v>
      </c>
      <c r="I928" s="86" t="s">
        <v>1700</v>
      </c>
      <c r="J928" s="83" t="s">
        <v>1499</v>
      </c>
      <c r="K928" s="69" t="s">
        <v>1175</v>
      </c>
      <c r="L928" s="25" t="e">
        <v>#N/A</v>
      </c>
      <c r="M928" s="52">
        <v>190</v>
      </c>
      <c r="N928" s="71" t="s">
        <v>1208</v>
      </c>
      <c r="O928" s="25">
        <v>1</v>
      </c>
      <c r="P928" s="25">
        <v>15</v>
      </c>
      <c r="Q928" s="52">
        <v>1</v>
      </c>
      <c r="R928" s="25">
        <v>5</v>
      </c>
      <c r="S928" s="25">
        <v>22</v>
      </c>
      <c r="U928" s="25">
        <f t="shared" si="459"/>
        <v>22</v>
      </c>
      <c r="V928" s="71"/>
      <c r="W928" s="71" t="s">
        <v>31</v>
      </c>
      <c r="X928" s="25" t="s">
        <v>1529</v>
      </c>
      <c r="Y928" s="25" t="e">
        <v>#N/A</v>
      </c>
      <c r="Z928" s="25">
        <v>30</v>
      </c>
      <c r="AA928" s="42"/>
      <c r="AB928" s="42"/>
      <c r="AC928" s="42"/>
      <c r="AD928" s="42"/>
      <c r="AE928" s="42"/>
      <c r="AF928" s="42">
        <v>22</v>
      </c>
      <c r="AG928" s="42"/>
      <c r="AH928" s="42"/>
      <c r="AI928" s="42"/>
      <c r="AK928" s="47">
        <v>22</v>
      </c>
      <c r="AM928" s="47"/>
      <c r="AO928" s="48">
        <v>0</v>
      </c>
      <c r="AP928" s="49">
        <v>1</v>
      </c>
      <c r="AQ928" s="18" t="s">
        <v>1552</v>
      </c>
      <c r="AR928" s="24">
        <v>0</v>
      </c>
      <c r="AS928" s="24" t="s">
        <v>1509</v>
      </c>
      <c r="AT928" s="79">
        <f t="shared" si="456"/>
        <v>0</v>
      </c>
      <c r="AU928" s="51" t="e">
        <f t="shared" si="457"/>
        <v>#N/A</v>
      </c>
      <c r="AV928" s="19"/>
      <c r="AW928" s="47">
        <v>0</v>
      </c>
      <c r="BB928" s="80" t="e">
        <f t="shared" si="458"/>
        <v>#N/A</v>
      </c>
      <c r="BD928" s="18">
        <v>0</v>
      </c>
      <c r="BE928" s="18">
        <v>0</v>
      </c>
      <c r="BF928" s="18"/>
      <c r="BG928" s="18"/>
      <c r="BH928" s="18"/>
      <c r="BI928" s="18"/>
      <c r="BJ928" s="18"/>
      <c r="BK928" s="18"/>
      <c r="BL928" s="18"/>
    </row>
    <row r="929" spans="1:67" ht="30" x14ac:dyDescent="0.25">
      <c r="A929" s="18">
        <v>900</v>
      </c>
      <c r="B929" s="28" t="s">
        <v>2375</v>
      </c>
      <c r="C929" s="28" t="s">
        <v>1870</v>
      </c>
      <c r="D929" s="28"/>
      <c r="E929" s="23"/>
      <c r="F929" s="24">
        <v>0</v>
      </c>
      <c r="G929" s="25">
        <v>190</v>
      </c>
      <c r="H929" s="52" t="e">
        <v>#N/A</v>
      </c>
      <c r="I929" s="86" t="s">
        <v>1700</v>
      </c>
      <c r="J929" s="83" t="s">
        <v>1499</v>
      </c>
      <c r="K929" s="69" t="s">
        <v>1175</v>
      </c>
      <c r="L929" s="25" t="e">
        <v>#N/A</v>
      </c>
      <c r="M929" s="52">
        <v>190</v>
      </c>
      <c r="N929" s="71" t="s">
        <v>1208</v>
      </c>
      <c r="O929" s="25">
        <v>1</v>
      </c>
      <c r="P929" s="25">
        <v>15</v>
      </c>
      <c r="Q929" s="52">
        <v>1</v>
      </c>
      <c r="R929" s="25">
        <v>5</v>
      </c>
      <c r="S929" s="25">
        <v>22</v>
      </c>
      <c r="U929" s="25">
        <f t="shared" si="459"/>
        <v>22</v>
      </c>
      <c r="V929" s="71"/>
      <c r="W929" s="71" t="s">
        <v>31</v>
      </c>
      <c r="X929" s="25" t="s">
        <v>1529</v>
      </c>
      <c r="Y929" s="25" t="e">
        <v>#N/A</v>
      </c>
      <c r="Z929" s="25">
        <v>30</v>
      </c>
      <c r="AA929" s="42"/>
      <c r="AB929" s="42"/>
      <c r="AC929" s="42"/>
      <c r="AD929" s="42"/>
      <c r="AE929" s="42"/>
      <c r="AF929" s="42">
        <v>11</v>
      </c>
      <c r="AG929" s="42"/>
      <c r="AH929" s="42"/>
      <c r="AI929" s="42"/>
      <c r="AK929" s="47">
        <v>11</v>
      </c>
      <c r="AM929" s="47"/>
      <c r="AO929" s="48">
        <v>0</v>
      </c>
      <c r="AP929" s="49">
        <v>1</v>
      </c>
      <c r="AQ929" s="18" t="s">
        <v>1552</v>
      </c>
      <c r="AR929" s="24">
        <v>0</v>
      </c>
      <c r="AS929" s="24" t="s">
        <v>1509</v>
      </c>
      <c r="AT929" s="79">
        <f t="shared" si="456"/>
        <v>0</v>
      </c>
      <c r="AU929" s="51" t="e">
        <f t="shared" si="457"/>
        <v>#N/A</v>
      </c>
      <c r="AV929" s="19"/>
      <c r="AW929" s="47">
        <v>0</v>
      </c>
      <c r="BB929" s="80" t="e">
        <f t="shared" si="458"/>
        <v>#N/A</v>
      </c>
      <c r="BD929" s="18">
        <v>0</v>
      </c>
      <c r="BE929" s="18">
        <v>0</v>
      </c>
      <c r="BF929" s="18"/>
      <c r="BG929" s="18"/>
      <c r="BH929" s="18"/>
      <c r="BI929" s="18"/>
      <c r="BJ929" s="18"/>
      <c r="BK929" s="18"/>
      <c r="BL929" s="18"/>
    </row>
    <row r="930" spans="1:67" ht="30" x14ac:dyDescent="0.25">
      <c r="A930" s="18">
        <v>919</v>
      </c>
      <c r="B930" s="28" t="s">
        <v>2376</v>
      </c>
      <c r="C930" s="28" t="s">
        <v>1870</v>
      </c>
      <c r="D930" s="28"/>
      <c r="E930" s="23"/>
      <c r="F930" s="24">
        <v>0</v>
      </c>
      <c r="G930" s="25">
        <v>26</v>
      </c>
      <c r="H930" s="52" t="e">
        <v>#N/A</v>
      </c>
      <c r="I930" s="86" t="s">
        <v>1700</v>
      </c>
      <c r="J930" s="83" t="s">
        <v>1499</v>
      </c>
      <c r="K930" s="69" t="s">
        <v>1178</v>
      </c>
      <c r="L930" s="25">
        <v>0</v>
      </c>
      <c r="M930" s="52">
        <v>26</v>
      </c>
      <c r="N930" s="71" t="s">
        <v>1208</v>
      </c>
      <c r="O930" s="37">
        <v>1</v>
      </c>
      <c r="P930" s="37">
        <v>4</v>
      </c>
      <c r="Q930" s="87">
        <v>1</v>
      </c>
      <c r="R930" s="37">
        <v>2</v>
      </c>
      <c r="S930" s="37">
        <v>8</v>
      </c>
      <c r="T930" s="44"/>
      <c r="U930" s="25">
        <f t="shared" si="459"/>
        <v>8</v>
      </c>
      <c r="V930" s="71"/>
      <c r="W930" s="71" t="s">
        <v>46</v>
      </c>
      <c r="X930" s="23" t="s">
        <v>1510</v>
      </c>
      <c r="Y930" s="25">
        <v>1500</v>
      </c>
      <c r="Z930" s="25">
        <v>15</v>
      </c>
      <c r="AA930" s="42"/>
      <c r="AB930" s="42"/>
      <c r="AC930" s="42"/>
      <c r="AD930" s="42"/>
      <c r="AE930" s="42"/>
      <c r="AF930" s="42"/>
      <c r="AG930" s="42"/>
      <c r="AH930" s="42">
        <v>500</v>
      </c>
      <c r="AI930" s="42">
        <v>470</v>
      </c>
      <c r="AK930" s="47">
        <v>485</v>
      </c>
      <c r="AM930" s="47"/>
      <c r="AO930" s="48">
        <v>0</v>
      </c>
      <c r="AP930" s="49">
        <v>1</v>
      </c>
      <c r="AQ930" s="18" t="s">
        <v>1552</v>
      </c>
      <c r="AR930" s="24">
        <v>0</v>
      </c>
      <c r="AS930" s="24" t="s">
        <v>1510</v>
      </c>
      <c r="AT930" s="79">
        <f t="shared" si="456"/>
        <v>0</v>
      </c>
      <c r="AU930" s="51" t="b">
        <f t="shared" si="457"/>
        <v>0</v>
      </c>
      <c r="AV930" s="19"/>
      <c r="AW930" s="47">
        <v>0</v>
      </c>
      <c r="BB930" s="80">
        <f t="shared" si="458"/>
        <v>1500</v>
      </c>
      <c r="BD930" s="18">
        <v>0</v>
      </c>
      <c r="BE930" s="18">
        <v>0</v>
      </c>
      <c r="BF930" s="18"/>
      <c r="BG930" s="18"/>
      <c r="BH930" s="18"/>
      <c r="BI930" s="18"/>
      <c r="BJ930" s="18"/>
      <c r="BK930" s="18"/>
      <c r="BL930" s="18"/>
    </row>
    <row r="931" spans="1:67" ht="30" x14ac:dyDescent="0.25">
      <c r="A931" s="18">
        <v>930</v>
      </c>
      <c r="B931" s="28" t="s">
        <v>2377</v>
      </c>
      <c r="C931" s="28" t="s">
        <v>1870</v>
      </c>
      <c r="D931" s="28"/>
      <c r="E931" s="23"/>
      <c r="F931" s="24">
        <v>0</v>
      </c>
      <c r="G931" s="25">
        <v>26</v>
      </c>
      <c r="H931" s="52" t="e">
        <v>#N/A</v>
      </c>
      <c r="I931" s="86" t="s">
        <v>1700</v>
      </c>
      <c r="J931" s="83" t="s">
        <v>1499</v>
      </c>
      <c r="K931" s="69" t="s">
        <v>1178</v>
      </c>
      <c r="L931" s="25" t="e">
        <v>#N/A</v>
      </c>
      <c r="M931" s="52">
        <v>26</v>
      </c>
      <c r="N931" s="71" t="s">
        <v>1208</v>
      </c>
      <c r="O931" s="25">
        <v>1</v>
      </c>
      <c r="P931" s="25">
        <v>4</v>
      </c>
      <c r="Q931" s="52">
        <v>1</v>
      </c>
      <c r="R931" s="25">
        <v>2</v>
      </c>
      <c r="S931" s="25">
        <v>8</v>
      </c>
      <c r="U931" s="25">
        <f t="shared" si="459"/>
        <v>8</v>
      </c>
      <c r="V931" s="71"/>
      <c r="W931" s="71" t="s">
        <v>46</v>
      </c>
      <c r="X931" s="25" t="s">
        <v>1510</v>
      </c>
      <c r="Y931" s="25" t="e">
        <v>#N/A</v>
      </c>
      <c r="Z931" s="25">
        <v>10</v>
      </c>
      <c r="AA931" s="42"/>
      <c r="AB931" s="42"/>
      <c r="AC931" s="42"/>
      <c r="AD931" s="42"/>
      <c r="AE931" s="42"/>
      <c r="AF931" s="42"/>
      <c r="AG931" s="42"/>
      <c r="AH931" s="42">
        <v>20</v>
      </c>
      <c r="AI931" s="42"/>
      <c r="AK931" s="47">
        <v>20</v>
      </c>
      <c r="AM931" s="47"/>
      <c r="AO931" s="48">
        <v>0</v>
      </c>
      <c r="AP931" s="49">
        <v>1</v>
      </c>
      <c r="AQ931" s="18" t="s">
        <v>1552</v>
      </c>
      <c r="AR931" s="24">
        <v>0</v>
      </c>
      <c r="AS931" s="24" t="s">
        <v>1510</v>
      </c>
      <c r="AT931" s="79">
        <f t="shared" si="456"/>
        <v>0</v>
      </c>
      <c r="AU931" s="51" t="e">
        <f t="shared" si="457"/>
        <v>#N/A</v>
      </c>
      <c r="AV931" s="19"/>
      <c r="AW931" s="47">
        <v>0</v>
      </c>
      <c r="BB931" s="80" t="e">
        <f t="shared" si="458"/>
        <v>#N/A</v>
      </c>
      <c r="BD931" s="18">
        <v>0</v>
      </c>
      <c r="BE931" s="18">
        <v>0</v>
      </c>
      <c r="BF931" s="18"/>
      <c r="BG931" s="18"/>
      <c r="BH931" s="18"/>
      <c r="BI931" s="18"/>
      <c r="BJ931" s="18"/>
      <c r="BK931" s="18"/>
      <c r="BL931" s="18"/>
    </row>
    <row r="932" spans="1:67" x14ac:dyDescent="0.25">
      <c r="A932" s="18">
        <v>757</v>
      </c>
      <c r="B932" s="23" t="s">
        <v>1458</v>
      </c>
      <c r="C932" s="28" t="s">
        <v>1870</v>
      </c>
      <c r="D932" s="28"/>
      <c r="E932" s="23"/>
      <c r="F932" s="24">
        <v>0</v>
      </c>
      <c r="G932" s="25">
        <v>40</v>
      </c>
      <c r="H932" s="52" t="e">
        <v>#N/A</v>
      </c>
      <c r="I932" s="86" t="s">
        <v>1700</v>
      </c>
      <c r="J932" s="83" t="s">
        <v>1623</v>
      </c>
      <c r="K932" s="69" t="s">
        <v>1178</v>
      </c>
      <c r="L932" s="25" t="e">
        <v>#N/A</v>
      </c>
      <c r="M932" s="52">
        <v>40</v>
      </c>
      <c r="N932" s="71" t="s">
        <v>1208</v>
      </c>
      <c r="O932" s="25">
        <v>1</v>
      </c>
      <c r="P932" s="25">
        <v>4</v>
      </c>
      <c r="Q932" s="52">
        <v>1</v>
      </c>
      <c r="R932" s="25">
        <v>2</v>
      </c>
      <c r="S932" s="25">
        <v>8</v>
      </c>
      <c r="U932" s="25">
        <f t="shared" si="459"/>
        <v>8</v>
      </c>
      <c r="V932" s="71"/>
      <c r="W932" s="71" t="s">
        <v>46</v>
      </c>
      <c r="X932" s="25" t="s">
        <v>1510</v>
      </c>
      <c r="Y932" s="25" t="e">
        <v>#N/A</v>
      </c>
      <c r="Z932" s="25">
        <v>10</v>
      </c>
      <c r="AA932" s="42"/>
      <c r="AB932" s="42"/>
      <c r="AC932" s="42">
        <v>3443</v>
      </c>
      <c r="AD932" s="42">
        <v>872</v>
      </c>
      <c r="AE932" s="42"/>
      <c r="AF932" s="42"/>
      <c r="AG932" s="42"/>
      <c r="AH932" s="42"/>
      <c r="AI932" s="42"/>
      <c r="AK932" s="47">
        <v>2157.5</v>
      </c>
      <c r="AM932" s="47"/>
      <c r="AO932" s="48">
        <v>0</v>
      </c>
      <c r="AP932" s="49">
        <v>1</v>
      </c>
      <c r="AQ932" s="18" t="s">
        <v>1552</v>
      </c>
      <c r="AR932" s="24">
        <v>0</v>
      </c>
      <c r="AS932" s="24" t="s">
        <v>1510</v>
      </c>
      <c r="AT932" s="79">
        <f t="shared" si="456"/>
        <v>0</v>
      </c>
      <c r="AU932" s="51" t="e">
        <f t="shared" si="457"/>
        <v>#N/A</v>
      </c>
      <c r="AV932" s="19"/>
      <c r="AW932" s="47"/>
      <c r="BB932" s="80" t="e">
        <f t="shared" si="458"/>
        <v>#N/A</v>
      </c>
      <c r="BD932" s="18">
        <v>0</v>
      </c>
      <c r="BE932" s="18">
        <v>0</v>
      </c>
      <c r="BF932" s="18"/>
      <c r="BG932" s="18"/>
      <c r="BH932" s="18"/>
      <c r="BI932" s="18"/>
      <c r="BJ932" s="18"/>
      <c r="BK932" s="18"/>
      <c r="BL932" s="18"/>
    </row>
    <row r="933" spans="1:67" x14ac:dyDescent="0.25">
      <c r="A933" s="18">
        <v>759</v>
      </c>
      <c r="B933" s="26" t="s">
        <v>1459</v>
      </c>
      <c r="C933" s="28" t="s">
        <v>1870</v>
      </c>
      <c r="D933" s="28"/>
      <c r="E933" s="23"/>
      <c r="F933" s="24">
        <v>0</v>
      </c>
      <c r="G933" s="25" t="s">
        <v>1659</v>
      </c>
      <c r="H933" s="52" t="e">
        <v>#N/A</v>
      </c>
      <c r="I933" s="86" t="s">
        <v>1660</v>
      </c>
      <c r="J933" s="83" t="s">
        <v>1660</v>
      </c>
      <c r="L933" s="25" t="e">
        <v>#N/A</v>
      </c>
      <c r="M933" s="52" t="s">
        <v>1659</v>
      </c>
      <c r="O933" s="25">
        <v>1</v>
      </c>
      <c r="P933" s="25">
        <v>7</v>
      </c>
      <c r="Q933" s="52">
        <v>1</v>
      </c>
      <c r="R933" s="25">
        <v>1</v>
      </c>
      <c r="S933" s="25">
        <v>1</v>
      </c>
      <c r="U933" s="25">
        <f t="shared" si="459"/>
        <v>1</v>
      </c>
      <c r="V933" s="71"/>
      <c r="W933" s="71" t="s">
        <v>19</v>
      </c>
      <c r="X933" s="25" t="e">
        <v>#N/A</v>
      </c>
      <c r="Y933" s="25" t="e">
        <v>#N/A</v>
      </c>
      <c r="Z933" s="25"/>
      <c r="AA933" s="42"/>
      <c r="AB933" s="42"/>
      <c r="AC933" s="42"/>
      <c r="AD933" s="42"/>
      <c r="AE933" s="42"/>
      <c r="AF933" s="42"/>
      <c r="AG933" s="42"/>
      <c r="AH933" s="42"/>
      <c r="AI933" s="42"/>
      <c r="AK933" s="47" t="e">
        <v>#DIV/0!</v>
      </c>
      <c r="AM933" s="47"/>
      <c r="AO933" s="48">
        <v>0</v>
      </c>
      <c r="AP933" s="49">
        <v>1</v>
      </c>
      <c r="AQ933" s="18" t="s">
        <v>1552</v>
      </c>
      <c r="AR933" s="24">
        <v>0</v>
      </c>
      <c r="AS933" s="24" t="s">
        <v>1509</v>
      </c>
      <c r="AT933" s="79">
        <f t="shared" si="456"/>
        <v>0</v>
      </c>
      <c r="AU933" s="51" t="e">
        <f t="shared" si="457"/>
        <v>#N/A</v>
      </c>
      <c r="AV933" s="19"/>
      <c r="AW933" s="47"/>
      <c r="BB933" s="80" t="e">
        <f t="shared" si="458"/>
        <v>#N/A</v>
      </c>
      <c r="BD933" s="18">
        <v>0</v>
      </c>
      <c r="BE933" s="18">
        <v>0</v>
      </c>
      <c r="BF933" s="18"/>
      <c r="BG933" s="18"/>
      <c r="BH933" s="18"/>
      <c r="BI933" s="18"/>
      <c r="BJ933" s="18"/>
      <c r="BK933" s="18"/>
      <c r="BL933" s="18"/>
    </row>
    <row r="934" spans="1:67" x14ac:dyDescent="0.25">
      <c r="A934" s="18">
        <v>761</v>
      </c>
      <c r="B934" s="26" t="s">
        <v>1460</v>
      </c>
      <c r="C934" s="28" t="s">
        <v>1870</v>
      </c>
      <c r="D934" s="28"/>
      <c r="E934" s="23"/>
      <c r="F934" s="24">
        <v>0</v>
      </c>
      <c r="G934" s="25" t="e">
        <v>#N/A</v>
      </c>
      <c r="H934" s="52" t="e">
        <v>#N/A</v>
      </c>
      <c r="I934" s="86" t="s">
        <v>1596</v>
      </c>
      <c r="J934" s="83" t="s">
        <v>1596</v>
      </c>
      <c r="K934" s="69" t="s">
        <v>1596</v>
      </c>
      <c r="L934" s="25" t="e">
        <v>#N/A</v>
      </c>
      <c r="M934" s="52" t="e">
        <v>#N/A</v>
      </c>
      <c r="O934" s="25"/>
      <c r="P934" s="25"/>
      <c r="Q934" s="52"/>
      <c r="R934" s="25"/>
      <c r="S934" s="25">
        <v>1</v>
      </c>
      <c r="U934" s="25">
        <f t="shared" si="459"/>
        <v>1</v>
      </c>
      <c r="V934" s="71"/>
      <c r="W934" s="71" t="s">
        <v>31</v>
      </c>
      <c r="X934" s="25" t="s">
        <v>1509</v>
      </c>
      <c r="Y934" s="25" t="e">
        <v>#N/A</v>
      </c>
      <c r="Z934" s="25"/>
      <c r="AA934" s="42"/>
      <c r="AB934" s="42"/>
      <c r="AC934" s="42">
        <v>17270</v>
      </c>
      <c r="AD934" s="42"/>
      <c r="AE934" s="42"/>
      <c r="AF934" s="42"/>
      <c r="AG934" s="42"/>
      <c r="AH934" s="42"/>
      <c r="AI934" s="42"/>
      <c r="AK934" s="47">
        <v>17270</v>
      </c>
      <c r="AM934" s="47"/>
      <c r="AO934" s="48">
        <v>0</v>
      </c>
      <c r="AP934" s="49">
        <v>1</v>
      </c>
      <c r="AQ934" s="18" t="s">
        <v>1552</v>
      </c>
      <c r="AR934" s="24">
        <v>0</v>
      </c>
      <c r="AS934" s="24" t="s">
        <v>1509</v>
      </c>
      <c r="AT934" s="79">
        <f t="shared" si="456"/>
        <v>0</v>
      </c>
      <c r="AU934" s="51" t="e">
        <f t="shared" si="457"/>
        <v>#N/A</v>
      </c>
      <c r="AV934" s="19"/>
      <c r="AW934" s="47"/>
      <c r="BB934" s="80" t="e">
        <f t="shared" si="458"/>
        <v>#N/A</v>
      </c>
      <c r="BD934" s="18">
        <v>0</v>
      </c>
      <c r="BE934" s="18">
        <v>0</v>
      </c>
      <c r="BF934" s="18"/>
      <c r="BG934" s="18"/>
      <c r="BH934" s="18"/>
      <c r="BI934" s="18"/>
      <c r="BJ934" s="18"/>
      <c r="BK934" s="18"/>
      <c r="BL934" s="18"/>
    </row>
    <row r="935" spans="1:67" x14ac:dyDescent="0.25">
      <c r="A935" s="18">
        <v>765</v>
      </c>
      <c r="B935" s="23" t="s">
        <v>1461</v>
      </c>
      <c r="C935" s="28" t="s">
        <v>1870</v>
      </c>
      <c r="D935" s="28"/>
      <c r="E935" s="23"/>
      <c r="F935" s="24">
        <v>0</v>
      </c>
      <c r="G935" s="25">
        <v>600</v>
      </c>
      <c r="H935" s="52" t="e">
        <v>#N/A</v>
      </c>
      <c r="I935" s="86" t="s">
        <v>1700</v>
      </c>
      <c r="J935" s="83" t="s">
        <v>1623</v>
      </c>
      <c r="K935" s="69" t="s">
        <v>1183</v>
      </c>
      <c r="L935" s="25" t="e">
        <v>#N/A</v>
      </c>
      <c r="M935" s="52">
        <v>600</v>
      </c>
      <c r="N935" s="71" t="s">
        <v>1207</v>
      </c>
      <c r="O935" s="25">
        <v>1</v>
      </c>
      <c r="P935" s="25">
        <v>20</v>
      </c>
      <c r="Q935" s="52">
        <v>5</v>
      </c>
      <c r="R935" s="25">
        <v>5</v>
      </c>
      <c r="S935" s="25">
        <v>31</v>
      </c>
      <c r="U935" s="25">
        <f t="shared" si="459"/>
        <v>31</v>
      </c>
      <c r="V935" s="71"/>
      <c r="W935" s="71" t="s">
        <v>19</v>
      </c>
      <c r="X935" s="25" t="s">
        <v>1529</v>
      </c>
      <c r="Y935" s="25" t="e">
        <v>#N/A</v>
      </c>
      <c r="Z935" s="25">
        <v>25</v>
      </c>
      <c r="AA935" s="42"/>
      <c r="AB935" s="42"/>
      <c r="AC935" s="42"/>
      <c r="AD935" s="42">
        <v>25</v>
      </c>
      <c r="AE935" s="42">
        <v>25</v>
      </c>
      <c r="AF935" s="42"/>
      <c r="AG935" s="42"/>
      <c r="AH935" s="42"/>
      <c r="AI935" s="42"/>
      <c r="AK935" s="47">
        <v>25</v>
      </c>
      <c r="AM935" s="47"/>
      <c r="AO935" s="48">
        <v>0</v>
      </c>
      <c r="AP935" s="49">
        <v>1</v>
      </c>
      <c r="AQ935" s="18" t="s">
        <v>1552</v>
      </c>
      <c r="AR935" s="24">
        <v>0</v>
      </c>
      <c r="AS935" s="24" t="s">
        <v>1509</v>
      </c>
      <c r="AT935" s="79">
        <f t="shared" si="456"/>
        <v>0</v>
      </c>
      <c r="AU935" s="51" t="e">
        <f t="shared" si="457"/>
        <v>#N/A</v>
      </c>
      <c r="AV935" s="19"/>
      <c r="AW935" s="47">
        <v>0</v>
      </c>
      <c r="BB935" s="80" t="e">
        <f t="shared" si="458"/>
        <v>#N/A</v>
      </c>
      <c r="BD935" s="18">
        <v>0</v>
      </c>
      <c r="BE935" s="18">
        <v>0</v>
      </c>
      <c r="BF935" s="18"/>
      <c r="BG935" s="18"/>
      <c r="BH935" s="18"/>
      <c r="BI935" s="18"/>
      <c r="BJ935" s="18"/>
      <c r="BK935" s="18"/>
      <c r="BL935" s="18"/>
    </row>
    <row r="936" spans="1:67" x14ac:dyDescent="0.25">
      <c r="A936" s="18">
        <v>766</v>
      </c>
      <c r="B936" s="23" t="s">
        <v>1462</v>
      </c>
      <c r="C936" s="28" t="s">
        <v>1870</v>
      </c>
      <c r="D936" s="28"/>
      <c r="E936" s="23"/>
      <c r="F936" s="24">
        <v>0</v>
      </c>
      <c r="G936" s="25">
        <v>500</v>
      </c>
      <c r="H936" s="52" t="e">
        <v>#N/A</v>
      </c>
      <c r="I936" s="86" t="s">
        <v>1700</v>
      </c>
      <c r="J936" s="83" t="s">
        <v>1623</v>
      </c>
      <c r="K936" s="69" t="s">
        <v>1183</v>
      </c>
      <c r="L936" s="25" t="e">
        <v>#N/A</v>
      </c>
      <c r="M936" s="52">
        <v>500</v>
      </c>
      <c r="N936" s="71" t="s">
        <v>1207</v>
      </c>
      <c r="O936" s="25">
        <v>1</v>
      </c>
      <c r="P936" s="25">
        <v>20</v>
      </c>
      <c r="Q936" s="52">
        <v>5</v>
      </c>
      <c r="R936" s="25">
        <v>5</v>
      </c>
      <c r="S936" s="25">
        <v>31</v>
      </c>
      <c r="U936" s="25">
        <f t="shared" si="459"/>
        <v>31</v>
      </c>
      <c r="V936" s="71"/>
      <c r="W936" s="71" t="s">
        <v>19</v>
      </c>
      <c r="X936" s="25" t="s">
        <v>1529</v>
      </c>
      <c r="Y936" s="25" t="e">
        <v>#N/A</v>
      </c>
      <c r="Z936" s="25">
        <v>25</v>
      </c>
      <c r="AA936" s="42"/>
      <c r="AB936" s="42"/>
      <c r="AC936" s="42"/>
      <c r="AD936" s="42">
        <v>25</v>
      </c>
      <c r="AE936" s="42">
        <v>25</v>
      </c>
      <c r="AF936" s="42"/>
      <c r="AG936" s="42"/>
      <c r="AH936" s="42"/>
      <c r="AI936" s="42"/>
      <c r="AK936" s="47">
        <v>25</v>
      </c>
      <c r="AM936" s="47"/>
      <c r="AO936" s="48">
        <v>0</v>
      </c>
      <c r="AP936" s="49">
        <v>1</v>
      </c>
      <c r="AQ936" s="18" t="s">
        <v>1552</v>
      </c>
      <c r="AR936" s="24">
        <v>0</v>
      </c>
      <c r="AS936" s="24" t="s">
        <v>1509</v>
      </c>
      <c r="AT936" s="79">
        <f t="shared" si="456"/>
        <v>0</v>
      </c>
      <c r="AU936" s="51" t="e">
        <f t="shared" si="457"/>
        <v>#N/A</v>
      </c>
      <c r="AV936" s="19"/>
      <c r="AW936" s="47">
        <v>0</v>
      </c>
      <c r="BB936" s="80" t="e">
        <f t="shared" si="458"/>
        <v>#N/A</v>
      </c>
      <c r="BD936" s="18">
        <v>0</v>
      </c>
      <c r="BE936" s="18">
        <v>0</v>
      </c>
      <c r="BF936" s="18"/>
      <c r="BG936" s="18"/>
      <c r="BH936" s="18"/>
      <c r="BI936" s="18"/>
      <c r="BJ936" s="18"/>
      <c r="BK936" s="18"/>
      <c r="BL936" s="18"/>
    </row>
    <row r="937" spans="1:67" x14ac:dyDescent="0.25">
      <c r="A937" s="18">
        <v>780</v>
      </c>
      <c r="B937" s="23" t="s">
        <v>1463</v>
      </c>
      <c r="C937" s="28" t="s">
        <v>1870</v>
      </c>
      <c r="D937" s="28"/>
      <c r="E937" s="23"/>
      <c r="F937" s="24">
        <v>0</v>
      </c>
      <c r="G937" s="25">
        <v>180</v>
      </c>
      <c r="H937" s="52" t="e">
        <v>#N/A</v>
      </c>
      <c r="I937" s="86" t="s">
        <v>1700</v>
      </c>
      <c r="J937" s="83" t="s">
        <v>1623</v>
      </c>
      <c r="L937" s="25" t="e">
        <v>#N/A</v>
      </c>
      <c r="M937" s="52">
        <v>180</v>
      </c>
      <c r="N937" s="71" t="s">
        <v>1207</v>
      </c>
      <c r="O937" s="25">
        <v>1</v>
      </c>
      <c r="P937" s="25">
        <v>7</v>
      </c>
      <c r="Q937" s="52">
        <v>5</v>
      </c>
      <c r="R937" s="25">
        <v>3</v>
      </c>
      <c r="S937" s="25">
        <v>1</v>
      </c>
      <c r="U937" s="25">
        <f t="shared" si="459"/>
        <v>1</v>
      </c>
      <c r="V937" s="71"/>
      <c r="W937" s="71" t="s">
        <v>19</v>
      </c>
      <c r="X937" s="25" t="s">
        <v>1509</v>
      </c>
      <c r="Y937" s="25" t="e">
        <v>#N/A</v>
      </c>
      <c r="Z937" s="25">
        <v>255</v>
      </c>
      <c r="AA937" s="42"/>
      <c r="AB937" s="42"/>
      <c r="AC937" s="42"/>
      <c r="AD937" s="42">
        <v>550</v>
      </c>
      <c r="AE937" s="42"/>
      <c r="AF937" s="42"/>
      <c r="AG937" s="42"/>
      <c r="AH937" s="42"/>
      <c r="AI937" s="42"/>
      <c r="AK937" s="47">
        <v>550</v>
      </c>
      <c r="AM937" s="47"/>
      <c r="AO937" s="48">
        <v>0</v>
      </c>
      <c r="AP937" s="49">
        <v>1</v>
      </c>
      <c r="AQ937" s="18" t="s">
        <v>1552</v>
      </c>
      <c r="AR937" s="24">
        <v>0</v>
      </c>
      <c r="AS937" s="24" t="s">
        <v>1509</v>
      </c>
      <c r="AT937" s="79">
        <f t="shared" si="456"/>
        <v>0</v>
      </c>
      <c r="AU937" s="51" t="e">
        <f t="shared" si="457"/>
        <v>#N/A</v>
      </c>
      <c r="AV937" s="19"/>
      <c r="AW937" s="47">
        <v>0</v>
      </c>
      <c r="BB937" s="80" t="e">
        <f t="shared" si="458"/>
        <v>#N/A</v>
      </c>
      <c r="BD937" s="18">
        <v>0</v>
      </c>
      <c r="BE937" s="18">
        <v>0</v>
      </c>
      <c r="BF937" s="18"/>
      <c r="BG937" s="18"/>
      <c r="BH937" s="18"/>
      <c r="BI937" s="18"/>
      <c r="BJ937" s="18"/>
      <c r="BK937" s="18"/>
      <c r="BL937" s="18"/>
    </row>
    <row r="938" spans="1:67" ht="30" x14ac:dyDescent="0.25">
      <c r="A938" s="18">
        <v>801</v>
      </c>
      <c r="B938" s="29" t="s">
        <v>2378</v>
      </c>
      <c r="C938" s="28" t="s">
        <v>1870</v>
      </c>
      <c r="D938" s="28"/>
      <c r="E938" s="23"/>
      <c r="F938" s="24">
        <v>0</v>
      </c>
      <c r="G938" s="25" t="e">
        <v>#N/A</v>
      </c>
      <c r="H938" s="52" t="e">
        <v>#N/A</v>
      </c>
      <c r="I938" s="86" t="s">
        <v>1700</v>
      </c>
      <c r="J938" s="83" t="s">
        <v>1499</v>
      </c>
      <c r="K938" s="69" t="s">
        <v>1596</v>
      </c>
      <c r="L938" s="25" t="e">
        <v>#N/A</v>
      </c>
      <c r="M938" s="52" t="e">
        <v>#N/A</v>
      </c>
      <c r="N938" s="71" t="s">
        <v>1515</v>
      </c>
      <c r="O938" s="25"/>
      <c r="P938" s="25"/>
      <c r="Q938" s="52"/>
      <c r="R938" s="25"/>
      <c r="S938" s="25">
        <v>1</v>
      </c>
      <c r="U938" s="25">
        <f t="shared" si="459"/>
        <v>1</v>
      </c>
      <c r="V938" s="71"/>
      <c r="W938" s="71" t="s">
        <v>31</v>
      </c>
      <c r="X938" s="25" t="s">
        <v>1509</v>
      </c>
      <c r="Y938" s="25" t="e">
        <v>#N/A</v>
      </c>
      <c r="Z938" s="25"/>
      <c r="AA938" s="42"/>
      <c r="AB938" s="42"/>
      <c r="AC938" s="42">
        <v>3000</v>
      </c>
      <c r="AD938" s="42"/>
      <c r="AE938" s="42"/>
      <c r="AF938" s="42"/>
      <c r="AG938" s="42"/>
      <c r="AH938" s="42"/>
      <c r="AI938" s="42"/>
      <c r="AK938" s="47">
        <v>3000</v>
      </c>
      <c r="AM938" s="47"/>
      <c r="AO938" s="48">
        <v>0</v>
      </c>
      <c r="AP938" s="49">
        <v>1</v>
      </c>
      <c r="AQ938" s="18" t="s">
        <v>1552</v>
      </c>
      <c r="AR938" s="24">
        <v>0</v>
      </c>
      <c r="AS938" s="24" t="s">
        <v>1510</v>
      </c>
      <c r="AT938" s="79">
        <f t="shared" si="456"/>
        <v>0</v>
      </c>
      <c r="AU938" s="51" t="e">
        <f t="shared" si="457"/>
        <v>#N/A</v>
      </c>
      <c r="AV938" s="19"/>
      <c r="AW938" s="47"/>
      <c r="BB938" s="80" t="e">
        <f t="shared" si="458"/>
        <v>#N/A</v>
      </c>
      <c r="BD938" s="18">
        <v>0</v>
      </c>
      <c r="BE938" s="18">
        <v>0</v>
      </c>
      <c r="BF938" s="18"/>
      <c r="BG938" s="18"/>
      <c r="BH938" s="18"/>
      <c r="BI938" s="18"/>
      <c r="BJ938" s="18"/>
      <c r="BK938" s="18"/>
      <c r="BL938" s="18"/>
    </row>
    <row r="939" spans="1:67" ht="30" x14ac:dyDescent="0.25">
      <c r="A939" s="18">
        <v>825</v>
      </c>
      <c r="B939" s="29" t="s">
        <v>2379</v>
      </c>
      <c r="C939" s="28" t="s">
        <v>1870</v>
      </c>
      <c r="D939" s="28"/>
      <c r="E939" s="23" t="s">
        <v>1602</v>
      </c>
      <c r="F939" s="24">
        <v>7125</v>
      </c>
      <c r="G939" s="25">
        <v>6</v>
      </c>
      <c r="H939" s="52" t="e">
        <v>#N/A</v>
      </c>
      <c r="I939" s="86" t="s">
        <v>1700</v>
      </c>
      <c r="J939" s="83" t="s">
        <v>1506</v>
      </c>
      <c r="K939" s="69" t="s">
        <v>1177</v>
      </c>
      <c r="L939" s="25" t="e">
        <v>#N/A</v>
      </c>
      <c r="M939" s="52">
        <v>6</v>
      </c>
      <c r="N939" s="71" t="s">
        <v>1208</v>
      </c>
      <c r="O939" s="25">
        <v>1</v>
      </c>
      <c r="P939" s="25">
        <v>10</v>
      </c>
      <c r="Q939" s="52">
        <v>1</v>
      </c>
      <c r="R939" s="25">
        <v>4</v>
      </c>
      <c r="S939" s="25">
        <v>16</v>
      </c>
      <c r="U939" s="25">
        <f t="shared" si="459"/>
        <v>16</v>
      </c>
      <c r="V939" s="71"/>
      <c r="W939" s="71" t="s">
        <v>31</v>
      </c>
      <c r="X939" s="25" t="s">
        <v>1510</v>
      </c>
      <c r="Y939" s="25" t="e">
        <v>#N/A</v>
      </c>
      <c r="Z939" s="25">
        <v>100</v>
      </c>
      <c r="AA939" s="42"/>
      <c r="AB939" s="42"/>
      <c r="AC939" s="42"/>
      <c r="AD939" s="42">
        <v>9100</v>
      </c>
      <c r="AE939" s="42"/>
      <c r="AF939" s="42"/>
      <c r="AG939" s="42"/>
      <c r="AH939" s="42"/>
      <c r="AI939" s="42"/>
      <c r="AK939" s="47">
        <v>9100</v>
      </c>
      <c r="AM939" s="47"/>
      <c r="AO939" s="48">
        <v>0</v>
      </c>
      <c r="AP939" s="49">
        <v>1</v>
      </c>
      <c r="AQ939" s="18" t="s">
        <v>1552</v>
      </c>
      <c r="AR939" s="24">
        <v>0</v>
      </c>
      <c r="AS939" s="24" t="s">
        <v>1510</v>
      </c>
      <c r="AT939" s="79">
        <f t="shared" si="456"/>
        <v>0</v>
      </c>
      <c r="AU939" s="51" t="e">
        <f t="shared" si="457"/>
        <v>#N/A</v>
      </c>
      <c r="AV939" s="19"/>
      <c r="AW939" s="47">
        <v>0</v>
      </c>
      <c r="BB939" s="80" t="e">
        <f t="shared" si="458"/>
        <v>#N/A</v>
      </c>
      <c r="BD939" s="18">
        <v>0</v>
      </c>
      <c r="BE939" s="18">
        <v>0</v>
      </c>
      <c r="BF939" s="18"/>
      <c r="BG939" s="18"/>
      <c r="BH939" s="18"/>
      <c r="BI939" s="18"/>
      <c r="BJ939" s="18"/>
      <c r="BK939" s="18"/>
      <c r="BL939" s="18"/>
    </row>
    <row r="940" spans="1:67" ht="30" x14ac:dyDescent="0.25">
      <c r="A940" s="18">
        <v>835</v>
      </c>
      <c r="B940" s="29" t="s">
        <v>2380</v>
      </c>
      <c r="C940" s="28" t="s">
        <v>1870</v>
      </c>
      <c r="D940" s="28"/>
      <c r="E940" s="23" t="s">
        <v>1602</v>
      </c>
      <c r="F940" s="24">
        <v>459.73</v>
      </c>
      <c r="G940" s="25">
        <v>350</v>
      </c>
      <c r="H940" s="52" t="e">
        <v>#N/A</v>
      </c>
      <c r="I940" s="86" t="s">
        <v>1700</v>
      </c>
      <c r="J940" s="83" t="s">
        <v>1506</v>
      </c>
      <c r="K940" s="69" t="s">
        <v>1175</v>
      </c>
      <c r="L940" s="25" t="e">
        <v>#N/A</v>
      </c>
      <c r="M940" s="52">
        <v>350</v>
      </c>
      <c r="N940" s="71" t="s">
        <v>1208</v>
      </c>
      <c r="O940" s="25">
        <v>1</v>
      </c>
      <c r="P940" s="25">
        <v>15</v>
      </c>
      <c r="Q940" s="52">
        <v>1</v>
      </c>
      <c r="R940" s="25">
        <v>5</v>
      </c>
      <c r="S940" s="25">
        <v>22</v>
      </c>
      <c r="U940" s="25">
        <f t="shared" si="459"/>
        <v>22</v>
      </c>
      <c r="V940" s="71"/>
      <c r="W940" s="71" t="s">
        <v>19</v>
      </c>
      <c r="X940" s="25" t="s">
        <v>1529</v>
      </c>
      <c r="Y940" s="25" t="e">
        <v>#N/A</v>
      </c>
      <c r="Z940" s="25">
        <v>18</v>
      </c>
      <c r="AA940" s="42"/>
      <c r="AB940" s="42"/>
      <c r="AC940" s="42"/>
      <c r="AD940" s="42">
        <v>137</v>
      </c>
      <c r="AE940" s="42"/>
      <c r="AF940" s="42"/>
      <c r="AG940" s="42"/>
      <c r="AH940" s="42"/>
      <c r="AI940" s="42"/>
      <c r="AK940" s="47">
        <v>137</v>
      </c>
      <c r="AM940" s="47"/>
      <c r="AO940" s="48">
        <v>0</v>
      </c>
      <c r="AP940" s="49">
        <v>1</v>
      </c>
      <c r="AQ940" s="18" t="s">
        <v>1552</v>
      </c>
      <c r="AR940" s="24">
        <v>0</v>
      </c>
      <c r="AS940" s="24" t="s">
        <v>1510</v>
      </c>
      <c r="AT940" s="79">
        <f t="shared" si="456"/>
        <v>0</v>
      </c>
      <c r="AU940" s="51" t="e">
        <f t="shared" si="457"/>
        <v>#N/A</v>
      </c>
      <c r="AV940" s="19"/>
      <c r="AW940" s="47">
        <v>0</v>
      </c>
      <c r="BB940" s="80" t="e">
        <f t="shared" si="458"/>
        <v>#N/A</v>
      </c>
      <c r="BD940" s="18">
        <v>0</v>
      </c>
      <c r="BE940" s="18">
        <v>0</v>
      </c>
      <c r="BF940" s="18"/>
      <c r="BG940" s="18"/>
      <c r="BH940" s="18"/>
      <c r="BI940" s="18"/>
      <c r="BJ940" s="18"/>
      <c r="BK940" s="18"/>
      <c r="BL940" s="18"/>
    </row>
    <row r="941" spans="1:67" ht="30" x14ac:dyDescent="0.25">
      <c r="A941" s="18">
        <v>450</v>
      </c>
      <c r="B941" s="29" t="s">
        <v>2372</v>
      </c>
      <c r="C941" s="28" t="s">
        <v>1589</v>
      </c>
      <c r="D941" s="28"/>
      <c r="E941" s="23"/>
      <c r="F941" s="24">
        <v>0</v>
      </c>
      <c r="G941" s="25" t="s">
        <v>1599</v>
      </c>
      <c r="H941" s="52">
        <v>0</v>
      </c>
      <c r="I941" s="86" t="s">
        <v>1700</v>
      </c>
      <c r="J941" s="83" t="s">
        <v>1630</v>
      </c>
      <c r="K941" s="69" t="s">
        <v>1173</v>
      </c>
      <c r="L941" s="25" t="e">
        <v>#N/A</v>
      </c>
      <c r="M941" s="52" t="s">
        <v>1599</v>
      </c>
      <c r="N941" s="71" t="s">
        <v>1208</v>
      </c>
      <c r="O941" s="25">
        <v>1</v>
      </c>
      <c r="P941" s="25">
        <v>2</v>
      </c>
      <c r="Q941" s="52">
        <v>1</v>
      </c>
      <c r="R941" s="25">
        <v>2</v>
      </c>
      <c r="S941" s="25">
        <v>6</v>
      </c>
      <c r="U941" s="25">
        <f>SUM(O941:R941)</f>
        <v>6</v>
      </c>
      <c r="V941" s="71"/>
      <c r="W941" s="71" t="s">
        <v>31</v>
      </c>
      <c r="X941" s="25" t="s">
        <v>1510</v>
      </c>
      <c r="Y941" s="25" t="e">
        <v>#N/A</v>
      </c>
      <c r="Z941" s="25">
        <v>65</v>
      </c>
      <c r="AA941" s="42"/>
      <c r="AB941" s="42"/>
      <c r="AC941" s="42"/>
      <c r="AD941" s="42"/>
      <c r="AE941" s="42"/>
      <c r="AF941" s="42"/>
      <c r="AG941" s="42"/>
      <c r="AH941" s="42"/>
      <c r="AI941" s="42"/>
      <c r="AK941" s="47" t="e">
        <v>#DIV/0!</v>
      </c>
      <c r="AM941" s="47"/>
      <c r="AO941" s="48">
        <v>0</v>
      </c>
      <c r="AP941" s="49">
        <v>1</v>
      </c>
      <c r="AQ941" s="18" t="s">
        <v>1168</v>
      </c>
      <c r="AR941" s="24">
        <v>0</v>
      </c>
      <c r="AS941" s="24" t="s">
        <v>1510</v>
      </c>
      <c r="AT941" s="79">
        <f t="shared" si="456"/>
        <v>0</v>
      </c>
      <c r="AU941" s="51" t="e">
        <f t="shared" si="457"/>
        <v>#N/A</v>
      </c>
      <c r="AV941" s="19"/>
      <c r="AW941" s="47"/>
      <c r="AX941" s="18" t="s">
        <v>1867</v>
      </c>
      <c r="AY941" s="18">
        <v>2</v>
      </c>
      <c r="BB941" s="80" t="e">
        <f t="shared" si="458"/>
        <v>#N/A</v>
      </c>
      <c r="BD941" s="18">
        <v>0</v>
      </c>
      <c r="BE941" s="18">
        <v>0</v>
      </c>
      <c r="BF941" s="18"/>
      <c r="BG941" s="18"/>
      <c r="BH941" s="18"/>
      <c r="BI941" s="18"/>
      <c r="BJ941" s="18"/>
      <c r="BK941" s="18"/>
      <c r="BL941" s="18"/>
      <c r="BM941" s="19">
        <f>BF941*AT941</f>
        <v>0</v>
      </c>
      <c r="BN941" s="18" t="e">
        <f>Y941+ROUNDUP((BM941-Y941)/Z941,0)*Z941</f>
        <v>#N/A</v>
      </c>
      <c r="BO941" s="18" t="e">
        <f>IF(BN941&gt;=Y941,BN941,Y941)</f>
        <v>#N/A</v>
      </c>
    </row>
    <row r="942" spans="1:67" ht="30" x14ac:dyDescent="0.25">
      <c r="A942" s="18">
        <v>839</v>
      </c>
      <c r="B942" s="28" t="s">
        <v>2382</v>
      </c>
      <c r="C942" s="28" t="s">
        <v>1870</v>
      </c>
      <c r="D942" s="28"/>
      <c r="E942" s="23"/>
      <c r="F942" s="24">
        <v>0</v>
      </c>
      <c r="G942" s="25" t="e">
        <v>#N/A</v>
      </c>
      <c r="H942" s="52" t="e">
        <v>#N/A</v>
      </c>
      <c r="I942" s="86" t="s">
        <v>1700</v>
      </c>
      <c r="J942" s="83" t="s">
        <v>1673</v>
      </c>
      <c r="K942" s="69" t="s">
        <v>1171</v>
      </c>
      <c r="L942" s="25" t="e">
        <v>#N/A</v>
      </c>
      <c r="M942" s="52" t="e">
        <v>#N/A</v>
      </c>
      <c r="N942" s="71" t="s">
        <v>1207</v>
      </c>
      <c r="O942" s="25">
        <v>1</v>
      </c>
      <c r="P942" s="25">
        <v>7</v>
      </c>
      <c r="Q942" s="52">
        <v>1</v>
      </c>
      <c r="R942" s="25">
        <v>1</v>
      </c>
      <c r="S942" s="25">
        <v>1</v>
      </c>
      <c r="U942" s="25">
        <f>MIN(S942,T942)</f>
        <v>1</v>
      </c>
      <c r="V942" s="71"/>
      <c r="W942" s="71" t="s">
        <v>31</v>
      </c>
      <c r="X942" s="25" t="s">
        <v>1509</v>
      </c>
      <c r="Y942" s="25" t="e">
        <v>#N/A</v>
      </c>
      <c r="Z942" s="25">
        <v>25</v>
      </c>
      <c r="AA942" s="42"/>
      <c r="AB942" s="42"/>
      <c r="AC942" s="42"/>
      <c r="AD942" s="42">
        <v>25</v>
      </c>
      <c r="AE942" s="42"/>
      <c r="AF942" s="42">
        <v>50</v>
      </c>
      <c r="AG942" s="42"/>
      <c r="AH942" s="42"/>
      <c r="AI942" s="42"/>
      <c r="AK942" s="47">
        <v>37.5</v>
      </c>
      <c r="AM942" s="47"/>
      <c r="AO942" s="48">
        <v>0</v>
      </c>
      <c r="AP942" s="49">
        <v>1</v>
      </c>
      <c r="AQ942" s="18" t="s">
        <v>1552</v>
      </c>
      <c r="AR942" s="24">
        <v>0</v>
      </c>
      <c r="AS942" s="24" t="s">
        <v>1509</v>
      </c>
      <c r="AT942" s="79">
        <f t="shared" si="456"/>
        <v>0</v>
      </c>
      <c r="AU942" s="51" t="e">
        <f t="shared" si="457"/>
        <v>#N/A</v>
      </c>
      <c r="AV942" s="19"/>
      <c r="AW942" s="47"/>
      <c r="BB942" s="80" t="e">
        <f t="shared" si="458"/>
        <v>#N/A</v>
      </c>
      <c r="BD942" s="18">
        <v>0</v>
      </c>
      <c r="BE942" s="18">
        <v>0</v>
      </c>
      <c r="BF942" s="18"/>
      <c r="BG942" s="18"/>
      <c r="BH942" s="18"/>
      <c r="BI942" s="18"/>
      <c r="BJ942" s="18"/>
      <c r="BK942" s="18"/>
      <c r="BL942" s="18"/>
    </row>
    <row r="943" spans="1:67" ht="30" x14ac:dyDescent="0.25">
      <c r="A943" s="18">
        <v>854</v>
      </c>
      <c r="B943" s="28" t="s">
        <v>2383</v>
      </c>
      <c r="C943" s="28" t="s">
        <v>1870</v>
      </c>
      <c r="D943" s="28"/>
      <c r="E943" s="23" t="s">
        <v>1602</v>
      </c>
      <c r="F943" s="24">
        <v>0</v>
      </c>
      <c r="G943" s="25">
        <v>0.6</v>
      </c>
      <c r="H943" s="52" t="e">
        <v>#N/A</v>
      </c>
      <c r="I943" s="86" t="s">
        <v>1700</v>
      </c>
      <c r="J943" s="83" t="s">
        <v>1675</v>
      </c>
      <c r="K943" s="71" t="s">
        <v>1180</v>
      </c>
      <c r="L943" s="25" t="e">
        <v>#N/A</v>
      </c>
      <c r="M943" s="52">
        <v>0.6</v>
      </c>
      <c r="N943" s="71" t="s">
        <v>1208</v>
      </c>
      <c r="O943" s="25">
        <v>1</v>
      </c>
      <c r="P943" s="25">
        <v>7</v>
      </c>
      <c r="Q943" s="52">
        <v>1</v>
      </c>
      <c r="R943" s="25">
        <v>2</v>
      </c>
      <c r="S943" s="25">
        <v>11</v>
      </c>
      <c r="U943" s="25">
        <f>MIN(S943,T943)</f>
        <v>11</v>
      </c>
      <c r="V943" s="71"/>
      <c r="W943" s="71" t="s">
        <v>46</v>
      </c>
      <c r="X943" s="25" t="s">
        <v>1510</v>
      </c>
      <c r="Y943" s="25" t="e">
        <v>#N/A</v>
      </c>
      <c r="Z943" s="25">
        <v>2000</v>
      </c>
      <c r="AA943" s="42"/>
      <c r="AB943" s="42"/>
      <c r="AC943" s="42"/>
      <c r="AD943" s="42">
        <v>23000</v>
      </c>
      <c r="AE943" s="42"/>
      <c r="AF943" s="42"/>
      <c r="AG943" s="42"/>
      <c r="AH943" s="42"/>
      <c r="AI943" s="42"/>
      <c r="AK943" s="47">
        <v>23000</v>
      </c>
      <c r="AM943" s="47"/>
      <c r="AO943" s="48">
        <v>0</v>
      </c>
      <c r="AP943" s="49">
        <v>1</v>
      </c>
      <c r="AQ943" s="18" t="s">
        <v>1552</v>
      </c>
      <c r="AR943" s="24">
        <v>0</v>
      </c>
      <c r="AS943" s="24" t="s">
        <v>1510</v>
      </c>
      <c r="AT943" s="79">
        <f t="shared" si="456"/>
        <v>0</v>
      </c>
      <c r="AU943" s="51" t="e">
        <f t="shared" si="457"/>
        <v>#N/A</v>
      </c>
      <c r="AV943" s="19"/>
      <c r="AW943" s="47">
        <v>0</v>
      </c>
      <c r="BB943" s="80" t="e">
        <f t="shared" si="458"/>
        <v>#N/A</v>
      </c>
      <c r="BD943" s="18">
        <v>0</v>
      </c>
      <c r="BE943" s="18">
        <v>0</v>
      </c>
      <c r="BF943" s="18"/>
      <c r="BG943" s="18"/>
      <c r="BH943" s="18"/>
      <c r="BI943" s="18"/>
      <c r="BJ943" s="18"/>
      <c r="BK943" s="18"/>
      <c r="BL943" s="18"/>
    </row>
    <row r="944" spans="1:67" ht="30" x14ac:dyDescent="0.25">
      <c r="A944" s="18">
        <v>940</v>
      </c>
      <c r="B944" s="28" t="s">
        <v>2384</v>
      </c>
      <c r="C944" s="28" t="s">
        <v>1870</v>
      </c>
      <c r="D944" s="28"/>
      <c r="E944" s="23"/>
      <c r="F944" s="24">
        <v>0</v>
      </c>
      <c r="G944" s="25">
        <v>26</v>
      </c>
      <c r="H944" s="52" t="e">
        <v>#N/A</v>
      </c>
      <c r="I944" s="86" t="s">
        <v>1700</v>
      </c>
      <c r="J944" s="83" t="s">
        <v>1499</v>
      </c>
      <c r="K944" s="69" t="s">
        <v>1178</v>
      </c>
      <c r="L944" s="25">
        <v>0</v>
      </c>
      <c r="M944" s="52">
        <v>26</v>
      </c>
      <c r="N944" s="71" t="s">
        <v>1208</v>
      </c>
      <c r="O944" s="37">
        <v>1</v>
      </c>
      <c r="P944" s="37">
        <v>4</v>
      </c>
      <c r="Q944" s="87">
        <v>1</v>
      </c>
      <c r="R944" s="37">
        <v>2</v>
      </c>
      <c r="S944" s="37">
        <v>8</v>
      </c>
      <c r="T944" s="44"/>
      <c r="U944" s="25">
        <f>MIN(S944,T944)</f>
        <v>8</v>
      </c>
      <c r="V944" s="71"/>
      <c r="W944" s="71" t="s">
        <v>46</v>
      </c>
      <c r="X944" s="23" t="s">
        <v>1510</v>
      </c>
      <c r="Y944" s="25">
        <v>1500</v>
      </c>
      <c r="Z944" s="25">
        <v>15</v>
      </c>
      <c r="AA944" s="42"/>
      <c r="AB944" s="42"/>
      <c r="AC944" s="42"/>
      <c r="AD944" s="42"/>
      <c r="AE944" s="42"/>
      <c r="AF944" s="42"/>
      <c r="AG944" s="42"/>
      <c r="AH944" s="42"/>
      <c r="AI944" s="42">
        <v>10</v>
      </c>
      <c r="AK944" s="47">
        <v>10</v>
      </c>
      <c r="AM944" s="47"/>
      <c r="AO944" s="48">
        <v>0</v>
      </c>
      <c r="AP944" s="49">
        <v>1</v>
      </c>
      <c r="AQ944" s="18" t="s">
        <v>1552</v>
      </c>
      <c r="AR944" s="24">
        <v>0</v>
      </c>
      <c r="AS944" s="24" t="s">
        <v>1510</v>
      </c>
      <c r="AT944" s="79">
        <f t="shared" si="456"/>
        <v>0</v>
      </c>
      <c r="AU944" s="51" t="b">
        <f t="shared" si="457"/>
        <v>0</v>
      </c>
      <c r="AV944" s="19"/>
      <c r="AW944" s="47">
        <v>0</v>
      </c>
      <c r="BB944" s="80">
        <f t="shared" si="458"/>
        <v>1500</v>
      </c>
      <c r="BD944" s="18">
        <v>0</v>
      </c>
      <c r="BE944" s="18">
        <v>0</v>
      </c>
      <c r="BF944" s="18"/>
      <c r="BG944" s="18"/>
      <c r="BH944" s="18"/>
      <c r="BI944" s="18"/>
      <c r="BJ944" s="18"/>
      <c r="BK944" s="18"/>
      <c r="BL944" s="18"/>
    </row>
    <row r="945" spans="1:67" x14ac:dyDescent="0.25">
      <c r="A945" s="18">
        <v>444</v>
      </c>
      <c r="B945" s="23" t="s">
        <v>1079</v>
      </c>
      <c r="C945" s="28" t="s">
        <v>1870</v>
      </c>
      <c r="D945" s="28"/>
      <c r="E945" s="23"/>
      <c r="F945" s="24">
        <v>0</v>
      </c>
      <c r="G945" s="25">
        <v>0.9</v>
      </c>
      <c r="H945" s="52" t="e">
        <v>#N/A</v>
      </c>
      <c r="I945" s="86" t="s">
        <v>1700</v>
      </c>
      <c r="J945" s="83" t="s">
        <v>1504</v>
      </c>
      <c r="K945" s="71" t="s">
        <v>1187</v>
      </c>
      <c r="L945" s="25" t="s">
        <v>1080</v>
      </c>
      <c r="M945" s="52">
        <v>0.9</v>
      </c>
      <c r="N945" s="71" t="s">
        <v>1208</v>
      </c>
      <c r="O945" s="25">
        <v>1</v>
      </c>
      <c r="P945" s="25">
        <v>10</v>
      </c>
      <c r="Q945" s="52">
        <v>1</v>
      </c>
      <c r="R945" s="25">
        <v>3</v>
      </c>
      <c r="S945" s="25">
        <v>15</v>
      </c>
      <c r="T945" s="25">
        <v>7</v>
      </c>
      <c r="U945" s="25">
        <f>MIN(S945,T945)</f>
        <v>7</v>
      </c>
      <c r="V945" s="71"/>
      <c r="W945" s="71" t="s">
        <v>46</v>
      </c>
      <c r="X945" s="25" t="s">
        <v>1510</v>
      </c>
      <c r="Y945" s="25">
        <v>10000</v>
      </c>
      <c r="Z945" s="25">
        <v>200</v>
      </c>
      <c r="AA945" s="42">
        <v>0</v>
      </c>
      <c r="AB945" s="42">
        <v>0</v>
      </c>
      <c r="AC945" s="42">
        <v>0</v>
      </c>
      <c r="AD945" s="42">
        <v>0</v>
      </c>
      <c r="AE945" s="42">
        <v>0</v>
      </c>
      <c r="AF945" s="42">
        <v>0</v>
      </c>
      <c r="AG945" s="42">
        <v>0</v>
      </c>
      <c r="AH945" s="42">
        <v>0</v>
      </c>
      <c r="AI945" s="42">
        <v>0</v>
      </c>
      <c r="AJ945" s="18">
        <v>0</v>
      </c>
      <c r="AK945" s="47">
        <v>0</v>
      </c>
      <c r="AL945" s="75">
        <v>0</v>
      </c>
      <c r="AM945" s="47"/>
      <c r="AN945" s="47"/>
      <c r="AO945" s="48">
        <v>0</v>
      </c>
      <c r="AP945" s="49">
        <v>1</v>
      </c>
      <c r="AQ945" s="18" t="s">
        <v>1552</v>
      </c>
      <c r="AR945" s="24">
        <v>0</v>
      </c>
      <c r="AS945" s="24" t="s">
        <v>1510</v>
      </c>
      <c r="AT945" s="79">
        <f t="shared" si="456"/>
        <v>0</v>
      </c>
      <c r="AU945" s="51" t="b">
        <f t="shared" si="457"/>
        <v>0</v>
      </c>
      <c r="AV945" s="19"/>
      <c r="AW945" s="47">
        <v>0</v>
      </c>
      <c r="BB945" s="80">
        <f t="shared" si="458"/>
        <v>10000</v>
      </c>
      <c r="BD945" s="18">
        <v>0</v>
      </c>
      <c r="BE945" s="18">
        <v>0</v>
      </c>
      <c r="BF945" s="18"/>
      <c r="BG945" s="18"/>
      <c r="BH945" s="18"/>
      <c r="BI945" s="18"/>
      <c r="BJ945" s="18"/>
      <c r="BK945" s="18"/>
      <c r="BL945" s="18"/>
    </row>
    <row r="946" spans="1:67" ht="30" x14ac:dyDescent="0.25">
      <c r="A946" s="18">
        <v>452</v>
      </c>
      <c r="B946" s="29" t="s">
        <v>2373</v>
      </c>
      <c r="C946" s="28" t="s">
        <v>1589</v>
      </c>
      <c r="D946" s="28"/>
      <c r="E946" s="23"/>
      <c r="F946" s="24">
        <v>0</v>
      </c>
      <c r="G946" s="25" t="s">
        <v>1599</v>
      </c>
      <c r="H946" s="52">
        <v>0</v>
      </c>
      <c r="I946" s="86" t="s">
        <v>1700</v>
      </c>
      <c r="J946" s="83" t="s">
        <v>1630</v>
      </c>
      <c r="K946" s="69" t="s">
        <v>1187</v>
      </c>
      <c r="L946" s="25" t="e">
        <v>#N/A</v>
      </c>
      <c r="M946" s="52" t="s">
        <v>1599</v>
      </c>
      <c r="N946" s="71" t="s">
        <v>1208</v>
      </c>
      <c r="O946" s="25">
        <v>1</v>
      </c>
      <c r="P946" s="25">
        <v>10</v>
      </c>
      <c r="Q946" s="52">
        <v>1</v>
      </c>
      <c r="R946" s="25">
        <v>3</v>
      </c>
      <c r="S946" s="25">
        <v>15</v>
      </c>
      <c r="U946" s="25">
        <f>SUM(O946:R946)</f>
        <v>15</v>
      </c>
      <c r="V946" s="71"/>
      <c r="W946" s="71" t="s">
        <v>31</v>
      </c>
      <c r="X946" s="25" t="s">
        <v>1510</v>
      </c>
      <c r="Y946" s="25" t="e">
        <v>#N/A</v>
      </c>
      <c r="Z946" s="25">
        <v>200</v>
      </c>
      <c r="AA946" s="42"/>
      <c r="AB946" s="42"/>
      <c r="AC946" s="42"/>
      <c r="AD946" s="42"/>
      <c r="AE946" s="42"/>
      <c r="AF946" s="42"/>
      <c r="AG946" s="42"/>
      <c r="AH946" s="42"/>
      <c r="AI946" s="42"/>
      <c r="AK946" s="47" t="e">
        <v>#DIV/0!</v>
      </c>
      <c r="AM946" s="47"/>
      <c r="AO946" s="48">
        <v>0</v>
      </c>
      <c r="AP946" s="49">
        <v>1</v>
      </c>
      <c r="AQ946" s="18" t="s">
        <v>1168</v>
      </c>
      <c r="AR946" s="24">
        <v>0</v>
      </c>
      <c r="AS946" s="24" t="s">
        <v>1510</v>
      </c>
      <c r="AT946" s="79">
        <f t="shared" si="456"/>
        <v>0</v>
      </c>
      <c r="AU946" s="51" t="e">
        <f t="shared" si="457"/>
        <v>#N/A</v>
      </c>
      <c r="AV946" s="19"/>
      <c r="AW946" s="47"/>
      <c r="AX946" s="18" t="s">
        <v>1867</v>
      </c>
      <c r="AY946" s="18">
        <v>2</v>
      </c>
      <c r="BB946" s="80" t="e">
        <f t="shared" si="458"/>
        <v>#N/A</v>
      </c>
      <c r="BD946" s="18">
        <v>0</v>
      </c>
      <c r="BE946" s="18">
        <v>0</v>
      </c>
      <c r="BF946" s="18"/>
      <c r="BG946" s="18"/>
      <c r="BH946" s="18"/>
      <c r="BI946" s="18"/>
      <c r="BJ946" s="18"/>
      <c r="BK946" s="18"/>
      <c r="BL946" s="18"/>
      <c r="BM946" s="19">
        <f>BF946*AT946</f>
        <v>0</v>
      </c>
      <c r="BN946" s="18" t="e">
        <f>Y946+ROUNDUP((BM946-Y946)/Z946,0)*Z946</f>
        <v>#N/A</v>
      </c>
      <c r="BO946" s="18" t="e">
        <f>IF(BN946&gt;=Y946,BN946,Y946)</f>
        <v>#N/A</v>
      </c>
    </row>
    <row r="947" spans="1:67" x14ac:dyDescent="0.25">
      <c r="A947" s="18">
        <v>921</v>
      </c>
      <c r="B947" s="26" t="s">
        <v>1475</v>
      </c>
      <c r="C947" s="28" t="s">
        <v>1870</v>
      </c>
      <c r="D947" s="28"/>
      <c r="E947" s="23"/>
      <c r="F947" s="24">
        <v>0</v>
      </c>
      <c r="G947" s="25" t="s">
        <v>1598</v>
      </c>
      <c r="H947" s="52" t="e">
        <v>#N/A</v>
      </c>
      <c r="I947" s="86" t="s">
        <v>1700</v>
      </c>
      <c r="J947" s="83" t="s">
        <v>1630</v>
      </c>
      <c r="L947" s="25" t="e">
        <v>#N/A</v>
      </c>
      <c r="M947" s="52" t="s">
        <v>1598</v>
      </c>
      <c r="N947" s="71" t="s">
        <v>1207</v>
      </c>
      <c r="O947" s="25"/>
      <c r="P947" s="25"/>
      <c r="Q947" s="52"/>
      <c r="R947" s="25"/>
      <c r="S947" s="25">
        <v>1</v>
      </c>
      <c r="U947" s="25">
        <f>MIN(S947,T947)</f>
        <v>1</v>
      </c>
      <c r="V947" s="71"/>
      <c r="W947" s="71" t="s">
        <v>31</v>
      </c>
      <c r="X947" s="25" t="s">
        <v>1509</v>
      </c>
      <c r="Y947" s="25" t="e">
        <v>#N/A</v>
      </c>
      <c r="Z947" s="25"/>
      <c r="AA947" s="42"/>
      <c r="AB947" s="42"/>
      <c r="AC947" s="42"/>
      <c r="AD947" s="42"/>
      <c r="AE947" s="42"/>
      <c r="AF947" s="42"/>
      <c r="AG947" s="42"/>
      <c r="AH947" s="42"/>
      <c r="AI947" s="42"/>
      <c r="AK947" s="47" t="e">
        <v>#DIV/0!</v>
      </c>
      <c r="AM947" s="47"/>
      <c r="AO947" s="48">
        <v>0</v>
      </c>
      <c r="AP947" s="49">
        <v>1</v>
      </c>
      <c r="AQ947" s="18" t="s">
        <v>1552</v>
      </c>
      <c r="AR947" s="24">
        <v>0</v>
      </c>
      <c r="AS947" s="24" t="s">
        <v>1509</v>
      </c>
      <c r="AT947" s="79">
        <f t="shared" si="456"/>
        <v>0</v>
      </c>
      <c r="AU947" s="51" t="e">
        <f t="shared" si="457"/>
        <v>#N/A</v>
      </c>
      <c r="AV947" s="19"/>
      <c r="AW947" s="47"/>
      <c r="BB947" s="80" t="e">
        <f t="shared" si="458"/>
        <v>#N/A</v>
      </c>
      <c r="BD947" s="18">
        <v>0</v>
      </c>
      <c r="BE947" s="18">
        <v>0</v>
      </c>
      <c r="BF947" s="18"/>
      <c r="BG947" s="18"/>
      <c r="BH947" s="18"/>
      <c r="BI947" s="18"/>
      <c r="BJ947" s="18"/>
      <c r="BK947" s="18"/>
      <c r="BL947" s="18"/>
    </row>
    <row r="948" spans="1:67" x14ac:dyDescent="0.25">
      <c r="A948" s="18">
        <v>492</v>
      </c>
      <c r="B948" s="26" t="s">
        <v>1430</v>
      </c>
      <c r="C948" s="28" t="s">
        <v>1589</v>
      </c>
      <c r="D948" s="28"/>
      <c r="E948" s="23"/>
      <c r="F948" s="24">
        <v>0</v>
      </c>
      <c r="G948" s="25">
        <v>380</v>
      </c>
      <c r="H948" s="52">
        <v>0</v>
      </c>
      <c r="I948" s="86" t="s">
        <v>1660</v>
      </c>
      <c r="J948" s="83" t="s">
        <v>1660</v>
      </c>
      <c r="K948" s="69" t="s">
        <v>1175</v>
      </c>
      <c r="L948" s="25" t="e">
        <v>#N/A</v>
      </c>
      <c r="M948" s="52">
        <v>380</v>
      </c>
      <c r="N948" s="71" t="s">
        <v>1208</v>
      </c>
      <c r="O948" s="25">
        <v>1</v>
      </c>
      <c r="P948" s="25">
        <v>15</v>
      </c>
      <c r="Q948" s="52">
        <v>1</v>
      </c>
      <c r="R948" s="25">
        <v>5</v>
      </c>
      <c r="S948" s="25">
        <v>22</v>
      </c>
      <c r="U948" s="25">
        <f>SUM(O948:R948)</f>
        <v>22</v>
      </c>
      <c r="V948" s="71"/>
      <c r="W948" s="71" t="s">
        <v>31</v>
      </c>
      <c r="X948" s="25" t="s">
        <v>1529</v>
      </c>
      <c r="Y948" s="25" t="e">
        <v>#N/A</v>
      </c>
      <c r="Z948" s="25"/>
      <c r="AA948" s="42">
        <v>121</v>
      </c>
      <c r="AB948" s="42">
        <v>34</v>
      </c>
      <c r="AC948" s="42">
        <v>74</v>
      </c>
      <c r="AD948" s="42"/>
      <c r="AE948" s="42">
        <v>191</v>
      </c>
      <c r="AF948" s="42">
        <v>31.5</v>
      </c>
      <c r="AG948" s="42">
        <v>60</v>
      </c>
      <c r="AH948" s="42"/>
      <c r="AI948" s="42"/>
      <c r="AK948" s="47">
        <v>85.25</v>
      </c>
      <c r="AM948" s="47"/>
      <c r="AO948" s="48">
        <v>0</v>
      </c>
      <c r="AP948" s="49">
        <v>1</v>
      </c>
      <c r="AQ948" s="18" t="s">
        <v>1168</v>
      </c>
      <c r="AR948" s="24">
        <v>0</v>
      </c>
      <c r="AS948" s="24" t="s">
        <v>1509</v>
      </c>
      <c r="AT948" s="79">
        <f t="shared" si="456"/>
        <v>0</v>
      </c>
      <c r="AU948" s="51" t="e">
        <f t="shared" si="457"/>
        <v>#N/A</v>
      </c>
      <c r="AV948" s="19"/>
      <c r="AW948" s="47">
        <v>0</v>
      </c>
      <c r="AX948" s="18" t="s">
        <v>1867</v>
      </c>
      <c r="AY948" s="18">
        <v>2</v>
      </c>
      <c r="BB948" s="80" t="e">
        <f t="shared" si="458"/>
        <v>#N/A</v>
      </c>
      <c r="BD948" s="18">
        <v>0</v>
      </c>
      <c r="BE948" s="18">
        <v>0</v>
      </c>
      <c r="BF948" s="18"/>
      <c r="BG948" s="18"/>
      <c r="BH948" s="18"/>
      <c r="BI948" s="18"/>
      <c r="BJ948" s="18"/>
      <c r="BK948" s="18"/>
      <c r="BL948" s="18"/>
      <c r="BM948" s="19">
        <f>BF948*AT948</f>
        <v>0</v>
      </c>
      <c r="BN948" s="18" t="e">
        <f>Y948+ROUNDUP((BM948-Y948)/Z948,0)*Z948</f>
        <v>#N/A</v>
      </c>
      <c r="BO948" s="18" t="e">
        <f>IF(BN948&gt;=Y948,BN948,Y948)</f>
        <v>#N/A</v>
      </c>
    </row>
    <row r="949" spans="1:67" ht="30" x14ac:dyDescent="0.25">
      <c r="A949" s="18">
        <v>836</v>
      </c>
      <c r="B949" s="29" t="s">
        <v>2381</v>
      </c>
      <c r="C949" s="23" t="s">
        <v>1595</v>
      </c>
      <c r="D949" s="23"/>
      <c r="E949" s="23"/>
      <c r="F949" s="24">
        <v>0</v>
      </c>
      <c r="G949" s="25">
        <v>0.5</v>
      </c>
      <c r="H949" s="52" t="e">
        <v>#N/A</v>
      </c>
      <c r="I949" s="86" t="s">
        <v>1700</v>
      </c>
      <c r="J949" s="83" t="s">
        <v>1501</v>
      </c>
      <c r="K949" s="69" t="s">
        <v>1187</v>
      </c>
      <c r="L949" s="25" t="e">
        <v>#N/A</v>
      </c>
      <c r="M949" s="52">
        <v>0.5</v>
      </c>
      <c r="N949" s="71" t="s">
        <v>1208</v>
      </c>
      <c r="O949" s="25">
        <v>1</v>
      </c>
      <c r="P949" s="25">
        <v>10</v>
      </c>
      <c r="Q949" s="52">
        <v>1</v>
      </c>
      <c r="R949" s="25">
        <v>3</v>
      </c>
      <c r="S949" s="25">
        <v>15</v>
      </c>
      <c r="U949" s="25">
        <f>SUM(O949:R949)</f>
        <v>15</v>
      </c>
      <c r="V949" s="71"/>
      <c r="W949" s="71" t="s">
        <v>31</v>
      </c>
      <c r="X949" s="25" t="s">
        <v>1510</v>
      </c>
      <c r="Y949" s="25" t="e">
        <v>#N/A</v>
      </c>
      <c r="Z949" s="25">
        <v>200</v>
      </c>
      <c r="AA949" s="42"/>
      <c r="AB949" s="42"/>
      <c r="AC949" s="42"/>
      <c r="AD949" s="42">
        <v>37000</v>
      </c>
      <c r="AE949" s="42"/>
      <c r="AF949" s="42"/>
      <c r="AG949" s="42"/>
      <c r="AH949" s="42"/>
      <c r="AI949" s="42"/>
      <c r="AK949" s="47">
        <v>37000</v>
      </c>
      <c r="AM949" s="47"/>
      <c r="AO949" s="48">
        <v>0</v>
      </c>
      <c r="AP949" s="49">
        <v>1</v>
      </c>
      <c r="AQ949" s="18" t="s">
        <v>1168</v>
      </c>
      <c r="AR949" s="24">
        <v>0</v>
      </c>
      <c r="AS949" s="24" t="s">
        <v>1510</v>
      </c>
      <c r="AT949" s="79">
        <f t="shared" si="456"/>
        <v>0</v>
      </c>
      <c r="AU949" s="51" t="e">
        <f t="shared" si="457"/>
        <v>#N/A</v>
      </c>
      <c r="AV949" s="19"/>
      <c r="AW949" s="47"/>
      <c r="AX949" s="18" t="s">
        <v>1867</v>
      </c>
      <c r="AY949" s="18">
        <v>2</v>
      </c>
      <c r="AZ949" s="43"/>
      <c r="BB949" s="80" t="e">
        <f t="shared" si="458"/>
        <v>#N/A</v>
      </c>
      <c r="BD949" s="18">
        <v>0</v>
      </c>
      <c r="BE949" s="18">
        <v>0</v>
      </c>
      <c r="BF949" s="18"/>
      <c r="BG949" s="18"/>
      <c r="BH949" s="18"/>
      <c r="BI949" s="18"/>
      <c r="BJ949" s="18"/>
      <c r="BK949" s="18"/>
      <c r="BL949" s="18"/>
      <c r="BM949" s="19">
        <f>BF949*AT949</f>
        <v>0</v>
      </c>
      <c r="BN949" s="18" t="e">
        <f>Y949+ROUNDUP((BM949-Y949)/Z949,0)*Z949</f>
        <v>#N/A</v>
      </c>
      <c r="BO949" s="18" t="e">
        <f>IF(BN949&gt;=Y949,BN949,Y949)</f>
        <v>#N/A</v>
      </c>
    </row>
    <row r="950" spans="1:67" ht="30" x14ac:dyDescent="0.25">
      <c r="A950" s="18">
        <v>516</v>
      </c>
      <c r="B950" s="29" t="s">
        <v>2385</v>
      </c>
      <c r="C950" s="28" t="s">
        <v>1589</v>
      </c>
      <c r="D950" s="28"/>
      <c r="E950" s="23"/>
      <c r="F950" s="24">
        <v>0</v>
      </c>
      <c r="G950" s="25" t="s">
        <v>1599</v>
      </c>
      <c r="H950" s="52">
        <v>0</v>
      </c>
      <c r="I950" s="86" t="s">
        <v>1700</v>
      </c>
      <c r="J950" s="83" t="s">
        <v>1630</v>
      </c>
      <c r="K950" s="69" t="s">
        <v>1187</v>
      </c>
      <c r="L950" s="25" t="e">
        <v>#N/A</v>
      </c>
      <c r="M950" s="52" t="s">
        <v>1599</v>
      </c>
      <c r="N950" s="71" t="s">
        <v>1208</v>
      </c>
      <c r="O950" s="25">
        <v>1</v>
      </c>
      <c r="P950" s="25">
        <v>10</v>
      </c>
      <c r="Q950" s="52">
        <v>1</v>
      </c>
      <c r="R950" s="25">
        <v>3</v>
      </c>
      <c r="S950" s="25">
        <v>15</v>
      </c>
      <c r="U950" s="25">
        <f>SUM(O950:R950)</f>
        <v>15</v>
      </c>
      <c r="V950" s="71"/>
      <c r="W950" s="71" t="s">
        <v>31</v>
      </c>
      <c r="X950" s="25" t="s">
        <v>1510</v>
      </c>
      <c r="Y950" s="25" t="e">
        <v>#N/A</v>
      </c>
      <c r="Z950" s="25">
        <v>200</v>
      </c>
      <c r="AA950" s="42"/>
      <c r="AB950" s="42"/>
      <c r="AC950" s="42"/>
      <c r="AD950" s="42"/>
      <c r="AE950" s="42"/>
      <c r="AF950" s="42"/>
      <c r="AG950" s="42"/>
      <c r="AH950" s="42"/>
      <c r="AI950" s="42"/>
      <c r="AK950" s="47" t="e">
        <v>#DIV/0!</v>
      </c>
      <c r="AM950" s="47"/>
      <c r="AO950" s="48">
        <v>0</v>
      </c>
      <c r="AP950" s="49">
        <v>1</v>
      </c>
      <c r="AQ950" s="18" t="s">
        <v>1168</v>
      </c>
      <c r="AR950" s="24">
        <v>0</v>
      </c>
      <c r="AS950" s="24" t="s">
        <v>1510</v>
      </c>
      <c r="AT950" s="79">
        <f t="shared" si="456"/>
        <v>0</v>
      </c>
      <c r="AU950" s="51" t="e">
        <f t="shared" si="457"/>
        <v>#N/A</v>
      </c>
      <c r="AV950" s="19"/>
      <c r="AW950" s="47"/>
      <c r="AX950" s="18" t="s">
        <v>1867</v>
      </c>
      <c r="AY950" s="18">
        <v>2</v>
      </c>
      <c r="BB950" s="80" t="e">
        <f t="shared" si="458"/>
        <v>#N/A</v>
      </c>
      <c r="BD950" s="18">
        <v>0</v>
      </c>
      <c r="BE950" s="18">
        <v>0</v>
      </c>
      <c r="BF950" s="18"/>
      <c r="BG950" s="18"/>
      <c r="BH950" s="18"/>
      <c r="BI950" s="18"/>
      <c r="BJ950" s="18"/>
      <c r="BK950" s="18"/>
      <c r="BL950" s="18"/>
      <c r="BM950" s="19">
        <f>BF950*AT950</f>
        <v>0</v>
      </c>
      <c r="BN950" s="18" t="e">
        <f>Y950+ROUNDUP((BM950-Y950)/Z950,0)*Z950</f>
        <v>#N/A</v>
      </c>
      <c r="BO950" s="18" t="e">
        <f>IF(BN950&gt;=Y950,BN950,Y950)</f>
        <v>#N/A</v>
      </c>
    </row>
    <row r="951" spans="1:67" ht="30" x14ac:dyDescent="0.25">
      <c r="A951" s="18">
        <v>863</v>
      </c>
      <c r="B951" s="28" t="s">
        <v>2388</v>
      </c>
      <c r="C951" s="28" t="s">
        <v>1870</v>
      </c>
      <c r="D951" s="28"/>
      <c r="E951" s="23" t="s">
        <v>1602</v>
      </c>
      <c r="F951" s="24">
        <v>1270</v>
      </c>
      <c r="G951" s="25">
        <v>15</v>
      </c>
      <c r="H951" s="52" t="e">
        <v>#N/A</v>
      </c>
      <c r="I951" s="86" t="s">
        <v>1700</v>
      </c>
      <c r="J951" s="83" t="s">
        <v>1499</v>
      </c>
      <c r="K951" s="69" t="s">
        <v>1178</v>
      </c>
      <c r="L951" s="25" t="s">
        <v>1351</v>
      </c>
      <c r="M951" s="52">
        <v>15</v>
      </c>
      <c r="N951" s="71" t="s">
        <v>1208</v>
      </c>
      <c r="O951" s="25">
        <v>1</v>
      </c>
      <c r="P951" s="25">
        <v>4</v>
      </c>
      <c r="Q951" s="52">
        <v>1</v>
      </c>
      <c r="R951" s="25">
        <v>2</v>
      </c>
      <c r="S951" s="25">
        <v>8</v>
      </c>
      <c r="U951" s="25">
        <f>MIN(S951,T951)</f>
        <v>8</v>
      </c>
      <c r="V951" s="71"/>
      <c r="W951" s="71" t="s">
        <v>46</v>
      </c>
      <c r="X951" s="25" t="s">
        <v>1510</v>
      </c>
      <c r="Y951" s="25">
        <v>500</v>
      </c>
      <c r="Z951" s="25">
        <v>10</v>
      </c>
      <c r="AA951" s="42"/>
      <c r="AB951" s="42"/>
      <c r="AC951" s="42"/>
      <c r="AD951" s="42"/>
      <c r="AE951" s="42">
        <v>300</v>
      </c>
      <c r="AF951" s="42"/>
      <c r="AG951" s="42"/>
      <c r="AH951" s="42"/>
      <c r="AI951" s="42"/>
      <c r="AK951" s="47">
        <v>300</v>
      </c>
      <c r="AM951" s="47"/>
      <c r="AO951" s="48">
        <v>0</v>
      </c>
      <c r="AP951" s="49">
        <v>1</v>
      </c>
      <c r="AQ951" s="18" t="s">
        <v>1552</v>
      </c>
      <c r="AR951" s="24">
        <v>1270</v>
      </c>
      <c r="AS951" s="24" t="s">
        <v>1510</v>
      </c>
      <c r="AT951" s="79">
        <f t="shared" si="456"/>
        <v>0</v>
      </c>
      <c r="AU951" s="51" t="b">
        <f t="shared" si="457"/>
        <v>0</v>
      </c>
      <c r="AV951" s="19"/>
      <c r="AW951" s="47">
        <v>19050</v>
      </c>
      <c r="BB951" s="80">
        <f t="shared" si="458"/>
        <v>500</v>
      </c>
      <c r="BD951" s="18">
        <v>0</v>
      </c>
      <c r="BE951" s="18">
        <v>0</v>
      </c>
      <c r="BF951" s="18"/>
      <c r="BG951" s="18"/>
      <c r="BH951" s="18"/>
      <c r="BI951" s="18"/>
      <c r="BJ951" s="18"/>
      <c r="BK951" s="18"/>
      <c r="BL951" s="18"/>
    </row>
    <row r="952" spans="1:67" ht="30" x14ac:dyDescent="0.25">
      <c r="A952" s="18">
        <v>517</v>
      </c>
      <c r="B952" s="29" t="s">
        <v>2386</v>
      </c>
      <c r="C952" s="28" t="s">
        <v>1589</v>
      </c>
      <c r="D952" s="28"/>
      <c r="E952" s="23"/>
      <c r="F952" s="24">
        <v>0</v>
      </c>
      <c r="G952" s="25" t="s">
        <v>1599</v>
      </c>
      <c r="H952" s="52">
        <v>0</v>
      </c>
      <c r="I952" s="86" t="s">
        <v>1700</v>
      </c>
      <c r="J952" s="83" t="s">
        <v>1630</v>
      </c>
      <c r="K952" s="69" t="s">
        <v>1187</v>
      </c>
      <c r="L952" s="25" t="e">
        <v>#N/A</v>
      </c>
      <c r="M952" s="52" t="s">
        <v>1599</v>
      </c>
      <c r="N952" s="71" t="s">
        <v>1208</v>
      </c>
      <c r="O952" s="25">
        <v>1</v>
      </c>
      <c r="P952" s="25">
        <v>10</v>
      </c>
      <c r="Q952" s="52">
        <v>1</v>
      </c>
      <c r="R952" s="25">
        <v>3</v>
      </c>
      <c r="S952" s="25">
        <v>15</v>
      </c>
      <c r="U952" s="25">
        <f>SUM(O952:R952)</f>
        <v>15</v>
      </c>
      <c r="V952" s="71"/>
      <c r="W952" s="71" t="s">
        <v>31</v>
      </c>
      <c r="X952" s="25" t="s">
        <v>1510</v>
      </c>
      <c r="Y952" s="25" t="e">
        <v>#N/A</v>
      </c>
      <c r="Z952" s="25">
        <v>200</v>
      </c>
      <c r="AA952" s="42"/>
      <c r="AB952" s="42"/>
      <c r="AC952" s="42"/>
      <c r="AD952" s="42"/>
      <c r="AE952" s="42"/>
      <c r="AF952" s="42"/>
      <c r="AG952" s="42"/>
      <c r="AH952" s="42"/>
      <c r="AI952" s="42"/>
      <c r="AK952" s="47" t="e">
        <v>#DIV/0!</v>
      </c>
      <c r="AM952" s="47"/>
      <c r="AO952" s="48">
        <v>0</v>
      </c>
      <c r="AP952" s="49">
        <v>1</v>
      </c>
      <c r="AQ952" s="18" t="s">
        <v>1168</v>
      </c>
      <c r="AR952" s="24">
        <v>0</v>
      </c>
      <c r="AS952" s="24" t="s">
        <v>1510</v>
      </c>
      <c r="AT952" s="79">
        <f t="shared" si="456"/>
        <v>0</v>
      </c>
      <c r="AU952" s="51" t="e">
        <f t="shared" si="457"/>
        <v>#N/A</v>
      </c>
      <c r="AV952" s="19"/>
      <c r="AW952" s="47"/>
      <c r="AX952" s="18" t="s">
        <v>1867</v>
      </c>
      <c r="AY952" s="18">
        <v>2</v>
      </c>
      <c r="BB952" s="80" t="e">
        <f t="shared" si="458"/>
        <v>#N/A</v>
      </c>
      <c r="BD952" s="18">
        <v>0</v>
      </c>
      <c r="BE952" s="18">
        <v>0</v>
      </c>
      <c r="BF952" s="18"/>
      <c r="BG952" s="18"/>
      <c r="BH952" s="18"/>
      <c r="BI952" s="18"/>
      <c r="BJ952" s="18"/>
      <c r="BK952" s="18"/>
      <c r="BL952" s="18"/>
      <c r="BM952" s="19">
        <f>BF952*AT952</f>
        <v>0</v>
      </c>
      <c r="BN952" s="18" t="e">
        <f>Y952+ROUNDUP((BM952-Y952)/Z952,0)*Z952</f>
        <v>#N/A</v>
      </c>
      <c r="BO952" s="18" t="e">
        <f>IF(BN952&gt;=Y952,BN952,Y952)</f>
        <v>#N/A</v>
      </c>
    </row>
    <row r="953" spans="1:67" ht="30" x14ac:dyDescent="0.25">
      <c r="A953" s="18">
        <v>854</v>
      </c>
      <c r="B953" s="28" t="s">
        <v>2390</v>
      </c>
      <c r="C953" s="28" t="s">
        <v>1870</v>
      </c>
      <c r="D953" s="28"/>
      <c r="E953" s="23" t="s">
        <v>1602</v>
      </c>
      <c r="F953" s="24">
        <v>1030</v>
      </c>
      <c r="G953" s="25">
        <v>15</v>
      </c>
      <c r="H953" s="52" t="e">
        <v>#N/A</v>
      </c>
      <c r="I953" s="86" t="s">
        <v>1700</v>
      </c>
      <c r="J953" s="83" t="s">
        <v>1499</v>
      </c>
      <c r="K953" s="69" t="s">
        <v>1178</v>
      </c>
      <c r="L953" s="25" t="s">
        <v>1325</v>
      </c>
      <c r="M953" s="52">
        <v>15</v>
      </c>
      <c r="N953" s="71" t="s">
        <v>1208</v>
      </c>
      <c r="O953" s="25">
        <v>1</v>
      </c>
      <c r="P953" s="25">
        <v>4</v>
      </c>
      <c r="Q953" s="52">
        <v>1</v>
      </c>
      <c r="R953" s="25">
        <v>2</v>
      </c>
      <c r="S953" s="25">
        <v>8</v>
      </c>
      <c r="U953" s="25">
        <f>MIN(S953,T953)</f>
        <v>8</v>
      </c>
      <c r="V953" s="71"/>
      <c r="W953" s="71" t="s">
        <v>46</v>
      </c>
      <c r="X953" s="25" t="s">
        <v>1510</v>
      </c>
      <c r="Y953" s="25">
        <v>500</v>
      </c>
      <c r="Z953" s="25">
        <v>10</v>
      </c>
      <c r="AA953" s="42"/>
      <c r="AB953" s="42"/>
      <c r="AC953" s="42"/>
      <c r="AD953" s="42"/>
      <c r="AE953" s="42">
        <v>1103</v>
      </c>
      <c r="AF953" s="42"/>
      <c r="AG953" s="42"/>
      <c r="AH953" s="42"/>
      <c r="AI953" s="42"/>
      <c r="AK953" s="47">
        <v>1103</v>
      </c>
      <c r="AM953" s="47"/>
      <c r="AO953" s="48">
        <v>0</v>
      </c>
      <c r="AP953" s="49">
        <v>1</v>
      </c>
      <c r="AQ953" s="18" t="s">
        <v>1552</v>
      </c>
      <c r="AR953" s="24">
        <v>1030</v>
      </c>
      <c r="AS953" s="24" t="s">
        <v>1510</v>
      </c>
      <c r="AT953" s="79">
        <f t="shared" si="456"/>
        <v>0</v>
      </c>
      <c r="AU953" s="51" t="b">
        <f t="shared" si="457"/>
        <v>0</v>
      </c>
      <c r="AV953" s="19"/>
      <c r="AW953" s="47">
        <v>15450</v>
      </c>
      <c r="BB953" s="80">
        <f t="shared" si="458"/>
        <v>500</v>
      </c>
      <c r="BD953" s="18">
        <v>0</v>
      </c>
      <c r="BE953" s="18">
        <v>0</v>
      </c>
      <c r="BF953" s="18"/>
      <c r="BG953" s="18"/>
      <c r="BH953" s="18"/>
      <c r="BI953" s="18"/>
      <c r="BJ953" s="18"/>
      <c r="BK953" s="18"/>
      <c r="BL953" s="18"/>
    </row>
    <row r="954" spans="1:67" x14ac:dyDescent="0.25">
      <c r="A954" s="18">
        <v>518</v>
      </c>
      <c r="B954" s="26" t="s">
        <v>1434</v>
      </c>
      <c r="C954" s="28" t="s">
        <v>1589</v>
      </c>
      <c r="D954" s="28"/>
      <c r="E954" s="23"/>
      <c r="F954" s="24">
        <v>0</v>
      </c>
      <c r="G954" s="25" t="s">
        <v>1599</v>
      </c>
      <c r="H954" s="52">
        <v>0</v>
      </c>
      <c r="I954" s="86" t="s">
        <v>1700</v>
      </c>
      <c r="J954" s="83" t="s">
        <v>1630</v>
      </c>
      <c r="L954" s="25" t="e">
        <v>#N/A</v>
      </c>
      <c r="M954" s="52" t="s">
        <v>1599</v>
      </c>
      <c r="N954" s="71" t="s">
        <v>1208</v>
      </c>
      <c r="O954" s="25"/>
      <c r="P954" s="25"/>
      <c r="Q954" s="52"/>
      <c r="R954" s="25"/>
      <c r="S954" s="25">
        <v>1</v>
      </c>
      <c r="U954" s="25">
        <f>SUM(O954:R954)</f>
        <v>0</v>
      </c>
      <c r="V954" s="71"/>
      <c r="W954" s="71" t="s">
        <v>31</v>
      </c>
      <c r="X954" s="25" t="s">
        <v>1509</v>
      </c>
      <c r="Y954" s="25" t="e">
        <v>#N/A</v>
      </c>
      <c r="Z954" s="25">
        <v>10</v>
      </c>
      <c r="AA954" s="42"/>
      <c r="AB954" s="42"/>
      <c r="AC954" s="42"/>
      <c r="AD954" s="42"/>
      <c r="AE954" s="42"/>
      <c r="AF954" s="42"/>
      <c r="AG954" s="42"/>
      <c r="AH954" s="42"/>
      <c r="AI954" s="42"/>
      <c r="AK954" s="47" t="e">
        <v>#DIV/0!</v>
      </c>
      <c r="AM954" s="47"/>
      <c r="AO954" s="48">
        <v>0</v>
      </c>
      <c r="AP954" s="49">
        <v>1</v>
      </c>
      <c r="AQ954" s="18" t="s">
        <v>1168</v>
      </c>
      <c r="AR954" s="24">
        <v>0</v>
      </c>
      <c r="AS954" s="24">
        <v>0</v>
      </c>
      <c r="AT954" s="79">
        <f t="shared" si="456"/>
        <v>0</v>
      </c>
      <c r="AU954" s="51" t="e">
        <f t="shared" si="457"/>
        <v>#N/A</v>
      </c>
      <c r="AV954" s="19"/>
      <c r="AW954" s="47"/>
      <c r="AX954" s="18" t="s">
        <v>1867</v>
      </c>
      <c r="AY954" s="18">
        <v>2</v>
      </c>
      <c r="BB954" s="80" t="e">
        <f t="shared" si="458"/>
        <v>#N/A</v>
      </c>
      <c r="BD954" s="18">
        <v>0</v>
      </c>
      <c r="BE954" s="18">
        <v>0</v>
      </c>
      <c r="BF954" s="18"/>
      <c r="BG954" s="18"/>
      <c r="BH954" s="18"/>
      <c r="BI954" s="18"/>
      <c r="BJ954" s="18"/>
      <c r="BK954" s="18"/>
      <c r="BL954" s="18"/>
      <c r="BM954" s="19">
        <f>BF954*AT954</f>
        <v>0</v>
      </c>
      <c r="BN954" s="18" t="e">
        <f>Y954+ROUNDUP((BM954-Y954)/Z954,0)*Z954</f>
        <v>#N/A</v>
      </c>
      <c r="BO954" s="18" t="e">
        <f>IF(BN954&gt;=Y954,BN954,Y954)</f>
        <v>#N/A</v>
      </c>
    </row>
    <row r="955" spans="1:67" x14ac:dyDescent="0.25">
      <c r="A955" s="18">
        <v>661</v>
      </c>
      <c r="B955" s="23" t="s">
        <v>1352</v>
      </c>
      <c r="C955" s="28" t="s">
        <v>1870</v>
      </c>
      <c r="D955" s="28"/>
      <c r="E955" s="23" t="s">
        <v>1602</v>
      </c>
      <c r="F955" s="24">
        <v>380</v>
      </c>
      <c r="G955" s="25">
        <v>32</v>
      </c>
      <c r="H955" s="52" t="e">
        <v>#N/A</v>
      </c>
      <c r="I955" s="86" t="s">
        <v>1700</v>
      </c>
      <c r="J955" s="83" t="s">
        <v>1503</v>
      </c>
      <c r="K955" s="69" t="s">
        <v>1178</v>
      </c>
      <c r="L955" s="25" t="s">
        <v>1353</v>
      </c>
      <c r="M955" s="52">
        <v>32</v>
      </c>
      <c r="N955" s="71" t="s">
        <v>1208</v>
      </c>
      <c r="O955" s="25">
        <v>1</v>
      </c>
      <c r="P955" s="25">
        <v>4</v>
      </c>
      <c r="Q955" s="52">
        <v>1</v>
      </c>
      <c r="R955" s="25">
        <v>2</v>
      </c>
      <c r="S955" s="25">
        <v>8</v>
      </c>
      <c r="U955" s="25">
        <f>MIN(S955,T955)</f>
        <v>8</v>
      </c>
      <c r="V955" s="71"/>
      <c r="W955" s="71" t="s">
        <v>46</v>
      </c>
      <c r="X955" s="25" t="s">
        <v>1510</v>
      </c>
      <c r="Y955" s="25">
        <v>500</v>
      </c>
      <c r="Z955" s="25">
        <v>10</v>
      </c>
      <c r="AA955" s="42"/>
      <c r="AB955" s="42">
        <v>70</v>
      </c>
      <c r="AC955" s="42"/>
      <c r="AD955" s="42"/>
      <c r="AE955" s="42"/>
      <c r="AF955" s="42"/>
      <c r="AG955" s="42"/>
      <c r="AH955" s="42"/>
      <c r="AI955" s="42"/>
      <c r="AK955" s="47">
        <v>70</v>
      </c>
      <c r="AM955" s="47"/>
      <c r="AO955" s="48">
        <v>0</v>
      </c>
      <c r="AP955" s="49">
        <v>1</v>
      </c>
      <c r="AQ955" s="18" t="s">
        <v>1552</v>
      </c>
      <c r="AR955" s="24">
        <v>380</v>
      </c>
      <c r="AS955" s="24" t="s">
        <v>1510</v>
      </c>
      <c r="AT955" s="79">
        <f t="shared" si="456"/>
        <v>0</v>
      </c>
      <c r="AU955" s="51" t="b">
        <f t="shared" si="457"/>
        <v>0</v>
      </c>
      <c r="AV955" s="19"/>
      <c r="AW955" s="47">
        <v>12160</v>
      </c>
      <c r="BB955" s="80">
        <f t="shared" si="458"/>
        <v>500</v>
      </c>
      <c r="BD955" s="18">
        <v>0</v>
      </c>
      <c r="BE955" s="18">
        <v>0</v>
      </c>
      <c r="BF955" s="18"/>
      <c r="BG955" s="18"/>
      <c r="BH955" s="18"/>
      <c r="BI955" s="18"/>
      <c r="BJ955" s="18"/>
      <c r="BK955" s="18"/>
      <c r="BL955" s="18"/>
    </row>
    <row r="956" spans="1:67" ht="30" x14ac:dyDescent="0.25">
      <c r="A956" s="18">
        <v>519</v>
      </c>
      <c r="B956" s="29" t="s">
        <v>2387</v>
      </c>
      <c r="C956" s="28" t="s">
        <v>1589</v>
      </c>
      <c r="D956" s="28"/>
      <c r="E956" s="23"/>
      <c r="F956" s="24">
        <v>0</v>
      </c>
      <c r="G956" s="25" t="s">
        <v>1599</v>
      </c>
      <c r="H956" s="52">
        <v>0</v>
      </c>
      <c r="I956" s="86" t="s">
        <v>1700</v>
      </c>
      <c r="J956" s="83" t="s">
        <v>1630</v>
      </c>
      <c r="L956" s="25" t="e">
        <v>#N/A</v>
      </c>
      <c r="M956" s="52" t="s">
        <v>1599</v>
      </c>
      <c r="N956" s="71" t="s">
        <v>1208</v>
      </c>
      <c r="O956" s="25"/>
      <c r="P956" s="25"/>
      <c r="Q956" s="52"/>
      <c r="R956" s="25"/>
      <c r="S956" s="25">
        <v>1</v>
      </c>
      <c r="U956" s="25">
        <f t="shared" ref="U956:U961" si="460">SUM(O956:R956)</f>
        <v>0</v>
      </c>
      <c r="V956" s="71"/>
      <c r="W956" s="71" t="s">
        <v>31</v>
      </c>
      <c r="X956" s="25" t="s">
        <v>1529</v>
      </c>
      <c r="Y956" s="25" t="e">
        <v>#N/A</v>
      </c>
      <c r="Z956" s="25">
        <v>25</v>
      </c>
      <c r="AA956" s="42"/>
      <c r="AB956" s="42"/>
      <c r="AC956" s="42"/>
      <c r="AD956" s="42"/>
      <c r="AE956" s="42"/>
      <c r="AF956" s="42"/>
      <c r="AG956" s="42"/>
      <c r="AH956" s="42"/>
      <c r="AI956" s="42"/>
      <c r="AK956" s="47" t="e">
        <v>#DIV/0!</v>
      </c>
      <c r="AM956" s="47"/>
      <c r="AO956" s="48">
        <v>0</v>
      </c>
      <c r="AP956" s="49">
        <v>1</v>
      </c>
      <c r="AQ956" s="18" t="s">
        <v>1168</v>
      </c>
      <c r="AR956" s="24">
        <v>0</v>
      </c>
      <c r="AS956" s="24" t="s">
        <v>1509</v>
      </c>
      <c r="AT956" s="79">
        <f t="shared" si="456"/>
        <v>0</v>
      </c>
      <c r="AU956" s="51" t="e">
        <f t="shared" si="457"/>
        <v>#N/A</v>
      </c>
      <c r="AV956" s="19"/>
      <c r="AW956" s="47"/>
      <c r="AX956" s="18" t="s">
        <v>1867</v>
      </c>
      <c r="AY956" s="18">
        <v>2</v>
      </c>
      <c r="BB956" s="80" t="e">
        <f t="shared" si="458"/>
        <v>#N/A</v>
      </c>
      <c r="BD956" s="18">
        <v>0</v>
      </c>
      <c r="BE956" s="18">
        <v>0</v>
      </c>
      <c r="BF956" s="18"/>
      <c r="BG956" s="18"/>
      <c r="BH956" s="18"/>
      <c r="BI956" s="18"/>
      <c r="BJ956" s="18"/>
      <c r="BK956" s="18"/>
      <c r="BL956" s="18"/>
      <c r="BM956" s="19">
        <f t="shared" ref="BM956:BM961" si="461">BF956*AT956</f>
        <v>0</v>
      </c>
      <c r="BN956" s="18" t="e">
        <f t="shared" ref="BN956:BN961" si="462">Y956+ROUNDUP((BM956-Y956)/Z956,0)*Z956</f>
        <v>#N/A</v>
      </c>
      <c r="BO956" s="18" t="e">
        <f t="shared" ref="BO956:BO961" si="463">IF(BN956&gt;=Y956,BN956,Y956)</f>
        <v>#N/A</v>
      </c>
    </row>
    <row r="957" spans="1:67" ht="30" x14ac:dyDescent="0.25">
      <c r="A957" s="18">
        <v>520</v>
      </c>
      <c r="B957" s="29" t="s">
        <v>2389</v>
      </c>
      <c r="C957" s="28" t="s">
        <v>1589</v>
      </c>
      <c r="D957" s="28"/>
      <c r="E957" s="23"/>
      <c r="F957" s="24">
        <v>0</v>
      </c>
      <c r="G957" s="25" t="s">
        <v>1599</v>
      </c>
      <c r="H957" s="52">
        <v>0</v>
      </c>
      <c r="I957" s="86" t="s">
        <v>1700</v>
      </c>
      <c r="J957" s="83" t="s">
        <v>1630</v>
      </c>
      <c r="K957" s="69" t="s">
        <v>1187</v>
      </c>
      <c r="L957" s="25" t="e">
        <v>#N/A</v>
      </c>
      <c r="M957" s="52" t="s">
        <v>1599</v>
      </c>
      <c r="N957" s="71" t="s">
        <v>1208</v>
      </c>
      <c r="O957" s="25">
        <v>1</v>
      </c>
      <c r="P957" s="25">
        <v>10</v>
      </c>
      <c r="Q957" s="52">
        <v>1</v>
      </c>
      <c r="R957" s="25">
        <v>3</v>
      </c>
      <c r="S957" s="25">
        <v>15</v>
      </c>
      <c r="U957" s="25">
        <f t="shared" si="460"/>
        <v>15</v>
      </c>
      <c r="V957" s="71"/>
      <c r="W957" s="71" t="s">
        <v>31</v>
      </c>
      <c r="X957" s="25" t="s">
        <v>1510</v>
      </c>
      <c r="Y957" s="25" t="e">
        <v>#N/A</v>
      </c>
      <c r="Z957" s="25">
        <v>200</v>
      </c>
      <c r="AA957" s="42"/>
      <c r="AB957" s="42"/>
      <c r="AC957" s="42"/>
      <c r="AD957" s="42"/>
      <c r="AE957" s="42"/>
      <c r="AF957" s="42"/>
      <c r="AG957" s="42"/>
      <c r="AH957" s="42"/>
      <c r="AI957" s="42"/>
      <c r="AK957" s="47" t="e">
        <v>#DIV/0!</v>
      </c>
      <c r="AM957" s="47"/>
      <c r="AO957" s="48">
        <v>0</v>
      </c>
      <c r="AP957" s="49">
        <v>1</v>
      </c>
      <c r="AQ957" s="18" t="s">
        <v>1168</v>
      </c>
      <c r="AR957" s="24">
        <v>0</v>
      </c>
      <c r="AS957" s="24" t="s">
        <v>1510</v>
      </c>
      <c r="AT957" s="79">
        <f t="shared" si="456"/>
        <v>0</v>
      </c>
      <c r="AU957" s="51" t="e">
        <f t="shared" si="457"/>
        <v>#N/A</v>
      </c>
      <c r="AV957" s="19"/>
      <c r="AW957" s="47"/>
      <c r="AX957" s="18" t="s">
        <v>1867</v>
      </c>
      <c r="AY957" s="18">
        <v>2</v>
      </c>
      <c r="BB957" s="80" t="e">
        <f t="shared" si="458"/>
        <v>#N/A</v>
      </c>
      <c r="BD957" s="18">
        <v>0</v>
      </c>
      <c r="BE957" s="18">
        <v>0</v>
      </c>
      <c r="BF957" s="18"/>
      <c r="BG957" s="18"/>
      <c r="BH957" s="18"/>
      <c r="BI957" s="18"/>
      <c r="BJ957" s="18"/>
      <c r="BK957" s="18"/>
      <c r="BL957" s="18"/>
      <c r="BM957" s="19">
        <f t="shared" si="461"/>
        <v>0</v>
      </c>
      <c r="BN957" s="18" t="e">
        <f t="shared" si="462"/>
        <v>#N/A</v>
      </c>
      <c r="BO957" s="18" t="e">
        <f t="shared" si="463"/>
        <v>#N/A</v>
      </c>
    </row>
    <row r="958" spans="1:67" ht="30" x14ac:dyDescent="0.25">
      <c r="A958" s="18">
        <v>521</v>
      </c>
      <c r="B958" s="29" t="s">
        <v>2391</v>
      </c>
      <c r="C958" s="28" t="s">
        <v>1589</v>
      </c>
      <c r="D958" s="28"/>
      <c r="E958" s="23"/>
      <c r="F958" s="24">
        <v>0</v>
      </c>
      <c r="G958" s="25" t="s">
        <v>1599</v>
      </c>
      <c r="H958" s="52">
        <v>0</v>
      </c>
      <c r="I958" s="86" t="s">
        <v>1700</v>
      </c>
      <c r="J958" s="83" t="s">
        <v>1630</v>
      </c>
      <c r="K958" s="69" t="s">
        <v>1187</v>
      </c>
      <c r="L958" s="25" t="e">
        <v>#N/A</v>
      </c>
      <c r="M958" s="52" t="s">
        <v>1599</v>
      </c>
      <c r="N958" s="71" t="s">
        <v>1208</v>
      </c>
      <c r="O958" s="25">
        <v>1</v>
      </c>
      <c r="P958" s="25">
        <v>10</v>
      </c>
      <c r="Q958" s="52">
        <v>1</v>
      </c>
      <c r="R958" s="25">
        <v>3</v>
      </c>
      <c r="S958" s="25">
        <v>15</v>
      </c>
      <c r="U958" s="25">
        <f t="shared" si="460"/>
        <v>15</v>
      </c>
      <c r="V958" s="71"/>
      <c r="W958" s="71" t="s">
        <v>31</v>
      </c>
      <c r="X958" s="25" t="s">
        <v>1510</v>
      </c>
      <c r="Y958" s="25" t="e">
        <v>#N/A</v>
      </c>
      <c r="Z958" s="25">
        <v>200</v>
      </c>
      <c r="AA958" s="42"/>
      <c r="AB958" s="42"/>
      <c r="AC958" s="42"/>
      <c r="AD958" s="42"/>
      <c r="AE958" s="42"/>
      <c r="AF958" s="42"/>
      <c r="AG958" s="42"/>
      <c r="AH958" s="42"/>
      <c r="AI958" s="42"/>
      <c r="AK958" s="47" t="e">
        <v>#DIV/0!</v>
      </c>
      <c r="AM958" s="47"/>
      <c r="AO958" s="48">
        <v>0</v>
      </c>
      <c r="AP958" s="49">
        <v>1</v>
      </c>
      <c r="AQ958" s="18" t="s">
        <v>1168</v>
      </c>
      <c r="AR958" s="24">
        <v>0</v>
      </c>
      <c r="AS958" s="24" t="s">
        <v>1510</v>
      </c>
      <c r="AT958" s="79">
        <f t="shared" si="456"/>
        <v>0</v>
      </c>
      <c r="AU958" s="51" t="e">
        <f t="shared" si="457"/>
        <v>#N/A</v>
      </c>
      <c r="AV958" s="19"/>
      <c r="AW958" s="47"/>
      <c r="AX958" s="18" t="s">
        <v>1867</v>
      </c>
      <c r="AY958" s="18">
        <v>2</v>
      </c>
      <c r="BB958" s="80" t="e">
        <f t="shared" si="458"/>
        <v>#N/A</v>
      </c>
      <c r="BD958" s="18">
        <v>0</v>
      </c>
      <c r="BE958" s="18">
        <v>0</v>
      </c>
      <c r="BF958" s="18"/>
      <c r="BG958" s="18"/>
      <c r="BH958" s="18"/>
      <c r="BI958" s="18"/>
      <c r="BJ958" s="18"/>
      <c r="BK958" s="18"/>
      <c r="BL958" s="18"/>
      <c r="BM958" s="19">
        <f t="shared" si="461"/>
        <v>0</v>
      </c>
      <c r="BN958" s="18" t="e">
        <f t="shared" si="462"/>
        <v>#N/A</v>
      </c>
      <c r="BO958" s="18" t="e">
        <f t="shared" si="463"/>
        <v>#N/A</v>
      </c>
    </row>
    <row r="959" spans="1:67" x14ac:dyDescent="0.25">
      <c r="A959" s="18">
        <v>738</v>
      </c>
      <c r="B959" s="23" t="s">
        <v>1008</v>
      </c>
      <c r="C959" s="28" t="s">
        <v>1203</v>
      </c>
      <c r="D959" s="28"/>
      <c r="E959" s="23"/>
      <c r="F959" s="24">
        <v>0</v>
      </c>
      <c r="G959" s="25" t="s">
        <v>1525</v>
      </c>
      <c r="H959" s="52" t="e">
        <v>#N/A</v>
      </c>
      <c r="I959" s="86" t="s">
        <v>1660</v>
      </c>
      <c r="J959" s="83" t="s">
        <v>1660</v>
      </c>
      <c r="K959" s="71" t="s">
        <v>1525</v>
      </c>
      <c r="L959" s="25" t="s">
        <v>1009</v>
      </c>
      <c r="M959" s="52" t="s">
        <v>1525</v>
      </c>
      <c r="N959" s="71" t="s">
        <v>1207</v>
      </c>
      <c r="O959" s="25">
        <v>1</v>
      </c>
      <c r="P959" s="25">
        <v>7</v>
      </c>
      <c r="Q959" s="52">
        <v>1</v>
      </c>
      <c r="R959" s="25">
        <v>1</v>
      </c>
      <c r="S959" s="52">
        <f>O959+P959+Q959+R959</f>
        <v>10</v>
      </c>
      <c r="T959" s="25" t="e">
        <v>#N/A</v>
      </c>
      <c r="U959" s="25">
        <f t="shared" si="460"/>
        <v>10</v>
      </c>
      <c r="V959" s="71"/>
      <c r="W959" s="71" t="s">
        <v>31</v>
      </c>
      <c r="X959" s="25" t="s">
        <v>1529</v>
      </c>
      <c r="Y959" s="25">
        <v>25</v>
      </c>
      <c r="Z959" s="25">
        <v>25</v>
      </c>
      <c r="AA959" s="42"/>
      <c r="AB959" s="42">
        <v>0</v>
      </c>
      <c r="AC959" s="42">
        <v>25</v>
      </c>
      <c r="AD959" s="42">
        <v>0</v>
      </c>
      <c r="AE959" s="42">
        <v>0</v>
      </c>
      <c r="AF959" s="42">
        <v>0</v>
      </c>
      <c r="AG959" s="42">
        <v>0</v>
      </c>
      <c r="AH959" s="42">
        <v>0</v>
      </c>
      <c r="AI959" s="42">
        <v>0</v>
      </c>
      <c r="AJ959" s="18">
        <v>25</v>
      </c>
      <c r="AK959" s="47">
        <v>3.125</v>
      </c>
      <c r="AL959" s="75">
        <v>25</v>
      </c>
      <c r="AM959" s="47"/>
      <c r="AN959" s="47"/>
      <c r="AO959" s="48">
        <v>0</v>
      </c>
      <c r="AP959" s="49">
        <v>1</v>
      </c>
      <c r="AQ959" s="18" t="s">
        <v>1548</v>
      </c>
      <c r="AR959" s="24">
        <v>0</v>
      </c>
      <c r="AS959" s="24" t="s">
        <v>1509</v>
      </c>
      <c r="AT959" s="79">
        <f t="shared" si="456"/>
        <v>0.96153846153846156</v>
      </c>
      <c r="AU959" s="51" t="b">
        <f t="shared" si="457"/>
        <v>0</v>
      </c>
      <c r="AV959" s="19"/>
      <c r="AW959" s="47"/>
      <c r="AX959" s="18" t="s">
        <v>1841</v>
      </c>
      <c r="AY959" s="18">
        <v>2</v>
      </c>
      <c r="BB959" s="80">
        <f t="shared" si="458"/>
        <v>25</v>
      </c>
      <c r="BD959" s="55">
        <v>0</v>
      </c>
      <c r="BE959" s="18">
        <v>0</v>
      </c>
      <c r="BF959" s="18">
        <f>U959</f>
        <v>10</v>
      </c>
      <c r="BG959" s="18"/>
      <c r="BH959" s="18"/>
      <c r="BI959" s="18"/>
      <c r="BJ959" s="18"/>
      <c r="BK959" s="18"/>
      <c r="BL959" s="18"/>
      <c r="BM959" s="19">
        <f t="shared" si="461"/>
        <v>9.615384615384615</v>
      </c>
      <c r="BN959" s="18">
        <f t="shared" si="462"/>
        <v>0</v>
      </c>
      <c r="BO959" s="18">
        <f t="shared" si="463"/>
        <v>25</v>
      </c>
    </row>
    <row r="960" spans="1:67" ht="30" x14ac:dyDescent="0.25">
      <c r="A960" s="18">
        <v>940</v>
      </c>
      <c r="B960" s="28" t="s">
        <v>2392</v>
      </c>
      <c r="C960" s="28" t="s">
        <v>1203</v>
      </c>
      <c r="D960" s="28"/>
      <c r="E960" s="23"/>
      <c r="F960" s="24">
        <v>20</v>
      </c>
      <c r="G960" s="25" t="e">
        <v>#N/A</v>
      </c>
      <c r="H960" s="52" t="e">
        <v>#N/A</v>
      </c>
      <c r="I960" s="86" t="s">
        <v>1700</v>
      </c>
      <c r="J960" s="83" t="s">
        <v>1504</v>
      </c>
      <c r="K960" s="69" t="s">
        <v>1171</v>
      </c>
      <c r="L960" s="25" t="e">
        <v>#N/A</v>
      </c>
      <c r="M960" s="52" t="e">
        <v>#N/A</v>
      </c>
      <c r="N960" s="71" t="s">
        <v>1207</v>
      </c>
      <c r="O960" s="25">
        <v>1</v>
      </c>
      <c r="P960" s="25">
        <v>10</v>
      </c>
      <c r="Q960" s="52">
        <v>5</v>
      </c>
      <c r="R960" s="25">
        <v>5</v>
      </c>
      <c r="S960" s="52">
        <f>O960+P960+Q960+R960</f>
        <v>21</v>
      </c>
      <c r="U960" s="25">
        <f t="shared" si="460"/>
        <v>21</v>
      </c>
      <c r="V960" s="71"/>
      <c r="W960" s="71" t="s">
        <v>19</v>
      </c>
      <c r="X960" s="25" t="s">
        <v>1509</v>
      </c>
      <c r="Y960" s="25" t="e">
        <v>#N/A</v>
      </c>
      <c r="Z960" s="25">
        <v>25</v>
      </c>
      <c r="AA960" s="42"/>
      <c r="AB960" s="42"/>
      <c r="AC960" s="42"/>
      <c r="AD960" s="42"/>
      <c r="AE960" s="42"/>
      <c r="AF960" s="42"/>
      <c r="AG960" s="42">
        <v>25</v>
      </c>
      <c r="AH960" s="42"/>
      <c r="AI960" s="42"/>
      <c r="AK960" s="47">
        <v>25</v>
      </c>
      <c r="AM960" s="47"/>
      <c r="AP960" s="49">
        <v>1</v>
      </c>
      <c r="AQ960" s="18" t="s">
        <v>1548</v>
      </c>
      <c r="AR960" s="24">
        <v>20</v>
      </c>
      <c r="AS960" s="24" t="s">
        <v>1509</v>
      </c>
      <c r="AT960" s="79">
        <f t="shared" si="456"/>
        <v>0</v>
      </c>
      <c r="AU960" s="51" t="e">
        <f t="shared" ref="AU960:AU961" si="464">IF(AT960&gt;=Y960,TRUE,FALSE)</f>
        <v>#N/A</v>
      </c>
      <c r="AV960" s="19"/>
      <c r="AW960" s="47"/>
      <c r="AX960" s="18" t="s">
        <v>1841</v>
      </c>
      <c r="AY960" s="18">
        <v>2</v>
      </c>
      <c r="BB960" s="80" t="e">
        <f t="shared" si="458"/>
        <v>#N/A</v>
      </c>
      <c r="BD960" s="55">
        <v>0</v>
      </c>
      <c r="BE960" s="18">
        <v>0</v>
      </c>
      <c r="BF960" s="18">
        <f>U960</f>
        <v>21</v>
      </c>
      <c r="BG960" s="18"/>
      <c r="BH960" s="18"/>
      <c r="BI960" s="18"/>
      <c r="BJ960" s="18"/>
      <c r="BK960" s="18"/>
      <c r="BL960" s="18"/>
      <c r="BM960" s="19">
        <f t="shared" si="461"/>
        <v>0</v>
      </c>
      <c r="BN960" s="18" t="e">
        <f t="shared" si="462"/>
        <v>#N/A</v>
      </c>
      <c r="BO960" s="18" t="e">
        <f t="shared" si="463"/>
        <v>#N/A</v>
      </c>
    </row>
    <row r="961" spans="1:67" x14ac:dyDescent="0.25">
      <c r="A961" s="18">
        <v>939</v>
      </c>
      <c r="B961" s="23" t="s">
        <v>1478</v>
      </c>
      <c r="C961" s="28" t="s">
        <v>1203</v>
      </c>
      <c r="D961" s="28"/>
      <c r="E961" s="23"/>
      <c r="F961" s="24">
        <v>0</v>
      </c>
      <c r="G961" s="25" t="e">
        <v>#N/A</v>
      </c>
      <c r="H961" s="52" t="e">
        <v>#N/A</v>
      </c>
      <c r="I961" s="86" t="s">
        <v>1700</v>
      </c>
      <c r="J961" s="83" t="s">
        <v>1504</v>
      </c>
      <c r="K961" s="69" t="s">
        <v>1171</v>
      </c>
      <c r="L961" s="25" t="e">
        <v>#N/A</v>
      </c>
      <c r="M961" s="52" t="e">
        <v>#N/A</v>
      </c>
      <c r="N961" s="71" t="s">
        <v>1207</v>
      </c>
      <c r="O961" s="25">
        <v>1</v>
      </c>
      <c r="P961" s="25">
        <v>10</v>
      </c>
      <c r="Q961" s="52">
        <v>5</v>
      </c>
      <c r="R961" s="25">
        <v>5</v>
      </c>
      <c r="S961" s="52">
        <f>O961+P961+Q961+R961</f>
        <v>21</v>
      </c>
      <c r="U961" s="25">
        <f t="shared" si="460"/>
        <v>21</v>
      </c>
      <c r="V961" s="71"/>
      <c r="W961" s="71" t="s">
        <v>19</v>
      </c>
      <c r="X961" s="25" t="s">
        <v>1509</v>
      </c>
      <c r="Y961" s="25" t="e">
        <v>#N/A</v>
      </c>
      <c r="Z961" s="25">
        <v>20</v>
      </c>
      <c r="AA961" s="42"/>
      <c r="AB961" s="42"/>
      <c r="AC961" s="42"/>
      <c r="AD961" s="42"/>
      <c r="AE961" s="42"/>
      <c r="AF961" s="42"/>
      <c r="AG961" s="42">
        <v>20</v>
      </c>
      <c r="AH961" s="42"/>
      <c r="AI961" s="42"/>
      <c r="AK961" s="47">
        <v>20</v>
      </c>
      <c r="AM961" s="47"/>
      <c r="AP961" s="49">
        <v>1</v>
      </c>
      <c r="AQ961" s="18" t="s">
        <v>1548</v>
      </c>
      <c r="AR961" s="24">
        <v>0</v>
      </c>
      <c r="AS961" s="24" t="s">
        <v>1509</v>
      </c>
      <c r="AT961" s="79">
        <f t="shared" si="456"/>
        <v>0</v>
      </c>
      <c r="AU961" s="51" t="e">
        <f t="shared" si="464"/>
        <v>#N/A</v>
      </c>
      <c r="AV961" s="19"/>
      <c r="AW961" s="47"/>
      <c r="AX961" s="18" t="s">
        <v>1841</v>
      </c>
      <c r="AY961" s="18">
        <v>2</v>
      </c>
      <c r="BB961" s="80" t="e">
        <f t="shared" ref="BB961" si="465">MAX(Y961,AT961)</f>
        <v>#N/A</v>
      </c>
      <c r="BD961" s="55">
        <v>0</v>
      </c>
      <c r="BE961" s="18">
        <v>0</v>
      </c>
      <c r="BF961" s="18">
        <f>U961</f>
        <v>21</v>
      </c>
      <c r="BG961" s="18"/>
      <c r="BH961" s="18"/>
      <c r="BI961" s="18"/>
      <c r="BJ961" s="18"/>
      <c r="BK961" s="18"/>
      <c r="BL961" s="18"/>
      <c r="BM961" s="19">
        <f t="shared" si="461"/>
        <v>0</v>
      </c>
      <c r="BN961" s="18" t="e">
        <f t="shared" si="462"/>
        <v>#N/A</v>
      </c>
      <c r="BO961" s="18" t="e">
        <f t="shared" si="463"/>
        <v>#N/A</v>
      </c>
    </row>
    <row r="962" spans="1:67" x14ac:dyDescent="0.25">
      <c r="B962" s="68"/>
      <c r="C962" s="30"/>
      <c r="D962" s="30"/>
    </row>
    <row r="964" spans="1:67" x14ac:dyDescent="0.25">
      <c r="AM964" s="47" t="e">
        <v>#DIV/0!</v>
      </c>
    </row>
  </sheetData>
  <autoFilter ref="A2:BR961">
    <filterColumn colId="38">
      <filters blank="1">
        <filter val="0"/>
        <filter val="100200"/>
        <filter val="1005"/>
        <filter val="10175"/>
        <filter val="1021"/>
        <filter val="10262"/>
        <filter val="10268"/>
        <filter val="102900"/>
        <filter val="10333"/>
        <filter val="103411"/>
        <filter val="1044271"/>
        <filter val="1044583"/>
        <filter val="10455"/>
        <filter val="10463"/>
        <filter val="106020"/>
        <filter val="106040"/>
        <filter val="106600"/>
        <filter val="106988"/>
        <filter val="107026"/>
        <filter val="107500"/>
        <filter val="10773"/>
        <filter val="108860"/>
        <filter val="1089147"/>
        <filter val="109203"/>
        <filter val="10959"/>
        <filter val="10960"/>
        <filter val="109867"/>
        <filter val="11021"/>
        <filter val="110821"/>
        <filter val="110913"/>
        <filter val="111406"/>
        <filter val="111748"/>
        <filter val="111950"/>
        <filter val="112106"/>
        <filter val="1125"/>
        <filter val="11271"/>
        <filter val="112852"/>
        <filter val="112956"/>
        <filter val="1140"/>
        <filter val="11430"/>
        <filter val="11504"/>
        <filter val="115229"/>
        <filter val="11617"/>
        <filter val="11757"/>
        <filter val="118418"/>
        <filter val="1189"/>
        <filter val="1197040"/>
        <filter val="11971"/>
        <filter val="119948"/>
        <filter val="120649"/>
        <filter val="1233"/>
        <filter val="123859"/>
        <filter val="12386"/>
        <filter val="123903"/>
        <filter val="124310"/>
        <filter val="124344"/>
        <filter val="12450"/>
        <filter val="12468"/>
        <filter val="124842"/>
        <filter val="1250"/>
        <filter val="12542"/>
        <filter val="126167"/>
        <filter val="12625"/>
        <filter val="12750"/>
        <filter val="127847"/>
        <filter val="128"/>
        <filter val="128000"/>
        <filter val="12983"/>
        <filter val="130454"/>
        <filter val="130768"/>
        <filter val="130902"/>
        <filter val="131"/>
        <filter val="13104"/>
        <filter val="13115"/>
        <filter val="131166"/>
        <filter val="13203"/>
        <filter val="132135"/>
        <filter val="132168"/>
        <filter val="1328410"/>
        <filter val="133"/>
        <filter val="1333"/>
        <filter val="133887"/>
        <filter val="13467"/>
        <filter val="13473"/>
        <filter val="135148"/>
        <filter val="1360"/>
        <filter val="136000"/>
        <filter val="136150"/>
        <filter val="1375"/>
        <filter val="138138"/>
        <filter val="138972"/>
        <filter val="139222"/>
        <filter val="13951"/>
        <filter val="139781"/>
        <filter val="1398100"/>
        <filter val="14"/>
        <filter val="140969"/>
        <filter val="142246"/>
        <filter val="142350"/>
        <filter val="1424"/>
        <filter val="14286"/>
        <filter val="1433"/>
        <filter val="14333"/>
        <filter val="143668"/>
        <filter val="14467"/>
        <filter val="145026"/>
        <filter val="14530"/>
        <filter val="14586"/>
        <filter val="14588"/>
        <filter val="14667"/>
        <filter val="14690"/>
        <filter val="146913"/>
        <filter val="14711"/>
        <filter val="1474"/>
        <filter val="149081"/>
        <filter val="14940"/>
        <filter val="1509844"/>
        <filter val="151"/>
        <filter val="151520"/>
        <filter val="15180"/>
        <filter val="152419"/>
        <filter val="15461"/>
        <filter val="154833"/>
        <filter val="15498"/>
        <filter val="1550"/>
        <filter val="15500"/>
        <filter val="1556"/>
        <filter val="156"/>
        <filter val="156017"/>
        <filter val="156224"/>
        <filter val="156516"/>
        <filter val="157320"/>
        <filter val="157742"/>
        <filter val="15780"/>
        <filter val="15840"/>
        <filter val="15870"/>
        <filter val="1600"/>
        <filter val="16000"/>
        <filter val="16009"/>
        <filter val="16060"/>
        <filter val="16063"/>
        <filter val="16080"/>
        <filter val="160900"/>
        <filter val="160907"/>
        <filter val="161288"/>
        <filter val="162213"/>
        <filter val="1633"/>
        <filter val="1657"/>
        <filter val="16575"/>
        <filter val="16650"/>
        <filter val="1667"/>
        <filter val="16744"/>
        <filter val="167458"/>
        <filter val="16804"/>
        <filter val="1683681"/>
        <filter val="16922"/>
        <filter val="16959"/>
        <filter val="17"/>
        <filter val="17063"/>
        <filter val="1725"/>
        <filter val="17311"/>
        <filter val="1734000"/>
        <filter val="17438799"/>
        <filter val="174781"/>
        <filter val="17484"/>
        <filter val="17500"/>
        <filter val="17524"/>
        <filter val="17550"/>
        <filter val="17563"/>
        <filter val="1760"/>
        <filter val="1761"/>
        <filter val="176227"/>
        <filter val="17675"/>
        <filter val="177788"/>
        <filter val="1779844"/>
        <filter val="1780"/>
        <filter val="17981"/>
        <filter val="179820"/>
        <filter val="179976"/>
        <filter val="18"/>
        <filter val="180421"/>
        <filter val="181250"/>
        <filter val="1833"/>
        <filter val="18333"/>
        <filter val="18345"/>
        <filter val="18360"/>
        <filter val="18372"/>
        <filter val="183733"/>
        <filter val="18407"/>
        <filter val="18507"/>
        <filter val="18810"/>
        <filter val="190240"/>
        <filter val="191700"/>
        <filter val="192092"/>
        <filter val="19250"/>
        <filter val="19349"/>
        <filter val="19378"/>
        <filter val="194"/>
        <filter val="1941"/>
        <filter val="19427"/>
        <filter val="19470"/>
        <filter val="194765"/>
        <filter val="19500"/>
        <filter val="196000"/>
        <filter val="19625"/>
        <filter val="199467"/>
        <filter val="199484"/>
        <filter val="199679"/>
        <filter val="200"/>
        <filter val="2000"/>
        <filter val="20000"/>
        <filter val="201360"/>
        <filter val="20250"/>
        <filter val="20280"/>
        <filter val="20300"/>
        <filter val="204160"/>
        <filter val="20600"/>
        <filter val="20602"/>
        <filter val="20667"/>
        <filter val="20680"/>
        <filter val="206880"/>
        <filter val="20926"/>
        <filter val="20984"/>
        <filter val="21000"/>
        <filter val="21020"/>
        <filter val="21076"/>
        <filter val="21093"/>
        <filter val="21240"/>
        <filter val="21250"/>
        <filter val="21350"/>
        <filter val="2167"/>
        <filter val="217"/>
        <filter val="21883"/>
        <filter val="219156"/>
        <filter val="219856"/>
        <filter val="22000"/>
        <filter val="22139"/>
        <filter val="221445"/>
        <filter val="22167"/>
        <filter val="22233"/>
        <filter val="22344"/>
        <filter val="22398"/>
        <filter val="22600"/>
        <filter val="2267"/>
        <filter val="2275"/>
        <filter val="228528"/>
        <filter val="2295"/>
        <filter val="230428"/>
        <filter val="2305"/>
        <filter val="23075"/>
        <filter val="23125"/>
        <filter val="23184"/>
        <filter val="23298"/>
        <filter val="23351"/>
        <filter val="2350"/>
        <filter val="23625"/>
        <filter val="236314"/>
        <filter val="237417"/>
        <filter val="23749"/>
        <filter val="23830"/>
        <filter val="240"/>
        <filter val="2400"/>
        <filter val="2403848"/>
        <filter val="24046"/>
        <filter val="241793"/>
        <filter val="24300"/>
        <filter val="24475"/>
        <filter val="24720"/>
        <filter val="24772"/>
        <filter val="24776"/>
        <filter val="2483424"/>
        <filter val="2500"/>
        <filter val="25050"/>
        <filter val="251109"/>
        <filter val="25147"/>
        <filter val="251832"/>
        <filter val="253253"/>
        <filter val="25375"/>
        <filter val="25427"/>
        <filter val="25792"/>
        <filter val="258589"/>
        <filter val="25900"/>
        <filter val="2604"/>
        <filter val="261018"/>
        <filter val="261941"/>
        <filter val="26526"/>
        <filter val="26761"/>
        <filter val="26774"/>
        <filter val="269206"/>
        <filter val="27000"/>
        <filter val="270506"/>
        <filter val="27115"/>
        <filter val="27225"/>
        <filter val="272400"/>
        <filter val="27280"/>
        <filter val="27385"/>
        <filter val="274993"/>
        <filter val="275966"/>
        <filter val="27701"/>
        <filter val="27702"/>
        <filter val="2778"/>
        <filter val="2788"/>
        <filter val="279551"/>
        <filter val="280000"/>
        <filter val="280023"/>
        <filter val="28200"/>
        <filter val="28236"/>
        <filter val="2850"/>
        <filter val="28529"/>
        <filter val="28583"/>
        <filter val="2867"/>
        <filter val="28879"/>
        <filter val="28983"/>
        <filter val="2908889"/>
        <filter val="291657"/>
        <filter val="29459"/>
        <filter val="29560"/>
        <filter val="296598"/>
        <filter val="29685"/>
        <filter val="29773"/>
        <filter val="297962"/>
        <filter val="3000"/>
        <filter val="301"/>
        <filter val="30150"/>
        <filter val="30450"/>
        <filter val="30515"/>
        <filter val="30533"/>
        <filter val="3056"/>
        <filter val="30600"/>
        <filter val="30705"/>
        <filter val="30750"/>
        <filter val="30811"/>
        <filter val="311"/>
        <filter val="3111"/>
        <filter val="31289"/>
        <filter val="31344"/>
        <filter val="31433"/>
        <filter val="3150"/>
        <filter val="315040"/>
        <filter val="316470"/>
        <filter val="31901"/>
        <filter val="32078"/>
        <filter val="32194"/>
        <filter val="3250"/>
        <filter val="32725"/>
        <filter val="3275"/>
        <filter val="3300"/>
        <filter val="3303"/>
        <filter val="33093"/>
        <filter val="33131"/>
        <filter val="3315"/>
        <filter val="33160"/>
        <filter val="33292"/>
        <filter val="3333"/>
        <filter val="3370"/>
        <filter val="33787"/>
        <filter val="33810"/>
        <filter val="33841"/>
        <filter val="3421345"/>
        <filter val="34426"/>
        <filter val="34533"/>
        <filter val="3488"/>
        <filter val="34980"/>
        <filter val="35064"/>
        <filter val="3575"/>
        <filter val="35775"/>
        <filter val="35880"/>
        <filter val="3589"/>
        <filter val="36025"/>
        <filter val="361"/>
        <filter val="36335"/>
        <filter val="3634"/>
        <filter val="3663"/>
        <filter val="36689"/>
        <filter val="36813"/>
        <filter val="368334"/>
        <filter val="3697"/>
        <filter val="3714"/>
        <filter val="3721"/>
        <filter val="37298"/>
        <filter val="373304"/>
        <filter val="37336"/>
        <filter val="3749"/>
        <filter val="37600"/>
        <filter val="38024"/>
        <filter val="38044"/>
        <filter val="38227"/>
        <filter val="3875"/>
        <filter val="388788"/>
        <filter val="38940"/>
        <filter val="389567"/>
        <filter val="391299"/>
        <filter val="39169"/>
        <filter val="39174"/>
        <filter val="3947"/>
        <filter val="39486"/>
        <filter val="39666"/>
        <filter val="39900"/>
        <filter val="3996"/>
        <filter val="4000"/>
        <filter val="4002"/>
        <filter val="40040"/>
        <filter val="40763"/>
        <filter val="40985"/>
        <filter val="41067"/>
        <filter val="4107750"/>
        <filter val="41125"/>
        <filter val="41272"/>
        <filter val="4133"/>
        <filter val="4134531"/>
        <filter val="413600"/>
        <filter val="41366"/>
        <filter val="41550"/>
        <filter val="4167"/>
        <filter val="4200"/>
        <filter val="42178"/>
        <filter val="42180"/>
        <filter val="4235"/>
        <filter val="4263361"/>
        <filter val="4267"/>
        <filter val="4277181"/>
        <filter val="42824"/>
        <filter val="43140"/>
        <filter val="433"/>
        <filter val="43705"/>
        <filter val="43776"/>
        <filter val="4423"/>
        <filter val="44321"/>
        <filter val="4453"/>
        <filter val="44865"/>
        <filter val="44987"/>
        <filter val="45000"/>
        <filter val="4533"/>
        <filter val="45391"/>
        <filter val="45489"/>
        <filter val="45495"/>
        <filter val="45600"/>
        <filter val="458293"/>
        <filter val="46"/>
        <filter val="46107"/>
        <filter val="46358"/>
        <filter val="46440"/>
        <filter val="4658"/>
        <filter val="46812"/>
        <filter val="46953"/>
        <filter val="470080"/>
        <filter val="47189"/>
        <filter val="474"/>
        <filter val="4740"/>
        <filter val="47518"/>
        <filter val="47524"/>
        <filter val="47766"/>
        <filter val="4792"/>
        <filter val="48351"/>
        <filter val="4863"/>
        <filter val="4867"/>
        <filter val="48857"/>
        <filter val="490414"/>
        <filter val="49178"/>
        <filter val="500"/>
        <filter val="5000"/>
        <filter val="5006"/>
        <filter val="50200"/>
        <filter val="5026"/>
        <filter val="50697"/>
        <filter val="51250"/>
        <filter val="51300"/>
        <filter val="51310"/>
        <filter val="51389"/>
        <filter val="5170"/>
        <filter val="5180"/>
        <filter val="5191"/>
        <filter val="52169"/>
        <filter val="52553"/>
        <filter val="53119"/>
        <filter val="5375"/>
        <filter val="54206"/>
        <filter val="54267"/>
        <filter val="543533"/>
        <filter val="54367"/>
        <filter val="5444"/>
        <filter val="54820"/>
        <filter val="54853"/>
        <filter val="55125"/>
        <filter val="55210"/>
        <filter val="55487"/>
        <filter val="5553"/>
        <filter val="5556"/>
        <filter val="556"/>
        <filter val="55650"/>
        <filter val="5572"/>
        <filter val="55880"/>
        <filter val="560"/>
        <filter val="562613"/>
        <filter val="57067"/>
        <filter val="571"/>
        <filter val="57163"/>
        <filter val="5724"/>
        <filter val="57243"/>
        <filter val="57627"/>
        <filter val="577850"/>
        <filter val="58090"/>
        <filter val="58298"/>
        <filter val="58502"/>
        <filter val="5863"/>
        <filter val="58834"/>
        <filter val="58882"/>
        <filter val="59180"/>
        <filter val="597586"/>
        <filter val="59908"/>
        <filter val="6000"/>
        <filter val="60320"/>
        <filter val="603466"/>
        <filter val="6067110"/>
        <filter val="6078"/>
        <filter val="60970"/>
        <filter val="61197"/>
        <filter val="6136"/>
        <filter val="6141"/>
        <filter val="61729"/>
        <filter val="61835"/>
        <filter val="6197"/>
        <filter val="62407"/>
        <filter val="6250"/>
        <filter val="63093"/>
        <filter val="636"/>
        <filter val="637984"/>
        <filter val="6400"/>
        <filter val="642460"/>
        <filter val="64400"/>
        <filter val="645075"/>
        <filter val="64800"/>
        <filter val="650"/>
        <filter val="6500"/>
        <filter val="6507"/>
        <filter val="653441"/>
        <filter val="65677"/>
        <filter val="65972"/>
        <filter val="6636"/>
        <filter val="670667"/>
        <filter val="67200"/>
        <filter val="673976"/>
        <filter val="675"/>
        <filter val="6825"/>
        <filter val="68308"/>
        <filter val="6844"/>
        <filter val="68788"/>
        <filter val="69087"/>
        <filter val="69097"/>
        <filter val="6930"/>
        <filter val="69592"/>
        <filter val="69700"/>
        <filter val="70151"/>
        <filter val="704"/>
        <filter val="7040"/>
        <filter val="70533"/>
        <filter val="705431"/>
        <filter val="70602"/>
        <filter val="70622"/>
        <filter val="717"/>
        <filter val="72039"/>
        <filter val="72788"/>
        <filter val="7300"/>
        <filter val="73110"/>
        <filter val="73320"/>
        <filter val="7353"/>
        <filter val="7395"/>
        <filter val="74073"/>
        <filter val="7445"/>
        <filter val="747"/>
        <filter val="74747"/>
        <filter val="750"/>
        <filter val="7500"/>
        <filter val="7511"/>
        <filter val="75153"/>
        <filter val="7600"/>
        <filter val="761198"/>
        <filter val="7740"/>
        <filter val="78"/>
        <filter val="7800"/>
        <filter val="7820"/>
        <filter val="788"/>
        <filter val="78975"/>
        <filter val="7900"/>
        <filter val="7937"/>
        <filter val="7980"/>
        <filter val="7981"/>
        <filter val="7982"/>
        <filter val="799"/>
        <filter val="79907"/>
        <filter val="80"/>
        <filter val="80037"/>
        <filter val="80099"/>
        <filter val="8023"/>
        <filter val="80500"/>
        <filter val="8084"/>
        <filter val="80882"/>
        <filter val="81075"/>
        <filter val="81473"/>
        <filter val="8160"/>
        <filter val="818"/>
        <filter val="81970"/>
        <filter val="820146"/>
        <filter val="828583"/>
        <filter val="8311"/>
        <filter val="833"/>
        <filter val="8344"/>
        <filter val="8352"/>
        <filter val="8448"/>
        <filter val="8450"/>
        <filter val="85"/>
        <filter val="8505"/>
        <filter val="85200"/>
        <filter val="85690"/>
        <filter val="85815"/>
        <filter val="8667"/>
        <filter val="867"/>
        <filter val="8670"/>
        <filter val="8703"/>
        <filter val="8750"/>
        <filter val="88256"/>
        <filter val="88479"/>
        <filter val="88944"/>
        <filter val="896300"/>
        <filter val="90155"/>
        <filter val="90242"/>
        <filter val="90612"/>
        <filter val="9100"/>
        <filter val="9162"/>
        <filter val="93000"/>
        <filter val="932"/>
        <filter val="9343"/>
        <filter val="9350"/>
        <filter val="9373"/>
        <filter val="93778"/>
        <filter val="942"/>
        <filter val="94744"/>
        <filter val="950"/>
        <filter val="95292"/>
        <filter val="9534"/>
        <filter val="960"/>
        <filter val="9640"/>
        <filter val="96447"/>
        <filter val="9717"/>
        <filter val="9722"/>
        <filter val="978519"/>
        <filter val="9933"/>
        <filter val="99721"/>
        <filter val="99733"/>
        <filter val="99994"/>
      </filters>
    </filterColumn>
    <sortState ref="A64:BQ961">
      <sortCondition descending="1" ref="AM2:AM961"/>
    </sortState>
  </autoFilter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E19"/>
  <sheetViews>
    <sheetView workbookViewId="0">
      <selection activeCell="D18" sqref="D18:E19"/>
    </sheetView>
  </sheetViews>
  <sheetFormatPr defaultRowHeight="15" x14ac:dyDescent="0.25"/>
  <sheetData>
    <row r="18" spans="4:5" x14ac:dyDescent="0.25">
      <c r="D18" t="s">
        <v>1531</v>
      </c>
      <c r="E18" t="s">
        <v>1530</v>
      </c>
    </row>
    <row r="19" spans="4:5" x14ac:dyDescent="0.25">
      <c r="D19" s="4">
        <v>0.65</v>
      </c>
      <c r="E19" s="3">
        <f>332/962</f>
        <v>0.34511434511434513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topLeftCell="A16" workbookViewId="0">
      <selection activeCell="G28" sqref="G28"/>
    </sheetView>
  </sheetViews>
  <sheetFormatPr defaultRowHeight="15" x14ac:dyDescent="0.25"/>
  <cols>
    <col min="5" max="5" width="13.5703125" bestFit="1" customWidth="1"/>
    <col min="6" max="6" width="11.42578125" bestFit="1" customWidth="1"/>
    <col min="7" max="7" width="22" bestFit="1" customWidth="1"/>
    <col min="8" max="8" width="12.28515625" bestFit="1" customWidth="1"/>
    <col min="9" max="9" width="13.5703125" bestFit="1" customWidth="1"/>
    <col min="10" max="10" width="12.28515625" bestFit="1" customWidth="1"/>
  </cols>
  <sheetData>
    <row r="2" spans="4:10" x14ac:dyDescent="0.25">
      <c r="G2" t="s">
        <v>1537</v>
      </c>
      <c r="I2" t="s">
        <v>1539</v>
      </c>
    </row>
    <row r="3" spans="4:10" x14ac:dyDescent="0.25">
      <c r="D3" t="s">
        <v>1535</v>
      </c>
      <c r="E3" t="s">
        <v>1534</v>
      </c>
      <c r="F3" t="s">
        <v>1533</v>
      </c>
      <c r="G3" t="s">
        <v>1536</v>
      </c>
      <c r="H3" t="s">
        <v>1532</v>
      </c>
      <c r="I3" t="s">
        <v>1534</v>
      </c>
      <c r="J3" t="s">
        <v>1507</v>
      </c>
    </row>
    <row r="4" spans="4:10" x14ac:dyDescent="0.25">
      <c r="D4">
        <v>961</v>
      </c>
      <c r="E4">
        <v>618</v>
      </c>
      <c r="F4">
        <v>290</v>
      </c>
      <c r="G4">
        <v>18</v>
      </c>
      <c r="H4">
        <v>16</v>
      </c>
      <c r="I4">
        <v>10</v>
      </c>
      <c r="J4">
        <v>9</v>
      </c>
    </row>
    <row r="5" spans="4:10" x14ac:dyDescent="0.25">
      <c r="E5" s="3">
        <f t="shared" ref="E5:J5" si="0">E4/$D$4</f>
        <v>0.64308012486992716</v>
      </c>
      <c r="F5" s="3">
        <f t="shared" si="0"/>
        <v>0.30176899063475549</v>
      </c>
      <c r="G5" s="3">
        <f t="shared" si="0"/>
        <v>1.8730489073881373E-2</v>
      </c>
      <c r="H5" s="3">
        <f t="shared" si="0"/>
        <v>1.6649323621227889E-2</v>
      </c>
      <c r="I5" s="3">
        <f t="shared" si="0"/>
        <v>1.040582726326743E-2</v>
      </c>
      <c r="J5" s="3">
        <f t="shared" si="0"/>
        <v>9.3652445369406864E-3</v>
      </c>
    </row>
    <row r="6" spans="4:10" x14ac:dyDescent="0.25">
      <c r="E6" t="s">
        <v>1534</v>
      </c>
      <c r="F6" t="s">
        <v>1533</v>
      </c>
      <c r="G6" t="s">
        <v>1536</v>
      </c>
      <c r="H6" t="s">
        <v>1532</v>
      </c>
      <c r="I6" t="s">
        <v>1538</v>
      </c>
      <c r="J6" t="s">
        <v>1507</v>
      </c>
    </row>
    <row r="7" spans="4:10" x14ac:dyDescent="0.25">
      <c r="E7">
        <v>80177422</v>
      </c>
      <c r="F7">
        <v>11908484</v>
      </c>
      <c r="G7">
        <v>495764</v>
      </c>
      <c r="H7">
        <v>1907416</v>
      </c>
      <c r="I7">
        <v>4550</v>
      </c>
      <c r="J7">
        <v>40525</v>
      </c>
    </row>
    <row r="29" spans="4:9" x14ac:dyDescent="0.25">
      <c r="D29" t="s">
        <v>1534</v>
      </c>
      <c r="E29" t="s">
        <v>1533</v>
      </c>
      <c r="F29" t="s">
        <v>1536</v>
      </c>
      <c r="G29" t="s">
        <v>1532</v>
      </c>
      <c r="H29" t="s">
        <v>1538</v>
      </c>
      <c r="I29" t="s">
        <v>1507</v>
      </c>
    </row>
    <row r="30" spans="4:9" x14ac:dyDescent="0.25">
      <c r="D30">
        <v>80177422</v>
      </c>
      <c r="E30">
        <v>11908484</v>
      </c>
      <c r="F30">
        <v>495764</v>
      </c>
      <c r="G30">
        <v>1907416</v>
      </c>
      <c r="H30">
        <v>4550</v>
      </c>
      <c r="I30">
        <v>40525</v>
      </c>
    </row>
    <row r="32" spans="4:9" x14ac:dyDescent="0.25">
      <c r="D32" t="s">
        <v>1540</v>
      </c>
      <c r="E32" t="s">
        <v>1541</v>
      </c>
      <c r="F32" t="s">
        <v>1542</v>
      </c>
    </row>
    <row r="33" spans="4:6" x14ac:dyDescent="0.25">
      <c r="D33" t="s">
        <v>1534</v>
      </c>
      <c r="E33">
        <v>80177422</v>
      </c>
      <c r="F33" s="9">
        <f t="shared" ref="F33:F38" si="1">E33/10000000</f>
        <v>8.0177422000000007</v>
      </c>
    </row>
    <row r="34" spans="4:6" x14ac:dyDescent="0.25">
      <c r="D34" t="s">
        <v>1533</v>
      </c>
      <c r="E34">
        <v>11908484</v>
      </c>
      <c r="F34" s="9">
        <f t="shared" si="1"/>
        <v>1.1908483999999999</v>
      </c>
    </row>
    <row r="35" spans="4:6" x14ac:dyDescent="0.25">
      <c r="D35" t="s">
        <v>1532</v>
      </c>
      <c r="E35">
        <v>1907416</v>
      </c>
      <c r="F35" s="9">
        <f t="shared" si="1"/>
        <v>0.19074160000000001</v>
      </c>
    </row>
    <row r="36" spans="4:6" x14ac:dyDescent="0.25">
      <c r="D36" t="s">
        <v>1536</v>
      </c>
      <c r="E36">
        <v>495764</v>
      </c>
      <c r="F36" s="9">
        <f t="shared" si="1"/>
        <v>4.95764E-2</v>
      </c>
    </row>
    <row r="37" spans="4:6" x14ac:dyDescent="0.25">
      <c r="D37" t="s">
        <v>1507</v>
      </c>
      <c r="E37">
        <v>40525</v>
      </c>
      <c r="F37" s="9">
        <f t="shared" si="1"/>
        <v>4.0524999999999997E-3</v>
      </c>
    </row>
    <row r="38" spans="4:6" x14ac:dyDescent="0.25">
      <c r="D38" t="s">
        <v>1538</v>
      </c>
      <c r="E38">
        <v>4550</v>
      </c>
      <c r="F38" s="9">
        <f t="shared" si="1"/>
        <v>4.55E-4</v>
      </c>
    </row>
  </sheetData>
  <autoFilter ref="D32:E32">
    <sortState ref="D33:E38">
      <sortCondition descending="1" ref="E32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2" workbookViewId="0">
      <selection activeCell="C36" sqref="C36"/>
    </sheetView>
  </sheetViews>
  <sheetFormatPr defaultRowHeight="15" x14ac:dyDescent="0.25"/>
  <cols>
    <col min="1" max="1" width="17.7109375" bestFit="1" customWidth="1"/>
    <col min="2" max="3" width="18.140625" bestFit="1" customWidth="1"/>
    <col min="4" max="4" width="17.5703125" customWidth="1"/>
    <col min="5" max="5" width="18.85546875" bestFit="1" customWidth="1"/>
    <col min="6" max="6" width="15.5703125" customWidth="1"/>
    <col min="8" max="8" width="13.28515625" customWidth="1"/>
    <col min="9" max="9" width="12.5703125" bestFit="1" customWidth="1"/>
    <col min="10" max="10" width="10" bestFit="1" customWidth="1"/>
  </cols>
  <sheetData>
    <row r="1" spans="1:11" x14ac:dyDescent="0.25">
      <c r="A1" s="10" t="s">
        <v>1166</v>
      </c>
      <c r="B1" t="s">
        <v>1552</v>
      </c>
    </row>
    <row r="3" spans="1:11" x14ac:dyDescent="0.25">
      <c r="B3" s="10" t="s">
        <v>1570</v>
      </c>
    </row>
    <row r="4" spans="1:11" ht="19.149999999999999" customHeight="1" x14ac:dyDescent="0.25">
      <c r="A4" s="10" t="s">
        <v>1</v>
      </c>
      <c r="B4" t="s">
        <v>1545</v>
      </c>
      <c r="C4" t="s">
        <v>1547</v>
      </c>
      <c r="F4" s="8"/>
      <c r="G4" s="8"/>
      <c r="H4" s="89"/>
      <c r="I4" s="89"/>
      <c r="J4" s="90"/>
      <c r="K4" s="90"/>
    </row>
    <row r="5" spans="1:11" ht="19.149999999999999" customHeight="1" x14ac:dyDescent="0.25">
      <c r="A5" s="1" t="s">
        <v>1208</v>
      </c>
      <c r="B5" s="2"/>
      <c r="C5" s="2"/>
      <c r="D5" s="2"/>
      <c r="F5" s="8"/>
      <c r="G5" s="8"/>
      <c r="H5" s="8"/>
      <c r="I5" s="5"/>
      <c r="J5" s="5"/>
      <c r="K5" s="8"/>
    </row>
    <row r="6" spans="1:11" x14ac:dyDescent="0.25">
      <c r="A6" s="11" t="s">
        <v>1185</v>
      </c>
      <c r="B6" s="2">
        <v>3</v>
      </c>
      <c r="C6" s="2">
        <v>87000</v>
      </c>
      <c r="D6" s="2"/>
      <c r="F6" s="8"/>
      <c r="G6" s="8"/>
      <c r="H6" s="13"/>
      <c r="I6" s="14"/>
      <c r="J6" s="14"/>
      <c r="K6" s="14"/>
    </row>
    <row r="7" spans="1:11" x14ac:dyDescent="0.25">
      <c r="A7" s="11" t="s">
        <v>1180</v>
      </c>
      <c r="B7" s="2">
        <v>14</v>
      </c>
      <c r="C7" s="2">
        <v>235920</v>
      </c>
      <c r="D7" s="2"/>
      <c r="F7" s="8"/>
      <c r="G7" s="8"/>
      <c r="H7" s="13"/>
      <c r="I7" s="14"/>
      <c r="J7" s="14"/>
      <c r="K7" s="14"/>
    </row>
    <row r="8" spans="1:11" x14ac:dyDescent="0.25">
      <c r="A8" s="11" t="s">
        <v>1178</v>
      </c>
      <c r="B8" s="2">
        <v>59</v>
      </c>
      <c r="C8" s="2">
        <v>1307653.75</v>
      </c>
      <c r="D8" s="2"/>
      <c r="F8" s="8"/>
      <c r="G8" s="8"/>
      <c r="H8" s="13"/>
      <c r="I8" s="14"/>
      <c r="J8" s="14"/>
      <c r="K8" s="14"/>
    </row>
    <row r="9" spans="1:11" x14ac:dyDescent="0.25">
      <c r="A9" s="11" t="s">
        <v>1177</v>
      </c>
      <c r="B9" s="2">
        <v>21</v>
      </c>
      <c r="C9" s="2">
        <v>1815044.5</v>
      </c>
      <c r="D9" s="2"/>
    </row>
    <row r="10" spans="1:11" x14ac:dyDescent="0.25">
      <c r="A10" s="11" t="s">
        <v>1197</v>
      </c>
      <c r="B10" s="2">
        <v>4</v>
      </c>
      <c r="C10" s="2">
        <v>107680</v>
      </c>
      <c r="D10" s="2"/>
    </row>
    <row r="11" spans="1:11" x14ac:dyDescent="0.25">
      <c r="A11" s="11" t="s">
        <v>1182</v>
      </c>
      <c r="B11" s="2">
        <v>1</v>
      </c>
      <c r="C11" s="2">
        <v>1080</v>
      </c>
      <c r="D11" s="2"/>
    </row>
    <row r="12" spans="1:11" x14ac:dyDescent="0.25">
      <c r="A12" s="11" t="s">
        <v>1173</v>
      </c>
      <c r="B12" s="2">
        <v>8</v>
      </c>
      <c r="C12" s="2">
        <v>8400</v>
      </c>
      <c r="D12" s="2"/>
    </row>
    <row r="13" spans="1:11" x14ac:dyDescent="0.25">
      <c r="A13" s="11" t="s">
        <v>1175</v>
      </c>
      <c r="B13" s="2">
        <v>57</v>
      </c>
      <c r="C13" s="2">
        <v>7473684.1170000006</v>
      </c>
      <c r="D13" s="2"/>
      <c r="I13" s="11"/>
      <c r="J13" s="15"/>
      <c r="K13" s="7"/>
    </row>
    <row r="14" spans="1:11" x14ac:dyDescent="0.25">
      <c r="A14" s="11" t="s">
        <v>1199</v>
      </c>
      <c r="B14" s="2">
        <v>13</v>
      </c>
      <c r="C14" s="2">
        <v>227876.95</v>
      </c>
      <c r="D14" s="2"/>
    </row>
    <row r="15" spans="1:11" x14ac:dyDescent="0.25">
      <c r="A15" s="11" t="s">
        <v>1176</v>
      </c>
      <c r="B15" s="2">
        <v>10</v>
      </c>
      <c r="C15" s="2">
        <v>668400</v>
      </c>
      <c r="D15" s="2"/>
    </row>
    <row r="16" spans="1:11" x14ac:dyDescent="0.25">
      <c r="A16" s="11" t="s">
        <v>1184</v>
      </c>
      <c r="B16" s="2">
        <v>3</v>
      </c>
      <c r="C16" s="2">
        <v>255107.5</v>
      </c>
      <c r="D16" s="2"/>
      <c r="I16" s="11"/>
      <c r="J16" s="15"/>
      <c r="K16" s="7"/>
    </row>
    <row r="17" spans="1:11" x14ac:dyDescent="0.25">
      <c r="A17" s="11" t="s">
        <v>1198</v>
      </c>
      <c r="B17" s="2">
        <v>1</v>
      </c>
      <c r="C17" s="2">
        <v>13597.5</v>
      </c>
      <c r="D17" s="2"/>
      <c r="I17" s="11"/>
      <c r="J17" s="15"/>
      <c r="K17" s="7"/>
    </row>
    <row r="18" spans="1:11" x14ac:dyDescent="0.25">
      <c r="A18" s="11" t="s">
        <v>1202</v>
      </c>
      <c r="B18" s="2">
        <v>1</v>
      </c>
      <c r="C18" s="2"/>
      <c r="D18" s="2"/>
      <c r="F18" s="11"/>
      <c r="G18" s="2"/>
      <c r="H18" s="2"/>
      <c r="I18" s="11"/>
      <c r="J18" s="15"/>
      <c r="K18" s="7"/>
    </row>
    <row r="19" spans="1:11" x14ac:dyDescent="0.25">
      <c r="A19" s="11" t="s">
        <v>1187</v>
      </c>
      <c r="B19" s="2">
        <v>108</v>
      </c>
      <c r="C19" s="2">
        <v>1162572.1000000001</v>
      </c>
      <c r="D19" s="2"/>
      <c r="I19" s="12"/>
      <c r="J19" s="16"/>
      <c r="K19" s="17"/>
    </row>
    <row r="20" spans="1:11" x14ac:dyDescent="0.25">
      <c r="A20" s="11" t="s">
        <v>1189</v>
      </c>
      <c r="B20" s="2">
        <v>1</v>
      </c>
      <c r="C20" s="2">
        <v>82350</v>
      </c>
    </row>
    <row r="21" spans="1:11" x14ac:dyDescent="0.25">
      <c r="A21" s="11" t="s">
        <v>1543</v>
      </c>
      <c r="B21" s="2">
        <v>2</v>
      </c>
      <c r="C21" s="2"/>
    </row>
    <row r="22" spans="1:11" x14ac:dyDescent="0.25">
      <c r="A22" s="1" t="s">
        <v>1207</v>
      </c>
      <c r="B22" s="2"/>
      <c r="C22" s="2"/>
    </row>
    <row r="23" spans="1:11" x14ac:dyDescent="0.25">
      <c r="A23" s="11" t="s">
        <v>1180</v>
      </c>
      <c r="B23" s="2">
        <v>1</v>
      </c>
      <c r="C23" s="2">
        <v>65600</v>
      </c>
      <c r="D23" s="3"/>
    </row>
    <row r="24" spans="1:11" x14ac:dyDescent="0.25">
      <c r="A24" s="11" t="s">
        <v>1192</v>
      </c>
      <c r="B24" s="2">
        <v>4</v>
      </c>
      <c r="C24" s="2">
        <v>5070</v>
      </c>
    </row>
    <row r="25" spans="1:11" x14ac:dyDescent="0.25">
      <c r="A25" s="11" t="s">
        <v>1183</v>
      </c>
      <c r="B25" s="2">
        <v>29</v>
      </c>
      <c r="C25" s="2">
        <v>746615.34620000003</v>
      </c>
    </row>
    <row r="26" spans="1:11" x14ac:dyDescent="0.25">
      <c r="A26" s="11" t="s">
        <v>1172</v>
      </c>
      <c r="B26" s="2">
        <v>1</v>
      </c>
      <c r="C26" s="2"/>
    </row>
    <row r="27" spans="1:11" x14ac:dyDescent="0.25">
      <c r="A27" s="11" t="s">
        <v>1171</v>
      </c>
      <c r="B27" s="2">
        <v>8</v>
      </c>
      <c r="C27" s="2">
        <v>102950</v>
      </c>
    </row>
    <row r="28" spans="1:11" x14ac:dyDescent="0.25">
      <c r="A28" s="11" t="s">
        <v>1525</v>
      </c>
      <c r="B28" s="2">
        <v>2</v>
      </c>
      <c r="C28" s="2">
        <v>10000</v>
      </c>
    </row>
    <row r="29" spans="1:11" x14ac:dyDescent="0.25">
      <c r="A29" s="11" t="s">
        <v>1543</v>
      </c>
      <c r="B29" s="2">
        <v>1</v>
      </c>
      <c r="C29" s="2">
        <v>0</v>
      </c>
    </row>
    <row r="30" spans="1:11" x14ac:dyDescent="0.25">
      <c r="A30" s="11" t="s">
        <v>1596</v>
      </c>
      <c r="B30" s="2">
        <v>1</v>
      </c>
      <c r="C30" s="2"/>
    </row>
    <row r="31" spans="1:11" x14ac:dyDescent="0.25">
      <c r="A31" s="1" t="s">
        <v>1515</v>
      </c>
      <c r="B31" s="2"/>
      <c r="C31" s="2"/>
    </row>
    <row r="32" spans="1:11" x14ac:dyDescent="0.25">
      <c r="A32" s="11" t="s">
        <v>1171</v>
      </c>
      <c r="B32" s="2">
        <v>1</v>
      </c>
      <c r="C32" s="2">
        <v>0</v>
      </c>
    </row>
    <row r="33" spans="1:3" x14ac:dyDescent="0.25">
      <c r="A33" s="11" t="s">
        <v>1596</v>
      </c>
      <c r="B33" s="2">
        <v>13</v>
      </c>
      <c r="C33" s="2"/>
    </row>
    <row r="34" spans="1:3" x14ac:dyDescent="0.25">
      <c r="A34" s="1" t="s">
        <v>1543</v>
      </c>
      <c r="B34" s="2"/>
      <c r="C34" s="2"/>
    </row>
    <row r="35" spans="1:3" x14ac:dyDescent="0.25">
      <c r="A35" s="11" t="s">
        <v>1543</v>
      </c>
      <c r="B35" s="2">
        <v>2</v>
      </c>
      <c r="C35" s="2"/>
    </row>
    <row r="36" spans="1:3" x14ac:dyDescent="0.25">
      <c r="A36" s="1" t="s">
        <v>1544</v>
      </c>
      <c r="B36" s="2" t="e">
        <v>#N/A</v>
      </c>
      <c r="C36" s="2">
        <v>14376601.7632</v>
      </c>
    </row>
  </sheetData>
  <mergeCells count="2"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Classification</vt:lpstr>
      <vt:lpstr>pivot summary non moving</vt:lpstr>
      <vt:lpstr>pivot summary non moving 2</vt:lpstr>
      <vt:lpstr>pivot summary non moving 3</vt:lpstr>
      <vt:lpstr>Sheet1</vt:lpstr>
      <vt:lpstr>Summary</vt:lpstr>
      <vt:lpstr>Item Master</vt:lpstr>
      <vt:lpstr>Sheet2</vt:lpstr>
      <vt:lpstr>Sheet3</vt:lpstr>
      <vt:lpstr>Non Moving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 Zahid Raza</cp:lastModifiedBy>
  <cp:lastPrinted>2017-01-02T07:04:54Z</cp:lastPrinted>
  <dcterms:created xsi:type="dcterms:W3CDTF">2016-11-04T04:23:08Z</dcterms:created>
  <dcterms:modified xsi:type="dcterms:W3CDTF">2017-03-01T04:13:50Z</dcterms:modified>
</cp:coreProperties>
</file>