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\work\AlexVideo\Drone_cam\Fix1809\scripts\"/>
    </mc:Choice>
  </mc:AlternateContent>
  <xr:revisionPtr revIDLastSave="0" documentId="8_{81008758-207C-4099-84AD-53183A730D6E}" xr6:coauthVersionLast="47" xr6:coauthVersionMax="47" xr10:uidLastSave="{00000000-0000-0000-0000-000000000000}"/>
  <bookViews>
    <workbookView xWindow="1320" yWindow="1185" windowWidth="21600" windowHeight="11385" activeTab="2" xr2:uid="{0E92F24A-9A72-411F-A4AA-3DEDFFA6C1B2}"/>
  </bookViews>
  <sheets>
    <sheet name="גיליון1" sheetId="1" r:id="rId1"/>
    <sheet name="גיליון2" sheetId="2" r:id="rId2"/>
    <sheet name="גיליון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G10" i="3"/>
  <c r="I7" i="3"/>
  <c r="I6" i="3"/>
  <c r="H8" i="3"/>
  <c r="H6" i="3"/>
  <c r="N6" i="3"/>
  <c r="O6" i="3"/>
  <c r="P6" i="3"/>
  <c r="Q6" i="3"/>
  <c r="N7" i="3"/>
  <c r="O7" i="3"/>
  <c r="P7" i="3"/>
  <c r="Q7" i="3"/>
  <c r="N8" i="3"/>
  <c r="O8" i="3"/>
  <c r="P8" i="3"/>
  <c r="Q8" i="3"/>
  <c r="M7" i="3"/>
  <c r="M8" i="3"/>
  <c r="M6" i="3"/>
  <c r="J6" i="3"/>
  <c r="J7" i="3"/>
  <c r="I8" i="3"/>
  <c r="J8" i="3"/>
  <c r="G7" i="3"/>
  <c r="G8" i="3"/>
  <c r="G6" i="3"/>
  <c r="C6" i="3"/>
  <c r="D6" i="3"/>
  <c r="C7" i="3"/>
  <c r="D7" i="3"/>
  <c r="C8" i="3"/>
  <c r="D8" i="3"/>
  <c r="B7" i="3"/>
  <c r="B8" i="3"/>
  <c r="B6" i="3"/>
  <c r="I7" i="2"/>
  <c r="H7" i="2"/>
  <c r="G7" i="2"/>
  <c r="L3" i="2"/>
  <c r="K3" i="2"/>
  <c r="L2" i="2"/>
  <c r="M2" i="2"/>
  <c r="N2" i="2"/>
  <c r="O2" i="2"/>
  <c r="P2" i="2"/>
  <c r="Q2" i="2"/>
  <c r="R2" i="2"/>
  <c r="M3" i="2"/>
  <c r="N3" i="2"/>
  <c r="O3" i="2"/>
  <c r="P3" i="2"/>
  <c r="Q3" i="2"/>
  <c r="R3" i="2"/>
  <c r="L4" i="2"/>
  <c r="M4" i="2"/>
  <c r="N4" i="2"/>
  <c r="O4" i="2"/>
  <c r="P4" i="2"/>
  <c r="Q4" i="2"/>
  <c r="R4" i="2"/>
  <c r="K4" i="2"/>
  <c r="K2" i="2"/>
  <c r="B15" i="2"/>
  <c r="B14" i="2"/>
  <c r="B11" i="2"/>
  <c r="C11" i="2" s="1"/>
  <c r="D11" i="2" s="1"/>
  <c r="B10" i="2"/>
  <c r="C10" i="2" s="1"/>
  <c r="D10" i="2" s="1"/>
  <c r="B9" i="2"/>
  <c r="C9" i="2" s="1"/>
  <c r="D9" i="2" s="1"/>
  <c r="B13" i="2"/>
  <c r="B18" i="2" s="1"/>
  <c r="O20" i="1"/>
  <c r="O13" i="1"/>
  <c r="O12" i="1"/>
  <c r="N13" i="1"/>
  <c r="N12" i="1"/>
  <c r="M13" i="1"/>
  <c r="M12" i="1"/>
  <c r="E7" i="1"/>
  <c r="H20" i="1" s="1"/>
  <c r="B12" i="3" l="1"/>
  <c r="B14" i="3"/>
  <c r="B13" i="3"/>
  <c r="B17" i="2"/>
  <c r="G21" i="1"/>
  <c r="O22" i="1"/>
  <c r="O26" i="1" s="1"/>
  <c r="O21" i="1"/>
  <c r="I21" i="1"/>
  <c r="I20" i="1"/>
  <c r="N20" i="1"/>
  <c r="N24" i="1" s="1"/>
  <c r="M20" i="1"/>
  <c r="M24" i="1" s="1"/>
  <c r="G22" i="1"/>
  <c r="M21" i="1"/>
  <c r="I22" i="1"/>
  <c r="N22" i="1"/>
  <c r="N26" i="1" s="1"/>
  <c r="H22" i="1"/>
  <c r="N21" i="1"/>
  <c r="H21" i="1"/>
  <c r="M22" i="1"/>
  <c r="G20" i="1"/>
  <c r="M26" i="1"/>
  <c r="O24" i="1"/>
  <c r="O25" i="1"/>
  <c r="N25" i="1"/>
  <c r="M25" i="1"/>
  <c r="B17" i="3" l="1"/>
  <c r="B21" i="3" s="1"/>
  <c r="B18" i="3"/>
  <c r="B22" i="3" s="1"/>
  <c r="B16" i="3"/>
  <c r="B20" i="3" s="1"/>
  <c r="M10" i="3" s="1"/>
  <c r="M12" i="3" s="1"/>
  <c r="G10" i="2"/>
  <c r="G11" i="2"/>
  <c r="G9" i="2"/>
  <c r="P26" i="1"/>
  <c r="Q26" i="1" s="1"/>
  <c r="P24" i="1"/>
  <c r="Q24" i="1" s="1"/>
  <c r="P25" i="1"/>
  <c r="Q25" i="1" s="1"/>
  <c r="A12" i="1"/>
  <c r="C12" i="1"/>
  <c r="B12" i="1"/>
  <c r="I10" i="3" l="1"/>
  <c r="I12" i="3" s="1"/>
  <c r="I17" i="3" s="1"/>
  <c r="O10" i="3"/>
  <c r="O12" i="3" s="1"/>
  <c r="H10" i="3"/>
  <c r="H12" i="3" s="1"/>
  <c r="H15" i="3" s="1"/>
  <c r="N10" i="3"/>
  <c r="N12" i="3" s="1"/>
  <c r="D20" i="3"/>
  <c r="C20" i="3"/>
  <c r="C22" i="3"/>
  <c r="C21" i="3"/>
  <c r="B25" i="3"/>
  <c r="B24" i="3"/>
  <c r="I12" i="1"/>
  <c r="I25" i="1" s="1"/>
  <c r="I13" i="1"/>
  <c r="I26" i="1" s="1"/>
  <c r="I11" i="1"/>
  <c r="I24" i="1" s="1"/>
  <c r="H13" i="1"/>
  <c r="H26" i="1" s="1"/>
  <c r="H11" i="1"/>
  <c r="H24" i="1" s="1"/>
  <c r="H12" i="1"/>
  <c r="H25" i="1" s="1"/>
  <c r="G12" i="1"/>
  <c r="G25" i="1" s="1"/>
  <c r="G13" i="1"/>
  <c r="G26" i="1" s="1"/>
  <c r="G11" i="1"/>
  <c r="G24" i="1" s="1"/>
  <c r="C16" i="1"/>
  <c r="A16" i="1"/>
  <c r="B16" i="1"/>
  <c r="I16" i="3" l="1"/>
  <c r="H17" i="3"/>
  <c r="I15" i="3"/>
  <c r="H16" i="3"/>
  <c r="J24" i="1"/>
  <c r="K24" i="1" s="1"/>
  <c r="J26" i="1"/>
  <c r="K26" i="1" s="1"/>
  <c r="J25" i="1"/>
  <c r="K25" i="1" s="1"/>
  <c r="G17" i="3" l="1"/>
  <c r="G15" i="3"/>
  <c r="J15" i="3" s="1"/>
  <c r="J19" i="3" s="1"/>
  <c r="K19" i="3" s="1"/>
  <c r="G16" i="3"/>
  <c r="J16" i="3" s="1"/>
  <c r="J20" i="3" s="1"/>
  <c r="K20" i="3" s="1"/>
  <c r="J17" i="3"/>
  <c r="J21" i="3" s="1"/>
  <c r="K21" i="3" s="1"/>
</calcChain>
</file>

<file path=xl/sharedStrings.xml><?xml version="1.0" encoding="utf-8"?>
<sst xmlns="http://schemas.openxmlformats.org/spreadsheetml/2006/main" count="116" uniqueCount="25">
  <si>
    <t>Y = 0.257R+ 0.504G + 0.098B + 16</t>
  </si>
  <si>
    <t>Cb = –0.148R – 0.291G+ 0.439B + 128</t>
  </si>
  <si>
    <t>Cr = 0.439R – 0.368G – 0.071B + 1</t>
  </si>
  <si>
    <t>R</t>
  </si>
  <si>
    <t>G</t>
  </si>
  <si>
    <t>B</t>
  </si>
  <si>
    <t>Y -= 16;</t>
  </si>
  <si>
    <t xml:space="preserve">  U -= 128;</t>
  </si>
  <si>
    <t xml:space="preserve">  V -= 128;</t>
  </si>
  <si>
    <t xml:space="preserve">  R = 1.164 * Y             + 1.596 * V;</t>
  </si>
  <si>
    <t xml:space="preserve">  G = 1.164 * Y - 0.392 * U - 0.813 * V;</t>
  </si>
  <si>
    <t xml:space="preserve">  B = 1.164 * Y + 2.017 * U;</t>
  </si>
  <si>
    <t xml:space="preserve">  Y =  0.257 * R + 0.504 * G + 0.098 * B +  16;</t>
  </si>
  <si>
    <t xml:space="preserve">  U = -0.148 * R - 0.291 * G + 0.439 * B + 128;</t>
  </si>
  <si>
    <t xml:space="preserve">  V =  0.439 * R - 0.368 * G - 0.071 * B + 128;</t>
  </si>
  <si>
    <t>Constants</t>
  </si>
  <si>
    <t>Y</t>
  </si>
  <si>
    <t>U</t>
  </si>
  <si>
    <t>V</t>
  </si>
  <si>
    <t xml:space="preserve">U </t>
  </si>
  <si>
    <t xml:space="preserve">V </t>
  </si>
  <si>
    <t>Cb</t>
  </si>
  <si>
    <t>Cr</t>
  </si>
  <si>
    <t>Cb = B-Y</t>
  </si>
  <si>
    <t>Cr = R-Y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</si>
</sst>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8AF2-C2AC-4A94-8421-CBCE7687D75D}">
  <dimension ref="A1:Q26"/>
  <sheetViews>
    <sheetView topLeftCell="A4" workbookViewId="0">
      <selection activeCell="N12" sqref="N12"/>
    </sheetView>
  </sheetViews>
  <sheetFormatPr defaultRowHeight="14.25"/>
  <sheetData>
    <row r="1" spans="1:15">
      <c r="A1" t="s">
        <v>0</v>
      </c>
      <c r="G1" s="1" t="s">
        <v>6</v>
      </c>
      <c r="M1" s="1" t="s">
        <v>12</v>
      </c>
    </row>
    <row r="2" spans="1:15">
      <c r="A2" t="s">
        <v>1</v>
      </c>
      <c r="G2" s="1" t="s">
        <v>7</v>
      </c>
      <c r="M2" s="1" t="s">
        <v>13</v>
      </c>
    </row>
    <row r="3" spans="1:15">
      <c r="A3" t="s">
        <v>2</v>
      </c>
      <c r="G3" s="1" t="s">
        <v>8</v>
      </c>
      <c r="M3" s="1" t="s">
        <v>14</v>
      </c>
    </row>
    <row r="4" spans="1:15">
      <c r="G4" s="1" t="s">
        <v>9</v>
      </c>
      <c r="M4" s="1"/>
    </row>
    <row r="5" spans="1:15">
      <c r="G5" s="1" t="s">
        <v>10</v>
      </c>
      <c r="M5" s="1"/>
    </row>
    <row r="6" spans="1:15">
      <c r="E6">
        <v>10</v>
      </c>
      <c r="G6" s="1" t="s">
        <v>11</v>
      </c>
      <c r="M6" s="1"/>
    </row>
    <row r="7" spans="1:15">
      <c r="A7" t="s">
        <v>3</v>
      </c>
      <c r="B7" t="s">
        <v>4</v>
      </c>
      <c r="C7" t="s">
        <v>5</v>
      </c>
      <c r="E7">
        <f>2^E6</f>
        <v>1024</v>
      </c>
      <c r="M7" s="1"/>
    </row>
    <row r="8" spans="1:15">
      <c r="A8">
        <v>15</v>
      </c>
      <c r="B8">
        <v>15</v>
      </c>
      <c r="C8">
        <v>15</v>
      </c>
      <c r="L8" t="s">
        <v>16</v>
      </c>
      <c r="M8" s="1"/>
    </row>
    <row r="9" spans="1:15">
      <c r="L9" t="s">
        <v>17</v>
      </c>
    </row>
    <row r="10" spans="1:15">
      <c r="G10" t="s">
        <v>16</v>
      </c>
      <c r="H10" t="s">
        <v>17</v>
      </c>
      <c r="I10" t="s">
        <v>18</v>
      </c>
      <c r="L10" t="s">
        <v>18</v>
      </c>
      <c r="M10" s="1" t="s">
        <v>3</v>
      </c>
      <c r="N10" t="s">
        <v>4</v>
      </c>
      <c r="O10" t="s">
        <v>5</v>
      </c>
    </row>
    <row r="11" spans="1:15">
      <c r="A11" t="s">
        <v>16</v>
      </c>
      <c r="B11" t="s">
        <v>19</v>
      </c>
      <c r="C11" t="s">
        <v>20</v>
      </c>
      <c r="G11">
        <f>$Q$24</f>
        <v>5</v>
      </c>
      <c r="H11">
        <f>$Q$25</f>
        <v>-4</v>
      </c>
      <c r="I11">
        <f>$Q$26</f>
        <v>-5</v>
      </c>
      <c r="M11">
        <v>0</v>
      </c>
      <c r="N11">
        <v>11</v>
      </c>
      <c r="O11">
        <v>0</v>
      </c>
    </row>
    <row r="12" spans="1:15">
      <c r="A12">
        <f>(M20*A8+N20*B8+O20*C8)/E7</f>
        <v>12.8759765625</v>
      </c>
      <c r="B12">
        <f>((-M21)*A8-N21*B8+O21*C8)/E7</f>
        <v>13.1689453125</v>
      </c>
      <c r="C12">
        <f>(M22*A8-N22*B8+O22*C8)/E7</f>
        <v>11.0302734375</v>
      </c>
      <c r="G12">
        <f t="shared" ref="G12:G13" si="0">$Q$24</f>
        <v>5</v>
      </c>
      <c r="H12">
        <f t="shared" ref="H12:H13" si="1">$Q$25</f>
        <v>-4</v>
      </c>
      <c r="I12">
        <f t="shared" ref="I12:I13" si="2">$Q$26</f>
        <v>-5</v>
      </c>
      <c r="L12" t="s">
        <v>16</v>
      </c>
      <c r="M12">
        <f>M11</f>
        <v>0</v>
      </c>
      <c r="N12">
        <f>N11</f>
        <v>11</v>
      </c>
      <c r="O12">
        <f>O11</f>
        <v>0</v>
      </c>
    </row>
    <row r="13" spans="1:15">
      <c r="G13">
        <f t="shared" si="0"/>
        <v>5</v>
      </c>
      <c r="H13">
        <f t="shared" si="1"/>
        <v>-4</v>
      </c>
      <c r="I13">
        <f t="shared" si="2"/>
        <v>-5</v>
      </c>
      <c r="L13" t="s">
        <v>17</v>
      </c>
      <c r="M13">
        <f>M11</f>
        <v>0</v>
      </c>
      <c r="N13">
        <f>N11</f>
        <v>11</v>
      </c>
      <c r="O13">
        <f>O11</f>
        <v>0</v>
      </c>
    </row>
    <row r="14" spans="1:15">
      <c r="L14" t="s">
        <v>18</v>
      </c>
    </row>
    <row r="15" spans="1:15">
      <c r="A15" t="s">
        <v>3</v>
      </c>
      <c r="B15" t="s">
        <v>4</v>
      </c>
      <c r="C15" t="s">
        <v>5</v>
      </c>
      <c r="N15" t="s">
        <v>15</v>
      </c>
    </row>
    <row r="16" spans="1:15">
      <c r="A16">
        <f>(G20*A12+I20*C12)/E7</f>
        <v>32.576909065246582</v>
      </c>
      <c r="B16">
        <f>(G21*A12-H21*B12-I21*C12)/E7</f>
        <v>29.118576049804688</v>
      </c>
      <c r="C16">
        <f>(G22*A12+H22*B12)/E7</f>
        <v>41.532382965087891</v>
      </c>
      <c r="F16" t="s">
        <v>3</v>
      </c>
      <c r="G16">
        <v>1.1639999999999999</v>
      </c>
      <c r="I16">
        <v>1.5960000000000001</v>
      </c>
      <c r="M16">
        <v>0.25700000000000001</v>
      </c>
      <c r="N16">
        <v>0.504</v>
      </c>
      <c r="O16">
        <v>9.8000000000000004E-2</v>
      </c>
    </row>
    <row r="17" spans="6:17">
      <c r="F17" t="s">
        <v>4</v>
      </c>
      <c r="G17">
        <v>1.1639999999999999</v>
      </c>
      <c r="H17">
        <v>-0.39200000000000002</v>
      </c>
      <c r="I17">
        <v>-0.81299999999999994</v>
      </c>
      <c r="M17">
        <v>-0.14799999999999999</v>
      </c>
      <c r="N17">
        <v>-0.29099999999999998</v>
      </c>
      <c r="O17">
        <v>0.439</v>
      </c>
    </row>
    <row r="18" spans="6:17">
      <c r="F18" t="s">
        <v>5</v>
      </c>
      <c r="G18">
        <v>1.1639999999999999</v>
      </c>
      <c r="H18">
        <v>2.0169999999999999</v>
      </c>
      <c r="M18">
        <v>0.439</v>
      </c>
      <c r="N18">
        <v>-0.36799999999999999</v>
      </c>
      <c r="O18">
        <v>-7.0999999999999994E-2</v>
      </c>
    </row>
    <row r="20" spans="6:17">
      <c r="F20" t="s">
        <v>3</v>
      </c>
      <c r="G20">
        <f>INT(G16*$E$7)</f>
        <v>1191</v>
      </c>
      <c r="H20">
        <f t="shared" ref="H20:I20" si="3">INT(H16*$E$7)</f>
        <v>0</v>
      </c>
      <c r="I20">
        <f t="shared" si="3"/>
        <v>1634</v>
      </c>
      <c r="M20">
        <f>INT(M16*$E$7)</f>
        <v>263</v>
      </c>
      <c r="N20">
        <f t="shared" ref="N20:O20" si="4">INT(N16*$E$7)</f>
        <v>516</v>
      </c>
      <c r="O20">
        <f t="shared" si="4"/>
        <v>100</v>
      </c>
    </row>
    <row r="21" spans="6:17">
      <c r="F21" t="s">
        <v>4</v>
      </c>
      <c r="G21">
        <f t="shared" ref="G21:I22" si="5">INT(G17*$E$7)</f>
        <v>1191</v>
      </c>
      <c r="H21">
        <f t="shared" si="5"/>
        <v>-402</v>
      </c>
      <c r="I21">
        <f t="shared" si="5"/>
        <v>-833</v>
      </c>
      <c r="M21">
        <f t="shared" ref="M21:O22" si="6">INT(M17*$E$7)</f>
        <v>-152</v>
      </c>
      <c r="N21">
        <f t="shared" si="6"/>
        <v>-298</v>
      </c>
      <c r="O21">
        <f t="shared" si="6"/>
        <v>449</v>
      </c>
    </row>
    <row r="22" spans="6:17">
      <c r="F22" t="s">
        <v>5</v>
      </c>
      <c r="G22">
        <f t="shared" si="5"/>
        <v>1191</v>
      </c>
      <c r="H22">
        <f t="shared" si="5"/>
        <v>2065</v>
      </c>
      <c r="I22">
        <f t="shared" si="5"/>
        <v>0</v>
      </c>
      <c r="M22">
        <f t="shared" si="6"/>
        <v>449</v>
      </c>
      <c r="N22">
        <f t="shared" si="6"/>
        <v>-377</v>
      </c>
      <c r="O22">
        <f t="shared" si="6"/>
        <v>-73</v>
      </c>
    </row>
    <row r="24" spans="6:17">
      <c r="F24" t="s">
        <v>3</v>
      </c>
      <c r="G24">
        <f>G20*G11</f>
        <v>5955</v>
      </c>
      <c r="H24">
        <f t="shared" ref="H24:I24" si="7">H20*H11</f>
        <v>0</v>
      </c>
      <c r="I24">
        <f t="shared" si="7"/>
        <v>-8170</v>
      </c>
      <c r="J24">
        <f>SUM(G24:I24)</f>
        <v>-2215</v>
      </c>
      <c r="K24">
        <f>INT(J24/E$7)</f>
        <v>-3</v>
      </c>
      <c r="L24" t="s">
        <v>16</v>
      </c>
      <c r="M24">
        <f>M20*M11</f>
        <v>0</v>
      </c>
      <c r="N24">
        <f t="shared" ref="N24:O24" si="8">N20*N11</f>
        <v>5676</v>
      </c>
      <c r="O24">
        <f t="shared" si="8"/>
        <v>0</v>
      </c>
      <c r="P24">
        <f>SUM(M24:O24)</f>
        <v>5676</v>
      </c>
      <c r="Q24">
        <f>INT(P24/E$7)</f>
        <v>5</v>
      </c>
    </row>
    <row r="25" spans="6:17">
      <c r="F25" t="s">
        <v>4</v>
      </c>
      <c r="G25">
        <f t="shared" ref="G25:I25" si="9">G21*G12</f>
        <v>5955</v>
      </c>
      <c r="H25">
        <f t="shared" si="9"/>
        <v>1608</v>
      </c>
      <c r="I25">
        <f t="shared" si="9"/>
        <v>4165</v>
      </c>
      <c r="J25">
        <f>SUM(G25:I25)</f>
        <v>11728</v>
      </c>
      <c r="K25">
        <f t="shared" ref="K25:K26" si="10">INT(J25/E$7)</f>
        <v>11</v>
      </c>
      <c r="L25" t="s">
        <v>17</v>
      </c>
      <c r="M25">
        <f t="shared" ref="M25:O25" si="11">M21*M12</f>
        <v>0</v>
      </c>
      <c r="N25">
        <f t="shared" si="11"/>
        <v>-3278</v>
      </c>
      <c r="O25">
        <f t="shared" si="11"/>
        <v>0</v>
      </c>
      <c r="P25">
        <f>SUM(M25:O25)</f>
        <v>-3278</v>
      </c>
      <c r="Q25">
        <f t="shared" ref="Q25:Q26" si="12">INT(P25/E$7)</f>
        <v>-4</v>
      </c>
    </row>
    <row r="26" spans="6:17">
      <c r="F26" t="s">
        <v>5</v>
      </c>
      <c r="G26">
        <f t="shared" ref="G26:I26" si="13">G22*G13</f>
        <v>5955</v>
      </c>
      <c r="H26">
        <f t="shared" si="13"/>
        <v>-8260</v>
      </c>
      <c r="I26">
        <f t="shared" si="13"/>
        <v>0</v>
      </c>
      <c r="J26">
        <f>SUM(G26:I26)</f>
        <v>-2305</v>
      </c>
      <c r="K26">
        <f t="shared" si="10"/>
        <v>-3</v>
      </c>
      <c r="L26" t="s">
        <v>18</v>
      </c>
      <c r="M26">
        <f t="shared" ref="M26:O26" si="14">M22*M13</f>
        <v>0</v>
      </c>
      <c r="N26">
        <f t="shared" si="14"/>
        <v>-4147</v>
      </c>
      <c r="O26">
        <f t="shared" si="14"/>
        <v>0</v>
      </c>
      <c r="P26">
        <f>SUM(M26:O26)</f>
        <v>-4147</v>
      </c>
      <c r="Q26">
        <f t="shared" si="12"/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EED7-51B9-46A1-B826-06E20B594DC2}">
  <dimension ref="A1:R18"/>
  <sheetViews>
    <sheetView workbookViewId="0">
      <selection activeCell="D23" sqref="A1:XFD1048576"/>
    </sheetView>
  </sheetViews>
  <sheetFormatPr defaultRowHeight="14.25"/>
  <sheetData>
    <row r="1" spans="1:18">
      <c r="B1" t="s">
        <v>3</v>
      </c>
      <c r="C1" t="s">
        <v>4</v>
      </c>
      <c r="D1" t="s">
        <v>5</v>
      </c>
      <c r="G1" t="s">
        <v>16</v>
      </c>
      <c r="H1" t="s">
        <v>21</v>
      </c>
      <c r="I1" t="s">
        <v>22</v>
      </c>
    </row>
    <row r="2" spans="1:18">
      <c r="A2" t="s">
        <v>16</v>
      </c>
      <c r="B2">
        <v>0.29899999999999999</v>
      </c>
      <c r="C2">
        <v>0.58699999999999997</v>
      </c>
      <c r="D2">
        <v>0.114</v>
      </c>
      <c r="E2">
        <v>0.40300000000000002</v>
      </c>
      <c r="F2" t="s">
        <v>3</v>
      </c>
      <c r="G2">
        <v>1</v>
      </c>
      <c r="H2">
        <v>0</v>
      </c>
      <c r="I2">
        <v>1.403</v>
      </c>
      <c r="K2">
        <f>256*B2</f>
        <v>76.543999999999997</v>
      </c>
      <c r="L2">
        <f t="shared" ref="L2:R4" si="0">256*C2</f>
        <v>150.27199999999999</v>
      </c>
      <c r="M2">
        <f t="shared" si="0"/>
        <v>29.184000000000001</v>
      </c>
      <c r="N2">
        <f t="shared" si="0"/>
        <v>103.16800000000001</v>
      </c>
      <c r="O2" t="e">
        <f t="shared" si="0"/>
        <v>#VALUE!</v>
      </c>
      <c r="P2">
        <f t="shared" si="0"/>
        <v>256</v>
      </c>
      <c r="Q2">
        <f t="shared" si="0"/>
        <v>0</v>
      </c>
      <c r="R2">
        <f t="shared" si="0"/>
        <v>359.16800000000001</v>
      </c>
    </row>
    <row r="3" spans="1:18">
      <c r="A3" t="s">
        <v>21</v>
      </c>
      <c r="B3">
        <v>-0.16900000000000001</v>
      </c>
      <c r="C3">
        <v>-0.33100000000000002</v>
      </c>
      <c r="D3">
        <v>0.5</v>
      </c>
      <c r="F3" t="s">
        <v>4</v>
      </c>
      <c r="G3">
        <v>1</v>
      </c>
      <c r="H3">
        <v>-0.34399999999999997</v>
      </c>
      <c r="I3">
        <v>-0.71399999999999997</v>
      </c>
      <c r="K3">
        <f>-256*B3</f>
        <v>43.264000000000003</v>
      </c>
      <c r="L3">
        <f>-256*C3</f>
        <v>84.736000000000004</v>
      </c>
      <c r="M3">
        <f t="shared" si="0"/>
        <v>128</v>
      </c>
      <c r="N3">
        <f t="shared" si="0"/>
        <v>0</v>
      </c>
      <c r="O3" t="e">
        <f t="shared" si="0"/>
        <v>#VALUE!</v>
      </c>
      <c r="P3">
        <f t="shared" si="0"/>
        <v>256</v>
      </c>
      <c r="Q3">
        <f t="shared" si="0"/>
        <v>-88.063999999999993</v>
      </c>
      <c r="R3">
        <f t="shared" si="0"/>
        <v>-182.78399999999999</v>
      </c>
    </row>
    <row r="4" spans="1:18">
      <c r="A4" t="s">
        <v>22</v>
      </c>
      <c r="B4">
        <v>0.5</v>
      </c>
      <c r="C4">
        <v>-0.41899999999999998</v>
      </c>
      <c r="D4">
        <v>-8.1000000000000003E-2</v>
      </c>
      <c r="E4">
        <v>0.77300000000000002</v>
      </c>
      <c r="F4" t="s">
        <v>5</v>
      </c>
      <c r="G4">
        <v>1</v>
      </c>
      <c r="H4">
        <v>1.7729999999999999</v>
      </c>
      <c r="I4">
        <v>0</v>
      </c>
      <c r="K4">
        <f t="shared" ref="K4" si="1">256*B4</f>
        <v>128</v>
      </c>
      <c r="L4">
        <f t="shared" si="0"/>
        <v>-107.264</v>
      </c>
      <c r="M4">
        <f t="shared" si="0"/>
        <v>-20.736000000000001</v>
      </c>
      <c r="N4">
        <f t="shared" si="0"/>
        <v>197.88800000000001</v>
      </c>
      <c r="O4" t="e">
        <f t="shared" si="0"/>
        <v>#VALUE!</v>
      </c>
      <c r="P4">
        <f t="shared" si="0"/>
        <v>256</v>
      </c>
      <c r="Q4">
        <f t="shared" si="0"/>
        <v>453.88799999999998</v>
      </c>
      <c r="R4">
        <f t="shared" si="0"/>
        <v>0</v>
      </c>
    </row>
    <row r="7" spans="1:18">
      <c r="B7">
        <v>0</v>
      </c>
      <c r="C7">
        <v>1</v>
      </c>
      <c r="D7">
        <v>0</v>
      </c>
      <c r="G7">
        <f>B9</f>
        <v>0.58699999999999997</v>
      </c>
      <c r="H7">
        <f>B10</f>
        <v>-0.33100000000000002</v>
      </c>
      <c r="I7">
        <f>B11</f>
        <v>-0.41899999999999998</v>
      </c>
    </row>
    <row r="9" spans="1:18">
      <c r="A9" t="s">
        <v>16</v>
      </c>
      <c r="B9">
        <f>$B$7*B2+$C$7*C2+$D$7*D2</f>
        <v>0.58699999999999997</v>
      </c>
      <c r="C9">
        <f>IF(B9&gt;235,235,B9)</f>
        <v>0.58699999999999997</v>
      </c>
      <c r="D9">
        <f>IF(C9&lt;16,16,C9)</f>
        <v>16</v>
      </c>
      <c r="F9" t="s">
        <v>3</v>
      </c>
      <c r="G9">
        <f>$G$7*G2+$H$7*H2+$I$7*I2</f>
        <v>-8.5699999999999665E-4</v>
      </c>
    </row>
    <row r="10" spans="1:18">
      <c r="A10" t="s">
        <v>21</v>
      </c>
      <c r="B10">
        <f>$B$7*B3+$C$7*C3+$D$7*D3</f>
        <v>-0.33100000000000002</v>
      </c>
      <c r="C10">
        <f t="shared" ref="C10:C11" si="2">IF(B10&gt;235,235,B10)</f>
        <v>-0.33100000000000002</v>
      </c>
      <c r="D10">
        <f t="shared" ref="D10:D11" si="3">IF(C10&lt;16,16,C10)</f>
        <v>16</v>
      </c>
      <c r="F10" t="s">
        <v>4</v>
      </c>
      <c r="G10">
        <f t="shared" ref="G10:G11" si="4">$G$7*G3+$H$7*H3+$I$7*I3</f>
        <v>1.00003</v>
      </c>
    </row>
    <row r="11" spans="1:18">
      <c r="A11" t="s">
        <v>22</v>
      </c>
      <c r="B11">
        <f>$B$7*B4+$C$7*C4+$D$7*D4</f>
        <v>-0.41899999999999998</v>
      </c>
      <c r="C11">
        <f t="shared" si="2"/>
        <v>-0.41899999999999998</v>
      </c>
      <c r="D11">
        <f t="shared" si="3"/>
        <v>16</v>
      </c>
      <c r="F11" t="s">
        <v>5</v>
      </c>
      <c r="G11">
        <f t="shared" si="4"/>
        <v>1.3699999999994272E-4</v>
      </c>
    </row>
    <row r="13" spans="1:18">
      <c r="A13" t="s">
        <v>16</v>
      </c>
      <c r="B13">
        <f>$B$7*B2+$C$7*C2+$D$7*D2+16</f>
        <v>16.587</v>
      </c>
      <c r="F13" t="s">
        <v>3</v>
      </c>
    </row>
    <row r="14" spans="1:18">
      <c r="A14" t="s">
        <v>21</v>
      </c>
      <c r="B14">
        <f>$B$7*B3+$C$7*C3+$D$7*D3+128</f>
        <v>127.669</v>
      </c>
      <c r="F14" t="s">
        <v>4</v>
      </c>
    </row>
    <row r="15" spans="1:18">
      <c r="A15" t="s">
        <v>22</v>
      </c>
      <c r="B15">
        <f>$B$7*B4+$C$7*C4+$D$7*D4+128</f>
        <v>127.581</v>
      </c>
      <c r="F15" t="s">
        <v>5</v>
      </c>
    </row>
    <row r="17" spans="1:2">
      <c r="A17" t="s">
        <v>23</v>
      </c>
      <c r="B17">
        <f>D7-B13</f>
        <v>-16.587</v>
      </c>
    </row>
    <row r="18" spans="1:2">
      <c r="A18" t="s">
        <v>24</v>
      </c>
      <c r="B18">
        <f>B7-B13</f>
        <v>-16.587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5DA3-7002-4907-92E7-48C6E4D10FE2}">
  <dimension ref="A1:Q25"/>
  <sheetViews>
    <sheetView tabSelected="1" workbookViewId="0">
      <selection activeCell="G13" sqref="G13"/>
    </sheetView>
  </sheetViews>
  <sheetFormatPr defaultRowHeight="14.25"/>
  <sheetData>
    <row r="1" spans="1:17">
      <c r="B1" t="s">
        <v>3</v>
      </c>
      <c r="C1" t="s">
        <v>4</v>
      </c>
      <c r="D1" t="s">
        <v>5</v>
      </c>
      <c r="G1" t="s">
        <v>16</v>
      </c>
      <c r="H1" t="s">
        <v>21</v>
      </c>
      <c r="I1" t="s">
        <v>22</v>
      </c>
      <c r="M1" t="s">
        <v>16</v>
      </c>
      <c r="N1" t="s">
        <v>21</v>
      </c>
      <c r="P1" t="s">
        <v>22</v>
      </c>
    </row>
    <row r="2" spans="1:17">
      <c r="A2" t="s">
        <v>16</v>
      </c>
      <c r="B2">
        <v>0.29899999999999999</v>
      </c>
      <c r="C2">
        <v>0.58699999999999997</v>
      </c>
      <c r="D2">
        <v>0.114</v>
      </c>
      <c r="E2">
        <v>0.40300000000000002</v>
      </c>
      <c r="F2" t="s">
        <v>3</v>
      </c>
      <c r="G2">
        <v>1</v>
      </c>
      <c r="H2">
        <v>0</v>
      </c>
      <c r="I2">
        <v>1.403</v>
      </c>
      <c r="L2" t="s">
        <v>3</v>
      </c>
      <c r="M2">
        <v>1</v>
      </c>
      <c r="N2">
        <v>0</v>
      </c>
      <c r="P2">
        <v>1</v>
      </c>
      <c r="Q2">
        <v>0.40300000000000002</v>
      </c>
    </row>
    <row r="3" spans="1:17">
      <c r="A3" t="s">
        <v>21</v>
      </c>
      <c r="B3">
        <v>-0.16900000000000001</v>
      </c>
      <c r="C3">
        <v>-0.33100000000000002</v>
      </c>
      <c r="D3">
        <v>0.5</v>
      </c>
      <c r="F3" t="s">
        <v>4</v>
      </c>
      <c r="G3">
        <v>1</v>
      </c>
      <c r="H3">
        <v>-0.34399999999999997</v>
      </c>
      <c r="I3">
        <v>-0.71399999999999997</v>
      </c>
      <c r="L3" t="s">
        <v>4</v>
      </c>
      <c r="M3">
        <v>1</v>
      </c>
      <c r="N3">
        <v>-0.34399999999999997</v>
      </c>
      <c r="P3">
        <v>-0.71399999999999997</v>
      </c>
    </row>
    <row r="4" spans="1:17">
      <c r="A4" t="s">
        <v>22</v>
      </c>
      <c r="B4">
        <v>0.5</v>
      </c>
      <c r="C4">
        <v>-0.41899999999999998</v>
      </c>
      <c r="D4">
        <v>-8.1000000000000003E-2</v>
      </c>
      <c r="E4">
        <v>0.77300000000000002</v>
      </c>
      <c r="F4" t="s">
        <v>5</v>
      </c>
      <c r="G4">
        <v>1</v>
      </c>
      <c r="H4">
        <v>1.7729999999999999</v>
      </c>
      <c r="I4">
        <v>0</v>
      </c>
      <c r="L4" t="s">
        <v>5</v>
      </c>
      <c r="M4">
        <v>1</v>
      </c>
      <c r="N4">
        <v>1</v>
      </c>
      <c r="O4">
        <v>0.77300000000000002</v>
      </c>
      <c r="P4">
        <v>0</v>
      </c>
    </row>
    <row r="6" spans="1:17">
      <c r="A6" t="s">
        <v>16</v>
      </c>
      <c r="B6">
        <f>B2*256</f>
        <v>76.543999999999997</v>
      </c>
      <c r="C6">
        <f t="shared" ref="C6:D6" si="0">C2*256</f>
        <v>150.27199999999999</v>
      </c>
      <c r="D6">
        <f t="shared" si="0"/>
        <v>29.184000000000001</v>
      </c>
      <c r="G6">
        <f>G2*256</f>
        <v>256</v>
      </c>
      <c r="H6">
        <f>INT(H2*256)</f>
        <v>0</v>
      </c>
      <c r="I6">
        <f>INT(I2*256)</f>
        <v>359</v>
      </c>
      <c r="J6">
        <f t="shared" ref="J6" si="1">J2*256</f>
        <v>0</v>
      </c>
      <c r="L6" t="s">
        <v>3</v>
      </c>
      <c r="M6">
        <f>M2*256</f>
        <v>256</v>
      </c>
      <c r="N6">
        <f t="shared" ref="N6:Q6" si="2">N2*256</f>
        <v>0</v>
      </c>
      <c r="O6">
        <f t="shared" si="2"/>
        <v>0</v>
      </c>
      <c r="P6">
        <f t="shared" si="2"/>
        <v>256</v>
      </c>
      <c r="Q6">
        <f t="shared" si="2"/>
        <v>103.16800000000001</v>
      </c>
    </row>
    <row r="7" spans="1:17">
      <c r="A7" t="s">
        <v>21</v>
      </c>
      <c r="B7">
        <f t="shared" ref="B7:D8" si="3">B3*256</f>
        <v>-43.264000000000003</v>
      </c>
      <c r="C7">
        <f t="shared" si="3"/>
        <v>-84.736000000000004</v>
      </c>
      <c r="D7">
        <f t="shared" si="3"/>
        <v>128</v>
      </c>
      <c r="G7">
        <f t="shared" ref="G7:J8" si="4">G3*256</f>
        <v>256</v>
      </c>
      <c r="H7">
        <v>-88</v>
      </c>
      <c r="I7">
        <f>INT(I3*256)</f>
        <v>-183</v>
      </c>
      <c r="J7">
        <f t="shared" si="4"/>
        <v>0</v>
      </c>
      <c r="L7" t="s">
        <v>4</v>
      </c>
      <c r="M7">
        <f t="shared" ref="M7:Q8" si="5">M3*256</f>
        <v>256</v>
      </c>
      <c r="N7">
        <f t="shared" si="5"/>
        <v>-88.063999999999993</v>
      </c>
      <c r="O7">
        <f t="shared" si="5"/>
        <v>0</v>
      </c>
      <c r="P7">
        <f t="shared" si="5"/>
        <v>-182.78399999999999</v>
      </c>
      <c r="Q7">
        <f t="shared" si="5"/>
        <v>0</v>
      </c>
    </row>
    <row r="8" spans="1:17">
      <c r="A8" t="s">
        <v>22</v>
      </c>
      <c r="B8">
        <f t="shared" si="3"/>
        <v>128</v>
      </c>
      <c r="C8">
        <f t="shared" si="3"/>
        <v>-107.264</v>
      </c>
      <c r="D8">
        <f t="shared" si="3"/>
        <v>-20.736000000000001</v>
      </c>
      <c r="G8">
        <f t="shared" si="4"/>
        <v>256</v>
      </c>
      <c r="H8">
        <f>INT(H4*256)</f>
        <v>453</v>
      </c>
      <c r="I8">
        <f t="shared" si="4"/>
        <v>0</v>
      </c>
      <c r="J8">
        <f t="shared" si="4"/>
        <v>0</v>
      </c>
      <c r="L8" t="s">
        <v>5</v>
      </c>
      <c r="M8">
        <f t="shared" si="5"/>
        <v>256</v>
      </c>
      <c r="N8">
        <f t="shared" si="5"/>
        <v>256</v>
      </c>
      <c r="O8">
        <f t="shared" si="5"/>
        <v>197.88800000000001</v>
      </c>
      <c r="P8">
        <f t="shared" si="5"/>
        <v>0</v>
      </c>
      <c r="Q8">
        <f t="shared" si="5"/>
        <v>0</v>
      </c>
    </row>
    <row r="10" spans="1:17">
      <c r="B10">
        <v>255</v>
      </c>
      <c r="C10">
        <v>255</v>
      </c>
      <c r="D10">
        <v>255</v>
      </c>
      <c r="G10">
        <f>INT(B16)</f>
        <v>255</v>
      </c>
      <c r="H10">
        <f>INT(B21)</f>
        <v>128</v>
      </c>
      <c r="I10">
        <f>INT(B22)</f>
        <v>128</v>
      </c>
      <c r="M10">
        <f>INT(B20)</f>
        <v>271</v>
      </c>
      <c r="N10">
        <f>INT(B21)</f>
        <v>128</v>
      </c>
      <c r="O10">
        <f>INT(B22)</f>
        <v>128</v>
      </c>
    </row>
    <row r="12" spans="1:17">
      <c r="A12" t="s">
        <v>16</v>
      </c>
      <c r="B12">
        <f>$B$10*B6+$C$10*C6+$D$10*D6</f>
        <v>65280</v>
      </c>
      <c r="G12">
        <f>G10</f>
        <v>255</v>
      </c>
      <c r="H12">
        <f>H10-128</f>
        <v>0</v>
      </c>
      <c r="I12">
        <f>I10-128</f>
        <v>0</v>
      </c>
      <c r="M12">
        <f>M10-16</f>
        <v>255</v>
      </c>
      <c r="N12">
        <f t="shared" ref="N12:O12" si="6">N10-128</f>
        <v>0</v>
      </c>
      <c r="O12">
        <f t="shared" si="6"/>
        <v>0</v>
      </c>
    </row>
    <row r="13" spans="1:17">
      <c r="A13" t="s">
        <v>21</v>
      </c>
      <c r="B13">
        <f t="shared" ref="B13:B14" si="7">$B$10*B7+$C$10*C7+$D$10*D7</f>
        <v>0</v>
      </c>
    </row>
    <row r="14" spans="1:17">
      <c r="A14" t="s">
        <v>22</v>
      </c>
      <c r="B14">
        <f t="shared" si="7"/>
        <v>0</v>
      </c>
    </row>
    <row r="15" spans="1:17">
      <c r="F15" t="s">
        <v>3</v>
      </c>
      <c r="G15">
        <f>$G$12*G6</f>
        <v>65280</v>
      </c>
      <c r="H15">
        <f>$H$12*H6</f>
        <v>0</v>
      </c>
      <c r="I15">
        <f>$I$12*I6</f>
        <v>0</v>
      </c>
      <c r="J15">
        <f>SUM(F15:I15)</f>
        <v>65280</v>
      </c>
    </row>
    <row r="16" spans="1:17">
      <c r="A16" t="s">
        <v>16</v>
      </c>
      <c r="B16">
        <f>B12/256</f>
        <v>255</v>
      </c>
      <c r="F16" t="s">
        <v>4</v>
      </c>
      <c r="G16">
        <f t="shared" ref="G16:G17" si="8">$G$12*G7</f>
        <v>65280</v>
      </c>
      <c r="H16">
        <f t="shared" ref="H16:H17" si="9">$H$12*H7</f>
        <v>0</v>
      </c>
      <c r="I16">
        <f t="shared" ref="I16:I17" si="10">$I$12*I7</f>
        <v>0</v>
      </c>
      <c r="J16">
        <f t="shared" ref="J16:J17" si="11">SUM(F16:I16)</f>
        <v>65280</v>
      </c>
    </row>
    <row r="17" spans="1:11">
      <c r="A17" t="s">
        <v>21</v>
      </c>
      <c r="B17">
        <f t="shared" ref="B17:B18" si="12">B13/256</f>
        <v>0</v>
      </c>
      <c r="F17" t="s">
        <v>5</v>
      </c>
      <c r="G17">
        <f t="shared" si="8"/>
        <v>65280</v>
      </c>
      <c r="H17">
        <f t="shared" si="9"/>
        <v>0</v>
      </c>
      <c r="I17">
        <f t="shared" si="10"/>
        <v>0</v>
      </c>
      <c r="J17">
        <f t="shared" si="11"/>
        <v>65280</v>
      </c>
    </row>
    <row r="18" spans="1:11">
      <c r="A18" t="s">
        <v>22</v>
      </c>
      <c r="B18">
        <f t="shared" si="12"/>
        <v>0</v>
      </c>
    </row>
    <row r="19" spans="1:11">
      <c r="F19" t="s">
        <v>3</v>
      </c>
      <c r="J19">
        <f>J15/256</f>
        <v>255</v>
      </c>
      <c r="K19" t="str">
        <f>DEC2HEX(J19)</f>
        <v>FF</v>
      </c>
    </row>
    <row r="20" spans="1:11">
      <c r="A20" t="s">
        <v>16</v>
      </c>
      <c r="B20">
        <f>B16+16</f>
        <v>271</v>
      </c>
      <c r="C20" t="str">
        <f>DEC2HEX(B20)</f>
        <v>10F</v>
      </c>
      <c r="D20">
        <f>IF(B20&gt;255,255,B20)</f>
        <v>255</v>
      </c>
      <c r="F20" t="s">
        <v>4</v>
      </c>
      <c r="J20">
        <f>J16/256</f>
        <v>255</v>
      </c>
      <c r="K20" t="str">
        <f t="shared" ref="K20:K21" si="13">DEC2HEX(J20)</f>
        <v>FF</v>
      </c>
    </row>
    <row r="21" spans="1:11">
      <c r="A21" t="s">
        <v>21</v>
      </c>
      <c r="B21">
        <f>B17+128</f>
        <v>128</v>
      </c>
      <c r="C21" t="str">
        <f t="shared" ref="C21:C22" si="14">DEC2HEX(B21)</f>
        <v>80</v>
      </c>
      <c r="F21" t="s">
        <v>5</v>
      </c>
      <c r="J21">
        <f>J17/256</f>
        <v>255</v>
      </c>
      <c r="K21" t="str">
        <f t="shared" si="13"/>
        <v>FF</v>
      </c>
    </row>
    <row r="22" spans="1:11">
      <c r="A22" t="s">
        <v>22</v>
      </c>
      <c r="B22">
        <f>B18+128</f>
        <v>128</v>
      </c>
      <c r="C22" t="str">
        <f t="shared" si="14"/>
        <v>80</v>
      </c>
    </row>
    <row r="23" spans="1:11">
      <c r="F23" t="s">
        <v>3</v>
      </c>
    </row>
    <row r="24" spans="1:11">
      <c r="A24" t="s">
        <v>23</v>
      </c>
      <c r="B24">
        <f>D10-B16</f>
        <v>0</v>
      </c>
      <c r="F24" t="s">
        <v>4</v>
      </c>
    </row>
    <row r="25" spans="1:11">
      <c r="A25" t="s">
        <v>24</v>
      </c>
      <c r="B25">
        <f>B10-B16</f>
        <v>0</v>
      </c>
      <c r="F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2021-09-10T15:00:58Z</dcterms:created>
  <dcterms:modified xsi:type="dcterms:W3CDTF">2021-09-18T16:31:30Z</dcterms:modified>
</cp:coreProperties>
</file>