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r\Desktop\"/>
    </mc:Choice>
  </mc:AlternateContent>
  <xr:revisionPtr revIDLastSave="0" documentId="13_ncr:1_{1C3C168E-F953-47F5-A251-C819675FB81B}" xr6:coauthVersionLast="47" xr6:coauthVersionMax="47" xr10:uidLastSave="{00000000-0000-0000-0000-000000000000}"/>
  <bookViews>
    <workbookView xWindow="-120" yWindow="-120" windowWidth="29040" windowHeight="15840" xr2:uid="{2BE729AF-F816-442F-8BF1-35C94FE01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1" i="1"/>
  <c r="C20" i="1"/>
  <c r="C19" i="1"/>
  <c r="C18" i="1"/>
  <c r="C17" i="1"/>
  <c r="C16" i="1"/>
  <c r="C15" i="1"/>
  <c r="C14" i="1"/>
  <c r="C13" i="1"/>
  <c r="C12" i="1"/>
  <c r="C11" i="1"/>
  <c r="C9" i="1"/>
  <c r="C8" i="1"/>
  <c r="C7" i="1"/>
  <c r="C6" i="1"/>
  <c r="C5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Chandrakumar, Chanjief</author>
  </authors>
  <commentList>
    <comment ref="D1" authorId="0" shapeId="0" xr:uid="{B757B2C2-08F0-4A3A-9DAA-CA74C5A88B9B}">
      <text>
        <r>
          <rPr>
            <b/>
            <sz val="9"/>
            <color indexed="81"/>
            <rFont val="Tahoma"/>
            <family val="2"/>
          </rPr>
          <t>Chandrakumar, Chanjief:</t>
        </r>
        <r>
          <rPr>
            <sz val="9"/>
            <color indexed="81"/>
            <rFont val="Tahoma"/>
            <family val="2"/>
          </rPr>
          <t xml:space="preserve">
Energy, total metabolisable, available carbohydrate, FSANZ (kJ)</t>
        </r>
      </text>
    </comment>
    <comment ref="E1" authorId="0" shapeId="0" xr:uid="{820F14A8-41D9-485E-BD69-ABB2548A9F4C}">
      <text>
        <r>
          <rPr>
            <b/>
            <sz val="9"/>
            <color indexed="81"/>
            <rFont val="Tahoma"/>
            <family val="2"/>
          </rPr>
          <t>Chandrakumar, Chanjief:</t>
        </r>
        <r>
          <rPr>
            <sz val="9"/>
            <color indexed="81"/>
            <rFont val="Tahoma"/>
            <family val="2"/>
          </rPr>
          <t xml:space="preserve">
Energy, total metabolisable, available carbohydrate, FSANZ (kcal)</t>
        </r>
      </text>
    </comment>
  </commentList>
</comments>
</file>

<file path=xl/sharedStrings.xml><?xml version="1.0" encoding="utf-8"?>
<sst xmlns="http://schemas.openxmlformats.org/spreadsheetml/2006/main" count="183" uniqueCount="149">
  <si>
    <t>Food Name</t>
  </si>
  <si>
    <t>Price (RM)</t>
  </si>
  <si>
    <t>Energy (kJ/100g)</t>
  </si>
  <si>
    <t>Energy (kcal/100g)</t>
  </si>
  <si>
    <t>Sugars, total (g/100g)</t>
  </si>
  <si>
    <t>Fatty acids, total saturated (g/100g)</t>
  </si>
  <si>
    <t>Fat, total (g/100g)</t>
  </si>
  <si>
    <t>Cholesterol (mg/100g)</t>
  </si>
  <si>
    <t>Protein, total; calculated from total nitrogen (g/100g)</t>
  </si>
  <si>
    <t>Fibre, total dietary (g/100g)</t>
  </si>
  <si>
    <t>Vitamin C (mg/100g)</t>
  </si>
  <si>
    <t>Vitamin E, alpha-tocopherol equivalents (mg/100g)</t>
  </si>
  <si>
    <t>Calcium (mg/100g)</t>
  </si>
  <si>
    <t>Iron (mg/100g)</t>
  </si>
  <si>
    <t>Magnesium (mg/100g)</t>
  </si>
  <si>
    <t>Potassium (mg/100g)</t>
  </si>
  <si>
    <t>Thiamin [B1] (mg/100g)</t>
  </si>
  <si>
    <t>Riboflavin [B2] (mg/100g)</t>
  </si>
  <si>
    <t>Dietary folate equivalents (µg/100g)</t>
  </si>
  <si>
    <t>Zinc (mg/100g)</t>
  </si>
  <si>
    <t>Vitamin B12 (µg/100g)</t>
  </si>
  <si>
    <t>Phosphorus (mg/100g)</t>
  </si>
  <si>
    <t>Copper (mg/100g)</t>
  </si>
  <si>
    <t>Manganese (μg/100g)</t>
  </si>
  <si>
    <t>Selenium (µg/100g)</t>
  </si>
  <si>
    <t>Niacin equivalents, total (mg/100g)</t>
  </si>
  <si>
    <t xml:space="preserve">Pantothenic acid [B5] </t>
  </si>
  <si>
    <t>Vitamin B6 (mg/100g)</t>
  </si>
  <si>
    <t>Vitamin A, retinol equivalents (µg/100g)</t>
  </si>
  <si>
    <t>Vitamin K (μg/100g)</t>
  </si>
  <si>
    <t>Fatty acids, total polyunsaturated (g/100g)</t>
  </si>
  <si>
    <t>Iodide (μg/100g)</t>
  </si>
  <si>
    <t>Sodium (mg/100g)</t>
  </si>
  <si>
    <t>Vitamin D (μg/100g)</t>
  </si>
  <si>
    <t xml:space="preserve">Histidine (g/100g) </t>
  </si>
  <si>
    <t xml:space="preserve">Isoleucine (g/100g) </t>
  </si>
  <si>
    <t xml:space="preserve">Leucine (g/100g) </t>
  </si>
  <si>
    <t xml:space="preserve">Lysine (g/100g) </t>
  </si>
  <si>
    <t xml:space="preserve">Methionine (g/100g) </t>
  </si>
  <si>
    <t xml:space="preserve">Phenylalanine (g/100g) </t>
  </si>
  <si>
    <t xml:space="preserve">Threonine (g/100g) </t>
  </si>
  <si>
    <t xml:space="preserve">Tryptophan (g/100g) </t>
  </si>
  <si>
    <t>Valine (g/100g)</t>
  </si>
  <si>
    <t>Alcohol</t>
  </si>
  <si>
    <t>Alpha-carotene</t>
  </si>
  <si>
    <t>Alpha-tocopherol</t>
  </si>
  <si>
    <t>Ash</t>
  </si>
  <si>
    <t>Available carbohydrate by difference</t>
  </si>
  <si>
    <t>Available carbohydrate, FSANZ</t>
  </si>
  <si>
    <t>Available carbohydrates by weight</t>
  </si>
  <si>
    <t>Available carbohydrates in monosaccharide equivalent</t>
  </si>
  <si>
    <t>Beta-carotene</t>
  </si>
  <si>
    <t>Beta-carotene equivalents</t>
  </si>
  <si>
    <t>Beta-tocopherol</t>
  </si>
  <si>
    <t>Caffeine</t>
  </si>
  <si>
    <t>Carbohydrate by difference, FSANZ</t>
  </si>
  <si>
    <t>Delta-tocopherol</t>
  </si>
  <si>
    <t>Dry matter</t>
  </si>
  <si>
    <t>Edible portion</t>
  </si>
  <si>
    <t>Energy, total metabolisable (kcal)</t>
  </si>
  <si>
    <t>Energy, total metabolisable (kcal, including dietary fibre)</t>
  </si>
  <si>
    <t>Energy, total metabolisable (kJ)</t>
  </si>
  <si>
    <t>Energy, total metabolisable (kJ, including dietary fibre)</t>
  </si>
  <si>
    <t>Energy, total metabolisable, carbohydrate by difference, FSANZ (kcal)</t>
  </si>
  <si>
    <t>Energy, total metabolisable, carbohydrate by difference, FSANZ (kJ)</t>
  </si>
  <si>
    <t>Fatty acid 18:3 omega-3</t>
  </si>
  <si>
    <t>Fatty acid 20:5 omega-3</t>
  </si>
  <si>
    <t>Fatty acid 22:5 omega-3</t>
  </si>
  <si>
    <t>Fatty acid 22:6 omega-3</t>
  </si>
  <si>
    <t>Fatty acid cis, trans 18:2 omega-9, 11</t>
  </si>
  <si>
    <t>Fatty acid cis,cis 18:2 omega-6</t>
  </si>
  <si>
    <t>Fatty acids, total long chain polyunsaturated omega-3</t>
  </si>
  <si>
    <t>Fatty acids, total monounsaturated</t>
  </si>
  <si>
    <t>Fatty acids, total polyunsaturated omega-3</t>
  </si>
  <si>
    <t>Fatty acids, total polyunsaturated omega-6</t>
  </si>
  <si>
    <t>Fatty acids, total trans</t>
  </si>
  <si>
    <t>Fibre, water-insoluble</t>
  </si>
  <si>
    <t>Fibre, water-soluble</t>
  </si>
  <si>
    <t>Folate food, naturally occurring food folates</t>
  </si>
  <si>
    <t>Folate, total</t>
  </si>
  <si>
    <t>Folic acid, synthetic folic acid</t>
  </si>
  <si>
    <t>Fructose</t>
  </si>
  <si>
    <t>Gamma-tocopherol</t>
  </si>
  <si>
    <t>Glucose</t>
  </si>
  <si>
    <t>Lactose</t>
  </si>
  <si>
    <t>Maltose</t>
  </si>
  <si>
    <t>Niacin equivalents from tryptophan</t>
  </si>
  <si>
    <t>Niacin, preformed</t>
  </si>
  <si>
    <t>Nitrogen, total</t>
  </si>
  <si>
    <t>Retinol</t>
  </si>
  <si>
    <t>Starch, total</t>
  </si>
  <si>
    <t>Sucrose</t>
  </si>
  <si>
    <t>Sugar, added</t>
  </si>
  <si>
    <t>Sugar, free</t>
  </si>
  <si>
    <t>Total carbohydrate by difference</t>
  </si>
  <si>
    <t>Total carbohydrates by summation</t>
  </si>
  <si>
    <t>Tryptophan</t>
  </si>
  <si>
    <t>Vitamin A, retinol activity equivalents</t>
  </si>
  <si>
    <t>Vitamin D; calculated by summation</t>
  </si>
  <si>
    <t>Water</t>
  </si>
  <si>
    <t>Apple, flesh &amp; skin, raw, 'Granny Smith' (Green Apple)</t>
  </si>
  <si>
    <t>Apple, flesh &amp; skin, raw, Red Delicious</t>
  </si>
  <si>
    <t>Apple, flesh &amp; skin, raw, 'Royal Gala'</t>
  </si>
  <si>
    <t>Banana, flesh &amp; seed, raw, ripened, yellow, composite</t>
  </si>
  <si>
    <t>Pineapple, flesh, raw</t>
  </si>
  <si>
    <t>Watermelon, flesh, raw, combined varieties</t>
  </si>
  <si>
    <t>Carrot, root vegetable, taproot, flesh, fresh, raw, combined varieties</t>
  </si>
  <si>
    <t>Cauliflower, inflorescent vegetable, fresh, raw, composite</t>
  </si>
  <si>
    <t>Couscous, wholemeal wheat, cooked in water, not drained, no salt or fat added</t>
  </si>
  <si>
    <t>Cucumber, fruit vegetable, unpeeled, raw, lebanese</t>
  </si>
  <si>
    <t>Curry, butter chicken, ready to eat, Indian, takeaway</t>
  </si>
  <si>
    <t>Curry, chicken masala, ready to eat, Indian, takeaway</t>
  </si>
  <si>
    <t>Doughnut, chocolate iced, unfilled, ring shaped, ready to eat, commercial, composite</t>
  </si>
  <si>
    <t>Doughnut, cinnamon &amp; sugar dusted, unfilled, ring shaped, ready to eat, commercial, composite</t>
  </si>
  <si>
    <t>Doughnut, cream &amp; jam filled, assorted flavours, ready to eat, commercial, composite</t>
  </si>
  <si>
    <t>Dressing, mayonnaise, commercial</t>
  </si>
  <si>
    <t>Dressing, thousand island, Eta</t>
  </si>
  <si>
    <t>Egg, chicken, white &amp; yolk, raw</t>
  </si>
  <si>
    <t>Egg, chicken, white &amp; yolk, raw, free range</t>
  </si>
  <si>
    <t>Onion, bulb vegetable, flesh, raw, Pukekohe Longkeeper</t>
  </si>
  <si>
    <t>Pepper, red chilli, flesh, raw</t>
  </si>
  <si>
    <t>Spinach, leafy vegetable, raw, English</t>
  </si>
  <si>
    <t>Tomato, red, fruit vegetable, bite-sized (cherry tomato), fresh, ripe, raw, composite</t>
  </si>
  <si>
    <t>Tomato, red, fruit vegetable, medium to large size, fresh, ripe, raw, NZ and imported, all year round</t>
  </si>
  <si>
    <t>Avocado, flesh, fresh, raw, Hass, New Zealand</t>
  </si>
  <si>
    <t>Beef, forequarter chuck steak, separable lean, raw</t>
  </si>
  <si>
    <t>Beef, hindquarter silverside, separable lean, raw</t>
  </si>
  <si>
    <t>Beef, hindquarter topside cap off, separable lean, raw</t>
  </si>
  <si>
    <t>Beef, mince, premium, raw</t>
  </si>
  <si>
    <t>Burger, Big Mac, McDonald's</t>
  </si>
  <si>
    <t>Burger, cheeseburger, McDonald's</t>
  </si>
  <si>
    <t>Burger, Filet-o-Fish, McDonald's</t>
  </si>
  <si>
    <t>Burger, Quarter Pounder with cheese, McDonald's</t>
  </si>
  <si>
    <t>Cheese, cheddar, composite</t>
  </si>
  <si>
    <t>Cheese, feta, from cows' milk, soft, traditional, salt-cured, composite, New Zealand</t>
  </si>
  <si>
    <t>Cheese, mozzarella</t>
  </si>
  <si>
    <t>Chicken, breast, flesh, lean, raw</t>
  </si>
  <si>
    <t>Chicken, drumstick, flesh, raw</t>
  </si>
  <si>
    <t>Chicken, liver, raw</t>
  </si>
  <si>
    <t>Chicken, mince, raw, premium, Tegal</t>
  </si>
  <si>
    <t>Chicken, thigh, flesh, raw</t>
  </si>
  <si>
    <t>Category</t>
  </si>
  <si>
    <t>Fruits</t>
  </si>
  <si>
    <t>Vegetables</t>
  </si>
  <si>
    <t>Pasta</t>
  </si>
  <si>
    <t>Meat</t>
  </si>
  <si>
    <t>Dessert</t>
  </si>
  <si>
    <t>Dressing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</si>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</sst>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1" xfId="0" applyFont="1" applyBorder="1"/>
    <xf numFmtId="0" fontId="1" fillId="2" borderId="1" xfId="1" applyBorder="1"/>
    <xf numFmtId="2" fontId="4" fillId="0" borderId="1" xfId="0" applyNumberFormat="1" applyFont="1" applyBorder="1"/>
    <xf numFmtId="0" fontId="4" fillId="0" borderId="0" xfId="0" applyFont="1"/>
    <xf numFmtId="0" fontId="5" fillId="0" borderId="0" xfId="0" applyFont="1"/>
    <xf numFmtId="2" fontId="4" fillId="6" borderId="1" xfId="0" applyNumberFormat="1" applyFont="1" applyFill="1" applyBorder="1"/>
    <xf numFmtId="0" fontId="4" fillId="7" borderId="0" xfId="0" applyFont="1" applyFill="1"/>
    <xf numFmtId="0" fontId="6" fillId="0" borderId="2" xfId="0" applyFont="1" applyBorder="1" applyAlignment="1">
      <alignment vertical="center" wrapText="1"/>
    </xf>
    <xf numFmtId="2" fontId="4" fillId="0" borderId="0" xfId="0" applyNumberFormat="1" applyFont="1"/>
    <xf numFmtId="0" fontId="4" fillId="6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8B74-4CE0-4E1D-AEBB-FD220D8FCD0A}">
  <dimension ref="A1:CY42"/>
  <sheetViews>
    <sheetView tabSelected="1" zoomScale="70" zoomScaleNormal="70" workbookViewId="0">
      <selection activeCell="F45" sqref="F45"/>
    </sheetView>
  </sheetViews>
  <sheetFormatPr defaultRowHeight="15" x14ac:dyDescent="0.25"/>
  <sheetData>
    <row r="1" spans="1:103" s="9" customFormat="1" ht="42" customHeight="1" x14ac:dyDescent="0.25">
      <c r="A1" s="1" t="s">
        <v>141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4" t="s">
        <v>30</v>
      </c>
      <c r="AG1" s="5" t="s">
        <v>31</v>
      </c>
      <c r="AH1" s="5" t="s">
        <v>32</v>
      </c>
      <c r="AI1" s="3" t="s">
        <v>33</v>
      </c>
      <c r="AJ1" s="6"/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6"/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62</v>
      </c>
      <c r="BO1" s="8" t="s">
        <v>63</v>
      </c>
      <c r="BP1" s="8" t="s">
        <v>64</v>
      </c>
      <c r="BQ1" s="8" t="s">
        <v>65</v>
      </c>
      <c r="BR1" s="8" t="s">
        <v>66</v>
      </c>
      <c r="BS1" s="8" t="s">
        <v>67</v>
      </c>
      <c r="BT1" s="8" t="s">
        <v>68</v>
      </c>
      <c r="BU1" s="8" t="s">
        <v>69</v>
      </c>
      <c r="BV1" s="8" t="s">
        <v>70</v>
      </c>
      <c r="BW1" s="8" t="s">
        <v>71</v>
      </c>
      <c r="BX1" s="8" t="s">
        <v>72</v>
      </c>
      <c r="BY1" s="8" t="s">
        <v>73</v>
      </c>
      <c r="BZ1" s="8" t="s">
        <v>74</v>
      </c>
      <c r="CA1" s="8" t="s">
        <v>75</v>
      </c>
      <c r="CB1" s="8" t="s">
        <v>76</v>
      </c>
      <c r="CC1" s="8" t="s">
        <v>77</v>
      </c>
      <c r="CD1" s="8" t="s">
        <v>78</v>
      </c>
      <c r="CE1" s="8" t="s">
        <v>79</v>
      </c>
      <c r="CF1" s="8" t="s">
        <v>80</v>
      </c>
      <c r="CG1" s="8" t="s">
        <v>81</v>
      </c>
      <c r="CH1" s="8" t="s">
        <v>82</v>
      </c>
      <c r="CI1" s="8" t="s">
        <v>83</v>
      </c>
      <c r="CJ1" s="8" t="s">
        <v>84</v>
      </c>
      <c r="CK1" s="8" t="s">
        <v>85</v>
      </c>
      <c r="CL1" s="8" t="s">
        <v>86</v>
      </c>
      <c r="CM1" s="8" t="s">
        <v>87</v>
      </c>
      <c r="CN1" s="8" t="s">
        <v>88</v>
      </c>
      <c r="CO1" s="8" t="s">
        <v>89</v>
      </c>
      <c r="CP1" s="8" t="s">
        <v>90</v>
      </c>
      <c r="CQ1" s="8" t="s">
        <v>91</v>
      </c>
      <c r="CR1" s="8" t="s">
        <v>92</v>
      </c>
      <c r="CS1" s="8" t="s">
        <v>93</v>
      </c>
      <c r="CT1" s="8" t="s">
        <v>94</v>
      </c>
      <c r="CU1" s="8" t="s">
        <v>95</v>
      </c>
      <c r="CV1" s="8" t="s">
        <v>96</v>
      </c>
      <c r="CW1" s="8" t="s">
        <v>97</v>
      </c>
      <c r="CX1" s="8" t="s">
        <v>98</v>
      </c>
      <c r="CY1" s="8" t="s">
        <v>99</v>
      </c>
    </row>
    <row r="2" spans="1:103" s="13" customFormat="1" ht="14.25" customHeight="1" x14ac:dyDescent="0.25">
      <c r="A2" s="10" t="s">
        <v>142</v>
      </c>
      <c r="B2" s="11" t="s">
        <v>100</v>
      </c>
      <c r="C2" s="12">
        <f>1.19*100/80</f>
        <v>1.4875</v>
      </c>
      <c r="D2" s="12">
        <v>185.72</v>
      </c>
      <c r="E2" s="12">
        <v>44.43</v>
      </c>
      <c r="F2" s="12">
        <v>8.5</v>
      </c>
      <c r="G2" s="12">
        <v>1.6E-2</v>
      </c>
      <c r="H2" s="12">
        <v>0.3</v>
      </c>
      <c r="I2" s="12">
        <v>0</v>
      </c>
      <c r="J2" s="12">
        <v>0.34</v>
      </c>
      <c r="K2" s="12">
        <v>2.41</v>
      </c>
      <c r="L2" s="12">
        <v>4.49</v>
      </c>
      <c r="M2" s="12">
        <v>0.28000000000000003</v>
      </c>
      <c r="N2" s="12">
        <v>3.9</v>
      </c>
      <c r="O2" s="12">
        <v>0</v>
      </c>
      <c r="P2" s="12">
        <v>3.9</v>
      </c>
      <c r="Q2" s="12">
        <v>102</v>
      </c>
      <c r="R2" s="12">
        <v>0.01</v>
      </c>
      <c r="S2" s="12">
        <v>0.05</v>
      </c>
      <c r="T2" s="12">
        <v>0</v>
      </c>
      <c r="U2" s="12">
        <v>0</v>
      </c>
      <c r="V2" s="12">
        <v>0</v>
      </c>
      <c r="W2" s="12">
        <v>9.1999999999999993</v>
      </c>
      <c r="X2" s="12">
        <v>0.04</v>
      </c>
      <c r="Y2" s="12">
        <v>34</v>
      </c>
      <c r="Z2" s="12">
        <v>0</v>
      </c>
      <c r="AA2" s="12">
        <v>0.06</v>
      </c>
      <c r="AB2" s="13">
        <v>0</v>
      </c>
      <c r="AC2" s="12">
        <v>0.03</v>
      </c>
      <c r="AD2" s="12">
        <v>3.46</v>
      </c>
      <c r="AE2" s="13">
        <v>0</v>
      </c>
      <c r="AF2" s="12">
        <v>2.9000000000000001E-2</v>
      </c>
      <c r="AG2" s="12">
        <v>0</v>
      </c>
      <c r="AH2" s="12">
        <v>0</v>
      </c>
      <c r="AI2" s="14">
        <v>0</v>
      </c>
      <c r="AJ2" s="12"/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2"/>
      <c r="AU2" s="15">
        <v>0</v>
      </c>
      <c r="AV2" s="15">
        <v>0</v>
      </c>
      <c r="AW2" s="15">
        <v>0.3</v>
      </c>
      <c r="AX2" s="15">
        <v>1.7</v>
      </c>
      <c r="AY2" s="15">
        <v>45.18</v>
      </c>
      <c r="AZ2" s="15">
        <v>43.1</v>
      </c>
      <c r="BA2" s="15">
        <v>43.1</v>
      </c>
      <c r="BB2" s="15">
        <v>47.17</v>
      </c>
      <c r="BC2" s="15">
        <v>0</v>
      </c>
      <c r="BD2" s="15">
        <v>0</v>
      </c>
      <c r="BE2" s="15"/>
      <c r="BF2" s="15">
        <v>0</v>
      </c>
      <c r="BG2" s="15">
        <v>45.18</v>
      </c>
      <c r="BH2" s="15">
        <v>0</v>
      </c>
      <c r="BI2" s="15">
        <v>62</v>
      </c>
      <c r="BJ2" s="15">
        <v>100</v>
      </c>
      <c r="BK2" s="15">
        <v>230.48</v>
      </c>
      <c r="BL2" s="15">
        <v>237.68</v>
      </c>
      <c r="BM2" s="15">
        <v>976.54</v>
      </c>
      <c r="BN2" s="15">
        <v>1005.34</v>
      </c>
      <c r="BO2" s="15">
        <v>248.97</v>
      </c>
      <c r="BP2" s="15">
        <v>1040.7</v>
      </c>
      <c r="BQ2" s="15">
        <v>9.2999999999999999E-2</v>
      </c>
      <c r="BR2" s="15"/>
      <c r="BS2" s="15"/>
      <c r="BT2" s="15"/>
      <c r="BU2" s="15"/>
      <c r="BV2" s="15">
        <v>0.55600000000000005</v>
      </c>
      <c r="BW2" s="15"/>
      <c r="BX2" s="15">
        <v>0.57099999999999995</v>
      </c>
      <c r="BY2" s="15">
        <v>9.2999999999999999E-2</v>
      </c>
      <c r="BZ2" s="15">
        <v>0.56100000000000005</v>
      </c>
      <c r="CA2" s="15"/>
      <c r="CB2" s="15"/>
      <c r="CC2" s="15"/>
      <c r="CD2" s="15">
        <v>27.8</v>
      </c>
      <c r="CE2" s="15">
        <v>27.8</v>
      </c>
      <c r="CF2" s="15">
        <v>0</v>
      </c>
      <c r="CG2" s="15">
        <v>0.25</v>
      </c>
      <c r="CH2" s="15">
        <v>0.5</v>
      </c>
      <c r="CI2" s="15">
        <v>0.25</v>
      </c>
      <c r="CJ2" s="15">
        <v>0.25</v>
      </c>
      <c r="CK2" s="15">
        <v>3.5</v>
      </c>
      <c r="CL2" s="15">
        <v>1.52</v>
      </c>
      <c r="CM2" s="15">
        <v>0.87</v>
      </c>
      <c r="CN2" s="15">
        <v>1.6</v>
      </c>
      <c r="CO2" s="15">
        <v>0</v>
      </c>
      <c r="CP2" s="15">
        <v>38.799999999999997</v>
      </c>
      <c r="CQ2" s="15">
        <v>0.05</v>
      </c>
      <c r="CR2" s="15">
        <v>0</v>
      </c>
      <c r="CS2" s="15">
        <v>0</v>
      </c>
      <c r="CT2" s="15">
        <v>48.78</v>
      </c>
      <c r="CU2" s="15">
        <v>46.7</v>
      </c>
      <c r="CV2" s="15"/>
      <c r="CW2" s="15">
        <v>0</v>
      </c>
      <c r="CX2" s="15">
        <v>0.27</v>
      </c>
      <c r="CY2" s="15">
        <v>38</v>
      </c>
    </row>
    <row r="3" spans="1:103" s="13" customFormat="1" ht="14.25" customHeight="1" x14ac:dyDescent="0.25">
      <c r="A3" s="10" t="s">
        <v>142</v>
      </c>
      <c r="B3" s="11" t="s">
        <v>101</v>
      </c>
      <c r="C3" s="12">
        <f>1.28*100/90</f>
        <v>1.4222222222222223</v>
      </c>
      <c r="D3" s="12">
        <v>235.11</v>
      </c>
      <c r="E3" s="12">
        <v>56.25</v>
      </c>
      <c r="F3" s="12">
        <v>10.5</v>
      </c>
      <c r="G3" s="12">
        <v>0.128</v>
      </c>
      <c r="H3" s="12">
        <v>0.49</v>
      </c>
      <c r="I3" s="12">
        <v>0</v>
      </c>
      <c r="J3" s="12">
        <v>0.26</v>
      </c>
      <c r="K3" s="12">
        <v>2</v>
      </c>
      <c r="L3" s="12">
        <v>4.5</v>
      </c>
      <c r="M3" s="12">
        <v>0.33</v>
      </c>
      <c r="N3" s="12">
        <v>4.68</v>
      </c>
      <c r="O3" s="12">
        <v>0.14000000000000001</v>
      </c>
      <c r="P3" s="12">
        <v>4.1900000000000004</v>
      </c>
      <c r="Q3" s="12">
        <v>73.8</v>
      </c>
      <c r="R3" s="12">
        <v>0.02</v>
      </c>
      <c r="S3" s="12">
        <v>0.01</v>
      </c>
      <c r="T3" s="12">
        <v>2.8</v>
      </c>
      <c r="U3" s="12">
        <v>0.03</v>
      </c>
      <c r="V3" s="12">
        <v>0</v>
      </c>
      <c r="W3" s="12">
        <v>7</v>
      </c>
      <c r="X3" s="12">
        <v>0.01</v>
      </c>
      <c r="Y3" s="12">
        <v>21.2</v>
      </c>
      <c r="Z3" s="12">
        <v>0.09</v>
      </c>
      <c r="AA3" s="12">
        <v>0.14000000000000001</v>
      </c>
      <c r="AB3" s="13">
        <v>0.06</v>
      </c>
      <c r="AC3" s="12">
        <v>0</v>
      </c>
      <c r="AD3" s="12">
        <v>7.52</v>
      </c>
      <c r="AE3" s="13">
        <v>0</v>
      </c>
      <c r="AF3" s="12">
        <v>0.23200000000000001</v>
      </c>
      <c r="AG3" s="12">
        <v>0.2</v>
      </c>
      <c r="AH3" s="12">
        <v>0.85</v>
      </c>
      <c r="AI3" s="14">
        <v>0</v>
      </c>
      <c r="AJ3" s="12"/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2"/>
      <c r="AU3" s="15">
        <v>0</v>
      </c>
      <c r="AV3" s="15">
        <v>0</v>
      </c>
      <c r="AW3" s="15">
        <v>0.8</v>
      </c>
      <c r="AX3" s="15">
        <v>1.9</v>
      </c>
      <c r="AY3" s="15">
        <v>38.31</v>
      </c>
      <c r="AZ3" s="15">
        <v>36.6</v>
      </c>
      <c r="BA3" s="15">
        <v>36.6</v>
      </c>
      <c r="BB3" s="15">
        <v>40.049999999999997</v>
      </c>
      <c r="BC3" s="15">
        <v>0</v>
      </c>
      <c r="BD3" s="15">
        <v>0</v>
      </c>
      <c r="BE3" s="15"/>
      <c r="BF3" s="15">
        <v>0</v>
      </c>
      <c r="BG3" s="15">
        <v>38.31</v>
      </c>
      <c r="BH3" s="15">
        <v>0</v>
      </c>
      <c r="BI3" s="15">
        <v>60.1</v>
      </c>
      <c r="BJ3" s="15">
        <v>100</v>
      </c>
      <c r="BK3" s="15">
        <v>214.48</v>
      </c>
      <c r="BL3" s="15">
        <v>227.48</v>
      </c>
      <c r="BM3" s="15">
        <v>907.9</v>
      </c>
      <c r="BN3" s="15">
        <v>959.9</v>
      </c>
      <c r="BO3" s="15">
        <v>236.58</v>
      </c>
      <c r="BP3" s="15">
        <v>988.9</v>
      </c>
      <c r="BQ3" s="15">
        <v>0.125</v>
      </c>
      <c r="BR3" s="15"/>
      <c r="BS3" s="15"/>
      <c r="BT3" s="15"/>
      <c r="BU3" s="15"/>
      <c r="BV3" s="15">
        <v>0.72899999999999998</v>
      </c>
      <c r="BW3" s="15"/>
      <c r="BX3" s="15">
        <v>0.752</v>
      </c>
      <c r="BY3" s="15">
        <v>0.125</v>
      </c>
      <c r="BZ3" s="15">
        <v>0.73699999999999999</v>
      </c>
      <c r="CA3" s="15"/>
      <c r="CB3" s="15"/>
      <c r="CC3" s="15"/>
      <c r="CD3" s="15">
        <v>40.6</v>
      </c>
      <c r="CE3" s="15">
        <v>40.6</v>
      </c>
      <c r="CF3" s="15">
        <v>0</v>
      </c>
      <c r="CG3" s="15">
        <v>0.25</v>
      </c>
      <c r="CH3" s="15">
        <v>0.2</v>
      </c>
      <c r="CI3" s="15">
        <v>0.25</v>
      </c>
      <c r="CJ3" s="15">
        <v>0.25</v>
      </c>
      <c r="CK3" s="15">
        <v>3</v>
      </c>
      <c r="CL3" s="15">
        <v>1.75</v>
      </c>
      <c r="CM3" s="15">
        <v>2.23</v>
      </c>
      <c r="CN3" s="15">
        <v>1.8</v>
      </c>
      <c r="CO3" s="15">
        <v>0</v>
      </c>
      <c r="CP3" s="15">
        <v>32.799999999999997</v>
      </c>
      <c r="CQ3" s="15">
        <v>0.05</v>
      </c>
      <c r="CR3" s="15">
        <v>0</v>
      </c>
      <c r="CS3" s="15">
        <v>0</v>
      </c>
      <c r="CT3" s="15">
        <v>44.81</v>
      </c>
      <c r="CU3" s="15">
        <v>43.1</v>
      </c>
      <c r="CV3" s="15"/>
      <c r="CW3" s="15">
        <v>0</v>
      </c>
      <c r="CX3" s="15">
        <v>0.27</v>
      </c>
      <c r="CY3" s="15">
        <v>39.9</v>
      </c>
    </row>
    <row r="4" spans="1:103" s="16" customFormat="1" ht="14.25" customHeight="1" x14ac:dyDescent="0.25">
      <c r="A4" s="10" t="s">
        <v>142</v>
      </c>
      <c r="B4" s="11" t="s">
        <v>102</v>
      </c>
      <c r="C4" s="10">
        <v>1.3</v>
      </c>
      <c r="D4" s="12">
        <v>214.54</v>
      </c>
      <c r="E4" s="12">
        <v>51.33</v>
      </c>
      <c r="F4" s="12">
        <v>10.5</v>
      </c>
      <c r="G4" s="12">
        <v>1.6E-2</v>
      </c>
      <c r="H4" s="12">
        <v>0.3</v>
      </c>
      <c r="I4" s="12">
        <v>0</v>
      </c>
      <c r="J4" s="12">
        <v>0.24</v>
      </c>
      <c r="K4" s="12">
        <v>1.98</v>
      </c>
      <c r="L4" s="12">
        <v>2.85</v>
      </c>
      <c r="M4" s="12">
        <v>1.07</v>
      </c>
      <c r="N4" s="12">
        <v>6.3</v>
      </c>
      <c r="O4" s="12">
        <v>0.12</v>
      </c>
      <c r="P4" s="12">
        <v>4.0999999999999996</v>
      </c>
      <c r="Q4" s="12">
        <v>89</v>
      </c>
      <c r="R4" s="12">
        <v>0.02</v>
      </c>
      <c r="S4" s="12">
        <v>0.08</v>
      </c>
      <c r="T4" s="12">
        <v>0</v>
      </c>
      <c r="U4" s="12">
        <v>0.04</v>
      </c>
      <c r="V4" s="12">
        <v>0</v>
      </c>
      <c r="W4" s="12">
        <v>8.8000000000000007</v>
      </c>
      <c r="X4" s="12">
        <v>0.04</v>
      </c>
      <c r="Y4" s="12">
        <v>33</v>
      </c>
      <c r="Z4" s="12">
        <v>0</v>
      </c>
      <c r="AA4" s="12">
        <v>0.05</v>
      </c>
      <c r="AB4" s="13">
        <v>0</v>
      </c>
      <c r="AC4" s="12">
        <v>0.04</v>
      </c>
      <c r="AD4" s="12">
        <v>3.46</v>
      </c>
      <c r="AE4" s="13">
        <v>0</v>
      </c>
      <c r="AF4" s="12">
        <v>2.9000000000000001E-2</v>
      </c>
      <c r="AG4" s="12">
        <v>0.6</v>
      </c>
      <c r="AH4" s="12">
        <v>1</v>
      </c>
      <c r="AI4" s="14">
        <v>0</v>
      </c>
      <c r="AJ4" s="12"/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2"/>
      <c r="AU4" s="15">
        <v>0</v>
      </c>
      <c r="AV4" s="15">
        <v>0</v>
      </c>
      <c r="AW4" s="15">
        <v>0.5</v>
      </c>
      <c r="AX4" s="15">
        <v>1.9</v>
      </c>
      <c r="AY4" s="15">
        <v>41.99</v>
      </c>
      <c r="AZ4" s="15">
        <v>40.700000000000003</v>
      </c>
      <c r="BA4" s="15">
        <v>40.700000000000003</v>
      </c>
      <c r="BB4" s="15">
        <v>44.54</v>
      </c>
      <c r="BC4" s="15">
        <v>0</v>
      </c>
      <c r="BD4" s="15">
        <v>0</v>
      </c>
      <c r="BE4" s="15"/>
      <c r="BF4" s="15">
        <v>0</v>
      </c>
      <c r="BG4" s="15">
        <v>41.99</v>
      </c>
      <c r="BH4" s="15">
        <v>0</v>
      </c>
      <c r="BI4" s="15">
        <v>61.7</v>
      </c>
      <c r="BJ4" s="15">
        <v>100</v>
      </c>
      <c r="BK4" s="15">
        <v>227.64</v>
      </c>
      <c r="BL4" s="15">
        <v>237.84</v>
      </c>
      <c r="BM4" s="15">
        <v>963.99</v>
      </c>
      <c r="BN4" s="15">
        <v>1004.79</v>
      </c>
      <c r="BO4" s="15">
        <v>245.62</v>
      </c>
      <c r="BP4" s="15">
        <v>1026.7</v>
      </c>
      <c r="BQ4" s="15">
        <v>0.156</v>
      </c>
      <c r="BR4" s="15"/>
      <c r="BS4" s="15"/>
      <c r="BT4" s="15"/>
      <c r="BU4" s="15"/>
      <c r="BV4" s="15">
        <v>0.77800000000000002</v>
      </c>
      <c r="BW4" s="15"/>
      <c r="BX4" s="15">
        <v>0.85899999999999999</v>
      </c>
      <c r="BY4" s="15">
        <v>0.156</v>
      </c>
      <c r="BZ4" s="15">
        <v>0.78500000000000003</v>
      </c>
      <c r="CA4" s="15"/>
      <c r="CB4" s="15"/>
      <c r="CC4" s="15"/>
      <c r="CD4" s="15">
        <v>33.6</v>
      </c>
      <c r="CE4" s="15">
        <v>33.6</v>
      </c>
      <c r="CF4" s="15">
        <v>0</v>
      </c>
      <c r="CG4" s="15">
        <v>0.25</v>
      </c>
      <c r="CH4" s="15">
        <v>0.3</v>
      </c>
      <c r="CI4" s="15">
        <v>0.25</v>
      </c>
      <c r="CJ4" s="15">
        <v>0.25</v>
      </c>
      <c r="CK4" s="15">
        <v>3.1</v>
      </c>
      <c r="CL4" s="15">
        <v>1.65</v>
      </c>
      <c r="CM4" s="15">
        <v>0.77</v>
      </c>
      <c r="CN4" s="15">
        <v>1.7</v>
      </c>
      <c r="CO4" s="15">
        <v>0</v>
      </c>
      <c r="CP4" s="15">
        <v>36.6</v>
      </c>
      <c r="CQ4" s="15">
        <v>0.25</v>
      </c>
      <c r="CR4" s="15">
        <v>0</v>
      </c>
      <c r="CS4" s="15">
        <v>0</v>
      </c>
      <c r="CT4" s="15">
        <v>47.09</v>
      </c>
      <c r="CU4" s="15">
        <v>45.8</v>
      </c>
      <c r="CV4" s="15"/>
      <c r="CW4" s="15">
        <v>0</v>
      </c>
      <c r="CX4" s="15">
        <v>0.46</v>
      </c>
      <c r="CY4" s="15">
        <v>38.299999999999997</v>
      </c>
    </row>
    <row r="5" spans="1:103" s="13" customFormat="1" ht="14.25" customHeight="1" x14ac:dyDescent="0.25">
      <c r="A5" s="10" t="s">
        <v>142</v>
      </c>
      <c r="B5" s="11" t="s">
        <v>103</v>
      </c>
      <c r="C5" s="10">
        <f>5/10</f>
        <v>0.5</v>
      </c>
      <c r="D5" s="12">
        <v>396.53</v>
      </c>
      <c r="E5" s="12">
        <v>94.86</v>
      </c>
      <c r="F5" s="12">
        <v>15.2</v>
      </c>
      <c r="G5" s="12">
        <v>9.6000000000000002E-2</v>
      </c>
      <c r="H5" s="12">
        <v>0.3</v>
      </c>
      <c r="I5" s="12">
        <v>0</v>
      </c>
      <c r="J5" s="12">
        <v>1.03</v>
      </c>
      <c r="K5" s="12">
        <v>1.8</v>
      </c>
      <c r="L5" s="12">
        <v>5.5</v>
      </c>
      <c r="M5" s="12">
        <v>0.2</v>
      </c>
      <c r="N5" s="12">
        <v>5.3</v>
      </c>
      <c r="O5" s="12">
        <v>0.23</v>
      </c>
      <c r="P5" s="12">
        <v>31</v>
      </c>
      <c r="Q5" s="12">
        <v>360</v>
      </c>
      <c r="R5" s="12">
        <v>0.04</v>
      </c>
      <c r="S5" s="12">
        <v>0.06</v>
      </c>
      <c r="T5" s="12">
        <v>0</v>
      </c>
      <c r="U5" s="12">
        <v>0.17</v>
      </c>
      <c r="V5" s="12">
        <v>0</v>
      </c>
      <c r="W5" s="12">
        <v>24</v>
      </c>
      <c r="X5" s="12">
        <v>0.09</v>
      </c>
      <c r="Y5" s="12">
        <v>380</v>
      </c>
      <c r="Z5" s="12">
        <v>0.5</v>
      </c>
      <c r="AA5" s="12">
        <v>0.2</v>
      </c>
      <c r="AB5" s="13">
        <v>0.33</v>
      </c>
      <c r="AC5" s="12">
        <v>0.31</v>
      </c>
      <c r="AD5" s="12">
        <v>6.08</v>
      </c>
      <c r="AE5" s="13">
        <v>0.5</v>
      </c>
      <c r="AF5" s="12">
        <v>0.05</v>
      </c>
      <c r="AG5" s="12">
        <v>0</v>
      </c>
      <c r="AH5" s="12">
        <v>0</v>
      </c>
      <c r="AI5" s="14">
        <v>0</v>
      </c>
      <c r="AJ5" s="12"/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2"/>
      <c r="AU5" s="15">
        <v>0</v>
      </c>
      <c r="AV5" s="15">
        <v>0</v>
      </c>
      <c r="AW5" s="15"/>
      <c r="AX5" s="15">
        <v>1.3</v>
      </c>
      <c r="AY5" s="15">
        <v>41.04</v>
      </c>
      <c r="AZ5" s="15">
        <v>38.630000000000003</v>
      </c>
      <c r="BA5" s="15">
        <v>38.630000000000003</v>
      </c>
      <c r="BB5" s="15">
        <v>42</v>
      </c>
      <c r="BC5" s="15">
        <v>0</v>
      </c>
      <c r="BD5" s="15">
        <v>0</v>
      </c>
      <c r="BE5" s="15"/>
      <c r="BF5" s="15">
        <v>0</v>
      </c>
      <c r="BG5" s="15">
        <v>41.04</v>
      </c>
      <c r="BH5" s="15"/>
      <c r="BI5" s="15">
        <v>78.099999999999994</v>
      </c>
      <c r="BJ5" s="15">
        <v>100</v>
      </c>
      <c r="BK5" s="15">
        <v>398.37</v>
      </c>
      <c r="BL5" s="15">
        <v>404.17</v>
      </c>
      <c r="BM5" s="15">
        <v>1664.96</v>
      </c>
      <c r="BN5" s="15">
        <v>1688.16</v>
      </c>
      <c r="BO5" s="15">
        <v>413.66</v>
      </c>
      <c r="BP5" s="15">
        <v>1729.1</v>
      </c>
      <c r="BQ5" s="15">
        <v>0.157</v>
      </c>
      <c r="BR5" s="15"/>
      <c r="BS5" s="15"/>
      <c r="BT5" s="15"/>
      <c r="BU5" s="15"/>
      <c r="BV5" s="15">
        <v>0.128</v>
      </c>
      <c r="BW5" s="15"/>
      <c r="BX5" s="15">
        <v>4.43</v>
      </c>
      <c r="BY5" s="15">
        <v>0.157</v>
      </c>
      <c r="BZ5" s="15">
        <v>0.97799999999999998</v>
      </c>
      <c r="CA5" s="15">
        <v>0.85</v>
      </c>
      <c r="CB5" s="15"/>
      <c r="CC5" s="15"/>
      <c r="CD5" s="15">
        <v>28</v>
      </c>
      <c r="CE5" s="15">
        <v>28</v>
      </c>
      <c r="CF5" s="15">
        <v>0</v>
      </c>
      <c r="CG5" s="15">
        <v>2.2799999999999998</v>
      </c>
      <c r="CH5" s="15"/>
      <c r="CI5" s="15">
        <v>1.1000000000000001</v>
      </c>
      <c r="CJ5" s="15">
        <v>1.03</v>
      </c>
      <c r="CK5" s="15">
        <v>2</v>
      </c>
      <c r="CL5" s="15">
        <v>1.8</v>
      </c>
      <c r="CM5" s="15">
        <v>0.88</v>
      </c>
      <c r="CN5" s="15">
        <v>1.79</v>
      </c>
      <c r="CO5" s="15">
        <v>157.25</v>
      </c>
      <c r="CP5" s="15">
        <v>32.22</v>
      </c>
      <c r="CQ5" s="15">
        <v>0</v>
      </c>
      <c r="CR5" s="15">
        <v>3.38</v>
      </c>
      <c r="CS5" s="15">
        <v>3.38</v>
      </c>
      <c r="CT5" s="15">
        <v>43.94</v>
      </c>
      <c r="CU5" s="15">
        <v>41.53</v>
      </c>
      <c r="CV5" s="15"/>
      <c r="CW5" s="15">
        <v>157.25</v>
      </c>
      <c r="CX5" s="15">
        <v>0.09</v>
      </c>
      <c r="CY5" s="15">
        <v>21.9</v>
      </c>
    </row>
    <row r="6" spans="1:103" s="16" customFormat="1" ht="14.25" customHeight="1" x14ac:dyDescent="0.25">
      <c r="A6" s="10" t="s">
        <v>142</v>
      </c>
      <c r="B6" s="11" t="s">
        <v>104</v>
      </c>
      <c r="C6" s="10">
        <f>3.95/10</f>
        <v>0.39500000000000002</v>
      </c>
      <c r="D6" s="12">
        <v>226.5</v>
      </c>
      <c r="E6" s="12">
        <v>54.19</v>
      </c>
      <c r="F6" s="12">
        <v>11.4</v>
      </c>
      <c r="G6" s="12">
        <v>2.3E-2</v>
      </c>
      <c r="H6" s="12">
        <v>0.2</v>
      </c>
      <c r="I6" s="12">
        <v>0</v>
      </c>
      <c r="J6" s="12">
        <v>0.5</v>
      </c>
      <c r="K6" s="12">
        <v>2.1</v>
      </c>
      <c r="L6" s="12">
        <v>25</v>
      </c>
      <c r="M6" s="12">
        <v>0.1</v>
      </c>
      <c r="N6" s="12">
        <v>12</v>
      </c>
      <c r="O6" s="12">
        <v>0.4</v>
      </c>
      <c r="P6" s="12">
        <v>17</v>
      </c>
      <c r="Q6" s="12">
        <v>250</v>
      </c>
      <c r="R6" s="12">
        <v>0.08</v>
      </c>
      <c r="S6" s="12">
        <v>0.02</v>
      </c>
      <c r="T6" s="12">
        <v>5</v>
      </c>
      <c r="U6" s="12">
        <v>0.1</v>
      </c>
      <c r="V6" s="12">
        <v>0</v>
      </c>
      <c r="W6" s="12">
        <v>8</v>
      </c>
      <c r="X6" s="12">
        <v>0.08</v>
      </c>
      <c r="Y6" s="12">
        <v>1920</v>
      </c>
      <c r="Z6" s="12">
        <v>0.8</v>
      </c>
      <c r="AA6" s="12">
        <v>0.3</v>
      </c>
      <c r="AB6" s="13">
        <v>0.16</v>
      </c>
      <c r="AC6" s="12">
        <v>0.09</v>
      </c>
      <c r="AD6" s="12">
        <v>10.02</v>
      </c>
      <c r="AE6" s="13">
        <v>0</v>
      </c>
      <c r="AF6" s="12">
        <v>0.10299999999999999</v>
      </c>
      <c r="AG6" s="12">
        <v>0.13</v>
      </c>
      <c r="AH6" s="12">
        <v>2</v>
      </c>
      <c r="AI6" s="14">
        <v>0</v>
      </c>
      <c r="AJ6" s="13"/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2"/>
      <c r="AU6" s="15">
        <v>0</v>
      </c>
      <c r="AV6" s="15">
        <v>0</v>
      </c>
      <c r="AW6" s="15">
        <v>0.5</v>
      </c>
      <c r="AX6" s="15">
        <v>1.6</v>
      </c>
      <c r="AY6" s="15">
        <v>35.92</v>
      </c>
      <c r="AZ6" s="15">
        <v>42.6</v>
      </c>
      <c r="BA6" s="15">
        <v>42.6</v>
      </c>
      <c r="BB6" s="15">
        <v>46.63</v>
      </c>
      <c r="BC6" s="15">
        <v>0</v>
      </c>
      <c r="BD6" s="15">
        <v>0</v>
      </c>
      <c r="BE6" s="15"/>
      <c r="BF6" s="15">
        <v>0</v>
      </c>
      <c r="BG6" s="15">
        <v>35.92</v>
      </c>
      <c r="BH6" s="15">
        <v>0</v>
      </c>
      <c r="BI6" s="15">
        <v>54.45</v>
      </c>
      <c r="BJ6" s="15">
        <v>100</v>
      </c>
      <c r="BK6" s="15">
        <v>228.41</v>
      </c>
      <c r="BL6" s="15">
        <v>239.01</v>
      </c>
      <c r="BM6" s="15">
        <v>967.88</v>
      </c>
      <c r="BN6" s="15">
        <v>1010.28</v>
      </c>
      <c r="BO6" s="15">
        <v>214.53</v>
      </c>
      <c r="BP6" s="15">
        <v>896.75</v>
      </c>
      <c r="BQ6" s="15">
        <v>0.121</v>
      </c>
      <c r="BR6" s="15"/>
      <c r="BS6" s="15"/>
      <c r="BT6" s="15"/>
      <c r="BU6" s="15"/>
      <c r="BV6" s="15">
        <v>0.55000000000000004</v>
      </c>
      <c r="BW6" s="15"/>
      <c r="BX6" s="15">
        <v>0.69099999999999995</v>
      </c>
      <c r="BY6" s="15">
        <v>0.121</v>
      </c>
      <c r="BZ6" s="15">
        <v>0.55600000000000005</v>
      </c>
      <c r="CA6" s="15"/>
      <c r="CB6" s="15"/>
      <c r="CC6" s="15"/>
      <c r="CD6" s="15">
        <v>19.399999999999999</v>
      </c>
      <c r="CE6" s="15">
        <v>19.399999999999999</v>
      </c>
      <c r="CF6" s="15">
        <v>0</v>
      </c>
      <c r="CG6" s="15">
        <v>0</v>
      </c>
      <c r="CH6" s="15">
        <v>0.3</v>
      </c>
      <c r="CI6" s="15">
        <v>0</v>
      </c>
      <c r="CJ6" s="15">
        <v>1.2</v>
      </c>
      <c r="CK6" s="15">
        <v>1.4</v>
      </c>
      <c r="CL6" s="15">
        <v>1.63</v>
      </c>
      <c r="CM6" s="15">
        <v>0.62</v>
      </c>
      <c r="CN6" s="15">
        <v>1.6</v>
      </c>
      <c r="CO6" s="15">
        <v>0</v>
      </c>
      <c r="CP6" s="15">
        <v>38</v>
      </c>
      <c r="CQ6" s="15">
        <v>2</v>
      </c>
      <c r="CR6" s="15">
        <v>0</v>
      </c>
      <c r="CS6" s="15">
        <v>0</v>
      </c>
      <c r="CT6" s="15">
        <v>41.22</v>
      </c>
      <c r="CU6" s="15">
        <v>47.9</v>
      </c>
      <c r="CV6" s="15"/>
      <c r="CW6" s="15">
        <v>0</v>
      </c>
      <c r="CX6" s="15">
        <v>0.46</v>
      </c>
      <c r="CY6" s="15">
        <v>45.55</v>
      </c>
    </row>
    <row r="7" spans="1:103" s="13" customFormat="1" ht="14.25" customHeight="1" x14ac:dyDescent="0.25">
      <c r="A7" s="10" t="s">
        <v>142</v>
      </c>
      <c r="B7" s="11" t="s">
        <v>105</v>
      </c>
      <c r="C7" s="12">
        <f>3.99/10</f>
        <v>0.39900000000000002</v>
      </c>
      <c r="D7" s="12">
        <v>154.85</v>
      </c>
      <c r="E7" s="12">
        <v>37.04</v>
      </c>
      <c r="F7" s="12">
        <v>7.6</v>
      </c>
      <c r="G7" s="12">
        <v>1.2E-2</v>
      </c>
      <c r="H7" s="12">
        <v>0.2</v>
      </c>
      <c r="I7" s="12">
        <v>0</v>
      </c>
      <c r="J7" s="12">
        <v>0.86</v>
      </c>
      <c r="K7" s="12">
        <v>0.46</v>
      </c>
      <c r="L7" s="12">
        <v>5</v>
      </c>
      <c r="M7" s="12">
        <v>0.1</v>
      </c>
      <c r="N7" s="12">
        <v>5.4</v>
      </c>
      <c r="O7" s="12">
        <v>0.25</v>
      </c>
      <c r="P7" s="12">
        <v>13.2</v>
      </c>
      <c r="Q7" s="12">
        <v>151</v>
      </c>
      <c r="R7" s="12">
        <v>0.03</v>
      </c>
      <c r="S7" s="12">
        <v>0.09</v>
      </c>
      <c r="T7" s="12">
        <v>0</v>
      </c>
      <c r="U7" s="12">
        <v>0.14000000000000001</v>
      </c>
      <c r="V7" s="12">
        <v>0</v>
      </c>
      <c r="W7" s="12">
        <v>16.5</v>
      </c>
      <c r="X7" s="12">
        <v>0.06</v>
      </c>
      <c r="Y7" s="12">
        <v>45</v>
      </c>
      <c r="Z7" s="12">
        <v>0</v>
      </c>
      <c r="AA7" s="12">
        <v>0.46</v>
      </c>
      <c r="AB7" s="13">
        <v>0</v>
      </c>
      <c r="AC7" s="12">
        <v>0.05</v>
      </c>
      <c r="AD7" s="12">
        <v>76.819999999999993</v>
      </c>
      <c r="AE7" s="13">
        <v>0</v>
      </c>
      <c r="AF7" s="12">
        <v>2.9000000000000001E-2</v>
      </c>
      <c r="AG7" s="12">
        <v>0</v>
      </c>
      <c r="AH7" s="12">
        <v>0</v>
      </c>
      <c r="AI7" s="14">
        <v>0</v>
      </c>
      <c r="AJ7" s="17"/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2"/>
      <c r="AU7" s="15">
        <v>0</v>
      </c>
      <c r="AV7" s="15">
        <v>0</v>
      </c>
      <c r="AW7" s="15">
        <v>0.28999999999999998</v>
      </c>
      <c r="AX7" s="15">
        <v>1.8</v>
      </c>
      <c r="AY7" s="15">
        <v>21.54</v>
      </c>
      <c r="AZ7" s="15">
        <v>25.78</v>
      </c>
      <c r="BA7" s="15">
        <v>25.78</v>
      </c>
      <c r="BB7" s="15">
        <v>28.25</v>
      </c>
      <c r="BC7" s="15">
        <v>25</v>
      </c>
      <c r="BD7" s="15">
        <v>25</v>
      </c>
      <c r="BE7" s="15"/>
      <c r="BF7" s="15">
        <v>0</v>
      </c>
      <c r="BG7" s="15">
        <v>21.54</v>
      </c>
      <c r="BH7" s="15">
        <v>0</v>
      </c>
      <c r="BI7" s="15">
        <v>31.9</v>
      </c>
      <c r="BJ7" s="15">
        <v>100</v>
      </c>
      <c r="BK7" s="15">
        <v>139.36000000000001</v>
      </c>
      <c r="BL7" s="15">
        <v>143.36000000000001</v>
      </c>
      <c r="BM7" s="15">
        <v>589.78</v>
      </c>
      <c r="BN7" s="15">
        <v>605.78</v>
      </c>
      <c r="BO7" s="15">
        <v>127.68</v>
      </c>
      <c r="BP7" s="15">
        <v>533.70000000000005</v>
      </c>
      <c r="BQ7" s="15">
        <v>7.5999999999999998E-2</v>
      </c>
      <c r="BR7" s="15">
        <v>2E-3</v>
      </c>
      <c r="BS7" s="15"/>
      <c r="BT7" s="15"/>
      <c r="BU7" s="15"/>
      <c r="BV7" s="15">
        <v>0.36699999999999999</v>
      </c>
      <c r="BW7" s="15">
        <v>2E-3</v>
      </c>
      <c r="BX7" s="15">
        <v>0.98299999999999998</v>
      </c>
      <c r="BY7" s="15">
        <v>7.8E-2</v>
      </c>
      <c r="BZ7" s="15">
        <v>0.375</v>
      </c>
      <c r="CA7" s="15">
        <v>0.01</v>
      </c>
      <c r="CB7" s="15">
        <v>1.6</v>
      </c>
      <c r="CC7" s="15">
        <v>0.4</v>
      </c>
      <c r="CD7" s="15">
        <v>20</v>
      </c>
      <c r="CE7" s="15">
        <v>20</v>
      </c>
      <c r="CF7" s="15">
        <v>0</v>
      </c>
      <c r="CG7" s="15">
        <v>0</v>
      </c>
      <c r="CH7" s="15">
        <v>0.04</v>
      </c>
      <c r="CI7" s="15">
        <v>0</v>
      </c>
      <c r="CJ7" s="15">
        <v>0</v>
      </c>
      <c r="CK7" s="15">
        <v>1.1000000000000001</v>
      </c>
      <c r="CL7" s="15">
        <v>0.76</v>
      </c>
      <c r="CM7" s="15">
        <v>1.64</v>
      </c>
      <c r="CN7" s="15">
        <v>0.8</v>
      </c>
      <c r="CO7" s="15">
        <v>70</v>
      </c>
      <c r="CP7" s="15">
        <v>23.58</v>
      </c>
      <c r="CQ7" s="15">
        <v>1.1000000000000001</v>
      </c>
      <c r="CR7" s="15">
        <v>0</v>
      </c>
      <c r="CS7" s="15">
        <v>0</v>
      </c>
      <c r="CT7" s="15">
        <v>23.54</v>
      </c>
      <c r="CU7" s="15">
        <v>27.78</v>
      </c>
      <c r="CV7" s="15"/>
      <c r="CW7" s="15">
        <v>72.08</v>
      </c>
      <c r="CX7" s="15">
        <v>0.27</v>
      </c>
      <c r="CY7" s="15">
        <v>68.099999999999994</v>
      </c>
    </row>
    <row r="8" spans="1:103" s="13" customFormat="1" ht="14.25" customHeight="1" x14ac:dyDescent="0.25">
      <c r="A8" s="10" t="s">
        <v>143</v>
      </c>
      <c r="B8" s="11" t="s">
        <v>106</v>
      </c>
      <c r="C8" s="12">
        <f>6.85/10</f>
        <v>0.68499999999999994</v>
      </c>
      <c r="D8" s="12">
        <v>156.03</v>
      </c>
      <c r="E8" s="12">
        <v>37.33</v>
      </c>
      <c r="F8" s="12">
        <v>6.6</v>
      </c>
      <c r="G8" s="12">
        <v>2.5999999999999999E-2</v>
      </c>
      <c r="H8" s="12">
        <v>0.2</v>
      </c>
      <c r="I8" s="12">
        <v>0</v>
      </c>
      <c r="J8" s="12">
        <v>0.63</v>
      </c>
      <c r="K8" s="12">
        <v>2.8</v>
      </c>
      <c r="L8" s="12">
        <v>1.58</v>
      </c>
      <c r="M8" s="12">
        <v>0.24</v>
      </c>
      <c r="N8" s="12">
        <v>24</v>
      </c>
      <c r="O8" s="12">
        <v>0.14000000000000001</v>
      </c>
      <c r="P8" s="12">
        <v>6.7</v>
      </c>
      <c r="Q8" s="12">
        <v>174</v>
      </c>
      <c r="R8" s="12">
        <v>0.04</v>
      </c>
      <c r="S8" s="12">
        <v>0.08</v>
      </c>
      <c r="T8" s="12">
        <v>20.8</v>
      </c>
      <c r="U8" s="12">
        <v>0.14000000000000001</v>
      </c>
      <c r="V8" s="12">
        <v>0</v>
      </c>
      <c r="W8" s="12">
        <v>18.2</v>
      </c>
      <c r="X8" s="12">
        <v>0.03</v>
      </c>
      <c r="Y8" s="12">
        <v>106</v>
      </c>
      <c r="Z8" s="12">
        <v>0.4</v>
      </c>
      <c r="AA8" s="12">
        <v>0.45</v>
      </c>
      <c r="AB8" s="13">
        <v>0</v>
      </c>
      <c r="AC8" s="12">
        <v>0.12</v>
      </c>
      <c r="AD8" s="12">
        <v>871.74</v>
      </c>
      <c r="AE8" s="13">
        <v>0</v>
      </c>
      <c r="AF8" s="12">
        <v>0.107</v>
      </c>
      <c r="AG8" s="12">
        <v>1.2</v>
      </c>
      <c r="AH8" s="12">
        <v>41</v>
      </c>
      <c r="AI8" s="14">
        <v>0</v>
      </c>
      <c r="AJ8" s="12"/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2"/>
      <c r="AU8" s="15">
        <v>0</v>
      </c>
      <c r="AV8" s="15">
        <v>0</v>
      </c>
      <c r="AW8" s="15">
        <v>0.73</v>
      </c>
      <c r="AX8" s="15">
        <v>1.4</v>
      </c>
      <c r="AY8" s="15">
        <v>48.23</v>
      </c>
      <c r="AZ8" s="15">
        <v>43.5</v>
      </c>
      <c r="BA8" s="15">
        <v>43.5</v>
      </c>
      <c r="BB8" s="15">
        <v>47.61</v>
      </c>
      <c r="BC8" s="15">
        <v>0</v>
      </c>
      <c r="BD8" s="15">
        <v>0</v>
      </c>
      <c r="BE8" s="15"/>
      <c r="BF8" s="15">
        <v>0</v>
      </c>
      <c r="BG8" s="15">
        <v>48.23</v>
      </c>
      <c r="BH8" s="15">
        <v>0</v>
      </c>
      <c r="BI8" s="15">
        <v>57.2</v>
      </c>
      <c r="BJ8" s="15">
        <v>100</v>
      </c>
      <c r="BK8" s="15">
        <v>215.28</v>
      </c>
      <c r="BL8" s="15">
        <v>217.28</v>
      </c>
      <c r="BM8" s="15">
        <v>911.19</v>
      </c>
      <c r="BN8" s="15">
        <v>919.19</v>
      </c>
      <c r="BO8" s="15">
        <v>239.14</v>
      </c>
      <c r="BP8" s="15">
        <v>999.6</v>
      </c>
      <c r="BQ8" s="15">
        <v>0.11700000000000001</v>
      </c>
      <c r="BR8" s="15"/>
      <c r="BS8" s="15"/>
      <c r="BT8" s="15"/>
      <c r="BU8" s="15"/>
      <c r="BV8" s="15">
        <v>0.69499999999999995</v>
      </c>
      <c r="BW8" s="15"/>
      <c r="BX8" s="15">
        <v>0.71399999999999997</v>
      </c>
      <c r="BY8" s="15">
        <v>0.11700000000000001</v>
      </c>
      <c r="BZ8" s="15">
        <v>0.70099999999999996</v>
      </c>
      <c r="CA8" s="15"/>
      <c r="CB8" s="15"/>
      <c r="CC8" s="15"/>
      <c r="CD8" s="15">
        <v>12.8</v>
      </c>
      <c r="CE8" s="15">
        <v>12.8</v>
      </c>
      <c r="CF8" s="15">
        <v>0</v>
      </c>
      <c r="CG8" s="15">
        <v>0.25</v>
      </c>
      <c r="CH8" s="15">
        <v>0.01</v>
      </c>
      <c r="CI8" s="15">
        <v>0.25</v>
      </c>
      <c r="CJ8" s="15">
        <v>0.25</v>
      </c>
      <c r="CK8" s="15">
        <v>0.15</v>
      </c>
      <c r="CL8" s="15">
        <v>0.6</v>
      </c>
      <c r="CM8" s="15">
        <v>0.28000000000000003</v>
      </c>
      <c r="CN8" s="15">
        <v>0.6</v>
      </c>
      <c r="CO8" s="15">
        <v>0</v>
      </c>
      <c r="CP8" s="15">
        <v>39.200000000000003</v>
      </c>
      <c r="CQ8" s="15">
        <v>3.4</v>
      </c>
      <c r="CR8" s="15">
        <v>0</v>
      </c>
      <c r="CS8" s="15">
        <v>0</v>
      </c>
      <c r="CT8" s="15">
        <v>49.23</v>
      </c>
      <c r="CU8" s="15">
        <v>44.5</v>
      </c>
      <c r="CV8" s="15"/>
      <c r="CW8" s="15">
        <v>0</v>
      </c>
      <c r="CX8" s="15">
        <v>0.27</v>
      </c>
      <c r="CY8" s="15">
        <v>42.8</v>
      </c>
    </row>
    <row r="9" spans="1:103" s="13" customFormat="1" ht="14.25" customHeight="1" x14ac:dyDescent="0.25">
      <c r="A9" s="10" t="s">
        <v>143</v>
      </c>
      <c r="B9" s="11" t="s">
        <v>107</v>
      </c>
      <c r="C9" s="10">
        <f>4.1/5</f>
        <v>0.82</v>
      </c>
      <c r="D9" s="12">
        <v>78.97</v>
      </c>
      <c r="E9" s="12">
        <v>18.89</v>
      </c>
      <c r="F9" s="12">
        <v>1.8</v>
      </c>
      <c r="G9" s="12">
        <v>5.6000000000000001E-2</v>
      </c>
      <c r="H9" s="12">
        <v>0.4</v>
      </c>
      <c r="I9" s="12">
        <v>0</v>
      </c>
      <c r="J9" s="12">
        <v>0.81</v>
      </c>
      <c r="K9" s="12">
        <v>2.17</v>
      </c>
      <c r="L9" s="12">
        <v>35.85</v>
      </c>
      <c r="M9" s="12">
        <v>0</v>
      </c>
      <c r="N9" s="12">
        <v>18.399999999999999</v>
      </c>
      <c r="O9" s="12">
        <v>0.34</v>
      </c>
      <c r="P9" s="12">
        <v>12.8</v>
      </c>
      <c r="Q9" s="12">
        <v>310</v>
      </c>
      <c r="R9" s="12">
        <v>0.04</v>
      </c>
      <c r="S9" s="12">
        <v>7.0000000000000007E-2</v>
      </c>
      <c r="T9" s="12">
        <v>33</v>
      </c>
      <c r="U9" s="12">
        <v>0.24</v>
      </c>
      <c r="V9" s="12">
        <v>0</v>
      </c>
      <c r="W9" s="12">
        <v>42</v>
      </c>
      <c r="X9" s="12">
        <v>0.03</v>
      </c>
      <c r="Y9" s="12">
        <v>153</v>
      </c>
      <c r="Z9" s="12">
        <v>0.6</v>
      </c>
      <c r="AA9" s="12">
        <v>0.42</v>
      </c>
      <c r="AB9" s="13">
        <v>0</v>
      </c>
      <c r="AC9" s="12">
        <v>0.16</v>
      </c>
      <c r="AD9" s="12">
        <v>0</v>
      </c>
      <c r="AE9" s="13">
        <v>0</v>
      </c>
      <c r="AF9" s="12">
        <v>0.111</v>
      </c>
      <c r="AG9" s="12">
        <v>0.4</v>
      </c>
      <c r="AH9" s="12">
        <v>7.3</v>
      </c>
      <c r="AI9" s="14">
        <v>0</v>
      </c>
      <c r="AJ9" s="12"/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2"/>
      <c r="AU9" s="15">
        <v>0</v>
      </c>
      <c r="AV9" s="15">
        <v>0</v>
      </c>
      <c r="AW9" s="15">
        <v>0.81</v>
      </c>
      <c r="AX9" s="15">
        <v>1.5</v>
      </c>
      <c r="AY9" s="15">
        <v>42.04</v>
      </c>
      <c r="AZ9" s="15">
        <v>39.1</v>
      </c>
      <c r="BA9" s="15">
        <v>39.1</v>
      </c>
      <c r="BB9" s="15">
        <v>42.87</v>
      </c>
      <c r="BC9" s="15">
        <v>0</v>
      </c>
      <c r="BD9" s="15">
        <v>0</v>
      </c>
      <c r="BE9" s="15"/>
      <c r="BF9" s="15">
        <v>0</v>
      </c>
      <c r="BG9" s="15">
        <v>42.04</v>
      </c>
      <c r="BH9" s="15">
        <v>0.01</v>
      </c>
      <c r="BI9" s="15">
        <v>56.5</v>
      </c>
      <c r="BJ9" s="15">
        <v>100</v>
      </c>
      <c r="BK9" s="15">
        <v>217.74</v>
      </c>
      <c r="BL9" s="15">
        <v>224.74</v>
      </c>
      <c r="BM9" s="15">
        <v>919.52</v>
      </c>
      <c r="BN9" s="15">
        <v>947.52</v>
      </c>
      <c r="BO9" s="15">
        <v>238.64</v>
      </c>
      <c r="BP9" s="15">
        <v>997.5</v>
      </c>
      <c r="BQ9" s="15">
        <v>0.29199999999999998</v>
      </c>
      <c r="BR9" s="15"/>
      <c r="BS9" s="15"/>
      <c r="BT9" s="15"/>
      <c r="BU9" s="15"/>
      <c r="BV9" s="15">
        <v>1.3260000000000001</v>
      </c>
      <c r="BW9" s="15"/>
      <c r="BX9" s="15">
        <v>1.6659999999999999</v>
      </c>
      <c r="BY9" s="15">
        <v>0.29199999999999998</v>
      </c>
      <c r="BZ9" s="15">
        <v>1.3260000000000001</v>
      </c>
      <c r="CA9" s="15"/>
      <c r="CB9" s="15"/>
      <c r="CC9" s="15"/>
      <c r="CD9" s="15">
        <v>21.4</v>
      </c>
      <c r="CE9" s="15">
        <v>21.4</v>
      </c>
      <c r="CF9" s="15">
        <v>0</v>
      </c>
      <c r="CG9" s="15">
        <v>0.25</v>
      </c>
      <c r="CH9" s="15">
        <v>0.02</v>
      </c>
      <c r="CI9" s="15">
        <v>0.25</v>
      </c>
      <c r="CJ9" s="15">
        <v>0.25</v>
      </c>
      <c r="CK9" s="15">
        <v>1.4</v>
      </c>
      <c r="CL9" s="15">
        <v>0.79</v>
      </c>
      <c r="CM9" s="15">
        <v>0.72</v>
      </c>
      <c r="CN9" s="15">
        <v>0.8</v>
      </c>
      <c r="CO9" s="15">
        <v>0</v>
      </c>
      <c r="CP9" s="15">
        <v>36.700000000000003</v>
      </c>
      <c r="CQ9" s="15">
        <v>0.25</v>
      </c>
      <c r="CR9" s="15">
        <v>0</v>
      </c>
      <c r="CS9" s="15">
        <v>0</v>
      </c>
      <c r="CT9" s="15">
        <v>45.54</v>
      </c>
      <c r="CU9" s="15">
        <v>42.6</v>
      </c>
      <c r="CV9" s="15"/>
      <c r="CW9" s="15">
        <v>0</v>
      </c>
      <c r="CX9" s="15">
        <v>0.46</v>
      </c>
      <c r="CY9" s="15">
        <v>43.5</v>
      </c>
    </row>
    <row r="10" spans="1:103" s="13" customFormat="1" ht="14.25" customHeight="1" x14ac:dyDescent="0.25">
      <c r="A10" s="10" t="s">
        <v>144</v>
      </c>
      <c r="B10" s="11" t="s">
        <v>108</v>
      </c>
      <c r="C10" s="10">
        <v>3.5</v>
      </c>
      <c r="D10" s="12">
        <v>600.89</v>
      </c>
      <c r="E10" s="12">
        <v>143.75</v>
      </c>
      <c r="F10" s="12">
        <v>0</v>
      </c>
      <c r="G10" s="12">
        <v>0.24299999999999999</v>
      </c>
      <c r="H10" s="12">
        <v>1.2</v>
      </c>
      <c r="I10" s="12">
        <v>0</v>
      </c>
      <c r="J10" s="12">
        <v>5.94</v>
      </c>
      <c r="K10" s="12">
        <v>4.6399999999999997</v>
      </c>
      <c r="L10" s="12">
        <v>0</v>
      </c>
      <c r="M10" s="12">
        <v>0.05</v>
      </c>
      <c r="N10" s="12">
        <v>16.309999999999999</v>
      </c>
      <c r="O10" s="12">
        <v>1.54</v>
      </c>
      <c r="P10" s="12">
        <v>50.25</v>
      </c>
      <c r="Q10" s="12">
        <v>198.35</v>
      </c>
      <c r="R10" s="12">
        <v>0.17</v>
      </c>
      <c r="S10" s="12">
        <v>0.03</v>
      </c>
      <c r="T10" s="12">
        <v>7.9</v>
      </c>
      <c r="U10" s="12">
        <v>1.28</v>
      </c>
      <c r="V10" s="12">
        <v>0</v>
      </c>
      <c r="W10" s="12">
        <v>145.44999999999999</v>
      </c>
      <c r="X10" s="12">
        <v>0.21</v>
      </c>
      <c r="Y10" s="12">
        <v>1366.39</v>
      </c>
      <c r="Z10" s="12">
        <v>4.8499999999999996</v>
      </c>
      <c r="AA10" s="12">
        <v>2.44</v>
      </c>
      <c r="AB10" s="13">
        <v>0</v>
      </c>
      <c r="AC10" s="12">
        <v>0.16</v>
      </c>
      <c r="AD10" s="12">
        <v>0.72</v>
      </c>
      <c r="AE10" s="13">
        <v>0</v>
      </c>
      <c r="AF10" s="12">
        <v>0.65100000000000002</v>
      </c>
      <c r="AG10" s="12">
        <v>11.72</v>
      </c>
      <c r="AH10" s="12">
        <v>11.02</v>
      </c>
      <c r="AI10" s="14">
        <v>0</v>
      </c>
      <c r="AJ10" s="12"/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2"/>
      <c r="AU10" s="15">
        <v>0</v>
      </c>
      <c r="AV10" s="15">
        <v>0</v>
      </c>
      <c r="AW10" s="15">
        <v>0.73</v>
      </c>
      <c r="AX10" s="15">
        <v>2</v>
      </c>
      <c r="AY10" s="15">
        <v>80.84</v>
      </c>
      <c r="AZ10" s="15">
        <v>77.599999999999994</v>
      </c>
      <c r="BA10" s="15">
        <v>77.599999999999994</v>
      </c>
      <c r="BB10" s="15">
        <v>85.12</v>
      </c>
      <c r="BC10" s="15">
        <v>0</v>
      </c>
      <c r="BD10" s="15">
        <v>0</v>
      </c>
      <c r="BE10" s="15"/>
      <c r="BF10" s="15">
        <v>0</v>
      </c>
      <c r="BG10" s="15">
        <v>80.84</v>
      </c>
      <c r="BH10" s="15">
        <v>0</v>
      </c>
      <c r="BI10" s="15">
        <v>89.4</v>
      </c>
      <c r="BJ10" s="15">
        <v>100</v>
      </c>
      <c r="BK10" s="15">
        <v>331.56</v>
      </c>
      <c r="BL10" s="15">
        <v>335.36</v>
      </c>
      <c r="BM10" s="15">
        <v>1408.51</v>
      </c>
      <c r="BN10" s="15">
        <v>1423.71</v>
      </c>
      <c r="BO10" s="15">
        <v>353.76</v>
      </c>
      <c r="BP10" s="15">
        <v>1478.7</v>
      </c>
      <c r="BQ10" s="15"/>
      <c r="BR10" s="15"/>
      <c r="BS10" s="15"/>
      <c r="BT10" s="15"/>
      <c r="BU10" s="15"/>
      <c r="BV10" s="15"/>
      <c r="BW10" s="15"/>
      <c r="BX10" s="15">
        <v>0.14699999999999999</v>
      </c>
      <c r="BY10" s="15"/>
      <c r="BZ10" s="15"/>
      <c r="CA10" s="15"/>
      <c r="CB10" s="15"/>
      <c r="CC10" s="15"/>
      <c r="CD10" s="15">
        <v>15</v>
      </c>
      <c r="CE10" s="15">
        <v>355</v>
      </c>
      <c r="CF10" s="15">
        <v>340</v>
      </c>
      <c r="CG10" s="15">
        <v>0.25</v>
      </c>
      <c r="CH10" s="15">
        <v>0</v>
      </c>
      <c r="CI10" s="15">
        <v>0.25</v>
      </c>
      <c r="CJ10" s="15">
        <v>0.25</v>
      </c>
      <c r="CK10" s="15">
        <v>0.15</v>
      </c>
      <c r="CL10" s="15">
        <v>0.7</v>
      </c>
      <c r="CM10" s="15">
        <v>0.42</v>
      </c>
      <c r="CN10" s="15">
        <v>0.7</v>
      </c>
      <c r="CO10" s="15">
        <v>0</v>
      </c>
      <c r="CP10" s="15">
        <v>73.3</v>
      </c>
      <c r="CQ10" s="15">
        <v>3.4</v>
      </c>
      <c r="CR10" s="15">
        <v>0</v>
      </c>
      <c r="CS10" s="15">
        <v>0</v>
      </c>
      <c r="CT10" s="15">
        <v>82.74</v>
      </c>
      <c r="CU10" s="15">
        <v>79.5</v>
      </c>
      <c r="CV10" s="15"/>
      <c r="CW10" s="15">
        <v>0</v>
      </c>
      <c r="CX10" s="15">
        <v>0.27</v>
      </c>
      <c r="CY10" s="15">
        <v>10.6</v>
      </c>
    </row>
    <row r="11" spans="1:103" s="13" customFormat="1" ht="14.25" customHeight="1" x14ac:dyDescent="0.25">
      <c r="A11" s="10" t="s">
        <v>143</v>
      </c>
      <c r="B11" s="11" t="s">
        <v>109</v>
      </c>
      <c r="C11" s="12">
        <f>4.15/4</f>
        <v>1.0375000000000001</v>
      </c>
      <c r="D11" s="12">
        <v>51.44</v>
      </c>
      <c r="E11" s="12">
        <v>12.31</v>
      </c>
      <c r="F11" s="12">
        <v>1.9</v>
      </c>
      <c r="G11" s="12">
        <v>0</v>
      </c>
      <c r="H11" s="12">
        <v>0.1</v>
      </c>
      <c r="I11" s="12">
        <v>0</v>
      </c>
      <c r="J11" s="12">
        <v>0.44</v>
      </c>
      <c r="K11" s="12">
        <v>1</v>
      </c>
      <c r="L11" s="12">
        <v>13</v>
      </c>
      <c r="M11" s="12">
        <v>0</v>
      </c>
      <c r="N11" s="12">
        <v>57</v>
      </c>
      <c r="O11" s="12">
        <v>0.03</v>
      </c>
      <c r="P11" s="12">
        <v>10</v>
      </c>
      <c r="Q11" s="12">
        <v>87</v>
      </c>
      <c r="R11" s="12">
        <v>0.02</v>
      </c>
      <c r="S11" s="12">
        <v>0.02</v>
      </c>
      <c r="T11" s="12">
        <v>0</v>
      </c>
      <c r="U11" s="12">
        <v>0.18</v>
      </c>
      <c r="V11" s="12">
        <v>0</v>
      </c>
      <c r="W11" s="12">
        <v>44</v>
      </c>
      <c r="X11" s="12">
        <v>0.03</v>
      </c>
      <c r="Y11" s="12">
        <v>69</v>
      </c>
      <c r="Z11" s="12">
        <v>0</v>
      </c>
      <c r="AA11" s="12">
        <v>0.36</v>
      </c>
      <c r="AB11" s="13">
        <v>0.17</v>
      </c>
      <c r="AC11" s="12">
        <v>0</v>
      </c>
      <c r="AD11" s="12">
        <v>13.78</v>
      </c>
      <c r="AE11" s="13">
        <v>16.399999999999999</v>
      </c>
      <c r="AF11" s="12">
        <v>0</v>
      </c>
      <c r="AG11" s="12">
        <v>0.2</v>
      </c>
      <c r="AH11" s="12">
        <v>19</v>
      </c>
      <c r="AI11" s="14">
        <v>0</v>
      </c>
      <c r="AJ11" s="12"/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2"/>
      <c r="AU11" s="15">
        <v>0</v>
      </c>
      <c r="AV11" s="15">
        <v>0</v>
      </c>
      <c r="AW11" s="15">
        <v>0.44</v>
      </c>
      <c r="AX11" s="15">
        <v>2</v>
      </c>
      <c r="AY11" s="15">
        <v>39.119999999999997</v>
      </c>
      <c r="AZ11" s="15">
        <v>41.47</v>
      </c>
      <c r="BA11" s="15">
        <v>41.47</v>
      </c>
      <c r="BB11" s="15">
        <v>45.45</v>
      </c>
      <c r="BC11" s="15">
        <v>0.54</v>
      </c>
      <c r="BD11" s="15">
        <v>0.54</v>
      </c>
      <c r="BE11" s="15"/>
      <c r="BF11" s="15">
        <v>0</v>
      </c>
      <c r="BG11" s="15">
        <v>39.119999999999997</v>
      </c>
      <c r="BH11" s="15">
        <v>0</v>
      </c>
      <c r="BI11" s="15">
        <v>71.900000000000006</v>
      </c>
      <c r="BJ11" s="15">
        <v>100</v>
      </c>
      <c r="BK11" s="15">
        <v>372.76</v>
      </c>
      <c r="BL11" s="15">
        <v>379.96</v>
      </c>
      <c r="BM11" s="15">
        <v>1559.68</v>
      </c>
      <c r="BN11" s="15">
        <v>1588.48</v>
      </c>
      <c r="BO11" s="15">
        <v>370.46</v>
      </c>
      <c r="BP11" s="15">
        <v>1548.52</v>
      </c>
      <c r="BQ11" s="15"/>
      <c r="BR11" s="15"/>
      <c r="BS11" s="15"/>
      <c r="BT11" s="15"/>
      <c r="BU11" s="15"/>
      <c r="BV11" s="15"/>
      <c r="BW11" s="15"/>
      <c r="BX11" s="15">
        <v>5.14</v>
      </c>
      <c r="BY11" s="15"/>
      <c r="BZ11" s="15"/>
      <c r="CA11" s="15"/>
      <c r="CB11" s="15"/>
      <c r="CC11" s="15"/>
      <c r="CD11" s="15">
        <v>21.8</v>
      </c>
      <c r="CE11" s="15">
        <v>21.8</v>
      </c>
      <c r="CF11" s="15">
        <v>0</v>
      </c>
      <c r="CG11" s="15">
        <v>0.5</v>
      </c>
      <c r="CH11" s="15"/>
      <c r="CI11" s="15">
        <v>0</v>
      </c>
      <c r="CJ11" s="15">
        <v>0</v>
      </c>
      <c r="CK11" s="15">
        <v>2.2999999999999998</v>
      </c>
      <c r="CL11" s="15">
        <v>1.38</v>
      </c>
      <c r="CM11" s="15">
        <v>1.2</v>
      </c>
      <c r="CN11" s="15">
        <v>1.33</v>
      </c>
      <c r="CO11" s="15">
        <v>52.2</v>
      </c>
      <c r="CP11" s="15">
        <v>38.67</v>
      </c>
      <c r="CQ11" s="15">
        <v>0</v>
      </c>
      <c r="CR11" s="15">
        <v>0</v>
      </c>
      <c r="CS11" s="15">
        <v>0</v>
      </c>
      <c r="CT11" s="15">
        <v>42.72</v>
      </c>
      <c r="CU11" s="15">
        <v>45.07</v>
      </c>
      <c r="CV11" s="15"/>
      <c r="CW11" s="15">
        <v>52.25</v>
      </c>
      <c r="CX11" s="15">
        <v>0.18</v>
      </c>
      <c r="CY11" s="15">
        <v>28.1</v>
      </c>
    </row>
    <row r="12" spans="1:103" s="13" customFormat="1" ht="14.25" customHeight="1" x14ac:dyDescent="0.25">
      <c r="A12" s="10" t="s">
        <v>145</v>
      </c>
      <c r="B12" s="11" t="s">
        <v>110</v>
      </c>
      <c r="C12" s="10">
        <f>13/2</f>
        <v>6.5</v>
      </c>
      <c r="D12" s="12">
        <v>746.04</v>
      </c>
      <c r="E12" s="12">
        <v>178.48</v>
      </c>
      <c r="F12" s="12">
        <v>4.97</v>
      </c>
      <c r="G12" s="12">
        <v>5.5869999999999997</v>
      </c>
      <c r="H12" s="12">
        <v>12</v>
      </c>
      <c r="I12" s="12">
        <v>59.6</v>
      </c>
      <c r="J12" s="12">
        <v>11.66</v>
      </c>
      <c r="K12" s="12">
        <v>2.2000000000000002</v>
      </c>
      <c r="L12" s="12">
        <v>0</v>
      </c>
      <c r="M12" s="12">
        <v>1.32</v>
      </c>
      <c r="N12" s="12">
        <v>37.35</v>
      </c>
      <c r="O12" s="12">
        <v>1.79</v>
      </c>
      <c r="P12" s="12">
        <v>24.35</v>
      </c>
      <c r="Q12" s="12">
        <v>365</v>
      </c>
      <c r="R12" s="12">
        <v>0.11</v>
      </c>
      <c r="S12" s="12">
        <v>0.2</v>
      </c>
      <c r="T12" s="12">
        <v>8</v>
      </c>
      <c r="U12" s="12">
        <v>1.04</v>
      </c>
      <c r="V12" s="12">
        <v>0.08</v>
      </c>
      <c r="W12" s="12">
        <v>125</v>
      </c>
      <c r="X12" s="12">
        <v>0.12</v>
      </c>
      <c r="Y12" s="12">
        <v>127.5</v>
      </c>
      <c r="Z12" s="12">
        <v>5.56</v>
      </c>
      <c r="AA12" s="12">
        <v>7.3</v>
      </c>
      <c r="AB12" s="13">
        <v>0</v>
      </c>
      <c r="AC12" s="12">
        <v>1.21</v>
      </c>
      <c r="AD12" s="12">
        <v>135.79</v>
      </c>
      <c r="AE12" s="13">
        <v>0</v>
      </c>
      <c r="AF12" s="12">
        <v>1.081</v>
      </c>
      <c r="AG12" s="12">
        <v>22</v>
      </c>
      <c r="AH12" s="12">
        <v>383.2</v>
      </c>
      <c r="AI12" s="14">
        <v>0</v>
      </c>
      <c r="AJ12" s="12"/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2"/>
      <c r="AU12" s="15">
        <v>0</v>
      </c>
      <c r="AV12" s="15">
        <v>0</v>
      </c>
      <c r="AW12" s="15">
        <v>2.78</v>
      </c>
      <c r="AX12" s="15">
        <v>2</v>
      </c>
      <c r="AY12" s="15">
        <v>36.17</v>
      </c>
      <c r="AZ12" s="15">
        <v>41.47</v>
      </c>
      <c r="BA12" s="15">
        <v>41.47</v>
      </c>
      <c r="BB12" s="15">
        <v>45.45</v>
      </c>
      <c r="BC12" s="15">
        <v>0.54</v>
      </c>
      <c r="BD12" s="15">
        <v>0.54</v>
      </c>
      <c r="BE12" s="15"/>
      <c r="BF12" s="15">
        <v>0</v>
      </c>
      <c r="BG12" s="15">
        <v>36.17</v>
      </c>
      <c r="BH12" s="15">
        <v>0</v>
      </c>
      <c r="BI12" s="15">
        <v>70.849999999999994</v>
      </c>
      <c r="BJ12" s="15">
        <v>100</v>
      </c>
      <c r="BK12" s="15">
        <v>389.84</v>
      </c>
      <c r="BL12" s="15">
        <v>397.04</v>
      </c>
      <c r="BM12" s="15">
        <v>1629.9</v>
      </c>
      <c r="BN12" s="15">
        <v>1658.7</v>
      </c>
      <c r="BO12" s="15">
        <v>375.27</v>
      </c>
      <c r="BP12" s="15">
        <v>1568.63</v>
      </c>
      <c r="BQ12" s="15"/>
      <c r="BR12" s="15"/>
      <c r="BS12" s="15"/>
      <c r="BT12" s="15"/>
      <c r="BU12" s="15"/>
      <c r="BV12" s="15"/>
      <c r="BW12" s="15"/>
      <c r="BX12" s="15">
        <v>6.1</v>
      </c>
      <c r="BY12" s="15"/>
      <c r="BZ12" s="15"/>
      <c r="CA12" s="15"/>
      <c r="CB12" s="15"/>
      <c r="CC12" s="15"/>
      <c r="CD12" s="15">
        <v>21.8</v>
      </c>
      <c r="CE12" s="15">
        <v>21.8</v>
      </c>
      <c r="CF12" s="15">
        <v>0</v>
      </c>
      <c r="CG12" s="15">
        <v>0.5</v>
      </c>
      <c r="CH12" s="15">
        <v>0.19</v>
      </c>
      <c r="CI12" s="15">
        <v>0</v>
      </c>
      <c r="CJ12" s="15">
        <v>0</v>
      </c>
      <c r="CK12" s="15">
        <v>2.2999999999999998</v>
      </c>
      <c r="CL12" s="15">
        <v>1.26</v>
      </c>
      <c r="CM12" s="15">
        <v>1.2</v>
      </c>
      <c r="CN12" s="15">
        <v>1.33</v>
      </c>
      <c r="CO12" s="15">
        <v>52.2</v>
      </c>
      <c r="CP12" s="15">
        <v>38.67</v>
      </c>
      <c r="CQ12" s="15">
        <v>0</v>
      </c>
      <c r="CR12" s="15">
        <v>0</v>
      </c>
      <c r="CS12" s="15">
        <v>0</v>
      </c>
      <c r="CT12" s="15">
        <v>39.770000000000003</v>
      </c>
      <c r="CU12" s="15">
        <v>45.07</v>
      </c>
      <c r="CV12" s="15"/>
      <c r="CW12" s="15">
        <v>52.25</v>
      </c>
      <c r="CX12" s="15">
        <v>0</v>
      </c>
      <c r="CY12" s="15">
        <v>29.15</v>
      </c>
    </row>
    <row r="13" spans="1:103" s="13" customFormat="1" ht="14.25" customHeight="1" x14ac:dyDescent="0.25">
      <c r="A13" s="10" t="s">
        <v>145</v>
      </c>
      <c r="B13" s="11" t="s">
        <v>111</v>
      </c>
      <c r="C13" s="10">
        <f>10.28/2</f>
        <v>5.14</v>
      </c>
      <c r="D13" s="12">
        <v>643.27</v>
      </c>
      <c r="E13" s="12">
        <v>153.88999999999999</v>
      </c>
      <c r="F13" s="12">
        <v>3.9</v>
      </c>
      <c r="G13" s="12">
        <v>3.1709999999999998</v>
      </c>
      <c r="H13" s="12">
        <v>9.3699999999999992</v>
      </c>
      <c r="I13" s="12">
        <v>55.06</v>
      </c>
      <c r="J13" s="12">
        <v>10.63</v>
      </c>
      <c r="K13" s="12">
        <v>2.4</v>
      </c>
      <c r="L13" s="12">
        <v>1</v>
      </c>
      <c r="M13" s="12">
        <v>1.32</v>
      </c>
      <c r="N13" s="12">
        <v>31.6</v>
      </c>
      <c r="O13" s="12">
        <v>2.15</v>
      </c>
      <c r="P13" s="12">
        <v>23.3</v>
      </c>
      <c r="Q13" s="12">
        <v>332</v>
      </c>
      <c r="R13" s="12">
        <v>0.11</v>
      </c>
      <c r="S13" s="12">
        <v>0.2</v>
      </c>
      <c r="T13" s="12">
        <v>8</v>
      </c>
      <c r="U13" s="12">
        <v>0.85</v>
      </c>
      <c r="V13" s="12">
        <v>0.08</v>
      </c>
      <c r="W13" s="12">
        <v>116</v>
      </c>
      <c r="X13" s="12">
        <v>0.09</v>
      </c>
      <c r="Y13" s="12">
        <v>173</v>
      </c>
      <c r="Z13" s="12">
        <v>5.56</v>
      </c>
      <c r="AA13" s="12">
        <v>7.3</v>
      </c>
      <c r="AB13" s="13">
        <v>0</v>
      </c>
      <c r="AC13" s="12">
        <v>1.21</v>
      </c>
      <c r="AD13" s="12">
        <v>135.74</v>
      </c>
      <c r="AE13" s="13">
        <v>0</v>
      </c>
      <c r="AF13" s="12">
        <v>2.1160000000000001</v>
      </c>
      <c r="AG13" s="12">
        <v>22</v>
      </c>
      <c r="AH13" s="12">
        <v>529</v>
      </c>
      <c r="AI13" s="14">
        <v>0</v>
      </c>
      <c r="AJ13" s="12"/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2"/>
      <c r="AU13" s="15">
        <v>0</v>
      </c>
      <c r="AV13" s="15">
        <v>0</v>
      </c>
      <c r="AW13" s="15">
        <v>3.78</v>
      </c>
      <c r="AX13" s="15">
        <v>2.1</v>
      </c>
      <c r="AY13" s="15">
        <v>39.96</v>
      </c>
      <c r="AZ13" s="15">
        <v>34.979999999999997</v>
      </c>
      <c r="BA13" s="15">
        <v>34.979999999999997</v>
      </c>
      <c r="BB13" s="15">
        <v>38.36</v>
      </c>
      <c r="BC13" s="15">
        <v>0</v>
      </c>
      <c r="BD13" s="15">
        <v>0</v>
      </c>
      <c r="BE13" s="15">
        <v>7.0000000000000007E-2</v>
      </c>
      <c r="BF13" s="15">
        <v>0</v>
      </c>
      <c r="BG13" s="15">
        <v>39.96</v>
      </c>
      <c r="BH13" s="15">
        <v>0</v>
      </c>
      <c r="BI13" s="15">
        <v>63.8</v>
      </c>
      <c r="BJ13" s="15">
        <v>100</v>
      </c>
      <c r="BK13" s="15">
        <v>224.87</v>
      </c>
      <c r="BL13" s="15">
        <v>235.87</v>
      </c>
      <c r="BM13" s="15">
        <v>950.71</v>
      </c>
      <c r="BN13" s="15">
        <v>994.71</v>
      </c>
      <c r="BO13" s="15">
        <v>258.23</v>
      </c>
      <c r="BP13" s="15">
        <v>1079.4000000000001</v>
      </c>
      <c r="BQ13" s="15">
        <v>0.29199999999999998</v>
      </c>
      <c r="BR13" s="15"/>
      <c r="BS13" s="15"/>
      <c r="BT13" s="15"/>
      <c r="BU13" s="15"/>
      <c r="BV13" s="15">
        <v>0.92500000000000004</v>
      </c>
      <c r="BW13" s="15"/>
      <c r="BX13" s="15">
        <v>1.65</v>
      </c>
      <c r="BY13" s="15">
        <v>0.29199999999999998</v>
      </c>
      <c r="BZ13" s="15">
        <v>0.93500000000000005</v>
      </c>
      <c r="CA13" s="15"/>
      <c r="CB13" s="15"/>
      <c r="CC13" s="15"/>
      <c r="CD13" s="15">
        <v>38</v>
      </c>
      <c r="CE13" s="15">
        <v>280</v>
      </c>
      <c r="CF13" s="15">
        <v>242</v>
      </c>
      <c r="CG13" s="15">
        <v>0.05</v>
      </c>
      <c r="CH13" s="15">
        <v>0.2</v>
      </c>
      <c r="CI13" s="15">
        <v>0.25</v>
      </c>
      <c r="CJ13" s="15">
        <v>0.03</v>
      </c>
      <c r="CK13" s="15">
        <v>1.6</v>
      </c>
      <c r="CL13" s="15">
        <v>2.04</v>
      </c>
      <c r="CM13" s="15">
        <v>0.77</v>
      </c>
      <c r="CN13" s="15">
        <v>2.1</v>
      </c>
      <c r="CO13" s="15">
        <v>0</v>
      </c>
      <c r="CP13" s="15">
        <v>33</v>
      </c>
      <c r="CQ13" s="15">
        <v>0.05</v>
      </c>
      <c r="CR13" s="15">
        <v>0</v>
      </c>
      <c r="CS13" s="15">
        <v>0</v>
      </c>
      <c r="CT13" s="15">
        <v>45.46</v>
      </c>
      <c r="CU13" s="15">
        <v>40.479999999999997</v>
      </c>
      <c r="CV13" s="15"/>
      <c r="CW13" s="15">
        <v>0</v>
      </c>
      <c r="CX13" s="15">
        <v>0</v>
      </c>
      <c r="CY13" s="15">
        <v>36.200000000000003</v>
      </c>
    </row>
    <row r="14" spans="1:103" s="16" customFormat="1" ht="14.25" customHeight="1" x14ac:dyDescent="0.25">
      <c r="A14" s="10" t="s">
        <v>146</v>
      </c>
      <c r="B14" s="11" t="s">
        <v>112</v>
      </c>
      <c r="C14" s="12">
        <f>3.7*100/66</f>
        <v>5.6060606060606064</v>
      </c>
      <c r="D14" s="12">
        <v>1660.01</v>
      </c>
      <c r="E14" s="12">
        <v>397.13</v>
      </c>
      <c r="F14" s="12">
        <v>18.3</v>
      </c>
      <c r="G14" s="12">
        <v>11.430999999999999</v>
      </c>
      <c r="H14" s="12">
        <v>21.4</v>
      </c>
      <c r="I14" s="12">
        <v>2.7</v>
      </c>
      <c r="J14" s="12">
        <v>6.42</v>
      </c>
      <c r="K14" s="12">
        <v>1.6</v>
      </c>
      <c r="L14" s="12">
        <v>0</v>
      </c>
      <c r="M14" s="12">
        <v>1.48</v>
      </c>
      <c r="N14" s="12">
        <v>48</v>
      </c>
      <c r="O14" s="12">
        <v>1.7</v>
      </c>
      <c r="P14" s="12">
        <v>26</v>
      </c>
      <c r="Q14" s="12">
        <v>155</v>
      </c>
      <c r="R14" s="12">
        <v>0.15</v>
      </c>
      <c r="S14" s="12">
        <v>0.13</v>
      </c>
      <c r="T14" s="12">
        <v>65.760000000000005</v>
      </c>
      <c r="U14" s="12">
        <v>0.65</v>
      </c>
      <c r="V14" s="12">
        <v>0</v>
      </c>
      <c r="W14" s="12">
        <v>172</v>
      </c>
      <c r="X14" s="12">
        <v>0.13</v>
      </c>
      <c r="Y14" s="12">
        <v>450</v>
      </c>
      <c r="Z14" s="12">
        <v>8</v>
      </c>
      <c r="AA14" s="12">
        <v>1.58</v>
      </c>
      <c r="AB14" s="13">
        <v>0</v>
      </c>
      <c r="AC14" s="12">
        <v>0.25</v>
      </c>
      <c r="AD14" s="12">
        <v>0</v>
      </c>
      <c r="AE14" s="13">
        <v>0</v>
      </c>
      <c r="AF14" s="12">
        <v>2.2549999999999999</v>
      </c>
      <c r="AG14" s="12">
        <v>17.100000000000001</v>
      </c>
      <c r="AH14" s="12">
        <v>430</v>
      </c>
      <c r="AI14" s="14">
        <v>0</v>
      </c>
      <c r="AJ14" s="12"/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2"/>
      <c r="AU14" s="15">
        <v>0</v>
      </c>
      <c r="AV14" s="15">
        <v>0</v>
      </c>
      <c r="AW14" s="15">
        <v>0.47</v>
      </c>
      <c r="AX14" s="15">
        <v>1.5</v>
      </c>
      <c r="AY14" s="15">
        <v>36.71</v>
      </c>
      <c r="AZ14" s="15">
        <v>32.92</v>
      </c>
      <c r="BA14" s="15">
        <v>32.92</v>
      </c>
      <c r="BB14" s="15">
        <v>36.020000000000003</v>
      </c>
      <c r="BC14" s="15">
        <v>6</v>
      </c>
      <c r="BD14" s="15">
        <v>6</v>
      </c>
      <c r="BE14" s="15"/>
      <c r="BF14" s="15">
        <v>0</v>
      </c>
      <c r="BG14" s="15">
        <v>36.71</v>
      </c>
      <c r="BH14" s="15">
        <v>0</v>
      </c>
      <c r="BI14" s="15">
        <v>56.9</v>
      </c>
      <c r="BJ14" s="15">
        <v>100</v>
      </c>
      <c r="BK14" s="15">
        <v>206.44</v>
      </c>
      <c r="BL14" s="15">
        <v>216.44</v>
      </c>
      <c r="BM14" s="15">
        <v>872.37</v>
      </c>
      <c r="BN14" s="15">
        <v>912.37</v>
      </c>
      <c r="BO14" s="15">
        <v>233.68</v>
      </c>
      <c r="BP14" s="15">
        <v>976.8</v>
      </c>
      <c r="BQ14" s="15">
        <v>0.23300000000000001</v>
      </c>
      <c r="BR14" s="15">
        <v>0</v>
      </c>
      <c r="BS14" s="15"/>
      <c r="BT14" s="15"/>
      <c r="BU14" s="15"/>
      <c r="BV14" s="15">
        <v>0.752</v>
      </c>
      <c r="BW14" s="15">
        <v>0</v>
      </c>
      <c r="BX14" s="15">
        <v>1.575</v>
      </c>
      <c r="BY14" s="15">
        <v>0.23300000000000001</v>
      </c>
      <c r="BZ14" s="15">
        <v>0.76300000000000001</v>
      </c>
      <c r="CA14" s="15"/>
      <c r="CB14" s="15">
        <v>4.28</v>
      </c>
      <c r="CC14" s="15">
        <v>0.72</v>
      </c>
      <c r="CD14" s="15">
        <v>34.65</v>
      </c>
      <c r="CE14" s="15">
        <v>34.65</v>
      </c>
      <c r="CF14" s="15">
        <v>0</v>
      </c>
      <c r="CG14" s="15">
        <v>0.62</v>
      </c>
      <c r="CH14" s="15">
        <v>0.13</v>
      </c>
      <c r="CI14" s="15">
        <v>0.34</v>
      </c>
      <c r="CJ14" s="15">
        <v>0.03</v>
      </c>
      <c r="CK14" s="15">
        <v>1.73</v>
      </c>
      <c r="CL14" s="15">
        <v>1.62</v>
      </c>
      <c r="CM14" s="15">
        <v>0.8</v>
      </c>
      <c r="CN14" s="15">
        <v>1.7</v>
      </c>
      <c r="CO14" s="15">
        <v>14.7</v>
      </c>
      <c r="CP14" s="15">
        <v>30.1</v>
      </c>
      <c r="CQ14" s="15">
        <v>0.11</v>
      </c>
      <c r="CR14" s="15">
        <v>0</v>
      </c>
      <c r="CS14" s="15">
        <v>0</v>
      </c>
      <c r="CT14" s="15">
        <v>41.71</v>
      </c>
      <c r="CU14" s="15">
        <v>37.92</v>
      </c>
      <c r="CV14" s="15"/>
      <c r="CW14" s="15">
        <v>15.2</v>
      </c>
      <c r="CX14" s="15">
        <v>0</v>
      </c>
      <c r="CY14" s="15">
        <v>43.1</v>
      </c>
    </row>
    <row r="15" spans="1:103" s="13" customFormat="1" ht="14.25" customHeight="1" x14ac:dyDescent="0.25">
      <c r="A15" s="10" t="s">
        <v>146</v>
      </c>
      <c r="B15" s="11" t="s">
        <v>113</v>
      </c>
      <c r="C15" s="18">
        <f>3.7*100/66</f>
        <v>5.6060606060606064</v>
      </c>
      <c r="D15" s="12">
        <v>1664.16</v>
      </c>
      <c r="E15" s="12">
        <v>398.12</v>
      </c>
      <c r="F15" s="12">
        <v>24.2</v>
      </c>
      <c r="G15" s="12">
        <v>6.8259999999999996</v>
      </c>
      <c r="H15" s="12">
        <v>18.600000000000001</v>
      </c>
      <c r="I15" s="12">
        <v>19</v>
      </c>
      <c r="J15" s="12">
        <v>5.23</v>
      </c>
      <c r="K15" s="12">
        <v>2.2999999999999998</v>
      </c>
      <c r="L15" s="12">
        <v>0</v>
      </c>
      <c r="M15" s="12">
        <v>1.74</v>
      </c>
      <c r="N15" s="12">
        <v>39</v>
      </c>
      <c r="O15" s="12">
        <v>1</v>
      </c>
      <c r="P15" s="12">
        <v>19.600000000000001</v>
      </c>
      <c r="Q15" s="12">
        <v>135</v>
      </c>
      <c r="R15" s="12">
        <v>0.13</v>
      </c>
      <c r="S15" s="12">
        <v>0.1</v>
      </c>
      <c r="T15" s="12">
        <v>14.1</v>
      </c>
      <c r="U15" s="12">
        <v>0.45</v>
      </c>
      <c r="V15" s="12">
        <v>0</v>
      </c>
      <c r="W15" s="12">
        <v>270</v>
      </c>
      <c r="X15" s="12">
        <v>0.08</v>
      </c>
      <c r="Y15" s="12">
        <v>420</v>
      </c>
      <c r="Z15" s="12">
        <v>4.5999999999999996</v>
      </c>
      <c r="AA15" s="12">
        <v>1.24</v>
      </c>
      <c r="AB15" s="13">
        <v>0</v>
      </c>
      <c r="AC15" s="12">
        <v>0.13</v>
      </c>
      <c r="AD15" s="12">
        <v>0</v>
      </c>
      <c r="AE15" s="13">
        <v>0</v>
      </c>
      <c r="AF15" s="12">
        <v>2.4700000000000002</v>
      </c>
      <c r="AG15" s="12">
        <v>9.1</v>
      </c>
      <c r="AH15" s="12">
        <v>510</v>
      </c>
      <c r="AI15" s="14">
        <v>0</v>
      </c>
      <c r="AJ15" s="12"/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2"/>
      <c r="AU15" s="15">
        <v>0</v>
      </c>
      <c r="AV15" s="15">
        <v>12</v>
      </c>
      <c r="AW15" s="15">
        <v>0.04</v>
      </c>
      <c r="AX15" s="15">
        <v>1.95</v>
      </c>
      <c r="AY15" s="15">
        <v>80.19</v>
      </c>
      <c r="AZ15" s="15">
        <v>73.290000000000006</v>
      </c>
      <c r="BA15" s="15">
        <v>73.290000000000006</v>
      </c>
      <c r="BB15" s="15">
        <v>80.599999999999994</v>
      </c>
      <c r="BC15" s="15">
        <v>38</v>
      </c>
      <c r="BD15" s="15">
        <v>44</v>
      </c>
      <c r="BE15" s="15"/>
      <c r="BF15" s="15">
        <v>0</v>
      </c>
      <c r="BG15" s="15">
        <v>80.19</v>
      </c>
      <c r="BH15" s="15">
        <v>0</v>
      </c>
      <c r="BI15" s="15">
        <v>93.1</v>
      </c>
      <c r="BJ15" s="15">
        <v>100</v>
      </c>
      <c r="BK15" s="15">
        <v>336.46</v>
      </c>
      <c r="BL15" s="15">
        <v>339.74</v>
      </c>
      <c r="BM15" s="15">
        <v>1428.46</v>
      </c>
      <c r="BN15" s="15">
        <v>1441.58</v>
      </c>
      <c r="BO15" s="15">
        <v>372.92</v>
      </c>
      <c r="BP15" s="15">
        <v>1558.79</v>
      </c>
      <c r="BQ15" s="15">
        <v>2.1000000000000001E-2</v>
      </c>
      <c r="BR15" s="15">
        <v>0</v>
      </c>
      <c r="BS15" s="15"/>
      <c r="BT15" s="15"/>
      <c r="BU15" s="15"/>
      <c r="BV15" s="15">
        <v>0.623</v>
      </c>
      <c r="BW15" s="15">
        <v>0</v>
      </c>
      <c r="BX15" s="15">
        <v>0.28799999999999998</v>
      </c>
      <c r="BY15" s="15">
        <v>2.1000000000000001E-2</v>
      </c>
      <c r="BZ15" s="15">
        <v>0.623</v>
      </c>
      <c r="CA15" s="15"/>
      <c r="CB15" s="15">
        <v>1.49</v>
      </c>
      <c r="CC15" s="15">
        <v>0.15</v>
      </c>
      <c r="CD15" s="15">
        <v>16</v>
      </c>
      <c r="CE15" s="15">
        <v>16</v>
      </c>
      <c r="CF15" s="15">
        <v>0</v>
      </c>
      <c r="CG15" s="15">
        <v>0.06</v>
      </c>
      <c r="CH15" s="15">
        <v>0.01</v>
      </c>
      <c r="CI15" s="15">
        <v>0.05</v>
      </c>
      <c r="CJ15" s="15">
        <v>0</v>
      </c>
      <c r="CK15" s="15">
        <v>0</v>
      </c>
      <c r="CL15" s="15">
        <v>1.05</v>
      </c>
      <c r="CM15" s="15">
        <v>0.01</v>
      </c>
      <c r="CN15" s="15">
        <v>1.3</v>
      </c>
      <c r="CO15" s="15">
        <v>0</v>
      </c>
      <c r="CP15" s="15">
        <v>73.099999999999994</v>
      </c>
      <c r="CQ15" s="15">
        <v>0.08</v>
      </c>
      <c r="CR15" s="15">
        <v>0.19</v>
      </c>
      <c r="CS15" s="15">
        <v>0.19</v>
      </c>
      <c r="CT15" s="15">
        <v>81.83</v>
      </c>
      <c r="CU15" s="15">
        <v>74.930000000000007</v>
      </c>
      <c r="CV15" s="15"/>
      <c r="CW15" s="15">
        <v>3.67</v>
      </c>
      <c r="CX15" s="15">
        <v>0</v>
      </c>
      <c r="CY15" s="15">
        <v>6.9</v>
      </c>
    </row>
    <row r="16" spans="1:103" s="13" customFormat="1" ht="14.25" customHeight="1" x14ac:dyDescent="0.25">
      <c r="A16" s="10" t="s">
        <v>146</v>
      </c>
      <c r="B16" s="11" t="s">
        <v>114</v>
      </c>
      <c r="C16" s="12">
        <f>3.7*100/66</f>
        <v>5.6060606060606064</v>
      </c>
      <c r="D16" s="12">
        <v>1343.57</v>
      </c>
      <c r="E16" s="12">
        <v>321.43</v>
      </c>
      <c r="F16" s="12">
        <v>11.7</v>
      </c>
      <c r="G16" s="12">
        <v>10.617000000000001</v>
      </c>
      <c r="H16" s="12">
        <v>19.5</v>
      </c>
      <c r="I16" s="12">
        <v>25</v>
      </c>
      <c r="J16" s="12">
        <v>4.83</v>
      </c>
      <c r="K16" s="12">
        <v>1.4</v>
      </c>
      <c r="L16" s="12">
        <v>0</v>
      </c>
      <c r="M16" s="12">
        <v>0.48</v>
      </c>
      <c r="N16" s="12">
        <v>75</v>
      </c>
      <c r="O16" s="12">
        <v>0</v>
      </c>
      <c r="P16" s="12">
        <v>16.8</v>
      </c>
      <c r="Q16" s="12">
        <v>118</v>
      </c>
      <c r="R16" s="12">
        <v>0.12</v>
      </c>
      <c r="S16" s="12">
        <v>0.16</v>
      </c>
      <c r="T16" s="12">
        <v>30.36</v>
      </c>
      <c r="U16" s="12">
        <v>0.51</v>
      </c>
      <c r="V16" s="12">
        <v>0</v>
      </c>
      <c r="W16" s="12">
        <v>101</v>
      </c>
      <c r="X16" s="12">
        <v>7.0000000000000007E-2</v>
      </c>
      <c r="Y16" s="12">
        <v>340</v>
      </c>
      <c r="Z16" s="12">
        <v>4</v>
      </c>
      <c r="AA16" s="12">
        <v>1.49</v>
      </c>
      <c r="AB16" s="13">
        <v>0</v>
      </c>
      <c r="AC16" s="12">
        <v>0.18</v>
      </c>
      <c r="AD16" s="12">
        <v>165</v>
      </c>
      <c r="AE16" s="13">
        <v>0</v>
      </c>
      <c r="AF16" s="12">
        <v>1.208</v>
      </c>
      <c r="AG16" s="12">
        <v>22</v>
      </c>
      <c r="AH16" s="12">
        <v>250</v>
      </c>
      <c r="AI16" s="14">
        <v>0</v>
      </c>
      <c r="AJ16" s="12"/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2"/>
      <c r="AU16" s="15">
        <v>0</v>
      </c>
      <c r="AV16" s="15">
        <v>0</v>
      </c>
      <c r="AW16" s="15">
        <v>0.21</v>
      </c>
      <c r="AX16" s="15">
        <v>3</v>
      </c>
      <c r="AY16" s="15">
        <v>75.61</v>
      </c>
      <c r="AZ16" s="15">
        <v>66.319999999999993</v>
      </c>
      <c r="BA16" s="15">
        <v>66.319999999999993</v>
      </c>
      <c r="BB16" s="15">
        <v>72.87</v>
      </c>
      <c r="BC16" s="15">
        <v>6</v>
      </c>
      <c r="BD16" s="15">
        <v>6</v>
      </c>
      <c r="BE16" s="15"/>
      <c r="BF16" s="15">
        <v>0</v>
      </c>
      <c r="BG16" s="15">
        <v>75.61</v>
      </c>
      <c r="BH16" s="15">
        <v>0</v>
      </c>
      <c r="BI16" s="15">
        <v>95.3</v>
      </c>
      <c r="BJ16" s="15">
        <v>100</v>
      </c>
      <c r="BK16" s="15">
        <v>332.45</v>
      </c>
      <c r="BL16" s="15">
        <v>338.87</v>
      </c>
      <c r="BM16" s="15">
        <v>1409.6</v>
      </c>
      <c r="BN16" s="15">
        <v>1435.28</v>
      </c>
      <c r="BO16" s="15">
        <v>381.15</v>
      </c>
      <c r="BP16" s="15">
        <v>1593.21</v>
      </c>
      <c r="BQ16" s="15">
        <v>3.4000000000000002E-2</v>
      </c>
      <c r="BR16" s="15">
        <v>0</v>
      </c>
      <c r="BS16" s="15"/>
      <c r="BT16" s="15"/>
      <c r="BU16" s="15"/>
      <c r="BV16" s="15">
        <v>0.627</v>
      </c>
      <c r="BW16" s="15">
        <v>0</v>
      </c>
      <c r="BX16" s="15">
        <v>0.47799999999999998</v>
      </c>
      <c r="BY16" s="15">
        <v>3.4000000000000002E-2</v>
      </c>
      <c r="BZ16" s="15">
        <v>0.627</v>
      </c>
      <c r="CA16" s="15">
        <v>5.0000000000000001E-3</v>
      </c>
      <c r="CB16" s="15">
        <v>1.99</v>
      </c>
      <c r="CC16" s="15">
        <v>1.22</v>
      </c>
      <c r="CD16" s="15">
        <v>40.85</v>
      </c>
      <c r="CE16" s="15">
        <v>40.85</v>
      </c>
      <c r="CF16" s="15">
        <v>0</v>
      </c>
      <c r="CG16" s="15">
        <v>0.14000000000000001</v>
      </c>
      <c r="CH16" s="15">
        <v>0.03</v>
      </c>
      <c r="CI16" s="15">
        <v>0.14000000000000001</v>
      </c>
      <c r="CJ16" s="15">
        <v>0</v>
      </c>
      <c r="CK16" s="15">
        <v>0.86</v>
      </c>
      <c r="CL16" s="15">
        <v>1.2</v>
      </c>
      <c r="CM16" s="15">
        <v>1</v>
      </c>
      <c r="CN16" s="15">
        <v>1.9</v>
      </c>
      <c r="CO16" s="15">
        <v>1.5</v>
      </c>
      <c r="CP16" s="15">
        <v>64.900000000000006</v>
      </c>
      <c r="CQ16" s="15">
        <v>0.28000000000000003</v>
      </c>
      <c r="CR16" s="15">
        <v>1.42</v>
      </c>
      <c r="CS16" s="15">
        <v>1.42</v>
      </c>
      <c r="CT16" s="15">
        <v>78.819999999999993</v>
      </c>
      <c r="CU16" s="15">
        <v>69.53</v>
      </c>
      <c r="CV16" s="15"/>
      <c r="CW16" s="15">
        <v>2</v>
      </c>
      <c r="CX16" s="15">
        <v>0</v>
      </c>
      <c r="CY16" s="15">
        <v>4.7</v>
      </c>
    </row>
    <row r="17" spans="1:103" s="13" customFormat="1" ht="15" customHeight="1" x14ac:dyDescent="0.25">
      <c r="A17" s="10" t="s">
        <v>147</v>
      </c>
      <c r="B17" s="11" t="s">
        <v>115</v>
      </c>
      <c r="C17" s="12">
        <f>5.99/2.2</f>
        <v>2.7227272727272727</v>
      </c>
      <c r="D17" s="12">
        <v>1354.43</v>
      </c>
      <c r="E17" s="12">
        <v>324.02999999999997</v>
      </c>
      <c r="F17" s="12">
        <v>14.79</v>
      </c>
      <c r="G17" s="12">
        <v>3.069</v>
      </c>
      <c r="H17" s="12">
        <v>27.6</v>
      </c>
      <c r="I17" s="12">
        <v>5.0999999999999996</v>
      </c>
      <c r="J17" s="12">
        <v>0.63</v>
      </c>
      <c r="K17" s="12">
        <v>0.8</v>
      </c>
      <c r="L17" s="12">
        <v>0.6</v>
      </c>
      <c r="M17" s="12">
        <v>3.85</v>
      </c>
      <c r="N17" s="12">
        <v>7.75</v>
      </c>
      <c r="O17" s="12">
        <v>0.57999999999999996</v>
      </c>
      <c r="P17" s="12">
        <v>2.35</v>
      </c>
      <c r="Q17" s="12">
        <v>10.7</v>
      </c>
      <c r="R17" s="12">
        <v>0.06</v>
      </c>
      <c r="S17" s="12">
        <v>0.03</v>
      </c>
      <c r="T17" s="12">
        <v>6.28</v>
      </c>
      <c r="U17" s="12">
        <v>0.33</v>
      </c>
      <c r="V17" s="12">
        <v>0.41</v>
      </c>
      <c r="W17" s="12">
        <v>12.1</v>
      </c>
      <c r="X17" s="12">
        <v>0</v>
      </c>
      <c r="Y17" s="12">
        <v>0</v>
      </c>
      <c r="Z17" s="12">
        <v>0</v>
      </c>
      <c r="AA17" s="12">
        <v>0.1</v>
      </c>
      <c r="AB17" s="13">
        <v>0</v>
      </c>
      <c r="AC17" s="12">
        <v>0</v>
      </c>
      <c r="AD17" s="12">
        <v>6.17</v>
      </c>
      <c r="AE17" s="13">
        <v>0</v>
      </c>
      <c r="AF17" s="12">
        <v>11.618</v>
      </c>
      <c r="AG17" s="12">
        <v>1.64</v>
      </c>
      <c r="AH17" s="12">
        <v>607</v>
      </c>
      <c r="AI17" s="14">
        <v>0.1</v>
      </c>
      <c r="AJ17" s="12"/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2"/>
      <c r="AU17" s="15">
        <v>0</v>
      </c>
      <c r="AV17" s="15">
        <v>0</v>
      </c>
      <c r="AW17" s="15">
        <v>0.25</v>
      </c>
      <c r="AX17" s="15">
        <v>2.85</v>
      </c>
      <c r="AY17" s="15">
        <v>72.64</v>
      </c>
      <c r="AZ17" s="15">
        <v>65.150000000000006</v>
      </c>
      <c r="BA17" s="15">
        <v>65.150000000000006</v>
      </c>
      <c r="BB17" s="15">
        <v>71.53</v>
      </c>
      <c r="BC17" s="15">
        <v>0</v>
      </c>
      <c r="BD17" s="15">
        <v>0</v>
      </c>
      <c r="BE17" s="15"/>
      <c r="BF17" s="15">
        <v>0</v>
      </c>
      <c r="BG17" s="15">
        <v>72.64</v>
      </c>
      <c r="BH17" s="15">
        <v>0</v>
      </c>
      <c r="BI17" s="15">
        <v>93.75</v>
      </c>
      <c r="BJ17" s="15">
        <v>100</v>
      </c>
      <c r="BK17" s="15">
        <v>333.24</v>
      </c>
      <c r="BL17" s="15">
        <v>339.68</v>
      </c>
      <c r="BM17" s="15">
        <v>1413.15</v>
      </c>
      <c r="BN17" s="15">
        <v>1438.91</v>
      </c>
      <c r="BO17" s="15">
        <v>374.72</v>
      </c>
      <c r="BP17" s="15">
        <v>1566.32</v>
      </c>
      <c r="BQ17" s="15">
        <v>5.8999999999999997E-2</v>
      </c>
      <c r="BR17" s="15">
        <v>0</v>
      </c>
      <c r="BS17" s="15"/>
      <c r="BT17" s="15"/>
      <c r="BU17" s="15"/>
      <c r="BV17" s="15">
        <v>0.90300000000000002</v>
      </c>
      <c r="BW17" s="15">
        <v>0</v>
      </c>
      <c r="BX17" s="15">
        <v>0.32300000000000001</v>
      </c>
      <c r="BY17" s="15">
        <v>5.8999999999999997E-2</v>
      </c>
      <c r="BZ17" s="15">
        <v>0.90500000000000003</v>
      </c>
      <c r="CA17" s="15"/>
      <c r="CB17" s="15">
        <v>1.87</v>
      </c>
      <c r="CC17" s="15">
        <v>1.35</v>
      </c>
      <c r="CD17" s="15">
        <v>27</v>
      </c>
      <c r="CE17" s="15">
        <v>27</v>
      </c>
      <c r="CF17" s="15">
        <v>0</v>
      </c>
      <c r="CG17" s="15">
        <v>0.03</v>
      </c>
      <c r="CH17" s="15">
        <v>0.01</v>
      </c>
      <c r="CI17" s="15">
        <v>0</v>
      </c>
      <c r="CJ17" s="15">
        <v>0.83</v>
      </c>
      <c r="CK17" s="15">
        <v>0</v>
      </c>
      <c r="CL17" s="15">
        <v>1.2</v>
      </c>
      <c r="CM17" s="15">
        <v>1.41</v>
      </c>
      <c r="CN17" s="15">
        <v>2.2000000000000002</v>
      </c>
      <c r="CO17" s="15">
        <v>8.1</v>
      </c>
      <c r="CP17" s="15">
        <v>62.6</v>
      </c>
      <c r="CQ17" s="15">
        <v>1.69</v>
      </c>
      <c r="CR17" s="15">
        <v>1.72</v>
      </c>
      <c r="CS17" s="15">
        <v>1.72</v>
      </c>
      <c r="CT17" s="15">
        <v>75.86</v>
      </c>
      <c r="CU17" s="15">
        <v>68.37</v>
      </c>
      <c r="CV17" s="15"/>
      <c r="CW17" s="15">
        <v>8.1</v>
      </c>
      <c r="CX17" s="15">
        <v>0</v>
      </c>
      <c r="CY17" s="15">
        <v>6.25</v>
      </c>
    </row>
    <row r="18" spans="1:103" s="13" customFormat="1" ht="14.25" customHeight="1" x14ac:dyDescent="0.25">
      <c r="A18" s="10" t="s">
        <v>147</v>
      </c>
      <c r="B18" s="11" t="s">
        <v>116</v>
      </c>
      <c r="C18" s="13">
        <f>7.3/2.5</f>
        <v>2.92</v>
      </c>
      <c r="D18" s="12">
        <v>1497.5</v>
      </c>
      <c r="E18" s="12">
        <v>358.25</v>
      </c>
      <c r="F18" s="12">
        <v>15.43</v>
      </c>
      <c r="G18" s="12">
        <v>4.9470000000000001</v>
      </c>
      <c r="H18" s="12">
        <v>32.65</v>
      </c>
      <c r="I18" s="12">
        <v>12</v>
      </c>
      <c r="J18" s="12">
        <v>0.94</v>
      </c>
      <c r="K18" s="12">
        <v>1.4</v>
      </c>
      <c r="L18" s="12">
        <v>0.6</v>
      </c>
      <c r="M18" s="12">
        <v>3.85</v>
      </c>
      <c r="N18" s="12">
        <v>15.6</v>
      </c>
      <c r="O18" s="12">
        <v>0.96</v>
      </c>
      <c r="P18" s="12">
        <v>7.86</v>
      </c>
      <c r="Q18" s="12">
        <v>151</v>
      </c>
      <c r="R18" s="12">
        <v>0.06</v>
      </c>
      <c r="S18" s="12">
        <v>0.03</v>
      </c>
      <c r="T18" s="12">
        <v>6.3</v>
      </c>
      <c r="U18" s="12">
        <v>0.49</v>
      </c>
      <c r="V18" s="12">
        <v>0.41</v>
      </c>
      <c r="W18" s="12">
        <v>30.7</v>
      </c>
      <c r="X18" s="12">
        <v>0</v>
      </c>
      <c r="Y18" s="12">
        <v>0</v>
      </c>
      <c r="Z18" s="12">
        <v>0</v>
      </c>
      <c r="AA18" s="12">
        <v>0.2</v>
      </c>
      <c r="AB18" s="13">
        <v>0</v>
      </c>
      <c r="AC18" s="12">
        <v>0</v>
      </c>
      <c r="AD18" s="12">
        <v>17.690000000000001</v>
      </c>
      <c r="AE18" s="13">
        <v>0</v>
      </c>
      <c r="AF18" s="12">
        <v>17.510999999999999</v>
      </c>
      <c r="AG18" s="12">
        <v>1.64</v>
      </c>
      <c r="AH18" s="12">
        <v>977</v>
      </c>
      <c r="AI18" s="14">
        <v>0</v>
      </c>
      <c r="AJ18" s="12"/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2"/>
      <c r="AU18" s="15">
        <v>0</v>
      </c>
      <c r="AV18" s="15">
        <v>0</v>
      </c>
      <c r="AW18" s="15">
        <v>0.28999999999999998</v>
      </c>
      <c r="AX18" s="15">
        <v>2.2000000000000002</v>
      </c>
      <c r="AY18" s="15">
        <v>74.83</v>
      </c>
      <c r="AZ18" s="15">
        <v>66.34</v>
      </c>
      <c r="BA18" s="15">
        <v>66.34</v>
      </c>
      <c r="BB18" s="15">
        <v>72.650000000000006</v>
      </c>
      <c r="BC18" s="15">
        <v>0</v>
      </c>
      <c r="BD18" s="15">
        <v>0</v>
      </c>
      <c r="BE18" s="15"/>
      <c r="BF18" s="15">
        <v>0</v>
      </c>
      <c r="BG18" s="15">
        <v>74.83</v>
      </c>
      <c r="BH18" s="15">
        <v>0</v>
      </c>
      <c r="BI18" s="15">
        <v>95.15</v>
      </c>
      <c r="BJ18" s="15">
        <v>100</v>
      </c>
      <c r="BK18" s="15">
        <v>339.1</v>
      </c>
      <c r="BL18" s="15">
        <v>345.98</v>
      </c>
      <c r="BM18" s="15">
        <v>1437.43</v>
      </c>
      <c r="BN18" s="15">
        <v>1464.95</v>
      </c>
      <c r="BO18" s="15">
        <v>384.97</v>
      </c>
      <c r="BP18" s="15">
        <v>1609.19</v>
      </c>
      <c r="BQ18" s="15">
        <v>4.5999999999999999E-2</v>
      </c>
      <c r="BR18" s="15">
        <v>0</v>
      </c>
      <c r="BS18" s="15"/>
      <c r="BT18" s="15"/>
      <c r="BU18" s="15"/>
      <c r="BV18" s="15">
        <v>0.64700000000000002</v>
      </c>
      <c r="BW18" s="15">
        <v>0</v>
      </c>
      <c r="BX18" s="15">
        <v>0.96699999999999997</v>
      </c>
      <c r="BY18" s="15">
        <v>4.5999999999999999E-2</v>
      </c>
      <c r="BZ18" s="15">
        <v>0.64700000000000002</v>
      </c>
      <c r="CA18" s="15"/>
      <c r="CB18" s="15">
        <v>2.17</v>
      </c>
      <c r="CC18" s="15">
        <v>1.27</v>
      </c>
      <c r="CD18" s="15">
        <v>27</v>
      </c>
      <c r="CE18" s="15">
        <v>27</v>
      </c>
      <c r="CF18" s="15">
        <v>0</v>
      </c>
      <c r="CG18" s="15">
        <v>1.78</v>
      </c>
      <c r="CH18" s="15">
        <v>0.02</v>
      </c>
      <c r="CI18" s="15">
        <v>0</v>
      </c>
      <c r="CJ18" s="15">
        <v>0.3</v>
      </c>
      <c r="CK18" s="15">
        <v>0</v>
      </c>
      <c r="CL18" s="15">
        <v>1.2</v>
      </c>
      <c r="CM18" s="15">
        <v>1.41</v>
      </c>
      <c r="CN18" s="15">
        <v>2.0499999999999998</v>
      </c>
      <c r="CO18" s="15">
        <v>8.1</v>
      </c>
      <c r="CP18" s="15">
        <v>61.7</v>
      </c>
      <c r="CQ18" s="15">
        <v>2.56</v>
      </c>
      <c r="CR18" s="15">
        <v>4.34</v>
      </c>
      <c r="CS18" s="15">
        <v>4.34</v>
      </c>
      <c r="CT18" s="15">
        <v>78.27</v>
      </c>
      <c r="CU18" s="15">
        <v>69.78</v>
      </c>
      <c r="CV18" s="15"/>
      <c r="CW18" s="15">
        <v>8.1</v>
      </c>
      <c r="CX18" s="15">
        <v>0</v>
      </c>
      <c r="CY18" s="15">
        <v>4.8499999999999996</v>
      </c>
    </row>
    <row r="19" spans="1:103" s="13" customFormat="1" ht="14.25" customHeight="1" x14ac:dyDescent="0.25">
      <c r="A19" s="10" t="s">
        <v>148</v>
      </c>
      <c r="B19" s="11" t="s">
        <v>117</v>
      </c>
      <c r="C19" s="12">
        <f>12.9/20</f>
        <v>0.64500000000000002</v>
      </c>
      <c r="D19" s="12">
        <v>533.88</v>
      </c>
      <c r="E19" s="12">
        <v>127.72</v>
      </c>
      <c r="F19" s="12">
        <v>0.65</v>
      </c>
      <c r="G19" s="12">
        <v>2.0979999999999999</v>
      </c>
      <c r="H19" s="12">
        <v>8.1</v>
      </c>
      <c r="I19" s="12">
        <v>395</v>
      </c>
      <c r="J19" s="12">
        <v>13.13</v>
      </c>
      <c r="K19" s="12">
        <v>0</v>
      </c>
      <c r="L19" s="12">
        <v>0</v>
      </c>
      <c r="M19" s="12">
        <v>1.64</v>
      </c>
      <c r="N19" s="12">
        <v>51</v>
      </c>
      <c r="O19" s="12">
        <v>1.7</v>
      </c>
      <c r="P19" s="12">
        <v>12</v>
      </c>
      <c r="Q19" s="12">
        <v>140</v>
      </c>
      <c r="R19" s="12">
        <v>7.0000000000000007E-2</v>
      </c>
      <c r="S19" s="12">
        <v>0.47</v>
      </c>
      <c r="T19" s="12">
        <v>125</v>
      </c>
      <c r="U19" s="12">
        <v>0.98</v>
      </c>
      <c r="V19" s="12">
        <v>1.54</v>
      </c>
      <c r="W19" s="12">
        <v>190</v>
      </c>
      <c r="X19" s="12">
        <v>0.05</v>
      </c>
      <c r="Y19" s="12">
        <v>21</v>
      </c>
      <c r="Z19" s="12">
        <v>23</v>
      </c>
      <c r="AA19" s="12">
        <v>3.5</v>
      </c>
      <c r="AB19" s="13">
        <v>0</v>
      </c>
      <c r="AC19" s="12">
        <v>0.04</v>
      </c>
      <c r="AD19" s="12">
        <v>221.85</v>
      </c>
      <c r="AE19" s="13">
        <v>0</v>
      </c>
      <c r="AF19" s="12">
        <v>0.7</v>
      </c>
      <c r="AG19" s="12">
        <v>45</v>
      </c>
      <c r="AH19" s="12">
        <v>140</v>
      </c>
      <c r="AI19" s="14">
        <v>1.5</v>
      </c>
      <c r="AJ19" s="12"/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2"/>
      <c r="AU19" s="15">
        <v>0</v>
      </c>
      <c r="AV19" s="15">
        <v>0</v>
      </c>
      <c r="AW19" s="15">
        <v>0.5</v>
      </c>
      <c r="AX19" s="15">
        <v>1</v>
      </c>
      <c r="AY19" s="15">
        <v>73.89</v>
      </c>
      <c r="AZ19" s="15">
        <v>66.17</v>
      </c>
      <c r="BA19" s="15">
        <v>66.17</v>
      </c>
      <c r="BB19" s="15">
        <v>72.680000000000007</v>
      </c>
      <c r="BC19" s="15">
        <v>6</v>
      </c>
      <c r="BD19" s="15">
        <v>6</v>
      </c>
      <c r="BE19" s="15"/>
      <c r="BF19" s="15">
        <v>0</v>
      </c>
      <c r="BG19" s="15">
        <v>73.89</v>
      </c>
      <c r="BH19" s="15">
        <v>0</v>
      </c>
      <c r="BI19" s="15">
        <v>96.1</v>
      </c>
      <c r="BJ19" s="15">
        <v>100</v>
      </c>
      <c r="BK19" s="15">
        <v>348.77</v>
      </c>
      <c r="BL19" s="15">
        <v>359.53</v>
      </c>
      <c r="BM19" s="15">
        <v>1477.09</v>
      </c>
      <c r="BN19" s="15">
        <v>1520.13</v>
      </c>
      <c r="BO19" s="15">
        <v>395.04</v>
      </c>
      <c r="BP19" s="15">
        <v>1651.28</v>
      </c>
      <c r="BQ19" s="15">
        <v>3.3000000000000002E-2</v>
      </c>
      <c r="BR19" s="15">
        <v>3.0000000000000001E-3</v>
      </c>
      <c r="BS19" s="15"/>
      <c r="BT19" s="15"/>
      <c r="BU19" s="15"/>
      <c r="BV19" s="15">
        <v>0.57299999999999995</v>
      </c>
      <c r="BW19" s="15">
        <v>3.0000000000000001E-3</v>
      </c>
      <c r="BX19" s="15">
        <v>1.8129999999999999</v>
      </c>
      <c r="BY19" s="15">
        <v>3.5999999999999997E-2</v>
      </c>
      <c r="BZ19" s="15">
        <v>0.57299999999999995</v>
      </c>
      <c r="CA19" s="15"/>
      <c r="CB19" s="15">
        <v>4.1100000000000003</v>
      </c>
      <c r="CC19" s="15">
        <v>1.27</v>
      </c>
      <c r="CD19" s="15">
        <v>40.85</v>
      </c>
      <c r="CE19" s="15">
        <v>40.85</v>
      </c>
      <c r="CF19" s="15">
        <v>0</v>
      </c>
      <c r="CG19" s="15">
        <v>0</v>
      </c>
      <c r="CH19" s="15">
        <v>0.05</v>
      </c>
      <c r="CI19" s="15">
        <v>0.04</v>
      </c>
      <c r="CJ19" s="15">
        <v>0</v>
      </c>
      <c r="CK19" s="15">
        <v>1.96</v>
      </c>
      <c r="CL19" s="15">
        <v>1.2</v>
      </c>
      <c r="CM19" s="15">
        <v>1</v>
      </c>
      <c r="CN19" s="15">
        <v>2.0499999999999998</v>
      </c>
      <c r="CO19" s="15">
        <v>1.5</v>
      </c>
      <c r="CP19" s="15">
        <v>64</v>
      </c>
      <c r="CQ19" s="15">
        <v>0.17</v>
      </c>
      <c r="CR19" s="15">
        <v>2.17</v>
      </c>
      <c r="CS19" s="15">
        <v>2.17</v>
      </c>
      <c r="CT19" s="15">
        <v>79.27</v>
      </c>
      <c r="CU19" s="15">
        <v>71.55</v>
      </c>
      <c r="CV19" s="15"/>
      <c r="CW19" s="15">
        <v>2</v>
      </c>
      <c r="CX19" s="15">
        <v>0</v>
      </c>
      <c r="CY19" s="15">
        <v>3.9</v>
      </c>
    </row>
    <row r="20" spans="1:103" s="13" customFormat="1" ht="14.25" customHeight="1" x14ac:dyDescent="0.25">
      <c r="A20" s="10" t="s">
        <v>148</v>
      </c>
      <c r="B20" s="11" t="s">
        <v>118</v>
      </c>
      <c r="C20" s="12">
        <f>16.09/15</f>
        <v>1.0726666666666667</v>
      </c>
      <c r="D20" s="12">
        <v>557.70000000000005</v>
      </c>
      <c r="E20" s="12">
        <v>133.41999999999999</v>
      </c>
      <c r="F20" s="12">
        <v>0</v>
      </c>
      <c r="G20" s="12">
        <v>2.2890000000000001</v>
      </c>
      <c r="H20" s="12">
        <v>9.1</v>
      </c>
      <c r="I20" s="12">
        <v>410</v>
      </c>
      <c r="J20" s="12">
        <v>13</v>
      </c>
      <c r="K20" s="12">
        <v>0</v>
      </c>
      <c r="L20" s="12">
        <v>0</v>
      </c>
      <c r="M20" s="12">
        <v>1.52</v>
      </c>
      <c r="N20" s="12">
        <v>49</v>
      </c>
      <c r="O20" s="12">
        <v>1.7</v>
      </c>
      <c r="P20" s="12">
        <v>12</v>
      </c>
      <c r="Q20" s="12">
        <v>150</v>
      </c>
      <c r="R20" s="12">
        <v>0.04</v>
      </c>
      <c r="S20" s="12">
        <v>0.47</v>
      </c>
      <c r="T20" s="12">
        <v>140</v>
      </c>
      <c r="U20" s="12">
        <v>1.1000000000000001</v>
      </c>
      <c r="V20" s="12">
        <v>1.85</v>
      </c>
      <c r="W20" s="12">
        <v>180</v>
      </c>
      <c r="X20" s="12">
        <v>0.05</v>
      </c>
      <c r="Y20" s="12">
        <v>26</v>
      </c>
      <c r="Z20" s="12">
        <v>35</v>
      </c>
      <c r="AA20" s="12">
        <v>3.51</v>
      </c>
      <c r="AB20" s="13">
        <v>0</v>
      </c>
      <c r="AC20" s="12">
        <v>0.06</v>
      </c>
      <c r="AD20" s="12">
        <v>219.3</v>
      </c>
      <c r="AE20" s="13">
        <v>0</v>
      </c>
      <c r="AF20" s="12">
        <v>1.2749999999999999</v>
      </c>
      <c r="AG20" s="12">
        <v>38</v>
      </c>
      <c r="AH20" s="12">
        <v>150</v>
      </c>
      <c r="AI20" s="14">
        <v>1.5</v>
      </c>
      <c r="AJ20" s="12"/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2"/>
      <c r="AU20" s="15">
        <v>0</v>
      </c>
      <c r="AV20" s="15">
        <v>0</v>
      </c>
      <c r="AW20" s="15">
        <v>0.87</v>
      </c>
      <c r="AX20" s="15">
        <v>1.5</v>
      </c>
      <c r="AY20" s="15">
        <v>83.71</v>
      </c>
      <c r="AZ20" s="15">
        <v>75.66</v>
      </c>
      <c r="BA20" s="15">
        <v>75.66</v>
      </c>
      <c r="BB20" s="15">
        <v>83.12</v>
      </c>
      <c r="BC20" s="15">
        <v>0</v>
      </c>
      <c r="BD20" s="15">
        <v>0</v>
      </c>
      <c r="BE20" s="15"/>
      <c r="BF20" s="15">
        <v>0</v>
      </c>
      <c r="BG20" s="15">
        <v>83.71</v>
      </c>
      <c r="BH20" s="15">
        <v>0</v>
      </c>
      <c r="BI20" s="15">
        <v>96.2</v>
      </c>
      <c r="BJ20" s="15">
        <v>100</v>
      </c>
      <c r="BK20" s="15">
        <v>362.55</v>
      </c>
      <c r="BL20" s="15">
        <v>363.95</v>
      </c>
      <c r="BM20" s="15">
        <v>1536.15</v>
      </c>
      <c r="BN20" s="15">
        <v>1541.75</v>
      </c>
      <c r="BO20" s="15">
        <v>401.58</v>
      </c>
      <c r="BP20" s="15">
        <v>1678.6</v>
      </c>
      <c r="BQ20" s="15"/>
      <c r="BR20" s="15"/>
      <c r="BS20" s="15"/>
      <c r="BT20" s="15"/>
      <c r="BU20" s="15"/>
      <c r="BV20" s="15"/>
      <c r="BW20" s="15"/>
      <c r="BX20" s="15">
        <v>1.268</v>
      </c>
      <c r="BY20" s="15"/>
      <c r="BZ20" s="15"/>
      <c r="CA20" s="15"/>
      <c r="CB20" s="15">
        <v>0.7</v>
      </c>
      <c r="CC20" s="15">
        <v>0</v>
      </c>
      <c r="CD20" s="15">
        <v>18</v>
      </c>
      <c r="CE20" s="15">
        <v>18</v>
      </c>
      <c r="CF20" s="15">
        <v>0</v>
      </c>
      <c r="CG20" s="15">
        <v>0</v>
      </c>
      <c r="CH20" s="15">
        <v>0.06</v>
      </c>
      <c r="CI20" s="15">
        <v>0</v>
      </c>
      <c r="CJ20" s="15">
        <v>0</v>
      </c>
      <c r="CK20" s="15">
        <v>0</v>
      </c>
      <c r="CL20" s="15">
        <v>1.4</v>
      </c>
      <c r="CM20" s="15">
        <v>1.84</v>
      </c>
      <c r="CN20" s="15">
        <v>1.1000000000000001</v>
      </c>
      <c r="CO20" s="15">
        <v>0</v>
      </c>
      <c r="CP20" s="15">
        <v>73.7</v>
      </c>
      <c r="CQ20" s="15">
        <v>1.96</v>
      </c>
      <c r="CR20" s="15">
        <v>1.96</v>
      </c>
      <c r="CS20" s="15">
        <v>1.96</v>
      </c>
      <c r="CT20" s="15">
        <v>84.41</v>
      </c>
      <c r="CU20" s="15">
        <v>76.36</v>
      </c>
      <c r="CV20" s="15"/>
      <c r="CW20" s="15">
        <v>0</v>
      </c>
      <c r="CX20" s="15">
        <v>0</v>
      </c>
      <c r="CY20" s="15">
        <v>3.8</v>
      </c>
    </row>
    <row r="21" spans="1:103" s="13" customFormat="1" ht="15" customHeight="1" x14ac:dyDescent="0.25">
      <c r="A21" s="10" t="s">
        <v>143</v>
      </c>
      <c r="B21" s="11" t="s">
        <v>119</v>
      </c>
      <c r="C21" s="12">
        <f>3.99/10</f>
        <v>0.39900000000000002</v>
      </c>
      <c r="D21" s="12">
        <v>184.4</v>
      </c>
      <c r="E21" s="12">
        <v>44.11</v>
      </c>
      <c r="F21" s="12">
        <v>8.1</v>
      </c>
      <c r="G21" s="12">
        <v>2.1999999999999999E-2</v>
      </c>
      <c r="H21" s="12">
        <v>0.12</v>
      </c>
      <c r="I21" s="12">
        <v>0</v>
      </c>
      <c r="J21" s="12">
        <v>1.25</v>
      </c>
      <c r="K21" s="12">
        <v>1.5</v>
      </c>
      <c r="L21" s="12">
        <v>7.1</v>
      </c>
      <c r="M21" s="12">
        <v>0.02</v>
      </c>
      <c r="N21" s="12">
        <v>21.2</v>
      </c>
      <c r="O21" s="12">
        <v>0.24</v>
      </c>
      <c r="P21" s="12">
        <v>8.41</v>
      </c>
      <c r="Q21" s="12">
        <v>184</v>
      </c>
      <c r="R21" s="12">
        <v>0.04</v>
      </c>
      <c r="S21" s="12">
        <v>0.02</v>
      </c>
      <c r="T21" s="12">
        <v>17</v>
      </c>
      <c r="U21" s="12">
        <v>0.13</v>
      </c>
      <c r="V21" s="12">
        <v>0</v>
      </c>
      <c r="W21" s="12">
        <v>39.299999999999997</v>
      </c>
      <c r="X21" s="12">
        <v>0.04</v>
      </c>
      <c r="Y21" s="12">
        <v>138</v>
      </c>
      <c r="Z21" s="12">
        <v>0.16</v>
      </c>
      <c r="AA21" s="12">
        <v>1.03</v>
      </c>
      <c r="AB21" s="13">
        <v>0.2</v>
      </c>
      <c r="AC21" s="12">
        <v>0.04</v>
      </c>
      <c r="AD21" s="12">
        <v>0</v>
      </c>
      <c r="AE21" s="13">
        <v>0</v>
      </c>
      <c r="AF21" s="12">
        <v>5.1999999999999998E-2</v>
      </c>
      <c r="AG21" s="12">
        <v>0.36</v>
      </c>
      <c r="AH21" s="12">
        <v>2.21</v>
      </c>
      <c r="AI21" s="14">
        <v>0</v>
      </c>
      <c r="AJ21" s="12"/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2"/>
      <c r="AU21" s="15">
        <v>0</v>
      </c>
      <c r="AV21" s="15">
        <v>10</v>
      </c>
      <c r="AW21" s="15">
        <v>0.08</v>
      </c>
      <c r="AX21" s="15">
        <v>2.9</v>
      </c>
      <c r="AY21" s="15">
        <v>80.72</v>
      </c>
      <c r="AZ21" s="15">
        <v>72.599999999999994</v>
      </c>
      <c r="BA21" s="15">
        <v>72.599999999999994</v>
      </c>
      <c r="BB21" s="15">
        <v>79.64</v>
      </c>
      <c r="BC21" s="15">
        <v>79</v>
      </c>
      <c r="BD21" s="15">
        <v>84</v>
      </c>
      <c r="BE21" s="15"/>
      <c r="BF21" s="15">
        <v>0</v>
      </c>
      <c r="BG21" s="15">
        <v>80.72</v>
      </c>
      <c r="BH21" s="15">
        <v>0.01</v>
      </c>
      <c r="BI21" s="15">
        <v>94.2</v>
      </c>
      <c r="BJ21" s="15">
        <v>100</v>
      </c>
      <c r="BK21" s="15">
        <v>337.65</v>
      </c>
      <c r="BL21" s="15">
        <v>339.05</v>
      </c>
      <c r="BM21" s="15">
        <v>1433.08</v>
      </c>
      <c r="BN21" s="15">
        <v>1438.68</v>
      </c>
      <c r="BO21" s="15">
        <v>377.22</v>
      </c>
      <c r="BP21" s="15">
        <v>1576.8</v>
      </c>
      <c r="BQ21" s="15">
        <v>3.2000000000000001E-2</v>
      </c>
      <c r="BR21" s="15">
        <v>8.0000000000000002E-3</v>
      </c>
      <c r="BS21" s="15"/>
      <c r="BT21" s="15"/>
      <c r="BU21" s="15"/>
      <c r="BV21" s="15">
        <v>0.40100000000000002</v>
      </c>
      <c r="BW21" s="15">
        <v>8.0000000000000002E-3</v>
      </c>
      <c r="BX21" s="15">
        <v>0.57199999999999995</v>
      </c>
      <c r="BY21" s="15">
        <v>0.04</v>
      </c>
      <c r="BZ21" s="15">
        <v>0.40200000000000002</v>
      </c>
      <c r="CA21" s="15">
        <v>2.5999999999999999E-2</v>
      </c>
      <c r="CB21" s="15">
        <v>0.6</v>
      </c>
      <c r="CC21" s="15">
        <v>0.1</v>
      </c>
      <c r="CD21" s="15">
        <v>55.8</v>
      </c>
      <c r="CE21" s="15">
        <v>55.8</v>
      </c>
      <c r="CF21" s="15">
        <v>0</v>
      </c>
      <c r="CG21" s="15">
        <v>0.09</v>
      </c>
      <c r="CH21" s="15">
        <v>0.01</v>
      </c>
      <c r="CI21" s="15">
        <v>0.26</v>
      </c>
      <c r="CJ21" s="15">
        <v>0</v>
      </c>
      <c r="CK21" s="15">
        <v>0</v>
      </c>
      <c r="CL21" s="15">
        <v>1.4</v>
      </c>
      <c r="CM21" s="15">
        <v>1.84</v>
      </c>
      <c r="CN21" s="15">
        <v>1.4</v>
      </c>
      <c r="CO21" s="15">
        <v>0</v>
      </c>
      <c r="CP21" s="15">
        <v>68.599999999999994</v>
      </c>
      <c r="CQ21" s="15">
        <v>3.65</v>
      </c>
      <c r="CR21" s="15">
        <v>4</v>
      </c>
      <c r="CS21" s="15">
        <v>4</v>
      </c>
      <c r="CT21" s="15">
        <v>81.42</v>
      </c>
      <c r="CU21" s="15">
        <v>73.3</v>
      </c>
      <c r="CV21" s="15"/>
      <c r="CW21" s="15">
        <v>7</v>
      </c>
      <c r="CX21" s="15">
        <v>0</v>
      </c>
      <c r="CY21" s="15">
        <v>5.8</v>
      </c>
    </row>
    <row r="22" spans="1:103" s="13" customFormat="1" ht="15" customHeight="1" x14ac:dyDescent="0.25">
      <c r="A22" s="10" t="s">
        <v>143</v>
      </c>
      <c r="B22" s="11" t="s">
        <v>120</v>
      </c>
      <c r="C22" s="10">
        <v>2.29</v>
      </c>
      <c r="D22" s="12">
        <v>150.26</v>
      </c>
      <c r="E22" s="12">
        <v>35.950000000000003</v>
      </c>
      <c r="F22" s="12">
        <v>6.1</v>
      </c>
      <c r="G22" s="12">
        <v>0</v>
      </c>
      <c r="H22" s="12">
        <v>0.4</v>
      </c>
      <c r="I22" s="12">
        <v>0</v>
      </c>
      <c r="J22" s="12">
        <v>1.06</v>
      </c>
      <c r="K22" s="12">
        <v>1.5</v>
      </c>
      <c r="L22" s="12">
        <v>140</v>
      </c>
      <c r="M22" s="12">
        <v>0.8</v>
      </c>
      <c r="N22" s="12">
        <v>8</v>
      </c>
      <c r="O22" s="12">
        <v>0.3</v>
      </c>
      <c r="P22" s="12">
        <v>14</v>
      </c>
      <c r="Q22" s="12">
        <v>160</v>
      </c>
      <c r="R22" s="12">
        <v>0.01</v>
      </c>
      <c r="S22" s="12">
        <v>0.03</v>
      </c>
      <c r="T22" s="12">
        <v>21</v>
      </c>
      <c r="U22" s="12">
        <v>0.1</v>
      </c>
      <c r="V22" s="12">
        <v>0</v>
      </c>
      <c r="W22" s="12">
        <v>22</v>
      </c>
      <c r="X22" s="12">
        <v>0.01</v>
      </c>
      <c r="Y22" s="12">
        <v>100</v>
      </c>
      <c r="Z22" s="12">
        <v>0</v>
      </c>
      <c r="AA22" s="12">
        <v>1.5</v>
      </c>
      <c r="AB22" s="19">
        <v>0.08</v>
      </c>
      <c r="AC22" s="12">
        <v>0.36</v>
      </c>
      <c r="AD22" s="12">
        <v>641.28</v>
      </c>
      <c r="AE22" s="13">
        <v>0</v>
      </c>
      <c r="AF22" s="12">
        <v>0</v>
      </c>
      <c r="AG22" s="12">
        <v>0.69</v>
      </c>
      <c r="AH22" s="12">
        <v>4</v>
      </c>
      <c r="AI22" s="14">
        <v>0</v>
      </c>
      <c r="AJ22" s="12"/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2"/>
      <c r="AU22" s="15">
        <v>0</v>
      </c>
      <c r="AV22" s="15">
        <v>10</v>
      </c>
      <c r="AW22" s="15">
        <v>0.08</v>
      </c>
      <c r="AX22" s="15">
        <v>2.65</v>
      </c>
      <c r="AY22" s="15">
        <v>81.16</v>
      </c>
      <c r="AZ22" s="15">
        <v>73.63</v>
      </c>
      <c r="BA22" s="15">
        <v>73.63</v>
      </c>
      <c r="BB22" s="15">
        <v>80.78</v>
      </c>
      <c r="BC22" s="15">
        <v>79</v>
      </c>
      <c r="BD22" s="15">
        <v>84</v>
      </c>
      <c r="BE22" s="15"/>
      <c r="BF22" s="15">
        <v>0</v>
      </c>
      <c r="BG22" s="15">
        <v>81.16</v>
      </c>
      <c r="BH22" s="15">
        <v>0.01</v>
      </c>
      <c r="BI22" s="15">
        <v>94</v>
      </c>
      <c r="BJ22" s="15">
        <v>100</v>
      </c>
      <c r="BK22" s="15">
        <v>340.02</v>
      </c>
      <c r="BL22" s="15">
        <v>342.02</v>
      </c>
      <c r="BM22" s="15">
        <v>1442.9</v>
      </c>
      <c r="BN22" s="15">
        <v>1450.9</v>
      </c>
      <c r="BO22" s="15">
        <v>377.74</v>
      </c>
      <c r="BP22" s="15">
        <v>1578.95</v>
      </c>
      <c r="BQ22" s="15">
        <v>3.5999999999999997E-2</v>
      </c>
      <c r="BR22" s="15">
        <v>8.9999999999999993E-3</v>
      </c>
      <c r="BS22" s="15"/>
      <c r="BT22" s="15"/>
      <c r="BU22" s="15"/>
      <c r="BV22" s="15">
        <v>0.45200000000000001</v>
      </c>
      <c r="BW22" s="15">
        <v>8.9999999999999993E-3</v>
      </c>
      <c r="BX22" s="15">
        <v>0.64600000000000002</v>
      </c>
      <c r="BY22" s="15">
        <v>4.4999999999999998E-2</v>
      </c>
      <c r="BZ22" s="15">
        <v>0.45400000000000001</v>
      </c>
      <c r="CA22" s="15">
        <v>0.03</v>
      </c>
      <c r="CB22" s="15">
        <v>0.9</v>
      </c>
      <c r="CC22" s="15">
        <v>0.1</v>
      </c>
      <c r="CD22" s="15">
        <v>55.8</v>
      </c>
      <c r="CE22" s="15">
        <v>55.8</v>
      </c>
      <c r="CF22" s="15">
        <v>0</v>
      </c>
      <c r="CG22" s="15">
        <v>0.51</v>
      </c>
      <c r="CH22" s="15">
        <v>0.02</v>
      </c>
      <c r="CI22" s="15">
        <v>0.23</v>
      </c>
      <c r="CJ22" s="15">
        <v>0</v>
      </c>
      <c r="CK22" s="15">
        <v>0</v>
      </c>
      <c r="CL22" s="15">
        <v>1.4</v>
      </c>
      <c r="CM22" s="15">
        <v>1.84</v>
      </c>
      <c r="CN22" s="15">
        <v>1.25</v>
      </c>
      <c r="CO22" s="15">
        <v>0</v>
      </c>
      <c r="CP22" s="15">
        <v>70.099999999999994</v>
      </c>
      <c r="CQ22" s="15">
        <v>2.8</v>
      </c>
      <c r="CR22" s="15">
        <v>3.53</v>
      </c>
      <c r="CS22" s="15">
        <v>3.53</v>
      </c>
      <c r="CT22" s="15">
        <v>82.16</v>
      </c>
      <c r="CU22" s="15">
        <v>74.63</v>
      </c>
      <c r="CV22" s="15"/>
      <c r="CW22" s="15">
        <v>7</v>
      </c>
      <c r="CX22" s="15">
        <v>0</v>
      </c>
      <c r="CY22" s="15">
        <v>6</v>
      </c>
    </row>
    <row r="23" spans="1:103" s="13" customFormat="1" ht="14.25" customHeight="1" x14ac:dyDescent="0.25">
      <c r="A23" s="10" t="s">
        <v>143</v>
      </c>
      <c r="B23" s="11" t="s">
        <v>121</v>
      </c>
      <c r="C23" s="10">
        <v>2.25</v>
      </c>
      <c r="D23" s="12">
        <v>74.900000000000006</v>
      </c>
      <c r="E23" s="12">
        <v>17.920000000000002</v>
      </c>
      <c r="F23" s="12">
        <v>0</v>
      </c>
      <c r="G23" s="12">
        <v>4.4999999999999998E-2</v>
      </c>
      <c r="H23" s="12">
        <v>0.4</v>
      </c>
      <c r="I23" s="12">
        <v>0</v>
      </c>
      <c r="J23" s="12">
        <v>2.5</v>
      </c>
      <c r="K23" s="12">
        <v>2.2000000000000002</v>
      </c>
      <c r="L23" s="12">
        <v>2.9</v>
      </c>
      <c r="M23" s="12">
        <v>0</v>
      </c>
      <c r="N23" s="12">
        <v>69</v>
      </c>
      <c r="O23" s="12">
        <v>4.4000000000000004</v>
      </c>
      <c r="P23" s="12">
        <v>74</v>
      </c>
      <c r="Q23" s="12">
        <v>710</v>
      </c>
      <c r="R23" s="12">
        <v>0</v>
      </c>
      <c r="S23" s="12">
        <v>0.24</v>
      </c>
      <c r="T23" s="12">
        <v>199</v>
      </c>
      <c r="U23" s="12">
        <v>0.62</v>
      </c>
      <c r="V23" s="12">
        <v>0</v>
      </c>
      <c r="W23" s="12">
        <v>47</v>
      </c>
      <c r="X23" s="12">
        <v>7.0000000000000007E-2</v>
      </c>
      <c r="Y23" s="12">
        <v>740</v>
      </c>
      <c r="Z23" s="12">
        <v>0</v>
      </c>
      <c r="AA23" s="12">
        <v>1.01</v>
      </c>
      <c r="AB23" s="13">
        <v>0</v>
      </c>
      <c r="AC23" s="12">
        <v>0.16</v>
      </c>
      <c r="AD23" s="12">
        <v>403.14</v>
      </c>
      <c r="AE23" s="13">
        <v>115</v>
      </c>
      <c r="AF23" s="12">
        <v>0.186</v>
      </c>
      <c r="AG23" s="12">
        <v>11.4</v>
      </c>
      <c r="AH23" s="12">
        <v>10.6</v>
      </c>
      <c r="AI23" s="14">
        <v>0</v>
      </c>
      <c r="AJ23" s="12"/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2"/>
      <c r="AU23" s="15">
        <v>0</v>
      </c>
      <c r="AV23" s="15">
        <v>10</v>
      </c>
      <c r="AW23" s="15">
        <v>0.12</v>
      </c>
      <c r="AX23" s="15">
        <v>1.7</v>
      </c>
      <c r="AY23" s="15">
        <v>82.51</v>
      </c>
      <c r="AZ23" s="15">
        <v>71.88</v>
      </c>
      <c r="BA23" s="15">
        <v>71.88</v>
      </c>
      <c r="BB23" s="15">
        <v>78.94</v>
      </c>
      <c r="BC23" s="15">
        <v>79</v>
      </c>
      <c r="BD23" s="15">
        <v>84</v>
      </c>
      <c r="BE23" s="15"/>
      <c r="BF23" s="15">
        <v>0</v>
      </c>
      <c r="BG23" s="15">
        <v>82.51</v>
      </c>
      <c r="BH23" s="15">
        <v>0.01</v>
      </c>
      <c r="BI23" s="15">
        <v>95.9</v>
      </c>
      <c r="BJ23" s="15">
        <v>100</v>
      </c>
      <c r="BK23" s="15">
        <v>349.38</v>
      </c>
      <c r="BL23" s="15">
        <v>351.08</v>
      </c>
      <c r="BM23" s="15">
        <v>1480.24</v>
      </c>
      <c r="BN23" s="15">
        <v>1487.04</v>
      </c>
      <c r="BO23" s="15">
        <v>398.98</v>
      </c>
      <c r="BP23" s="15">
        <v>1667.75</v>
      </c>
      <c r="BQ23" s="15">
        <v>7.4999999999999997E-2</v>
      </c>
      <c r="BR23" s="15">
        <v>1.9E-2</v>
      </c>
      <c r="BS23" s="15"/>
      <c r="BT23" s="15"/>
      <c r="BU23" s="15"/>
      <c r="BV23" s="15">
        <v>0.95599999999999996</v>
      </c>
      <c r="BW23" s="15">
        <v>1.9E-2</v>
      </c>
      <c r="BX23" s="15">
        <v>1.365</v>
      </c>
      <c r="BY23" s="15">
        <v>9.4E-2</v>
      </c>
      <c r="BZ23" s="15">
        <v>0.95899999999999996</v>
      </c>
      <c r="CA23" s="15">
        <v>6.3E-2</v>
      </c>
      <c r="CB23" s="15">
        <v>0.75</v>
      </c>
      <c r="CC23" s="15">
        <v>0.1</v>
      </c>
      <c r="CD23" s="15">
        <v>55.8</v>
      </c>
      <c r="CE23" s="15">
        <v>55.8</v>
      </c>
      <c r="CF23" s="15">
        <v>0</v>
      </c>
      <c r="CG23" s="15">
        <v>0.04</v>
      </c>
      <c r="CH23" s="15">
        <v>0.02</v>
      </c>
      <c r="CI23" s="15">
        <v>0</v>
      </c>
      <c r="CJ23" s="15">
        <v>0</v>
      </c>
      <c r="CK23" s="15">
        <v>0</v>
      </c>
      <c r="CL23" s="15">
        <v>1.4</v>
      </c>
      <c r="CM23" s="15">
        <v>1.84</v>
      </c>
      <c r="CN23" s="15">
        <v>1.2</v>
      </c>
      <c r="CO23" s="15">
        <v>0</v>
      </c>
      <c r="CP23" s="15">
        <v>69.349999999999994</v>
      </c>
      <c r="CQ23" s="15">
        <v>2.4900000000000002</v>
      </c>
      <c r="CR23" s="15">
        <v>2.5299999999999998</v>
      </c>
      <c r="CS23" s="15">
        <v>2.5299999999999998</v>
      </c>
      <c r="CT23" s="15">
        <v>83.36</v>
      </c>
      <c r="CU23" s="15">
        <v>72.73</v>
      </c>
      <c r="CV23" s="15"/>
      <c r="CW23" s="15">
        <v>7</v>
      </c>
      <c r="CX23" s="15">
        <v>0</v>
      </c>
      <c r="CY23" s="15">
        <v>4.0999999999999996</v>
      </c>
    </row>
    <row r="24" spans="1:103" s="16" customFormat="1" ht="14.25" customHeight="1" x14ac:dyDescent="0.25">
      <c r="A24" s="10" t="s">
        <v>143</v>
      </c>
      <c r="B24" s="11" t="s">
        <v>122</v>
      </c>
      <c r="C24" s="10">
        <v>1.4</v>
      </c>
      <c r="D24" s="12">
        <v>125.82</v>
      </c>
      <c r="E24" s="12">
        <v>30.1</v>
      </c>
      <c r="F24" s="12">
        <v>4</v>
      </c>
      <c r="G24" s="12">
        <v>9.4E-2</v>
      </c>
      <c r="H24" s="12">
        <v>0.52</v>
      </c>
      <c r="I24" s="12">
        <v>0</v>
      </c>
      <c r="J24" s="12">
        <v>0.99</v>
      </c>
      <c r="K24" s="12">
        <v>1.8</v>
      </c>
      <c r="L24" s="12">
        <v>27.28</v>
      </c>
      <c r="M24" s="12">
        <v>0.63</v>
      </c>
      <c r="N24" s="12">
        <v>10.3</v>
      </c>
      <c r="O24" s="12">
        <v>0.71</v>
      </c>
      <c r="P24" s="12">
        <v>16.600000000000001</v>
      </c>
      <c r="Q24" s="12">
        <v>310</v>
      </c>
      <c r="R24" s="12">
        <v>7.0000000000000007E-2</v>
      </c>
      <c r="S24" s="12">
        <v>0.05</v>
      </c>
      <c r="T24" s="12">
        <v>14.7</v>
      </c>
      <c r="U24" s="12">
        <v>0.21</v>
      </c>
      <c r="V24" s="12">
        <v>0</v>
      </c>
      <c r="W24" s="12">
        <v>42</v>
      </c>
      <c r="X24" s="12">
        <v>7.0000000000000007E-2</v>
      </c>
      <c r="Y24" s="12">
        <v>290</v>
      </c>
      <c r="Z24" s="12">
        <v>0</v>
      </c>
      <c r="AA24" s="12">
        <v>0.32</v>
      </c>
      <c r="AB24" s="13">
        <v>0</v>
      </c>
      <c r="AC24" s="12">
        <v>0.16</v>
      </c>
      <c r="AD24" s="12">
        <v>65.3</v>
      </c>
      <c r="AE24" s="13">
        <v>0</v>
      </c>
      <c r="AF24" s="12">
        <v>0.28899999999999998</v>
      </c>
      <c r="AG24" s="12">
        <v>0</v>
      </c>
      <c r="AH24" s="12">
        <v>2.5</v>
      </c>
      <c r="AI24" s="14">
        <v>0</v>
      </c>
      <c r="AJ24" s="12"/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0.13</v>
      </c>
      <c r="AS24" s="13">
        <v>0</v>
      </c>
      <c r="AT24" s="12"/>
      <c r="AU24" s="15">
        <v>0</v>
      </c>
      <c r="AV24" s="15">
        <v>0</v>
      </c>
      <c r="AW24" s="15">
        <v>0.31</v>
      </c>
      <c r="AX24" s="15">
        <v>1.69</v>
      </c>
      <c r="AY24" s="15">
        <v>31.33</v>
      </c>
      <c r="AZ24" s="15">
        <v>30.05</v>
      </c>
      <c r="BA24" s="15">
        <v>30.05</v>
      </c>
      <c r="BB24" s="15">
        <v>33.04</v>
      </c>
      <c r="BC24" s="15">
        <v>0</v>
      </c>
      <c r="BD24" s="15">
        <v>0</v>
      </c>
      <c r="BE24" s="15"/>
      <c r="BF24" s="15">
        <v>0</v>
      </c>
      <c r="BG24" s="15">
        <v>31.33</v>
      </c>
      <c r="BH24" s="15">
        <v>0</v>
      </c>
      <c r="BI24" s="15">
        <v>55.1</v>
      </c>
      <c r="BJ24" s="15">
        <v>100</v>
      </c>
      <c r="BK24" s="15">
        <v>208.89</v>
      </c>
      <c r="BL24" s="15">
        <v>222.89</v>
      </c>
      <c r="BM24" s="15">
        <v>880.7</v>
      </c>
      <c r="BN24" s="15">
        <v>936.7</v>
      </c>
      <c r="BO24" s="15">
        <v>229.3</v>
      </c>
      <c r="BP24" s="15">
        <v>958.46</v>
      </c>
      <c r="BQ24" s="15">
        <v>0.32900000000000001</v>
      </c>
      <c r="BR24" s="15"/>
      <c r="BS24" s="15">
        <v>0</v>
      </c>
      <c r="BT24" s="15">
        <v>0</v>
      </c>
      <c r="BU24" s="15"/>
      <c r="BV24" s="15">
        <v>1.4490000000000001</v>
      </c>
      <c r="BW24" s="15">
        <v>0</v>
      </c>
      <c r="BX24" s="15">
        <v>2.919</v>
      </c>
      <c r="BY24" s="15">
        <v>0.32900000000000001</v>
      </c>
      <c r="BZ24" s="15">
        <v>1.454</v>
      </c>
      <c r="CA24" s="15">
        <v>0</v>
      </c>
      <c r="CB24" s="15">
        <v>6.2</v>
      </c>
      <c r="CC24" s="15">
        <v>0.8</v>
      </c>
      <c r="CD24" s="15">
        <v>18</v>
      </c>
      <c r="CE24" s="15">
        <v>18</v>
      </c>
      <c r="CF24" s="15">
        <v>0</v>
      </c>
      <c r="CG24" s="15">
        <v>0</v>
      </c>
      <c r="CH24" s="15">
        <v>0.11</v>
      </c>
      <c r="CI24" s="15">
        <v>0</v>
      </c>
      <c r="CJ24" s="15">
        <v>0</v>
      </c>
      <c r="CK24" s="15">
        <v>0.35</v>
      </c>
      <c r="CL24" s="15">
        <v>2.2799999999999998</v>
      </c>
      <c r="CM24" s="15">
        <v>1.24</v>
      </c>
      <c r="CN24" s="15">
        <v>1.62</v>
      </c>
      <c r="CO24" s="15">
        <v>0</v>
      </c>
      <c r="CP24" s="15">
        <v>29.7</v>
      </c>
      <c r="CQ24" s="15">
        <v>0</v>
      </c>
      <c r="CR24" s="15">
        <v>0</v>
      </c>
      <c r="CS24" s="15">
        <v>0</v>
      </c>
      <c r="CT24" s="15">
        <v>38.33</v>
      </c>
      <c r="CU24" s="15">
        <v>37.049999999999997</v>
      </c>
      <c r="CV24" s="15">
        <v>134</v>
      </c>
      <c r="CW24" s="15">
        <v>0</v>
      </c>
      <c r="CX24" s="15">
        <v>0</v>
      </c>
      <c r="CY24" s="15">
        <v>44.9</v>
      </c>
    </row>
    <row r="25" spans="1:103" s="16" customFormat="1" ht="14.25" customHeight="1" x14ac:dyDescent="0.25">
      <c r="A25" s="10" t="s">
        <v>143</v>
      </c>
      <c r="B25" s="11" t="s">
        <v>123</v>
      </c>
      <c r="C25" s="10">
        <f>3.1/5</f>
        <v>0.62</v>
      </c>
      <c r="D25" s="12">
        <v>61.91</v>
      </c>
      <c r="E25" s="12">
        <v>14.81</v>
      </c>
      <c r="F25" s="12">
        <v>1.85</v>
      </c>
      <c r="G25" s="12">
        <v>4.5999999999999999E-2</v>
      </c>
      <c r="H25" s="12">
        <v>0.16</v>
      </c>
      <c r="I25" s="12">
        <v>0</v>
      </c>
      <c r="J25" s="12">
        <v>0.38</v>
      </c>
      <c r="K25" s="12">
        <v>1.37</v>
      </c>
      <c r="L25" s="12">
        <v>11.83</v>
      </c>
      <c r="M25" s="12">
        <v>0.38</v>
      </c>
      <c r="N25" s="12">
        <v>12.9</v>
      </c>
      <c r="O25" s="12">
        <v>0.26</v>
      </c>
      <c r="P25" s="12">
        <v>10.75</v>
      </c>
      <c r="Q25" s="12">
        <v>255</v>
      </c>
      <c r="R25" s="12">
        <v>0.03</v>
      </c>
      <c r="S25" s="12">
        <v>0.02</v>
      </c>
      <c r="T25" s="12">
        <v>2.61</v>
      </c>
      <c r="U25" s="12">
        <v>0.12</v>
      </c>
      <c r="V25" s="12">
        <v>0</v>
      </c>
      <c r="W25" s="12">
        <v>27</v>
      </c>
      <c r="X25" s="12">
        <v>0.05</v>
      </c>
      <c r="Y25" s="12">
        <v>213.5</v>
      </c>
      <c r="Z25" s="12">
        <v>0</v>
      </c>
      <c r="AA25" s="12">
        <v>0.17</v>
      </c>
      <c r="AB25" s="13">
        <v>0</v>
      </c>
      <c r="AC25" s="12">
        <v>0.12</v>
      </c>
      <c r="AD25" s="12">
        <v>40.42</v>
      </c>
      <c r="AE25" s="13">
        <v>0</v>
      </c>
      <c r="AF25" s="12">
        <v>0.13200000000000001</v>
      </c>
      <c r="AG25" s="12">
        <v>0.3</v>
      </c>
      <c r="AH25" s="12">
        <v>1.75</v>
      </c>
      <c r="AI25" s="14">
        <v>0</v>
      </c>
      <c r="AJ25" s="12"/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0.18</v>
      </c>
      <c r="AS25" s="13">
        <v>0</v>
      </c>
      <c r="AT25" s="12"/>
      <c r="AU25" s="15">
        <v>0</v>
      </c>
      <c r="AV25" s="15">
        <v>0</v>
      </c>
      <c r="AW25" s="15">
        <v>0.28000000000000003</v>
      </c>
      <c r="AX25" s="15">
        <v>2.2999999999999998</v>
      </c>
      <c r="AY25" s="15">
        <v>33.770000000000003</v>
      </c>
      <c r="AZ25" s="15">
        <v>31</v>
      </c>
      <c r="BA25" s="15">
        <v>31</v>
      </c>
      <c r="BB25" s="15">
        <v>33.979999999999997</v>
      </c>
      <c r="BC25" s="15">
        <v>0</v>
      </c>
      <c r="BD25" s="15">
        <v>0</v>
      </c>
      <c r="BE25" s="15"/>
      <c r="BF25" s="15">
        <v>0</v>
      </c>
      <c r="BG25" s="15">
        <v>33.770000000000003</v>
      </c>
      <c r="BH25" s="15">
        <v>0</v>
      </c>
      <c r="BI25" s="15">
        <v>59.85</v>
      </c>
      <c r="BJ25" s="15">
        <v>100</v>
      </c>
      <c r="BK25" s="15">
        <v>214.05</v>
      </c>
      <c r="BL25" s="15">
        <v>228.65</v>
      </c>
      <c r="BM25" s="15">
        <v>903.66</v>
      </c>
      <c r="BN25" s="15">
        <v>962.06</v>
      </c>
      <c r="BO25" s="15">
        <v>241.42</v>
      </c>
      <c r="BP25" s="15">
        <v>1009.15</v>
      </c>
      <c r="BQ25" s="15">
        <v>0.25700000000000001</v>
      </c>
      <c r="BR25" s="15"/>
      <c r="BS25" s="15">
        <v>0</v>
      </c>
      <c r="BT25" s="15">
        <v>0</v>
      </c>
      <c r="BU25" s="15"/>
      <c r="BV25" s="15">
        <v>1.613</v>
      </c>
      <c r="BW25" s="15">
        <v>0</v>
      </c>
      <c r="BX25" s="15">
        <v>1.847</v>
      </c>
      <c r="BY25" s="15">
        <v>0.25700000000000001</v>
      </c>
      <c r="BZ25" s="15">
        <v>1.6180000000000001</v>
      </c>
      <c r="CA25" s="15">
        <v>0</v>
      </c>
      <c r="CB25" s="15">
        <v>5.9</v>
      </c>
      <c r="CC25" s="15">
        <v>1.4</v>
      </c>
      <c r="CD25" s="15">
        <v>33</v>
      </c>
      <c r="CE25" s="15">
        <v>33</v>
      </c>
      <c r="CF25" s="15">
        <v>0</v>
      </c>
      <c r="CG25" s="15">
        <v>0.03</v>
      </c>
      <c r="CH25" s="15">
        <v>0.06</v>
      </c>
      <c r="CI25" s="15">
        <v>0.14000000000000001</v>
      </c>
      <c r="CJ25" s="15">
        <v>0</v>
      </c>
      <c r="CK25" s="15">
        <v>1.93</v>
      </c>
      <c r="CL25" s="15">
        <v>3.06</v>
      </c>
      <c r="CM25" s="15">
        <v>1.52</v>
      </c>
      <c r="CN25" s="15">
        <v>2</v>
      </c>
      <c r="CO25" s="15">
        <v>0</v>
      </c>
      <c r="CP25" s="15">
        <v>28.9</v>
      </c>
      <c r="CQ25" s="15">
        <v>0</v>
      </c>
      <c r="CR25" s="15">
        <v>0</v>
      </c>
      <c r="CS25" s="15">
        <v>0</v>
      </c>
      <c r="CT25" s="15">
        <v>41.07</v>
      </c>
      <c r="CU25" s="15">
        <v>38.299999999999997</v>
      </c>
      <c r="CV25" s="15">
        <v>180.25</v>
      </c>
      <c r="CW25" s="15">
        <v>0</v>
      </c>
      <c r="CX25" s="15">
        <v>0</v>
      </c>
      <c r="CY25" s="15">
        <v>40.15</v>
      </c>
    </row>
    <row r="26" spans="1:103" s="16" customFormat="1" ht="14.25" customHeight="1" x14ac:dyDescent="0.25">
      <c r="A26" s="10" t="s">
        <v>143</v>
      </c>
      <c r="B26" s="11" t="s">
        <v>124</v>
      </c>
      <c r="C26" s="12">
        <f>6.95*100/170</f>
        <v>4.0882352941176467</v>
      </c>
      <c r="D26" s="12">
        <v>912.47</v>
      </c>
      <c r="E26" s="12">
        <v>218.29</v>
      </c>
      <c r="F26" s="12">
        <v>0</v>
      </c>
      <c r="G26" s="12">
        <v>3.33</v>
      </c>
      <c r="H26" s="12">
        <v>22.7</v>
      </c>
      <c r="I26" s="12">
        <v>0</v>
      </c>
      <c r="J26" s="12">
        <v>1.78</v>
      </c>
      <c r="K26" s="12">
        <v>5.14</v>
      </c>
      <c r="L26" s="12">
        <v>2.69</v>
      </c>
      <c r="M26" s="12">
        <v>1.66</v>
      </c>
      <c r="N26" s="12">
        <v>9.5500000000000007</v>
      </c>
      <c r="O26" s="12">
        <v>0.4</v>
      </c>
      <c r="P26" s="12">
        <v>28</v>
      </c>
      <c r="Q26" s="12">
        <v>520</v>
      </c>
      <c r="R26" s="12">
        <v>0.03</v>
      </c>
      <c r="S26" s="12">
        <v>0.15</v>
      </c>
      <c r="T26" s="12">
        <v>108.8</v>
      </c>
      <c r="U26" s="12">
        <v>0.57999999999999996</v>
      </c>
      <c r="V26" s="12">
        <v>0</v>
      </c>
      <c r="W26" s="12">
        <v>45.5</v>
      </c>
      <c r="X26" s="12">
        <v>0.24</v>
      </c>
      <c r="Y26" s="12">
        <v>172</v>
      </c>
      <c r="Z26" s="12">
        <v>0.45</v>
      </c>
      <c r="AA26" s="12">
        <v>2.46</v>
      </c>
      <c r="AB26" s="13">
        <v>0.9</v>
      </c>
      <c r="AC26" s="12">
        <v>0.63</v>
      </c>
      <c r="AD26" s="12">
        <v>13.79</v>
      </c>
      <c r="AE26" s="13">
        <v>6.9</v>
      </c>
      <c r="AF26" s="12">
        <v>3.109</v>
      </c>
      <c r="AG26" s="12">
        <v>0.75</v>
      </c>
      <c r="AH26" s="12">
        <v>11.5</v>
      </c>
      <c r="AI26" s="14">
        <v>0</v>
      </c>
      <c r="AJ26" s="12"/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0.15</v>
      </c>
      <c r="AS26" s="13">
        <v>0</v>
      </c>
      <c r="AT26" s="12"/>
      <c r="AU26" s="15">
        <v>0</v>
      </c>
      <c r="AV26" s="15">
        <v>0</v>
      </c>
      <c r="AW26" s="15">
        <v>0</v>
      </c>
      <c r="AX26" s="15">
        <v>1.9</v>
      </c>
      <c r="AY26" s="15">
        <v>41.21</v>
      </c>
      <c r="AZ26" s="15">
        <v>39.090000000000003</v>
      </c>
      <c r="BA26" s="15">
        <v>39.090000000000003</v>
      </c>
      <c r="BB26" s="15">
        <v>42.86</v>
      </c>
      <c r="BC26" s="15">
        <v>0</v>
      </c>
      <c r="BD26" s="15">
        <v>0</v>
      </c>
      <c r="BE26" s="15"/>
      <c r="BF26" s="15">
        <v>0</v>
      </c>
      <c r="BG26" s="15">
        <v>41.21</v>
      </c>
      <c r="BH26" s="15">
        <v>0</v>
      </c>
      <c r="BI26" s="15">
        <v>60.5</v>
      </c>
      <c r="BJ26" s="15">
        <v>100</v>
      </c>
      <c r="BK26" s="15">
        <v>219.02</v>
      </c>
      <c r="BL26" s="15">
        <v>229.22</v>
      </c>
      <c r="BM26" s="15">
        <v>927.47</v>
      </c>
      <c r="BN26" s="15">
        <v>968.27</v>
      </c>
      <c r="BO26" s="15">
        <v>240.26</v>
      </c>
      <c r="BP26" s="15">
        <v>1004.3</v>
      </c>
      <c r="BQ26" s="15">
        <v>0.14399999999999999</v>
      </c>
      <c r="BR26" s="15"/>
      <c r="BS26" s="15">
        <v>0</v>
      </c>
      <c r="BT26" s="15">
        <v>0</v>
      </c>
      <c r="BU26" s="15"/>
      <c r="BV26" s="15">
        <v>0.89300000000000002</v>
      </c>
      <c r="BW26" s="15">
        <v>0</v>
      </c>
      <c r="BX26" s="15">
        <v>1.0469999999999999</v>
      </c>
      <c r="BY26" s="15">
        <v>0.14399999999999999</v>
      </c>
      <c r="BZ26" s="15">
        <v>0.89500000000000002</v>
      </c>
      <c r="CA26" s="15">
        <v>0</v>
      </c>
      <c r="CB26" s="15">
        <v>3.4</v>
      </c>
      <c r="CC26" s="15">
        <v>1.7</v>
      </c>
      <c r="CD26" s="15">
        <v>31</v>
      </c>
      <c r="CE26" s="15">
        <v>31</v>
      </c>
      <c r="CF26" s="15">
        <v>0</v>
      </c>
      <c r="CG26" s="15">
        <v>0.04</v>
      </c>
      <c r="CH26" s="15">
        <v>0.01</v>
      </c>
      <c r="CI26" s="15">
        <v>0</v>
      </c>
      <c r="CJ26" s="15">
        <v>0</v>
      </c>
      <c r="CK26" s="15">
        <v>2.6</v>
      </c>
      <c r="CL26" s="15">
        <v>2.5499999999999998</v>
      </c>
      <c r="CM26" s="15">
        <v>0.97</v>
      </c>
      <c r="CN26" s="15">
        <v>1.65</v>
      </c>
      <c r="CO26" s="15">
        <v>0</v>
      </c>
      <c r="CP26" s="15">
        <v>36.4</v>
      </c>
      <c r="CQ26" s="15">
        <v>0.05</v>
      </c>
      <c r="CR26" s="15">
        <v>0</v>
      </c>
      <c r="CS26" s="15">
        <v>0</v>
      </c>
      <c r="CT26" s="15">
        <v>46.31</v>
      </c>
      <c r="CU26" s="15">
        <v>44.19</v>
      </c>
      <c r="CV26" s="15">
        <v>149.87</v>
      </c>
      <c r="CW26" s="15">
        <v>0</v>
      </c>
      <c r="CX26" s="15">
        <v>0</v>
      </c>
      <c r="CY26" s="15">
        <v>39.5</v>
      </c>
    </row>
    <row r="27" spans="1:103" s="16" customFormat="1" ht="14.25" customHeight="1" x14ac:dyDescent="0.25">
      <c r="A27" s="10" t="s">
        <v>145</v>
      </c>
      <c r="B27" s="11" t="s">
        <v>125</v>
      </c>
      <c r="C27" s="10">
        <f>28.5/5</f>
        <v>5.7</v>
      </c>
      <c r="D27" s="12">
        <v>548.03</v>
      </c>
      <c r="E27" s="12">
        <v>131.11000000000001</v>
      </c>
      <c r="F27" s="12">
        <v>0</v>
      </c>
      <c r="G27" s="12">
        <v>1.7729999999999999</v>
      </c>
      <c r="H27" s="12">
        <v>5.41</v>
      </c>
      <c r="I27" s="12">
        <v>60.5</v>
      </c>
      <c r="J27" s="12">
        <v>20.46</v>
      </c>
      <c r="K27" s="12">
        <v>0</v>
      </c>
      <c r="L27" s="12">
        <v>0</v>
      </c>
      <c r="M27" s="12">
        <v>0.63</v>
      </c>
      <c r="N27" s="12">
        <v>4.49</v>
      </c>
      <c r="O27" s="12">
        <v>2.04</v>
      </c>
      <c r="P27" s="12">
        <v>20.329999999999998</v>
      </c>
      <c r="Q27" s="12">
        <v>314.64999999999998</v>
      </c>
      <c r="R27" s="12">
        <v>0.05</v>
      </c>
      <c r="S27" s="12">
        <v>0.12</v>
      </c>
      <c r="T27" s="12">
        <v>5.6</v>
      </c>
      <c r="U27" s="12">
        <v>4.84</v>
      </c>
      <c r="V27" s="12">
        <v>2.2599999999999998</v>
      </c>
      <c r="W27" s="12">
        <v>180.18</v>
      </c>
      <c r="X27" s="12">
        <v>0.08</v>
      </c>
      <c r="Y27" s="12">
        <v>9.14</v>
      </c>
      <c r="Z27" s="12">
        <v>1.34</v>
      </c>
      <c r="AA27" s="12">
        <v>6.06</v>
      </c>
      <c r="AB27" s="13">
        <v>0.27</v>
      </c>
      <c r="AC27" s="12">
        <v>0.19</v>
      </c>
      <c r="AD27" s="12">
        <v>8.52</v>
      </c>
      <c r="AE27" s="13">
        <v>0</v>
      </c>
      <c r="AF27" s="12">
        <v>0.249</v>
      </c>
      <c r="AG27" s="12">
        <v>0.67</v>
      </c>
      <c r="AH27" s="12">
        <v>55.67</v>
      </c>
      <c r="AI27" s="14">
        <v>0.15</v>
      </c>
      <c r="AJ27" s="12"/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0.16</v>
      </c>
      <c r="AS27" s="13">
        <v>0</v>
      </c>
      <c r="AT27" s="12"/>
      <c r="AU27" s="15">
        <v>0</v>
      </c>
      <c r="AV27" s="15">
        <v>0</v>
      </c>
      <c r="AW27" s="15">
        <v>0</v>
      </c>
      <c r="AX27" s="15">
        <v>1.81</v>
      </c>
      <c r="AY27" s="15">
        <v>32.29</v>
      </c>
      <c r="AZ27" s="15">
        <v>32.31</v>
      </c>
      <c r="BA27" s="15">
        <v>32.31</v>
      </c>
      <c r="BB27" s="15">
        <v>35.4</v>
      </c>
      <c r="BC27" s="15">
        <v>0</v>
      </c>
      <c r="BD27" s="15">
        <v>0</v>
      </c>
      <c r="BE27" s="15"/>
      <c r="BF27" s="15">
        <v>0</v>
      </c>
      <c r="BG27" s="15">
        <v>32.29</v>
      </c>
      <c r="BH27" s="15">
        <v>0</v>
      </c>
      <c r="BI27" s="15">
        <v>59.75</v>
      </c>
      <c r="BJ27" s="15">
        <v>100</v>
      </c>
      <c r="BK27" s="15">
        <v>200.56</v>
      </c>
      <c r="BL27" s="15">
        <v>224.16</v>
      </c>
      <c r="BM27" s="15">
        <v>848.4</v>
      </c>
      <c r="BN27" s="15">
        <v>942.8</v>
      </c>
      <c r="BO27" s="15">
        <v>225.47</v>
      </c>
      <c r="BP27" s="15">
        <v>942.48</v>
      </c>
      <c r="BQ27" s="15">
        <v>0.17499999999999999</v>
      </c>
      <c r="BR27" s="15"/>
      <c r="BS27" s="15">
        <v>0</v>
      </c>
      <c r="BT27" s="15">
        <v>0</v>
      </c>
      <c r="BU27" s="15"/>
      <c r="BV27" s="15">
        <v>0.89</v>
      </c>
      <c r="BW27" s="15">
        <v>0</v>
      </c>
      <c r="BX27" s="15">
        <v>1.0860000000000001</v>
      </c>
      <c r="BY27" s="15">
        <v>0.17499999999999999</v>
      </c>
      <c r="BZ27" s="15">
        <v>0.89300000000000002</v>
      </c>
      <c r="CA27" s="15">
        <v>0</v>
      </c>
      <c r="CB27" s="15">
        <v>10.5</v>
      </c>
      <c r="CC27" s="15">
        <v>1.3</v>
      </c>
      <c r="CD27" s="15">
        <v>38.5</v>
      </c>
      <c r="CE27" s="15">
        <v>38.5</v>
      </c>
      <c r="CF27" s="15">
        <v>0</v>
      </c>
      <c r="CG27" s="15">
        <v>0.03</v>
      </c>
      <c r="CH27" s="15">
        <v>0.01</v>
      </c>
      <c r="CI27" s="15">
        <v>0</v>
      </c>
      <c r="CJ27" s="15">
        <v>0</v>
      </c>
      <c r="CK27" s="15">
        <v>2.58</v>
      </c>
      <c r="CL27" s="15">
        <v>2.79</v>
      </c>
      <c r="CM27" s="15">
        <v>1.1299999999999999</v>
      </c>
      <c r="CN27" s="15">
        <v>1.83</v>
      </c>
      <c r="CO27" s="15">
        <v>0</v>
      </c>
      <c r="CP27" s="15">
        <v>29.7</v>
      </c>
      <c r="CQ27" s="15">
        <v>0</v>
      </c>
      <c r="CR27" s="15">
        <v>0</v>
      </c>
      <c r="CS27" s="15">
        <v>0</v>
      </c>
      <c r="CT27" s="15">
        <v>44.09</v>
      </c>
      <c r="CU27" s="15">
        <v>44.11</v>
      </c>
      <c r="CV27" s="15">
        <v>163.96</v>
      </c>
      <c r="CW27" s="15">
        <v>0</v>
      </c>
      <c r="CX27" s="15">
        <v>0</v>
      </c>
      <c r="CY27" s="15">
        <v>40.25</v>
      </c>
    </row>
    <row r="28" spans="1:103" s="16" customFormat="1" ht="14.25" customHeight="1" x14ac:dyDescent="0.25">
      <c r="A28" s="10" t="s">
        <v>145</v>
      </c>
      <c r="B28" s="11" t="s">
        <v>126</v>
      </c>
      <c r="C28" s="10">
        <f>27.45/5</f>
        <v>5.49</v>
      </c>
      <c r="D28" s="12">
        <v>466.47</v>
      </c>
      <c r="E28" s="12">
        <v>111.59</v>
      </c>
      <c r="F28" s="12">
        <v>0</v>
      </c>
      <c r="G28" s="12">
        <v>0.89200000000000002</v>
      </c>
      <c r="H28" s="12">
        <v>3.35</v>
      </c>
      <c r="I28" s="12">
        <v>47.4</v>
      </c>
      <c r="J28" s="12">
        <v>20.149999999999999</v>
      </c>
      <c r="K28" s="12">
        <v>0</v>
      </c>
      <c r="L28" s="12">
        <v>0</v>
      </c>
      <c r="M28" s="12">
        <v>0.46</v>
      </c>
      <c r="N28" s="12">
        <v>3.44</v>
      </c>
      <c r="O28" s="12">
        <v>1.39</v>
      </c>
      <c r="P28" s="12">
        <v>21.68</v>
      </c>
      <c r="Q28" s="12">
        <v>352.05</v>
      </c>
      <c r="R28" s="12">
        <v>0.04</v>
      </c>
      <c r="S28" s="12">
        <v>7.0000000000000007E-2</v>
      </c>
      <c r="T28" s="12">
        <v>5.51</v>
      </c>
      <c r="U28" s="12">
        <v>2.78</v>
      </c>
      <c r="V28" s="12">
        <v>1.1399999999999999</v>
      </c>
      <c r="W28" s="12">
        <v>192.17</v>
      </c>
      <c r="X28" s="12">
        <v>0.05</v>
      </c>
      <c r="Y28" s="12">
        <v>0</v>
      </c>
      <c r="Z28" s="12">
        <v>1.06</v>
      </c>
      <c r="AA28" s="12">
        <v>7.43</v>
      </c>
      <c r="AB28" s="13">
        <v>0.26</v>
      </c>
      <c r="AC28" s="12">
        <v>0.33</v>
      </c>
      <c r="AD28" s="12">
        <v>7.06</v>
      </c>
      <c r="AE28" s="13">
        <v>0</v>
      </c>
      <c r="AF28" s="12">
        <v>0.19900000000000001</v>
      </c>
      <c r="AG28" s="12">
        <v>0</v>
      </c>
      <c r="AH28" s="12">
        <v>39.71</v>
      </c>
      <c r="AI28" s="14">
        <v>0.09</v>
      </c>
      <c r="AJ28" s="12"/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0.16</v>
      </c>
      <c r="AS28" s="13">
        <v>0</v>
      </c>
      <c r="AT28" s="12"/>
      <c r="AU28" s="15">
        <v>0</v>
      </c>
      <c r="AV28" s="15">
        <v>0</v>
      </c>
      <c r="AW28" s="15">
        <v>7.0000000000000007E-2</v>
      </c>
      <c r="AX28" s="15">
        <v>1.91</v>
      </c>
      <c r="AY28" s="15">
        <v>44.5</v>
      </c>
      <c r="AZ28" s="15">
        <v>41.46</v>
      </c>
      <c r="BA28" s="15">
        <v>41.46</v>
      </c>
      <c r="BB28" s="15">
        <v>45.37</v>
      </c>
      <c r="BC28" s="15">
        <v>0</v>
      </c>
      <c r="BD28" s="15">
        <v>0</v>
      </c>
      <c r="BE28" s="15"/>
      <c r="BF28" s="15">
        <v>0</v>
      </c>
      <c r="BG28" s="15">
        <v>44.5</v>
      </c>
      <c r="BH28" s="15">
        <v>0</v>
      </c>
      <c r="BI28" s="15">
        <v>62.55</v>
      </c>
      <c r="BJ28" s="15">
        <v>100</v>
      </c>
      <c r="BK28" s="15">
        <v>223.47</v>
      </c>
      <c r="BL28" s="15">
        <v>231.87</v>
      </c>
      <c r="BM28" s="15">
        <v>947.29</v>
      </c>
      <c r="BN28" s="15">
        <v>980.89</v>
      </c>
      <c r="BO28" s="15">
        <v>247.05</v>
      </c>
      <c r="BP28" s="15">
        <v>1032.67</v>
      </c>
      <c r="BQ28" s="15">
        <v>0.09</v>
      </c>
      <c r="BR28" s="15"/>
      <c r="BS28" s="15">
        <v>0</v>
      </c>
      <c r="BT28" s="15">
        <v>0</v>
      </c>
      <c r="BU28" s="15"/>
      <c r="BV28" s="15">
        <v>0.83699999999999997</v>
      </c>
      <c r="BW28" s="15">
        <v>0</v>
      </c>
      <c r="BX28" s="15">
        <v>0.48</v>
      </c>
      <c r="BY28" s="15">
        <v>0.09</v>
      </c>
      <c r="BZ28" s="15">
        <v>0.83899999999999997</v>
      </c>
      <c r="CA28" s="15">
        <v>0</v>
      </c>
      <c r="CB28" s="15">
        <v>2.7</v>
      </c>
      <c r="CC28" s="15">
        <v>1.5</v>
      </c>
      <c r="CD28" s="15">
        <v>315</v>
      </c>
      <c r="CE28" s="15">
        <v>615</v>
      </c>
      <c r="CF28" s="15">
        <v>300</v>
      </c>
      <c r="CG28" s="15">
        <v>0.23</v>
      </c>
      <c r="CH28" s="15">
        <v>0.01</v>
      </c>
      <c r="CI28" s="15">
        <v>0.6</v>
      </c>
      <c r="CJ28" s="15">
        <v>0</v>
      </c>
      <c r="CK28" s="15">
        <v>2.93</v>
      </c>
      <c r="CL28" s="15">
        <v>2.74</v>
      </c>
      <c r="CM28" s="15">
        <v>0.91</v>
      </c>
      <c r="CN28" s="15">
        <v>1.71</v>
      </c>
      <c r="CO28" s="15">
        <v>0</v>
      </c>
      <c r="CP28" s="15">
        <v>37.700000000000003</v>
      </c>
      <c r="CQ28" s="15">
        <v>0</v>
      </c>
      <c r="CR28" s="15">
        <v>0</v>
      </c>
      <c r="CS28" s="15">
        <v>0</v>
      </c>
      <c r="CT28" s="15">
        <v>48.7</v>
      </c>
      <c r="CU28" s="15">
        <v>45.66</v>
      </c>
      <c r="CV28" s="15">
        <v>161.07</v>
      </c>
      <c r="CW28" s="15">
        <v>0</v>
      </c>
      <c r="CX28" s="15">
        <v>0</v>
      </c>
      <c r="CY28" s="15">
        <v>37.450000000000003</v>
      </c>
    </row>
    <row r="29" spans="1:103" s="13" customFormat="1" ht="14.25" customHeight="1" x14ac:dyDescent="0.25">
      <c r="A29" s="10" t="s">
        <v>145</v>
      </c>
      <c r="B29" s="11" t="s">
        <v>127</v>
      </c>
      <c r="C29" s="10">
        <f>30/5</f>
        <v>6</v>
      </c>
      <c r="D29" s="12">
        <v>538.07000000000005</v>
      </c>
      <c r="E29" s="12">
        <v>128.72</v>
      </c>
      <c r="F29" s="12">
        <v>0</v>
      </c>
      <c r="G29" s="12">
        <v>1.5509999999999999</v>
      </c>
      <c r="H29" s="12">
        <v>4.3600000000000003</v>
      </c>
      <c r="I29" s="12">
        <v>55.2</v>
      </c>
      <c r="J29" s="12">
        <v>22.16</v>
      </c>
      <c r="K29" s="12">
        <v>0</v>
      </c>
      <c r="L29" s="12">
        <v>0</v>
      </c>
      <c r="M29" s="12">
        <v>0.2</v>
      </c>
      <c r="N29" s="12">
        <v>3.61</v>
      </c>
      <c r="O29" s="12">
        <v>2.27</v>
      </c>
      <c r="P29" s="12">
        <v>22.35</v>
      </c>
      <c r="Q29" s="12">
        <v>338.21</v>
      </c>
      <c r="R29" s="12">
        <v>0.06</v>
      </c>
      <c r="S29" s="12">
        <v>7.0000000000000007E-2</v>
      </c>
      <c r="T29" s="12">
        <v>5.87</v>
      </c>
      <c r="U29" s="12">
        <v>2.93</v>
      </c>
      <c r="V29" s="12">
        <v>1.65</v>
      </c>
      <c r="W29" s="12">
        <v>197.86</v>
      </c>
      <c r="X29" s="12">
        <v>0.08</v>
      </c>
      <c r="Y29" s="12">
        <v>8.4600000000000009</v>
      </c>
      <c r="Z29" s="12">
        <v>1.41</v>
      </c>
      <c r="AA29" s="12">
        <v>8.2899999999999991</v>
      </c>
      <c r="AB29" s="13">
        <v>0.28000000000000003</v>
      </c>
      <c r="AC29" s="12">
        <v>0.37</v>
      </c>
      <c r="AD29" s="12">
        <v>7.52</v>
      </c>
      <c r="AE29" s="13">
        <v>0</v>
      </c>
      <c r="AF29" s="12">
        <v>0.22900000000000001</v>
      </c>
      <c r="AG29" s="12">
        <v>0.48</v>
      </c>
      <c r="AH29" s="12">
        <v>39.74</v>
      </c>
      <c r="AI29" s="14">
        <v>0.28000000000000003</v>
      </c>
      <c r="AJ29" s="12"/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0.15</v>
      </c>
      <c r="AS29" s="13">
        <v>0</v>
      </c>
      <c r="AT29" s="12"/>
      <c r="AU29" s="15">
        <v>0</v>
      </c>
      <c r="AV29" s="15">
        <v>0</v>
      </c>
      <c r="AW29" s="15">
        <v>0.08</v>
      </c>
      <c r="AX29" s="15">
        <v>1.93</v>
      </c>
      <c r="AY29" s="15">
        <v>34.54</v>
      </c>
      <c r="AZ29" s="15">
        <v>32</v>
      </c>
      <c r="BA29" s="15">
        <v>32</v>
      </c>
      <c r="BB29" s="15">
        <v>35.06</v>
      </c>
      <c r="BC29" s="15">
        <v>0</v>
      </c>
      <c r="BD29" s="15">
        <v>0</v>
      </c>
      <c r="BE29" s="15"/>
      <c r="BF29" s="15">
        <v>0</v>
      </c>
      <c r="BG29" s="15">
        <v>34.54</v>
      </c>
      <c r="BH29" s="15">
        <v>0</v>
      </c>
      <c r="BI29" s="15">
        <v>61.4</v>
      </c>
      <c r="BJ29" s="15">
        <v>100</v>
      </c>
      <c r="BK29" s="15">
        <v>209.29</v>
      </c>
      <c r="BL29" s="15">
        <v>228.49</v>
      </c>
      <c r="BM29" s="15">
        <v>884.5</v>
      </c>
      <c r="BN29" s="15">
        <v>961.3</v>
      </c>
      <c r="BO29" s="15">
        <v>240.31</v>
      </c>
      <c r="BP29" s="15">
        <v>1004.49</v>
      </c>
      <c r="BQ29" s="15">
        <v>0.186</v>
      </c>
      <c r="BR29" s="15"/>
      <c r="BS29" s="15">
        <v>0</v>
      </c>
      <c r="BT29" s="15">
        <v>8.0000000000000002E-3</v>
      </c>
      <c r="BU29" s="15"/>
      <c r="BV29" s="15">
        <v>0.97199999999999998</v>
      </c>
      <c r="BW29" s="15">
        <v>8.0000000000000002E-3</v>
      </c>
      <c r="BX29" s="15">
        <v>1.347</v>
      </c>
      <c r="BY29" s="15">
        <v>0.19400000000000001</v>
      </c>
      <c r="BZ29" s="15">
        <v>0.97199999999999998</v>
      </c>
      <c r="CA29" s="15">
        <v>0</v>
      </c>
      <c r="CB29" s="15">
        <v>8.1999999999999993</v>
      </c>
      <c r="CC29" s="15">
        <v>1.4</v>
      </c>
      <c r="CD29" s="15">
        <v>54.5</v>
      </c>
      <c r="CE29" s="15">
        <v>54.5</v>
      </c>
      <c r="CF29" s="15">
        <v>0</v>
      </c>
      <c r="CG29" s="15">
        <v>0.05</v>
      </c>
      <c r="CH29" s="15">
        <v>0.01</v>
      </c>
      <c r="CI29" s="15">
        <v>0</v>
      </c>
      <c r="CJ29" s="15">
        <v>0</v>
      </c>
      <c r="CK29" s="15">
        <v>2.65</v>
      </c>
      <c r="CL29" s="15">
        <v>2.58</v>
      </c>
      <c r="CM29" s="15">
        <v>1.1499999999999999</v>
      </c>
      <c r="CN29" s="15">
        <v>1.95</v>
      </c>
      <c r="CO29" s="15">
        <v>0</v>
      </c>
      <c r="CP29" s="15">
        <v>29.3</v>
      </c>
      <c r="CQ29" s="15">
        <v>0</v>
      </c>
      <c r="CR29" s="15">
        <v>0</v>
      </c>
      <c r="CS29" s="15">
        <v>0</v>
      </c>
      <c r="CT29" s="15">
        <v>44.14</v>
      </c>
      <c r="CU29" s="15">
        <v>41.6</v>
      </c>
      <c r="CV29" s="15">
        <v>152</v>
      </c>
      <c r="CW29" s="15">
        <v>0</v>
      </c>
      <c r="CX29" s="15">
        <v>0</v>
      </c>
      <c r="CY29" s="15">
        <v>38.6</v>
      </c>
    </row>
    <row r="30" spans="1:103" s="16" customFormat="1" ht="14.25" customHeight="1" x14ac:dyDescent="0.25">
      <c r="A30" s="10" t="s">
        <v>145</v>
      </c>
      <c r="B30" s="11" t="s">
        <v>128</v>
      </c>
      <c r="C30" s="10">
        <f>27.95/5</f>
        <v>5.59</v>
      </c>
      <c r="D30" s="12">
        <v>496.96</v>
      </c>
      <c r="E30" s="12">
        <v>118.89</v>
      </c>
      <c r="F30" s="12">
        <v>0</v>
      </c>
      <c r="G30" s="12">
        <v>1.6679999999999999</v>
      </c>
      <c r="H30" s="12">
        <v>3.68</v>
      </c>
      <c r="I30" s="12">
        <v>49.2</v>
      </c>
      <c r="J30" s="12">
        <v>21.23</v>
      </c>
      <c r="K30" s="12">
        <v>0</v>
      </c>
      <c r="L30" s="12">
        <v>0</v>
      </c>
      <c r="M30" s="12">
        <v>0.49</v>
      </c>
      <c r="N30" s="12">
        <v>5.75</v>
      </c>
      <c r="O30" s="12">
        <v>1.95</v>
      </c>
      <c r="P30" s="12">
        <v>20.88</v>
      </c>
      <c r="Q30" s="12">
        <v>340.45</v>
      </c>
      <c r="R30" s="12">
        <v>0.05</v>
      </c>
      <c r="S30" s="12">
        <v>0.11</v>
      </c>
      <c r="T30" s="12">
        <v>5.94</v>
      </c>
      <c r="U30" s="12">
        <v>4.28</v>
      </c>
      <c r="V30" s="12">
        <v>1.41</v>
      </c>
      <c r="W30" s="12">
        <v>182.46</v>
      </c>
      <c r="X30" s="12">
        <v>7.0000000000000007E-2</v>
      </c>
      <c r="Y30" s="12">
        <v>7.98</v>
      </c>
      <c r="Z30" s="12">
        <v>1.06</v>
      </c>
      <c r="AA30" s="12">
        <v>6.21</v>
      </c>
      <c r="AB30" s="13">
        <v>0.53</v>
      </c>
      <c r="AC30" s="12">
        <v>0.19</v>
      </c>
      <c r="AD30" s="12">
        <v>9.61</v>
      </c>
      <c r="AE30" s="13">
        <v>0</v>
      </c>
      <c r="AF30" s="12">
        <v>0.22600000000000001</v>
      </c>
      <c r="AG30" s="12">
        <v>0.64</v>
      </c>
      <c r="AH30" s="12">
        <v>55.06</v>
      </c>
      <c r="AI30" s="14">
        <v>0.13</v>
      </c>
      <c r="AJ30" s="12"/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0.18</v>
      </c>
      <c r="AS30" s="13">
        <v>0</v>
      </c>
      <c r="AT30" s="12"/>
      <c r="AU30" s="15">
        <v>0</v>
      </c>
      <c r="AV30" s="15">
        <v>0</v>
      </c>
      <c r="AW30" s="15">
        <v>0.27</v>
      </c>
      <c r="AX30" s="15">
        <v>2.0499999999999998</v>
      </c>
      <c r="AY30" s="15">
        <v>37.11</v>
      </c>
      <c r="AZ30" s="15">
        <v>35.18</v>
      </c>
      <c r="BA30" s="15">
        <v>35.18</v>
      </c>
      <c r="BB30" s="15">
        <v>38.56</v>
      </c>
      <c r="BC30" s="15">
        <v>0</v>
      </c>
      <c r="BD30" s="15">
        <v>0</v>
      </c>
      <c r="BE30" s="15"/>
      <c r="BF30" s="15">
        <v>0</v>
      </c>
      <c r="BG30" s="15">
        <v>37.11</v>
      </c>
      <c r="BH30" s="15">
        <v>0</v>
      </c>
      <c r="BI30" s="15">
        <v>59.8</v>
      </c>
      <c r="BJ30" s="15">
        <v>100</v>
      </c>
      <c r="BK30" s="15">
        <v>214.77</v>
      </c>
      <c r="BL30" s="15">
        <v>226.97</v>
      </c>
      <c r="BM30" s="15">
        <v>908.8</v>
      </c>
      <c r="BN30" s="15">
        <v>957.6</v>
      </c>
      <c r="BO30" s="15">
        <v>236.93</v>
      </c>
      <c r="BP30" s="15">
        <v>990.35</v>
      </c>
      <c r="BQ30" s="15">
        <v>0.13900000000000001</v>
      </c>
      <c r="BR30" s="15"/>
      <c r="BS30" s="15">
        <v>0</v>
      </c>
      <c r="BT30" s="15">
        <v>0</v>
      </c>
      <c r="BU30" s="15"/>
      <c r="BV30" s="15">
        <v>1.2130000000000001</v>
      </c>
      <c r="BW30" s="15">
        <v>0</v>
      </c>
      <c r="BX30" s="15">
        <v>1.032</v>
      </c>
      <c r="BY30" s="15">
        <v>0.13900000000000001</v>
      </c>
      <c r="BZ30" s="15">
        <v>1.216</v>
      </c>
      <c r="CA30" s="15">
        <v>0</v>
      </c>
      <c r="CB30" s="15">
        <v>4.8</v>
      </c>
      <c r="CC30" s="15">
        <v>1.3</v>
      </c>
      <c r="CD30" s="15">
        <v>46.5</v>
      </c>
      <c r="CE30" s="15">
        <v>46.5</v>
      </c>
      <c r="CF30" s="15">
        <v>0</v>
      </c>
      <c r="CG30" s="15">
        <v>0.04</v>
      </c>
      <c r="CH30" s="15">
        <v>0.02</v>
      </c>
      <c r="CI30" s="15">
        <v>0.04</v>
      </c>
      <c r="CJ30" s="15">
        <v>0</v>
      </c>
      <c r="CK30" s="15">
        <v>2.6</v>
      </c>
      <c r="CL30" s="15">
        <v>2.99</v>
      </c>
      <c r="CM30" s="15">
        <v>1.74</v>
      </c>
      <c r="CN30" s="15">
        <v>1.95</v>
      </c>
      <c r="CO30" s="15">
        <v>0</v>
      </c>
      <c r="CP30" s="15">
        <v>32.5</v>
      </c>
      <c r="CQ30" s="15">
        <v>0</v>
      </c>
      <c r="CR30" s="15">
        <v>0</v>
      </c>
      <c r="CS30" s="15">
        <v>0</v>
      </c>
      <c r="CT30" s="15">
        <v>43.21</v>
      </c>
      <c r="CU30" s="15">
        <v>41.28</v>
      </c>
      <c r="CV30" s="15">
        <v>175.6</v>
      </c>
      <c r="CW30" s="15">
        <v>0</v>
      </c>
      <c r="CX30" s="15">
        <v>0</v>
      </c>
      <c r="CY30" s="15">
        <v>40.200000000000003</v>
      </c>
    </row>
    <row r="31" spans="1:103" s="13" customFormat="1" ht="14.25" customHeight="1" x14ac:dyDescent="0.25">
      <c r="A31" s="10" t="s">
        <v>145</v>
      </c>
      <c r="B31" s="11" t="s">
        <v>129</v>
      </c>
      <c r="C31" s="12">
        <f>12.17*100/210</f>
        <v>5.7952380952380951</v>
      </c>
      <c r="D31" s="12">
        <v>1137.76</v>
      </c>
      <c r="E31" s="12">
        <v>272.19</v>
      </c>
      <c r="F31" s="12">
        <v>3.1</v>
      </c>
      <c r="G31" s="12">
        <v>5.6790000000000003</v>
      </c>
      <c r="H31" s="12">
        <v>15.6</v>
      </c>
      <c r="I31" s="12">
        <v>22</v>
      </c>
      <c r="J31" s="12">
        <v>13.13</v>
      </c>
      <c r="K31" s="12">
        <v>1.4</v>
      </c>
      <c r="L31" s="12">
        <v>0.8</v>
      </c>
      <c r="M31" s="12">
        <v>0.65</v>
      </c>
      <c r="N31" s="12">
        <v>53</v>
      </c>
      <c r="O31" s="12">
        <v>1.9</v>
      </c>
      <c r="P31" s="12">
        <v>24</v>
      </c>
      <c r="Q31" s="12">
        <v>172</v>
      </c>
      <c r="R31" s="12">
        <v>0.11</v>
      </c>
      <c r="S31" s="12">
        <v>0.11</v>
      </c>
      <c r="T31" s="12">
        <v>7</v>
      </c>
      <c r="U31" s="12">
        <v>2.2000000000000002</v>
      </c>
      <c r="V31" s="12">
        <v>2.09</v>
      </c>
      <c r="W31" s="12">
        <v>161</v>
      </c>
      <c r="X31" s="12">
        <v>0.11</v>
      </c>
      <c r="Y31" s="12">
        <v>128</v>
      </c>
      <c r="Z31" s="12">
        <v>3</v>
      </c>
      <c r="AA31" s="12">
        <v>4.5</v>
      </c>
      <c r="AB31" s="13">
        <v>0.28000000000000003</v>
      </c>
      <c r="AC31" s="12">
        <v>0.14000000000000001</v>
      </c>
      <c r="AD31" s="12">
        <v>15.67</v>
      </c>
      <c r="AE31" s="13">
        <v>0</v>
      </c>
      <c r="AF31" s="12">
        <v>2.4140000000000001</v>
      </c>
      <c r="AG31" s="12">
        <v>1.3</v>
      </c>
      <c r="AH31" s="12">
        <v>444</v>
      </c>
      <c r="AI31" s="14">
        <v>0</v>
      </c>
      <c r="AJ31" s="12"/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2"/>
      <c r="AU31" s="15">
        <v>0</v>
      </c>
      <c r="AV31" s="15">
        <v>0</v>
      </c>
      <c r="AW31" s="15">
        <v>2.2400000000000002</v>
      </c>
      <c r="AX31" s="15">
        <v>1.02</v>
      </c>
      <c r="AY31" s="15">
        <v>68.08</v>
      </c>
      <c r="AZ31" s="15">
        <v>68.900000000000006</v>
      </c>
      <c r="BA31" s="15">
        <v>68.900000000000006</v>
      </c>
      <c r="BB31" s="15">
        <v>73.8</v>
      </c>
      <c r="BC31" s="15">
        <v>7</v>
      </c>
      <c r="BD31" s="15">
        <v>7</v>
      </c>
      <c r="BE31" s="15"/>
      <c r="BF31" s="15">
        <v>3.77</v>
      </c>
      <c r="BG31" s="15">
        <v>68.08</v>
      </c>
      <c r="BH31" s="15">
        <v>0</v>
      </c>
      <c r="BI31" s="15">
        <v>97</v>
      </c>
      <c r="BJ31" s="15">
        <v>100</v>
      </c>
      <c r="BK31" s="15">
        <v>479.49</v>
      </c>
      <c r="BL31" s="15">
        <v>483.49</v>
      </c>
      <c r="BM31" s="15">
        <v>2012.76</v>
      </c>
      <c r="BN31" s="15">
        <v>2028.76</v>
      </c>
      <c r="BO31" s="15">
        <v>482</v>
      </c>
      <c r="BP31" s="15">
        <v>2014.75</v>
      </c>
      <c r="BQ31" s="15">
        <v>5.7000000000000002E-2</v>
      </c>
      <c r="BR31" s="15">
        <v>0</v>
      </c>
      <c r="BS31" s="15">
        <v>0</v>
      </c>
      <c r="BT31" s="15"/>
      <c r="BU31" s="15">
        <v>1.9E-2</v>
      </c>
      <c r="BV31" s="15">
        <v>1.6950000000000001</v>
      </c>
      <c r="BW31" s="15">
        <v>0</v>
      </c>
      <c r="BX31" s="15">
        <v>6.952</v>
      </c>
      <c r="BY31" s="15">
        <v>5.7000000000000002E-2</v>
      </c>
      <c r="BZ31" s="15">
        <v>1.6950000000000001</v>
      </c>
      <c r="CA31" s="15">
        <v>0.152</v>
      </c>
      <c r="CB31" s="15">
        <v>1.3</v>
      </c>
      <c r="CC31" s="15">
        <v>0.7</v>
      </c>
      <c r="CD31" s="15">
        <v>9</v>
      </c>
      <c r="CE31" s="15">
        <v>9</v>
      </c>
      <c r="CF31" s="15">
        <v>0</v>
      </c>
      <c r="CG31" s="15">
        <v>0</v>
      </c>
      <c r="CH31" s="15">
        <v>0.13</v>
      </c>
      <c r="CI31" s="15">
        <v>0</v>
      </c>
      <c r="CJ31" s="15">
        <v>1.3</v>
      </c>
      <c r="CK31" s="15">
        <v>0</v>
      </c>
      <c r="CL31" s="15">
        <v>1.24</v>
      </c>
      <c r="CM31" s="15">
        <v>0.14000000000000001</v>
      </c>
      <c r="CN31" s="15">
        <v>1.01</v>
      </c>
      <c r="CO31" s="15">
        <v>4.41</v>
      </c>
      <c r="CP31" s="15">
        <v>29.1</v>
      </c>
      <c r="CQ31" s="15">
        <v>38.5</v>
      </c>
      <c r="CR31" s="15">
        <v>38.5</v>
      </c>
      <c r="CS31" s="15">
        <v>38.5</v>
      </c>
      <c r="CT31" s="15">
        <v>70.08</v>
      </c>
      <c r="CU31" s="15">
        <v>70.900000000000006</v>
      </c>
      <c r="CV31" s="15">
        <v>73</v>
      </c>
      <c r="CW31" s="15">
        <v>4.99</v>
      </c>
      <c r="CX31" s="15">
        <v>0</v>
      </c>
      <c r="CY31" s="15">
        <v>3</v>
      </c>
    </row>
    <row r="32" spans="1:103" s="13" customFormat="1" ht="14.25" customHeight="1" x14ac:dyDescent="0.25">
      <c r="A32" s="10" t="s">
        <v>145</v>
      </c>
      <c r="B32" s="11" t="s">
        <v>130</v>
      </c>
      <c r="C32" s="12">
        <f>11.23*100/169</f>
        <v>6.6449704142011834</v>
      </c>
      <c r="D32" s="12">
        <v>1088.48</v>
      </c>
      <c r="E32" s="12">
        <v>260.39999999999998</v>
      </c>
      <c r="F32" s="12">
        <v>3.6</v>
      </c>
      <c r="G32" s="12">
        <v>5.0289999999999999</v>
      </c>
      <c r="H32" s="12">
        <v>10.7</v>
      </c>
      <c r="I32" s="12">
        <v>30</v>
      </c>
      <c r="J32" s="12">
        <v>15.13</v>
      </c>
      <c r="K32" s="12">
        <v>1.2</v>
      </c>
      <c r="L32" s="12">
        <v>2</v>
      </c>
      <c r="M32" s="12">
        <v>0.65</v>
      </c>
      <c r="N32" s="12">
        <v>87</v>
      </c>
      <c r="O32" s="12">
        <v>2</v>
      </c>
      <c r="P32" s="12">
        <v>26</v>
      </c>
      <c r="Q32" s="12">
        <v>214</v>
      </c>
      <c r="R32" s="12">
        <v>0.15</v>
      </c>
      <c r="S32" s="12">
        <v>0.13</v>
      </c>
      <c r="T32" s="12">
        <v>5</v>
      </c>
      <c r="U32" s="12">
        <v>3.4</v>
      </c>
      <c r="V32" s="12">
        <v>1.05</v>
      </c>
      <c r="W32" s="12">
        <v>184</v>
      </c>
      <c r="X32" s="12">
        <v>0.11</v>
      </c>
      <c r="Y32" s="12">
        <v>250</v>
      </c>
      <c r="Z32" s="12">
        <v>3</v>
      </c>
      <c r="AA32" s="12">
        <v>5.0999999999999996</v>
      </c>
      <c r="AB32" s="13">
        <v>0.28999999999999998</v>
      </c>
      <c r="AC32" s="12">
        <v>0.13</v>
      </c>
      <c r="AD32" s="12">
        <v>49.03</v>
      </c>
      <c r="AE32" s="13">
        <v>0</v>
      </c>
      <c r="AF32" s="12">
        <v>0.80500000000000005</v>
      </c>
      <c r="AG32" s="12">
        <v>2.7</v>
      </c>
      <c r="AH32" s="12">
        <v>513</v>
      </c>
      <c r="AI32" s="14">
        <v>0</v>
      </c>
      <c r="AJ32" s="12"/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2"/>
      <c r="AU32" s="15">
        <v>0</v>
      </c>
      <c r="AV32" s="15">
        <v>0</v>
      </c>
      <c r="AW32" s="15">
        <v>1.46</v>
      </c>
      <c r="AX32" s="15">
        <v>1.48</v>
      </c>
      <c r="AY32" s="15">
        <v>59.46</v>
      </c>
      <c r="AZ32" s="15">
        <v>61.65</v>
      </c>
      <c r="BA32" s="15">
        <v>61.65</v>
      </c>
      <c r="BB32" s="15">
        <v>65.84</v>
      </c>
      <c r="BC32" s="15">
        <v>89</v>
      </c>
      <c r="BD32" s="15">
        <v>89</v>
      </c>
      <c r="BE32" s="15"/>
      <c r="BF32" s="15">
        <v>7.74</v>
      </c>
      <c r="BG32" s="15">
        <v>59.46</v>
      </c>
      <c r="BH32" s="15">
        <v>0</v>
      </c>
      <c r="BI32" s="15">
        <v>92.95</v>
      </c>
      <c r="BJ32" s="15">
        <v>100</v>
      </c>
      <c r="BK32" s="15">
        <v>482.85</v>
      </c>
      <c r="BL32" s="15">
        <v>487.25</v>
      </c>
      <c r="BM32" s="15">
        <v>2022.87</v>
      </c>
      <c r="BN32" s="15">
        <v>2040.47</v>
      </c>
      <c r="BO32" s="15">
        <v>479.25</v>
      </c>
      <c r="BP32" s="15">
        <v>2003.28</v>
      </c>
      <c r="BQ32" s="15">
        <v>0.156</v>
      </c>
      <c r="BR32" s="15">
        <v>2.1999999999999999E-2</v>
      </c>
      <c r="BS32" s="15">
        <v>2.1999999999999999E-2</v>
      </c>
      <c r="BT32" s="15"/>
      <c r="BU32" s="15">
        <v>0.17799999999999999</v>
      </c>
      <c r="BV32" s="15">
        <v>0.57799999999999996</v>
      </c>
      <c r="BW32" s="15">
        <v>6.7000000000000004E-2</v>
      </c>
      <c r="BX32" s="15">
        <v>5.4020000000000001</v>
      </c>
      <c r="BY32" s="15">
        <v>0.222</v>
      </c>
      <c r="BZ32" s="15">
        <v>0.6</v>
      </c>
      <c r="CA32" s="15">
        <v>0.77800000000000002</v>
      </c>
      <c r="CB32" s="15">
        <v>1.6</v>
      </c>
      <c r="CC32" s="15">
        <v>0.6</v>
      </c>
      <c r="CD32" s="15">
        <v>9</v>
      </c>
      <c r="CE32" s="15">
        <v>9</v>
      </c>
      <c r="CF32" s="15">
        <v>0</v>
      </c>
      <c r="CG32" s="15">
        <v>0</v>
      </c>
      <c r="CH32" s="15">
        <v>0.1</v>
      </c>
      <c r="CI32" s="15">
        <v>0</v>
      </c>
      <c r="CJ32" s="15">
        <v>1</v>
      </c>
      <c r="CK32" s="15">
        <v>0</v>
      </c>
      <c r="CL32" s="15">
        <v>1.24</v>
      </c>
      <c r="CM32" s="15">
        <v>0.1</v>
      </c>
      <c r="CN32" s="15">
        <v>1.1000000000000001</v>
      </c>
      <c r="CO32" s="15">
        <v>129.30000000000001</v>
      </c>
      <c r="CP32" s="15">
        <v>22.2</v>
      </c>
      <c r="CQ32" s="15">
        <v>38.450000000000003</v>
      </c>
      <c r="CR32" s="15">
        <v>38.450000000000003</v>
      </c>
      <c r="CS32" s="15">
        <v>38.450000000000003</v>
      </c>
      <c r="CT32" s="15">
        <v>61.66</v>
      </c>
      <c r="CU32" s="15">
        <v>63.85</v>
      </c>
      <c r="CV32" s="15">
        <v>73</v>
      </c>
      <c r="CW32" s="15">
        <v>136.72</v>
      </c>
      <c r="CX32" s="15">
        <v>0</v>
      </c>
      <c r="CY32" s="15">
        <v>7.05</v>
      </c>
    </row>
    <row r="33" spans="1:103" s="13" customFormat="1" ht="14.25" customHeight="1" x14ac:dyDescent="0.25">
      <c r="A33" s="10" t="s">
        <v>145</v>
      </c>
      <c r="B33" s="11" t="s">
        <v>131</v>
      </c>
      <c r="C33" s="12">
        <f>9.34*100/139</f>
        <v>6.7194244604316546</v>
      </c>
      <c r="D33" s="12">
        <v>1220.03</v>
      </c>
      <c r="E33" s="12">
        <v>291.87</v>
      </c>
      <c r="F33" s="12">
        <v>3.1</v>
      </c>
      <c r="G33" s="12">
        <v>6.343</v>
      </c>
      <c r="H33" s="12">
        <v>15.5</v>
      </c>
      <c r="I33" s="12">
        <v>41</v>
      </c>
      <c r="J33" s="12">
        <v>11.88</v>
      </c>
      <c r="K33" s="12">
        <v>3.2</v>
      </c>
      <c r="L33" s="12">
        <v>1</v>
      </c>
      <c r="M33" s="12">
        <v>0</v>
      </c>
      <c r="N33" s="12">
        <v>62</v>
      </c>
      <c r="O33" s="12">
        <v>1.7</v>
      </c>
      <c r="P33" s="12">
        <v>29</v>
      </c>
      <c r="Q33" s="12">
        <v>165</v>
      </c>
      <c r="R33" s="12">
        <v>0.11</v>
      </c>
      <c r="S33" s="12">
        <v>7.0000000000000007E-2</v>
      </c>
      <c r="T33" s="12">
        <v>5</v>
      </c>
      <c r="U33" s="12">
        <v>3.5</v>
      </c>
      <c r="V33" s="12">
        <v>0.68</v>
      </c>
      <c r="W33" s="12">
        <v>134</v>
      </c>
      <c r="X33" s="12">
        <v>0.12</v>
      </c>
      <c r="Y33" s="12">
        <v>231</v>
      </c>
      <c r="Z33" s="12">
        <v>6</v>
      </c>
      <c r="AA33" s="12">
        <v>3.1</v>
      </c>
      <c r="AB33" s="13">
        <v>0.37</v>
      </c>
      <c r="AC33" s="12">
        <v>0.1</v>
      </c>
      <c r="AD33" s="12">
        <v>24.34</v>
      </c>
      <c r="AE33" s="13">
        <v>0</v>
      </c>
      <c r="AF33" s="12">
        <v>3.46</v>
      </c>
      <c r="AG33" s="12">
        <v>10.8</v>
      </c>
      <c r="AH33" s="12">
        <v>447</v>
      </c>
      <c r="AI33" s="14">
        <v>0</v>
      </c>
      <c r="AJ33" s="12"/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2"/>
      <c r="AU33" s="15">
        <v>0</v>
      </c>
      <c r="AV33" s="15">
        <v>0</v>
      </c>
      <c r="AW33" s="15">
        <v>2.2200000000000002</v>
      </c>
      <c r="AX33" s="15">
        <v>1.6</v>
      </c>
      <c r="AY33" s="15">
        <v>62.74</v>
      </c>
      <c r="AZ33" s="15">
        <v>62.53</v>
      </c>
      <c r="BA33" s="15">
        <v>62.53</v>
      </c>
      <c r="BB33" s="15">
        <v>66.83</v>
      </c>
      <c r="BC33" s="15">
        <v>11</v>
      </c>
      <c r="BD33" s="15">
        <v>11</v>
      </c>
      <c r="BE33" s="15"/>
      <c r="BF33" s="15">
        <v>4.8499999999999996</v>
      </c>
      <c r="BG33" s="15">
        <v>62.74</v>
      </c>
      <c r="BH33" s="15">
        <v>0.01</v>
      </c>
      <c r="BI33" s="15">
        <v>97.9</v>
      </c>
      <c r="BJ33" s="15">
        <v>100</v>
      </c>
      <c r="BK33" s="15">
        <v>483.96</v>
      </c>
      <c r="BL33" s="15">
        <v>492.36</v>
      </c>
      <c r="BM33" s="15">
        <v>2027.75</v>
      </c>
      <c r="BN33" s="15">
        <v>2061.35</v>
      </c>
      <c r="BO33" s="15">
        <v>493.99</v>
      </c>
      <c r="BP33" s="15">
        <v>2064.89</v>
      </c>
      <c r="BQ33" s="15">
        <v>6.6000000000000003E-2</v>
      </c>
      <c r="BR33" s="15">
        <v>0</v>
      </c>
      <c r="BS33" s="15">
        <v>0</v>
      </c>
      <c r="BT33" s="15"/>
      <c r="BU33" s="15">
        <v>0</v>
      </c>
      <c r="BV33" s="15">
        <v>1.6359999999999999</v>
      </c>
      <c r="BW33" s="15">
        <v>0</v>
      </c>
      <c r="BX33" s="15">
        <v>7.33</v>
      </c>
      <c r="BY33" s="15">
        <v>6.6000000000000003E-2</v>
      </c>
      <c r="BZ33" s="15">
        <v>1.6359999999999999</v>
      </c>
      <c r="CA33" s="15">
        <v>0.111</v>
      </c>
      <c r="CB33" s="15">
        <v>3.5</v>
      </c>
      <c r="CC33" s="15">
        <v>0.7</v>
      </c>
      <c r="CD33" s="15">
        <v>42</v>
      </c>
      <c r="CE33" s="15">
        <v>42</v>
      </c>
      <c r="CF33" s="15">
        <v>0</v>
      </c>
      <c r="CG33" s="15">
        <v>0.6</v>
      </c>
      <c r="CH33" s="15">
        <v>0.28000000000000003</v>
      </c>
      <c r="CI33" s="15">
        <v>0.55000000000000004</v>
      </c>
      <c r="CJ33" s="15">
        <v>3.82</v>
      </c>
      <c r="CK33" s="15">
        <v>0.4</v>
      </c>
      <c r="CL33" s="15">
        <v>1.04</v>
      </c>
      <c r="CM33" s="15">
        <v>0.18</v>
      </c>
      <c r="CN33" s="15">
        <v>1.05</v>
      </c>
      <c r="CO33" s="15">
        <v>9</v>
      </c>
      <c r="CP33" s="15">
        <v>24.64</v>
      </c>
      <c r="CQ33" s="15">
        <v>32.53</v>
      </c>
      <c r="CR33" s="15">
        <v>34.07</v>
      </c>
      <c r="CS33" s="15">
        <v>34.07</v>
      </c>
      <c r="CT33" s="15">
        <v>66.94</v>
      </c>
      <c r="CU33" s="15">
        <v>66.73</v>
      </c>
      <c r="CV33" s="15">
        <v>60.9</v>
      </c>
      <c r="CW33" s="15">
        <v>9.92</v>
      </c>
      <c r="CX33" s="15">
        <v>0</v>
      </c>
      <c r="CY33" s="15">
        <v>2.1</v>
      </c>
    </row>
    <row r="34" spans="1:103" s="13" customFormat="1" ht="14.25" customHeight="1" x14ac:dyDescent="0.25">
      <c r="A34" s="10" t="s">
        <v>145</v>
      </c>
      <c r="B34" s="11" t="s">
        <v>132</v>
      </c>
      <c r="C34" s="12">
        <f>13.02*100/203</f>
        <v>6.4137931034482758</v>
      </c>
      <c r="D34" s="12">
        <v>1140.18</v>
      </c>
      <c r="E34" s="12">
        <v>272.77</v>
      </c>
      <c r="F34" s="12">
        <v>3.2</v>
      </c>
      <c r="G34" s="12">
        <v>6.4009999999999998</v>
      </c>
      <c r="H34" s="12">
        <v>14.8</v>
      </c>
      <c r="I34" s="12">
        <v>30</v>
      </c>
      <c r="J34" s="12">
        <v>17.5</v>
      </c>
      <c r="K34" s="12">
        <v>1.1000000000000001</v>
      </c>
      <c r="L34" s="12">
        <v>1.47</v>
      </c>
      <c r="M34" s="12">
        <v>0.65</v>
      </c>
      <c r="N34" s="12">
        <v>78</v>
      </c>
      <c r="O34" s="12">
        <v>1.9</v>
      </c>
      <c r="P34" s="12">
        <v>26</v>
      </c>
      <c r="Q34" s="12">
        <v>214</v>
      </c>
      <c r="R34" s="12">
        <v>0.1</v>
      </c>
      <c r="S34" s="12">
        <v>0.12</v>
      </c>
      <c r="T34" s="12">
        <v>9</v>
      </c>
      <c r="U34" s="12">
        <v>3.2</v>
      </c>
      <c r="V34" s="12">
        <v>1</v>
      </c>
      <c r="W34" s="12">
        <v>175</v>
      </c>
      <c r="X34" s="12">
        <v>0.1</v>
      </c>
      <c r="Y34" s="12">
        <v>238</v>
      </c>
      <c r="Z34" s="12">
        <v>3</v>
      </c>
      <c r="AA34" s="12">
        <v>5.4</v>
      </c>
      <c r="AB34" s="13">
        <v>0.27</v>
      </c>
      <c r="AC34" s="12">
        <v>0.13</v>
      </c>
      <c r="AD34" s="12">
        <v>58.7</v>
      </c>
      <c r="AE34" s="13">
        <v>0</v>
      </c>
      <c r="AF34" s="12">
        <v>0.93300000000000005</v>
      </c>
      <c r="AG34" s="12">
        <v>2.7</v>
      </c>
      <c r="AH34" s="12">
        <v>513</v>
      </c>
      <c r="AI34" s="14">
        <v>0</v>
      </c>
      <c r="AJ34" s="12"/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2"/>
      <c r="AU34" s="15">
        <v>0</v>
      </c>
      <c r="AV34" s="15">
        <v>0</v>
      </c>
      <c r="AW34" s="15">
        <v>2.73</v>
      </c>
      <c r="AX34" s="15">
        <v>1.28</v>
      </c>
      <c r="AY34" s="15">
        <v>65.400000000000006</v>
      </c>
      <c r="AZ34" s="15">
        <v>66.7</v>
      </c>
      <c r="BA34" s="15">
        <v>66.7</v>
      </c>
      <c r="BB34" s="15">
        <v>70.94</v>
      </c>
      <c r="BC34" s="15">
        <v>14</v>
      </c>
      <c r="BD34" s="15">
        <v>14</v>
      </c>
      <c r="BE34" s="15"/>
      <c r="BF34" s="15">
        <v>8.34</v>
      </c>
      <c r="BG34" s="15">
        <v>65.400000000000006</v>
      </c>
      <c r="BH34" s="15">
        <v>0.01</v>
      </c>
      <c r="BI34" s="15">
        <v>98.85</v>
      </c>
      <c r="BJ34" s="15">
        <v>100</v>
      </c>
      <c r="BK34" s="15">
        <v>514.01</v>
      </c>
      <c r="BL34" s="15">
        <v>517.61</v>
      </c>
      <c r="BM34" s="15">
        <v>2153.11</v>
      </c>
      <c r="BN34" s="15">
        <v>2167.5100000000002</v>
      </c>
      <c r="BO34" s="15">
        <v>513.26</v>
      </c>
      <c r="BP34" s="15">
        <v>2145.4499999999998</v>
      </c>
      <c r="BQ34" s="15">
        <v>0.06</v>
      </c>
      <c r="BR34" s="15">
        <v>0</v>
      </c>
      <c r="BS34" s="15">
        <v>0</v>
      </c>
      <c r="BT34" s="15"/>
      <c r="BU34" s="15">
        <v>0</v>
      </c>
      <c r="BV34" s="15">
        <v>1.278</v>
      </c>
      <c r="BW34" s="15">
        <v>0</v>
      </c>
      <c r="BX34" s="15">
        <v>6.9290000000000003</v>
      </c>
      <c r="BY34" s="15">
        <v>0.06</v>
      </c>
      <c r="BZ34" s="15">
        <v>1.278</v>
      </c>
      <c r="CA34" s="15">
        <v>0.108</v>
      </c>
      <c r="CB34" s="15">
        <v>1.3</v>
      </c>
      <c r="CC34" s="15">
        <v>0.5</v>
      </c>
      <c r="CD34" s="15">
        <v>42</v>
      </c>
      <c r="CE34" s="15">
        <v>42</v>
      </c>
      <c r="CF34" s="15">
        <v>0</v>
      </c>
      <c r="CG34" s="15">
        <v>0.75</v>
      </c>
      <c r="CH34" s="15">
        <v>0.34</v>
      </c>
      <c r="CI34" s="15">
        <v>1.1499999999999999</v>
      </c>
      <c r="CJ34" s="15">
        <v>4.25</v>
      </c>
      <c r="CK34" s="15">
        <v>1.78</v>
      </c>
      <c r="CL34" s="15">
        <v>0.89</v>
      </c>
      <c r="CM34" s="15">
        <v>0.13</v>
      </c>
      <c r="CN34" s="15">
        <v>0.9</v>
      </c>
      <c r="CO34" s="15">
        <v>10.08</v>
      </c>
      <c r="CP34" s="15">
        <v>20.149999999999999</v>
      </c>
      <c r="CQ34" s="15">
        <v>38.630000000000003</v>
      </c>
      <c r="CR34" s="15">
        <v>42.3</v>
      </c>
      <c r="CS34" s="15">
        <v>42.3</v>
      </c>
      <c r="CT34" s="15">
        <v>67.2</v>
      </c>
      <c r="CU34" s="15">
        <v>68.5</v>
      </c>
      <c r="CV34" s="15">
        <v>52.2</v>
      </c>
      <c r="CW34" s="15">
        <v>11.25</v>
      </c>
      <c r="CX34" s="15">
        <v>0</v>
      </c>
      <c r="CY34" s="15">
        <v>1.1499999999999999</v>
      </c>
    </row>
    <row r="35" spans="1:103" s="13" customFormat="1" ht="14.25" customHeight="1" x14ac:dyDescent="0.25">
      <c r="A35" s="10" t="s">
        <v>148</v>
      </c>
      <c r="B35" s="11" t="s">
        <v>133</v>
      </c>
      <c r="C35" s="12">
        <f>13.99/2.5</f>
        <v>5.5960000000000001</v>
      </c>
      <c r="D35" s="12">
        <v>1732.92</v>
      </c>
      <c r="E35" s="12">
        <v>414.57</v>
      </c>
      <c r="F35" s="12">
        <v>0</v>
      </c>
      <c r="G35" s="12">
        <v>22.706</v>
      </c>
      <c r="H35" s="12">
        <v>35.549999999999997</v>
      </c>
      <c r="I35" s="12">
        <v>0</v>
      </c>
      <c r="J35" s="12">
        <v>24.56</v>
      </c>
      <c r="K35" s="12">
        <v>0</v>
      </c>
      <c r="L35" s="12">
        <v>0</v>
      </c>
      <c r="M35" s="12">
        <v>0.13</v>
      </c>
      <c r="N35" s="12">
        <v>845</v>
      </c>
      <c r="O35" s="12">
        <v>0.05</v>
      </c>
      <c r="P35" s="12">
        <v>27.5</v>
      </c>
      <c r="Q35" s="12">
        <v>73</v>
      </c>
      <c r="R35" s="12">
        <v>0.06</v>
      </c>
      <c r="S35" s="12">
        <v>0.51</v>
      </c>
      <c r="T35" s="12">
        <v>14.1</v>
      </c>
      <c r="U35" s="12">
        <v>3.4</v>
      </c>
      <c r="V35" s="12">
        <v>0.89</v>
      </c>
      <c r="W35" s="12">
        <v>535</v>
      </c>
      <c r="X35" s="12">
        <v>0.02</v>
      </c>
      <c r="Y35" s="12">
        <v>22.5</v>
      </c>
      <c r="Z35" s="12">
        <v>9.3000000000000007</v>
      </c>
      <c r="AA35" s="12">
        <v>6.14</v>
      </c>
      <c r="AB35" s="13">
        <v>0</v>
      </c>
      <c r="AC35" s="12">
        <v>0.13</v>
      </c>
      <c r="AD35" s="12">
        <v>394.76</v>
      </c>
      <c r="AE35" s="13">
        <v>0</v>
      </c>
      <c r="AF35" s="12">
        <v>1.6459999999999999</v>
      </c>
      <c r="AG35" s="12">
        <v>10.75</v>
      </c>
      <c r="AH35" s="12">
        <v>675</v>
      </c>
      <c r="AI35" s="14">
        <v>0.3</v>
      </c>
      <c r="AJ35" s="12"/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2"/>
      <c r="AU35" s="15">
        <v>0</v>
      </c>
      <c r="AV35" s="15">
        <v>0</v>
      </c>
      <c r="AW35" s="15">
        <v>3.69</v>
      </c>
      <c r="AX35" s="15">
        <v>1.1000000000000001</v>
      </c>
      <c r="AY35" s="15">
        <v>65.599999999999994</v>
      </c>
      <c r="AZ35" s="15">
        <v>68.459999999999994</v>
      </c>
      <c r="BA35" s="15">
        <v>68.459999999999994</v>
      </c>
      <c r="BB35" s="15">
        <v>72.599999999999994</v>
      </c>
      <c r="BC35" s="15">
        <v>17</v>
      </c>
      <c r="BD35" s="15">
        <v>17</v>
      </c>
      <c r="BE35" s="15"/>
      <c r="BF35" s="15">
        <v>6.96</v>
      </c>
      <c r="BG35" s="15">
        <v>65.599999999999994</v>
      </c>
      <c r="BH35" s="15">
        <v>0.01</v>
      </c>
      <c r="BI35" s="15">
        <v>99.08</v>
      </c>
      <c r="BJ35" s="15">
        <v>100</v>
      </c>
      <c r="BK35" s="15">
        <v>527.08000000000004</v>
      </c>
      <c r="BL35" s="15">
        <v>530.08000000000004</v>
      </c>
      <c r="BM35" s="15">
        <v>2207.63</v>
      </c>
      <c r="BN35" s="15">
        <v>2219.63</v>
      </c>
      <c r="BO35" s="15">
        <v>519.4</v>
      </c>
      <c r="BP35" s="15">
        <v>2171.08</v>
      </c>
      <c r="BQ35" s="15">
        <v>7.3999999999999996E-2</v>
      </c>
      <c r="BR35" s="15">
        <v>0</v>
      </c>
      <c r="BS35" s="15">
        <v>0</v>
      </c>
      <c r="BT35" s="15"/>
      <c r="BU35" s="15">
        <v>2.5000000000000001E-2</v>
      </c>
      <c r="BV35" s="15">
        <v>1.454</v>
      </c>
      <c r="BW35" s="15">
        <v>0</v>
      </c>
      <c r="BX35" s="15">
        <v>8.3079999999999998</v>
      </c>
      <c r="BY35" s="15">
        <v>7.3999999999999996E-2</v>
      </c>
      <c r="BZ35" s="15">
        <v>1.454</v>
      </c>
      <c r="CA35" s="15">
        <v>0.17299999999999999</v>
      </c>
      <c r="CB35" s="15">
        <v>1</v>
      </c>
      <c r="CC35" s="15">
        <v>0.5</v>
      </c>
      <c r="CD35" s="15">
        <v>42</v>
      </c>
      <c r="CE35" s="15">
        <v>42</v>
      </c>
      <c r="CF35" s="15">
        <v>0</v>
      </c>
      <c r="CG35" s="15">
        <v>0.8</v>
      </c>
      <c r="CH35" s="15">
        <v>0.38</v>
      </c>
      <c r="CI35" s="15">
        <v>1.6</v>
      </c>
      <c r="CJ35" s="15">
        <v>5.46</v>
      </c>
      <c r="CK35" s="15">
        <v>0</v>
      </c>
      <c r="CL35" s="15">
        <v>0.84</v>
      </c>
      <c r="CM35" s="15">
        <v>0.09</v>
      </c>
      <c r="CN35" s="15">
        <v>0.85</v>
      </c>
      <c r="CO35" s="15">
        <v>20.88</v>
      </c>
      <c r="CP35" s="15">
        <v>16.899999999999999</v>
      </c>
      <c r="CQ35" s="15">
        <v>43.7</v>
      </c>
      <c r="CR35" s="15">
        <v>46.1</v>
      </c>
      <c r="CS35" s="15">
        <v>46.1</v>
      </c>
      <c r="CT35" s="15">
        <v>67.099999999999994</v>
      </c>
      <c r="CU35" s="15">
        <v>69.959999999999994</v>
      </c>
      <c r="CV35" s="15">
        <v>49.3</v>
      </c>
      <c r="CW35" s="15">
        <v>22.3</v>
      </c>
      <c r="CX35" s="15">
        <v>0</v>
      </c>
      <c r="CY35" s="15">
        <v>0.93</v>
      </c>
    </row>
    <row r="36" spans="1:103" s="13" customFormat="1" ht="14.25" customHeight="1" x14ac:dyDescent="0.25">
      <c r="A36" s="10" t="s">
        <v>148</v>
      </c>
      <c r="B36" s="11" t="s">
        <v>134</v>
      </c>
      <c r="C36" s="10">
        <f>7.5/2.5</f>
        <v>3</v>
      </c>
      <c r="D36" s="12">
        <v>1171.3800000000001</v>
      </c>
      <c r="E36" s="12">
        <v>280.23</v>
      </c>
      <c r="F36" s="12">
        <v>1.1000000000000001</v>
      </c>
      <c r="G36" s="12">
        <v>13.215999999999999</v>
      </c>
      <c r="H36" s="12">
        <v>23.4</v>
      </c>
      <c r="I36" s="12">
        <v>65</v>
      </c>
      <c r="J36" s="12">
        <v>16.88</v>
      </c>
      <c r="K36" s="12">
        <v>0</v>
      </c>
      <c r="L36" s="12">
        <v>0</v>
      </c>
      <c r="M36" s="12">
        <v>0.38</v>
      </c>
      <c r="N36" s="12">
        <v>440</v>
      </c>
      <c r="O36" s="12">
        <v>0</v>
      </c>
      <c r="P36" s="12">
        <v>20</v>
      </c>
      <c r="Q36" s="12">
        <v>108</v>
      </c>
      <c r="R36" s="12">
        <v>0.05</v>
      </c>
      <c r="S36" s="12">
        <v>0.39</v>
      </c>
      <c r="T36" s="12">
        <v>8.83</v>
      </c>
      <c r="U36" s="12">
        <v>1.95</v>
      </c>
      <c r="V36" s="12">
        <v>0.9</v>
      </c>
      <c r="W36" s="12">
        <v>310</v>
      </c>
      <c r="X36" s="12">
        <v>0.02</v>
      </c>
      <c r="Y36" s="12">
        <v>14</v>
      </c>
      <c r="Z36" s="12">
        <v>5.2</v>
      </c>
      <c r="AA36" s="12">
        <v>3.64</v>
      </c>
      <c r="AB36" s="13">
        <v>0</v>
      </c>
      <c r="AC36" s="12">
        <v>7.0000000000000007E-2</v>
      </c>
      <c r="AD36" s="12">
        <v>249.29</v>
      </c>
      <c r="AE36" s="13">
        <v>0</v>
      </c>
      <c r="AF36" s="12">
        <v>0.42899999999999999</v>
      </c>
      <c r="AG36" s="12">
        <v>5.8</v>
      </c>
      <c r="AH36" s="12">
        <v>970</v>
      </c>
      <c r="AI36" s="14">
        <v>0</v>
      </c>
      <c r="AJ36" s="12"/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2"/>
      <c r="AU36" s="15">
        <v>0</v>
      </c>
      <c r="AV36" s="15">
        <v>0</v>
      </c>
      <c r="AW36" s="15">
        <v>2.25</v>
      </c>
      <c r="AX36" s="15">
        <v>1.01</v>
      </c>
      <c r="AY36" s="15">
        <v>67.09</v>
      </c>
      <c r="AZ36" s="15">
        <v>69.95</v>
      </c>
      <c r="BA36" s="15">
        <v>69.95</v>
      </c>
      <c r="BB36" s="15">
        <v>74.900000000000006</v>
      </c>
      <c r="BC36" s="15">
        <v>0</v>
      </c>
      <c r="BD36" s="15">
        <v>0</v>
      </c>
      <c r="BE36" s="15"/>
      <c r="BF36" s="15">
        <v>3.77</v>
      </c>
      <c r="BG36" s="15">
        <v>67.09</v>
      </c>
      <c r="BH36" s="15">
        <v>0</v>
      </c>
      <c r="BI36" s="15">
        <v>96.4</v>
      </c>
      <c r="BJ36" s="15">
        <v>100</v>
      </c>
      <c r="BK36" s="15">
        <v>490.87</v>
      </c>
      <c r="BL36" s="15">
        <v>495.07</v>
      </c>
      <c r="BM36" s="15">
        <v>2059.64</v>
      </c>
      <c r="BN36" s="15">
        <v>2076.44</v>
      </c>
      <c r="BO36" s="15">
        <v>485.12</v>
      </c>
      <c r="BP36" s="15">
        <v>2027.82</v>
      </c>
      <c r="BQ36" s="15">
        <v>0.04</v>
      </c>
      <c r="BR36" s="15">
        <v>0</v>
      </c>
      <c r="BS36" s="15">
        <v>0</v>
      </c>
      <c r="BT36" s="15"/>
      <c r="BU36" s="15">
        <v>0</v>
      </c>
      <c r="BV36" s="15">
        <v>1.6759999999999999</v>
      </c>
      <c r="BW36" s="15">
        <v>0</v>
      </c>
      <c r="BX36" s="15">
        <v>6.7830000000000004</v>
      </c>
      <c r="BY36" s="15">
        <v>0.04</v>
      </c>
      <c r="BZ36" s="15">
        <v>1.6759999999999999</v>
      </c>
      <c r="CA36" s="15">
        <v>0.121</v>
      </c>
      <c r="CB36" s="15">
        <v>1.4</v>
      </c>
      <c r="CC36" s="15">
        <v>0.7</v>
      </c>
      <c r="CD36" s="15">
        <v>42</v>
      </c>
      <c r="CE36" s="15">
        <v>42</v>
      </c>
      <c r="CF36" s="15">
        <v>0</v>
      </c>
      <c r="CG36" s="15">
        <v>0.1</v>
      </c>
      <c r="CH36" s="15">
        <v>0.15</v>
      </c>
      <c r="CI36" s="15">
        <v>0.6</v>
      </c>
      <c r="CJ36" s="15">
        <v>1</v>
      </c>
      <c r="CK36" s="15">
        <v>0</v>
      </c>
      <c r="CL36" s="15">
        <v>0.84</v>
      </c>
      <c r="CM36" s="15">
        <v>0.1</v>
      </c>
      <c r="CN36" s="15">
        <v>0.85</v>
      </c>
      <c r="CO36" s="15">
        <v>0</v>
      </c>
      <c r="CP36" s="15">
        <v>29.8</v>
      </c>
      <c r="CQ36" s="15">
        <v>38.450000000000003</v>
      </c>
      <c r="CR36" s="15">
        <v>39.15</v>
      </c>
      <c r="CS36" s="15">
        <v>39.15</v>
      </c>
      <c r="CT36" s="15">
        <v>69.19</v>
      </c>
      <c r="CU36" s="15">
        <v>72.05</v>
      </c>
      <c r="CV36" s="15">
        <v>49.6</v>
      </c>
      <c r="CW36" s="15">
        <v>0</v>
      </c>
      <c r="CX36" s="15">
        <v>0</v>
      </c>
      <c r="CY36" s="15">
        <v>3.6</v>
      </c>
    </row>
    <row r="37" spans="1:103" s="13" customFormat="1" ht="14.25" customHeight="1" x14ac:dyDescent="0.25">
      <c r="A37" s="10" t="s">
        <v>148</v>
      </c>
      <c r="B37" s="11" t="s">
        <v>135</v>
      </c>
      <c r="C37" s="10">
        <f>19.98/2</f>
        <v>9.99</v>
      </c>
      <c r="D37" s="12">
        <v>1130.33</v>
      </c>
      <c r="E37" s="12">
        <v>270.41000000000003</v>
      </c>
      <c r="F37" s="12">
        <v>0.1</v>
      </c>
      <c r="G37" s="12">
        <v>11.916</v>
      </c>
      <c r="H37" s="12">
        <v>17.84</v>
      </c>
      <c r="I37" s="12">
        <v>60</v>
      </c>
      <c r="J37" s="12">
        <v>27.56</v>
      </c>
      <c r="K37" s="12">
        <v>0</v>
      </c>
      <c r="L37" s="12">
        <v>0</v>
      </c>
      <c r="M37" s="12">
        <v>0.3</v>
      </c>
      <c r="N37" s="12">
        <v>714</v>
      </c>
      <c r="O37" s="12">
        <v>0.25</v>
      </c>
      <c r="P37" s="12">
        <v>18.2</v>
      </c>
      <c r="Q37" s="12">
        <v>30.4</v>
      </c>
      <c r="R37" s="12">
        <v>0.03</v>
      </c>
      <c r="S37" s="12">
        <v>0.28000000000000003</v>
      </c>
      <c r="T37" s="12">
        <v>12.8</v>
      </c>
      <c r="U37" s="12">
        <v>2.6</v>
      </c>
      <c r="V37" s="12">
        <v>1.4</v>
      </c>
      <c r="W37" s="12">
        <v>517</v>
      </c>
      <c r="X37" s="12">
        <v>0.03</v>
      </c>
      <c r="Y37" s="12">
        <v>79</v>
      </c>
      <c r="Z37" s="12">
        <v>3</v>
      </c>
      <c r="AA37" s="12">
        <v>5.58</v>
      </c>
      <c r="AB37" s="13">
        <v>0.15</v>
      </c>
      <c r="AC37" s="12">
        <v>7.0000000000000007E-2</v>
      </c>
      <c r="AD37" s="12">
        <v>242.55</v>
      </c>
      <c r="AE37" s="13">
        <v>0</v>
      </c>
      <c r="AF37" s="12">
        <v>0.47199999999999998</v>
      </c>
      <c r="AG37" s="12">
        <v>17</v>
      </c>
      <c r="AH37" s="12">
        <v>527</v>
      </c>
      <c r="AI37" s="14">
        <v>0.15</v>
      </c>
      <c r="AJ37" s="12"/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2"/>
      <c r="AU37" s="15">
        <v>0</v>
      </c>
      <c r="AV37" s="15">
        <v>0</v>
      </c>
      <c r="AW37" s="15">
        <v>2.85</v>
      </c>
      <c r="AX37" s="15">
        <v>1.81</v>
      </c>
      <c r="AY37" s="15">
        <v>64.41</v>
      </c>
      <c r="AZ37" s="15">
        <v>66.14</v>
      </c>
      <c r="BA37" s="15">
        <v>66.14</v>
      </c>
      <c r="BB37" s="15">
        <v>70.86</v>
      </c>
      <c r="BC37" s="15">
        <v>0</v>
      </c>
      <c r="BD37" s="15">
        <v>0</v>
      </c>
      <c r="BE37" s="15"/>
      <c r="BF37" s="15">
        <v>8.6300000000000008</v>
      </c>
      <c r="BG37" s="15">
        <v>64.41</v>
      </c>
      <c r="BH37" s="15">
        <v>0</v>
      </c>
      <c r="BI37" s="15">
        <v>95.3</v>
      </c>
      <c r="BJ37" s="15">
        <v>100</v>
      </c>
      <c r="BK37" s="15">
        <v>476.14</v>
      </c>
      <c r="BL37" s="15">
        <v>481.14</v>
      </c>
      <c r="BM37" s="15">
        <v>1997.3</v>
      </c>
      <c r="BN37" s="15">
        <v>2017.3</v>
      </c>
      <c r="BO37" s="15">
        <v>475.58</v>
      </c>
      <c r="BP37" s="15">
        <v>1987.92</v>
      </c>
      <c r="BQ37" s="15">
        <v>0.04</v>
      </c>
      <c r="BR37" s="15">
        <v>0</v>
      </c>
      <c r="BS37" s="15">
        <v>0</v>
      </c>
      <c r="BT37" s="15"/>
      <c r="BU37" s="15">
        <v>0</v>
      </c>
      <c r="BV37" s="15">
        <v>1.56</v>
      </c>
      <c r="BW37" s="15">
        <v>0</v>
      </c>
      <c r="BX37" s="15">
        <v>6.4989999999999997</v>
      </c>
      <c r="BY37" s="15">
        <v>0.04</v>
      </c>
      <c r="BZ37" s="15">
        <v>1.56</v>
      </c>
      <c r="CA37" s="15">
        <v>0.18</v>
      </c>
      <c r="CB37" s="15">
        <v>1.8</v>
      </c>
      <c r="CC37" s="15">
        <v>0.7</v>
      </c>
      <c r="CD37" s="15">
        <v>42</v>
      </c>
      <c r="CE37" s="15">
        <v>42</v>
      </c>
      <c r="CF37" s="15">
        <v>0</v>
      </c>
      <c r="CG37" s="15">
        <v>0.6</v>
      </c>
      <c r="CH37" s="15">
        <v>0.15</v>
      </c>
      <c r="CI37" s="15">
        <v>0.82</v>
      </c>
      <c r="CJ37" s="15">
        <v>1.1000000000000001</v>
      </c>
      <c r="CK37" s="15">
        <v>0.72</v>
      </c>
      <c r="CL37" s="15">
        <v>1.24</v>
      </c>
      <c r="CM37" s="15">
        <v>0.11</v>
      </c>
      <c r="CN37" s="15">
        <v>0.95</v>
      </c>
      <c r="CO37" s="15">
        <v>0</v>
      </c>
      <c r="CP37" s="15">
        <v>29.7</v>
      </c>
      <c r="CQ37" s="15">
        <v>33.200000000000003</v>
      </c>
      <c r="CR37" s="15">
        <v>35.340000000000003</v>
      </c>
      <c r="CS37" s="15">
        <v>35.340000000000003</v>
      </c>
      <c r="CT37" s="15">
        <v>66.91</v>
      </c>
      <c r="CU37" s="15">
        <v>68.64</v>
      </c>
      <c r="CV37" s="15">
        <v>73</v>
      </c>
      <c r="CW37" s="15">
        <v>0</v>
      </c>
      <c r="CX37" s="15">
        <v>0</v>
      </c>
      <c r="CY37" s="15">
        <v>4.7</v>
      </c>
    </row>
    <row r="38" spans="1:103" s="13" customFormat="1" ht="14.25" customHeight="1" x14ac:dyDescent="0.25">
      <c r="A38" s="10" t="s">
        <v>145</v>
      </c>
      <c r="B38" s="11" t="s">
        <v>136</v>
      </c>
      <c r="C38" s="10">
        <f>20/10</f>
        <v>2</v>
      </c>
      <c r="D38" s="12">
        <v>458.12</v>
      </c>
      <c r="E38" s="12">
        <v>109.6</v>
      </c>
      <c r="F38" s="12">
        <v>0</v>
      </c>
      <c r="G38" s="12">
        <v>0.70399999999999996</v>
      </c>
      <c r="H38" s="12">
        <v>2.13</v>
      </c>
      <c r="I38" s="12">
        <v>64</v>
      </c>
      <c r="J38" s="12">
        <v>22.31</v>
      </c>
      <c r="K38" s="12">
        <v>0</v>
      </c>
      <c r="L38" s="12">
        <v>1.2</v>
      </c>
      <c r="M38" s="12">
        <v>0.51</v>
      </c>
      <c r="N38" s="12">
        <v>9.3000000000000007</v>
      </c>
      <c r="O38" s="12">
        <v>0.55000000000000004</v>
      </c>
      <c r="P38" s="12">
        <v>27.5</v>
      </c>
      <c r="Q38" s="12">
        <v>270</v>
      </c>
      <c r="R38" s="12">
        <v>0.09</v>
      </c>
      <c r="S38" s="12">
        <v>0.1</v>
      </c>
      <c r="T38" s="12">
        <v>9.1</v>
      </c>
      <c r="U38" s="12">
        <v>0.86</v>
      </c>
      <c r="V38" s="12">
        <v>0.2</v>
      </c>
      <c r="W38" s="12">
        <v>247</v>
      </c>
      <c r="X38" s="12">
        <v>0.03</v>
      </c>
      <c r="Y38" s="12">
        <v>11</v>
      </c>
      <c r="Z38" s="12">
        <v>12</v>
      </c>
      <c r="AA38" s="12">
        <v>12.3</v>
      </c>
      <c r="AB38" s="13">
        <v>1.5</v>
      </c>
      <c r="AC38" s="12">
        <v>0.51</v>
      </c>
      <c r="AD38" s="12">
        <v>9.9</v>
      </c>
      <c r="AE38" s="13">
        <v>0</v>
      </c>
      <c r="AF38" s="12">
        <v>0.33200000000000002</v>
      </c>
      <c r="AG38" s="12">
        <v>0.71</v>
      </c>
      <c r="AH38" s="12">
        <v>60.6</v>
      </c>
      <c r="AI38" s="14">
        <v>0.4</v>
      </c>
      <c r="AJ38" s="12"/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2"/>
      <c r="AU38" s="15">
        <v>0</v>
      </c>
      <c r="AV38" s="15">
        <v>6</v>
      </c>
      <c r="AW38" s="15">
        <v>3</v>
      </c>
      <c r="AX38" s="15">
        <v>1.5</v>
      </c>
      <c r="AY38" s="15">
        <v>61.29</v>
      </c>
      <c r="AZ38" s="15">
        <v>58.76</v>
      </c>
      <c r="BA38" s="15">
        <v>58.76</v>
      </c>
      <c r="BB38" s="15">
        <v>62.89</v>
      </c>
      <c r="BC38" s="15">
        <v>12.8</v>
      </c>
      <c r="BD38" s="15">
        <v>15.8</v>
      </c>
      <c r="BE38" s="15"/>
      <c r="BF38" s="15">
        <v>12.46</v>
      </c>
      <c r="BG38" s="15">
        <v>61.29</v>
      </c>
      <c r="BH38" s="15">
        <v>0.01</v>
      </c>
      <c r="BI38" s="15">
        <v>97.85</v>
      </c>
      <c r="BJ38" s="15">
        <v>100</v>
      </c>
      <c r="BK38" s="15">
        <v>473.52</v>
      </c>
      <c r="BL38" s="15">
        <v>483.72</v>
      </c>
      <c r="BM38" s="15">
        <v>1982.79</v>
      </c>
      <c r="BN38" s="15">
        <v>2023.59</v>
      </c>
      <c r="BO38" s="15">
        <v>494.4</v>
      </c>
      <c r="BP38" s="15">
        <v>2066.59</v>
      </c>
      <c r="BQ38" s="15">
        <v>6.8000000000000005E-2</v>
      </c>
      <c r="BR38" s="15">
        <v>0</v>
      </c>
      <c r="BS38" s="15">
        <v>0</v>
      </c>
      <c r="BT38" s="15"/>
      <c r="BU38" s="15">
        <v>0</v>
      </c>
      <c r="BV38" s="15">
        <v>1.6120000000000001</v>
      </c>
      <c r="BW38" s="15">
        <v>0</v>
      </c>
      <c r="BX38" s="15">
        <v>7.4269999999999996</v>
      </c>
      <c r="BY38" s="15">
        <v>6.8000000000000005E-2</v>
      </c>
      <c r="BZ38" s="15">
        <v>1.6120000000000001</v>
      </c>
      <c r="CA38" s="15">
        <v>6.8000000000000005E-2</v>
      </c>
      <c r="CB38" s="15">
        <v>4.0999999999999996</v>
      </c>
      <c r="CC38" s="15">
        <v>1</v>
      </c>
      <c r="CD38" s="15">
        <v>42</v>
      </c>
      <c r="CE38" s="15">
        <v>42</v>
      </c>
      <c r="CF38" s="15">
        <v>0</v>
      </c>
      <c r="CG38" s="15">
        <v>0.65</v>
      </c>
      <c r="CH38" s="15">
        <v>0.33</v>
      </c>
      <c r="CI38" s="15">
        <v>0.6</v>
      </c>
      <c r="CJ38" s="15">
        <v>1.41</v>
      </c>
      <c r="CK38" s="15">
        <v>0</v>
      </c>
      <c r="CL38" s="15">
        <v>0.02</v>
      </c>
      <c r="CM38" s="15">
        <v>0.18</v>
      </c>
      <c r="CN38" s="15">
        <v>1.07</v>
      </c>
      <c r="CO38" s="15">
        <v>0</v>
      </c>
      <c r="CP38" s="15">
        <v>25.05</v>
      </c>
      <c r="CQ38" s="15">
        <v>31.05</v>
      </c>
      <c r="CR38" s="15">
        <v>32.299999999999997</v>
      </c>
      <c r="CS38" s="15">
        <v>32.299999999999997</v>
      </c>
      <c r="CT38" s="15">
        <v>66.39</v>
      </c>
      <c r="CU38" s="15">
        <v>63.86</v>
      </c>
      <c r="CV38" s="15">
        <v>1.1000000000000001</v>
      </c>
      <c r="CW38" s="15">
        <v>1.32</v>
      </c>
      <c r="CX38" s="15">
        <v>0</v>
      </c>
      <c r="CY38" s="15">
        <v>2.15</v>
      </c>
    </row>
    <row r="39" spans="1:103" s="13" customFormat="1" ht="14.25" customHeight="1" x14ac:dyDescent="0.25">
      <c r="A39" s="10" t="s">
        <v>145</v>
      </c>
      <c r="B39" s="11" t="s">
        <v>137</v>
      </c>
      <c r="C39" s="12">
        <f>6.99/5</f>
        <v>1.3980000000000001</v>
      </c>
      <c r="D39" s="12">
        <v>489.18</v>
      </c>
      <c r="E39" s="12">
        <v>117.03</v>
      </c>
      <c r="F39" s="12">
        <v>0</v>
      </c>
      <c r="G39" s="12">
        <v>1.3839999999999999</v>
      </c>
      <c r="H39" s="12">
        <v>4.5199999999999996</v>
      </c>
      <c r="I39" s="12">
        <v>101</v>
      </c>
      <c r="J39" s="12">
        <v>18.940000000000001</v>
      </c>
      <c r="K39" s="12">
        <v>0</v>
      </c>
      <c r="L39" s="12">
        <v>3</v>
      </c>
      <c r="M39" s="12">
        <v>0.77</v>
      </c>
      <c r="N39" s="12">
        <v>7.2</v>
      </c>
      <c r="O39" s="12">
        <v>1.02</v>
      </c>
      <c r="P39" s="12">
        <v>22.6</v>
      </c>
      <c r="Q39" s="12">
        <v>333</v>
      </c>
      <c r="R39" s="12">
        <v>0.09</v>
      </c>
      <c r="S39" s="12">
        <v>0.14000000000000001</v>
      </c>
      <c r="T39" s="12">
        <v>15.7</v>
      </c>
      <c r="U39" s="12">
        <v>2</v>
      </c>
      <c r="V39" s="12">
        <v>0.77</v>
      </c>
      <c r="W39" s="12">
        <v>204</v>
      </c>
      <c r="X39" s="12">
        <v>0.06</v>
      </c>
      <c r="Y39" s="12">
        <v>15.7</v>
      </c>
      <c r="Z39" s="12">
        <v>14</v>
      </c>
      <c r="AA39" s="12">
        <v>9.98</v>
      </c>
      <c r="AB39" s="13">
        <v>1.5</v>
      </c>
      <c r="AC39" s="12">
        <v>0.27</v>
      </c>
      <c r="AD39" s="12">
        <v>26</v>
      </c>
      <c r="AE39" s="13">
        <v>0</v>
      </c>
      <c r="AF39" s="12">
        <v>0.58499999999999996</v>
      </c>
      <c r="AG39" s="12">
        <v>1.1399999999999999</v>
      </c>
      <c r="AH39" s="12">
        <v>105</v>
      </c>
      <c r="AI39" s="14">
        <v>0.1</v>
      </c>
      <c r="AJ39" s="12"/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2"/>
      <c r="AU39" s="15">
        <v>0</v>
      </c>
      <c r="AV39" s="15">
        <v>6</v>
      </c>
      <c r="AW39" s="15">
        <v>3</v>
      </c>
      <c r="AX39" s="15">
        <v>1.41</v>
      </c>
      <c r="AY39" s="15">
        <v>61.05</v>
      </c>
      <c r="AZ39" s="15">
        <v>61.92</v>
      </c>
      <c r="BA39" s="15">
        <v>61.92</v>
      </c>
      <c r="BB39" s="15">
        <v>66.3</v>
      </c>
      <c r="BC39" s="15">
        <v>12.8</v>
      </c>
      <c r="BD39" s="15">
        <v>15.8</v>
      </c>
      <c r="BE39" s="15"/>
      <c r="BF39" s="15">
        <v>12.46</v>
      </c>
      <c r="BG39" s="15">
        <v>61.05</v>
      </c>
      <c r="BH39" s="15">
        <v>0.01</v>
      </c>
      <c r="BI39" s="15">
        <v>97.35</v>
      </c>
      <c r="BJ39" s="15">
        <v>100</v>
      </c>
      <c r="BK39" s="15">
        <v>485.35</v>
      </c>
      <c r="BL39" s="15">
        <v>495.55</v>
      </c>
      <c r="BM39" s="15">
        <v>2033.11</v>
      </c>
      <c r="BN39" s="15">
        <v>2073.91</v>
      </c>
      <c r="BO39" s="15">
        <v>492.62</v>
      </c>
      <c r="BP39" s="15">
        <v>2059.17</v>
      </c>
      <c r="BQ39" s="15">
        <v>6.8000000000000005E-2</v>
      </c>
      <c r="BR39" s="15">
        <v>0</v>
      </c>
      <c r="BS39" s="15">
        <v>0</v>
      </c>
      <c r="BT39" s="15"/>
      <c r="BU39" s="15">
        <v>0</v>
      </c>
      <c r="BV39" s="15">
        <v>1.621</v>
      </c>
      <c r="BW39" s="15">
        <v>0</v>
      </c>
      <c r="BX39" s="15">
        <v>7.6779999999999999</v>
      </c>
      <c r="BY39" s="15">
        <v>6.8000000000000005E-2</v>
      </c>
      <c r="BZ39" s="15">
        <v>1.621</v>
      </c>
      <c r="CA39" s="15">
        <v>0.113</v>
      </c>
      <c r="CB39" s="15">
        <v>4.0999999999999996</v>
      </c>
      <c r="CC39" s="15">
        <v>1</v>
      </c>
      <c r="CD39" s="15">
        <v>42</v>
      </c>
      <c r="CE39" s="15">
        <v>42</v>
      </c>
      <c r="CF39" s="15">
        <v>0</v>
      </c>
      <c r="CG39" s="15">
        <v>1.3</v>
      </c>
      <c r="CH39" s="15">
        <v>0.33</v>
      </c>
      <c r="CI39" s="15">
        <v>1.2</v>
      </c>
      <c r="CJ39" s="15">
        <v>1.92</v>
      </c>
      <c r="CK39" s="15">
        <v>0</v>
      </c>
      <c r="CL39" s="15">
        <v>1.04</v>
      </c>
      <c r="CM39" s="15">
        <v>0.18</v>
      </c>
      <c r="CN39" s="15">
        <v>1.05</v>
      </c>
      <c r="CO39" s="15">
        <v>0</v>
      </c>
      <c r="CP39" s="15">
        <v>28.2</v>
      </c>
      <c r="CQ39" s="15">
        <v>29.3</v>
      </c>
      <c r="CR39" s="15">
        <v>31.8</v>
      </c>
      <c r="CS39" s="15">
        <v>31.8</v>
      </c>
      <c r="CT39" s="15">
        <v>66.150000000000006</v>
      </c>
      <c r="CU39" s="15">
        <v>67.02</v>
      </c>
      <c r="CV39" s="15">
        <v>60.9</v>
      </c>
      <c r="CW39" s="15">
        <v>1.32</v>
      </c>
      <c r="CX39" s="15">
        <v>0</v>
      </c>
      <c r="CY39" s="15">
        <v>2.65</v>
      </c>
    </row>
    <row r="40" spans="1:103" s="13" customFormat="1" ht="14.25" customHeight="1" x14ac:dyDescent="0.25">
      <c r="A40" s="10" t="s">
        <v>145</v>
      </c>
      <c r="B40" s="11" t="s">
        <v>138</v>
      </c>
      <c r="C40" s="12">
        <f>2.99/5</f>
        <v>0.59800000000000009</v>
      </c>
      <c r="D40" s="12">
        <v>565.66</v>
      </c>
      <c r="E40" s="12">
        <v>135.33000000000001</v>
      </c>
      <c r="F40" s="12">
        <v>0</v>
      </c>
      <c r="G40" s="12">
        <v>1.956</v>
      </c>
      <c r="H40" s="12">
        <v>6.3</v>
      </c>
      <c r="I40" s="12">
        <v>380</v>
      </c>
      <c r="J40" s="12">
        <v>19.059999999999999</v>
      </c>
      <c r="K40" s="12">
        <v>0</v>
      </c>
      <c r="L40" s="12">
        <v>23</v>
      </c>
      <c r="M40" s="12">
        <v>0.25</v>
      </c>
      <c r="N40" s="12">
        <v>8</v>
      </c>
      <c r="O40" s="12">
        <v>9.5</v>
      </c>
      <c r="P40" s="12">
        <v>21</v>
      </c>
      <c r="Q40" s="12">
        <v>300</v>
      </c>
      <c r="R40" s="12">
        <v>0.36</v>
      </c>
      <c r="S40" s="12">
        <v>2.7</v>
      </c>
      <c r="T40" s="12">
        <v>588</v>
      </c>
      <c r="U40" s="12">
        <v>3.4</v>
      </c>
      <c r="V40" s="12">
        <v>56</v>
      </c>
      <c r="W40" s="12">
        <v>320</v>
      </c>
      <c r="X40" s="12">
        <v>0.52</v>
      </c>
      <c r="Y40" s="12">
        <v>265</v>
      </c>
      <c r="Z40" s="12">
        <v>67</v>
      </c>
      <c r="AA40" s="12">
        <v>14.3</v>
      </c>
      <c r="AB40" s="13">
        <v>6.1</v>
      </c>
      <c r="AC40" s="12">
        <v>0.4</v>
      </c>
      <c r="AD40" s="12">
        <v>9300</v>
      </c>
      <c r="AE40" s="13">
        <v>0</v>
      </c>
      <c r="AF40" s="12">
        <v>1.27</v>
      </c>
      <c r="AG40" s="12">
        <v>2.7</v>
      </c>
      <c r="AH40" s="12">
        <v>85</v>
      </c>
      <c r="AI40" s="14">
        <v>0</v>
      </c>
      <c r="AJ40" s="12"/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2"/>
      <c r="AU40" s="15">
        <v>0</v>
      </c>
      <c r="AV40" s="15">
        <v>6</v>
      </c>
      <c r="AW40" s="15">
        <v>3</v>
      </c>
      <c r="AX40" s="15">
        <v>1.59</v>
      </c>
      <c r="AY40" s="15">
        <v>61.61</v>
      </c>
      <c r="AZ40" s="15">
        <v>55.6</v>
      </c>
      <c r="BA40" s="15">
        <v>55.6</v>
      </c>
      <c r="BB40" s="15">
        <v>59.48</v>
      </c>
      <c r="BC40" s="15">
        <v>12.8</v>
      </c>
      <c r="BD40" s="15">
        <v>15.8</v>
      </c>
      <c r="BE40" s="15"/>
      <c r="BF40" s="15">
        <v>12.46</v>
      </c>
      <c r="BG40" s="15">
        <v>61.61</v>
      </c>
      <c r="BH40" s="15">
        <v>0.01</v>
      </c>
      <c r="BI40" s="15">
        <v>98.43</v>
      </c>
      <c r="BJ40" s="15">
        <v>100</v>
      </c>
      <c r="BK40" s="15">
        <v>461.69</v>
      </c>
      <c r="BL40" s="15">
        <v>471.89</v>
      </c>
      <c r="BM40" s="15">
        <v>1932.48</v>
      </c>
      <c r="BN40" s="15">
        <v>1973.28</v>
      </c>
      <c r="BO40" s="15">
        <v>496.5</v>
      </c>
      <c r="BP40" s="15">
        <v>2075.38</v>
      </c>
      <c r="BQ40" s="15">
        <v>6.8000000000000005E-2</v>
      </c>
      <c r="BR40" s="15">
        <v>0</v>
      </c>
      <c r="BS40" s="15">
        <v>0</v>
      </c>
      <c r="BT40" s="15"/>
      <c r="BU40" s="15">
        <v>0</v>
      </c>
      <c r="BV40" s="15">
        <v>1.6020000000000001</v>
      </c>
      <c r="BW40" s="15">
        <v>0</v>
      </c>
      <c r="BX40" s="15">
        <v>7.2430000000000003</v>
      </c>
      <c r="BY40" s="15">
        <v>6.8000000000000005E-2</v>
      </c>
      <c r="BZ40" s="15">
        <v>1.6020000000000001</v>
      </c>
      <c r="CA40" s="15">
        <v>2.3E-2</v>
      </c>
      <c r="CB40" s="15">
        <v>4.0999999999999996</v>
      </c>
      <c r="CC40" s="15">
        <v>1</v>
      </c>
      <c r="CD40" s="15">
        <v>42</v>
      </c>
      <c r="CE40" s="15">
        <v>42</v>
      </c>
      <c r="CF40" s="15">
        <v>0</v>
      </c>
      <c r="CG40" s="15">
        <v>0</v>
      </c>
      <c r="CH40" s="15">
        <v>0.33</v>
      </c>
      <c r="CI40" s="15">
        <v>0</v>
      </c>
      <c r="CJ40" s="15">
        <v>0.9</v>
      </c>
      <c r="CK40" s="15">
        <v>0</v>
      </c>
      <c r="CL40" s="15">
        <v>1.08</v>
      </c>
      <c r="CM40" s="15">
        <v>0.18</v>
      </c>
      <c r="CN40" s="15">
        <v>1.1000000000000001</v>
      </c>
      <c r="CO40" s="15">
        <v>0</v>
      </c>
      <c r="CP40" s="15">
        <v>21.9</v>
      </c>
      <c r="CQ40" s="15">
        <v>32.799999999999997</v>
      </c>
      <c r="CR40" s="15">
        <v>32.799999999999997</v>
      </c>
      <c r="CS40" s="15">
        <v>32.799999999999997</v>
      </c>
      <c r="CT40" s="15">
        <v>66.709999999999994</v>
      </c>
      <c r="CU40" s="15">
        <v>60.7</v>
      </c>
      <c r="CV40" s="15">
        <v>63.8</v>
      </c>
      <c r="CW40" s="15">
        <v>1.32</v>
      </c>
      <c r="CX40" s="15">
        <v>0</v>
      </c>
      <c r="CY40" s="15">
        <v>1.57</v>
      </c>
    </row>
    <row r="41" spans="1:103" s="13" customFormat="1" ht="14.25" customHeight="1" x14ac:dyDescent="0.25">
      <c r="A41" s="10" t="s">
        <v>145</v>
      </c>
      <c r="B41" s="11" t="s">
        <v>139</v>
      </c>
      <c r="C41" s="10">
        <f>9/5</f>
        <v>1.8</v>
      </c>
      <c r="D41" s="12">
        <v>444.07</v>
      </c>
      <c r="E41" s="12">
        <v>106.24</v>
      </c>
      <c r="F41" s="12">
        <v>0</v>
      </c>
      <c r="G41" s="12">
        <v>0.61199999999999999</v>
      </c>
      <c r="H41" s="12">
        <v>2</v>
      </c>
      <c r="I41" s="12">
        <v>68.7</v>
      </c>
      <c r="J41" s="12">
        <v>21.77</v>
      </c>
      <c r="K41" s="12">
        <v>0</v>
      </c>
      <c r="L41" s="12">
        <v>0</v>
      </c>
      <c r="M41" s="12">
        <v>0.61</v>
      </c>
      <c r="N41" s="12">
        <v>4.2</v>
      </c>
      <c r="O41" s="12">
        <v>0.32</v>
      </c>
      <c r="P41" s="12">
        <v>29</v>
      </c>
      <c r="Q41" s="12">
        <v>350</v>
      </c>
      <c r="R41" s="12">
        <v>0.14000000000000001</v>
      </c>
      <c r="S41" s="12">
        <v>0.17</v>
      </c>
      <c r="T41" s="12">
        <v>0</v>
      </c>
      <c r="U41" s="12">
        <v>0.66</v>
      </c>
      <c r="V41" s="12">
        <v>0.22</v>
      </c>
      <c r="W41" s="12">
        <v>240</v>
      </c>
      <c r="X41" s="12">
        <v>0.02</v>
      </c>
      <c r="Y41" s="12">
        <v>10</v>
      </c>
      <c r="Z41" s="12">
        <v>21</v>
      </c>
      <c r="AA41" s="12">
        <v>12.46</v>
      </c>
      <c r="AB41" s="13">
        <v>0</v>
      </c>
      <c r="AC41" s="12">
        <v>0.83</v>
      </c>
      <c r="AD41" s="12">
        <v>6.6</v>
      </c>
      <c r="AE41" s="13">
        <v>0</v>
      </c>
      <c r="AF41" s="12">
        <v>0.30099999999999999</v>
      </c>
      <c r="AG41" s="12">
        <v>0.2</v>
      </c>
      <c r="AH41" s="12">
        <v>42</v>
      </c>
      <c r="AI41" s="14">
        <v>0.21</v>
      </c>
      <c r="AJ41" s="12"/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2"/>
      <c r="AU41" s="15">
        <v>0</v>
      </c>
      <c r="AV41" s="15">
        <v>0</v>
      </c>
      <c r="AW41" s="15">
        <v>2.73</v>
      </c>
      <c r="AX41" s="15">
        <v>1.05</v>
      </c>
      <c r="AY41" s="15">
        <v>65.040000000000006</v>
      </c>
      <c r="AZ41" s="15">
        <v>68.47</v>
      </c>
      <c r="BA41" s="15">
        <v>68.47</v>
      </c>
      <c r="BB41" s="15">
        <v>72.7</v>
      </c>
      <c r="BC41" s="15">
        <v>14</v>
      </c>
      <c r="BD41" s="15">
        <v>14</v>
      </c>
      <c r="BE41" s="15"/>
      <c r="BF41" s="15">
        <v>8.34</v>
      </c>
      <c r="BG41" s="15">
        <v>65.040000000000006</v>
      </c>
      <c r="BH41" s="15">
        <v>0.01</v>
      </c>
      <c r="BI41" s="15">
        <v>98.79</v>
      </c>
      <c r="BJ41" s="15">
        <v>100</v>
      </c>
      <c r="BK41" s="15">
        <v>527.45000000000005</v>
      </c>
      <c r="BL41" s="15">
        <v>531.04999999999995</v>
      </c>
      <c r="BM41" s="15">
        <v>2209.16</v>
      </c>
      <c r="BN41" s="15">
        <v>2223.56</v>
      </c>
      <c r="BO41" s="15">
        <v>518.03</v>
      </c>
      <c r="BP41" s="15">
        <v>2165.38</v>
      </c>
      <c r="BQ41" s="15">
        <v>7.3999999999999996E-2</v>
      </c>
      <c r="BR41" s="15">
        <v>0</v>
      </c>
      <c r="BS41" s="15">
        <v>0</v>
      </c>
      <c r="BT41" s="15"/>
      <c r="BU41" s="15">
        <v>2.5000000000000001E-2</v>
      </c>
      <c r="BV41" s="15">
        <v>1.6060000000000001</v>
      </c>
      <c r="BW41" s="15">
        <v>0</v>
      </c>
      <c r="BX41" s="15">
        <v>8.423</v>
      </c>
      <c r="BY41" s="15">
        <v>7.3999999999999996E-2</v>
      </c>
      <c r="BZ41" s="15">
        <v>1.6060000000000001</v>
      </c>
      <c r="CA41" s="15">
        <v>0.17299999999999999</v>
      </c>
      <c r="CB41" s="15">
        <v>1.3</v>
      </c>
      <c r="CC41" s="15">
        <v>0.5</v>
      </c>
      <c r="CD41" s="15">
        <v>42</v>
      </c>
      <c r="CE41" s="15">
        <v>42</v>
      </c>
      <c r="CF41" s="15">
        <v>0</v>
      </c>
      <c r="CG41" s="15">
        <v>0.8</v>
      </c>
      <c r="CH41" s="15">
        <v>0.34</v>
      </c>
      <c r="CI41" s="15">
        <v>1.6</v>
      </c>
      <c r="CJ41" s="15">
        <v>3.89</v>
      </c>
      <c r="CK41" s="15">
        <v>2.33</v>
      </c>
      <c r="CL41" s="15">
        <v>0.83</v>
      </c>
      <c r="CM41" s="15">
        <v>0.13</v>
      </c>
      <c r="CN41" s="15">
        <v>0.84</v>
      </c>
      <c r="CO41" s="15">
        <v>10.08</v>
      </c>
      <c r="CP41" s="15">
        <v>18.7</v>
      </c>
      <c r="CQ41" s="15">
        <v>41.15</v>
      </c>
      <c r="CR41" s="15">
        <v>45.88</v>
      </c>
      <c r="CS41" s="15">
        <v>45.88</v>
      </c>
      <c r="CT41" s="15">
        <v>66.84</v>
      </c>
      <c r="CU41" s="15">
        <v>70.27</v>
      </c>
      <c r="CV41" s="15">
        <v>49</v>
      </c>
      <c r="CW41" s="15">
        <v>11.25</v>
      </c>
      <c r="CX41" s="15">
        <v>0</v>
      </c>
      <c r="CY41" s="15">
        <v>1.21</v>
      </c>
    </row>
    <row r="42" spans="1:103" s="13" customFormat="1" ht="14.25" customHeight="1" x14ac:dyDescent="0.25">
      <c r="A42" s="10" t="s">
        <v>145</v>
      </c>
      <c r="B42" s="11" t="s">
        <v>140</v>
      </c>
      <c r="C42" s="10">
        <f>5.99/5</f>
        <v>1.198</v>
      </c>
      <c r="D42" s="12">
        <v>487.51</v>
      </c>
      <c r="E42" s="12">
        <v>116.63</v>
      </c>
      <c r="F42" s="12">
        <v>0</v>
      </c>
      <c r="G42" s="12">
        <v>1.405</v>
      </c>
      <c r="H42" s="12">
        <v>4.3600000000000003</v>
      </c>
      <c r="I42" s="12">
        <v>87</v>
      </c>
      <c r="J42" s="12">
        <v>19.190000000000001</v>
      </c>
      <c r="K42" s="12">
        <v>0</v>
      </c>
      <c r="L42" s="12">
        <v>3</v>
      </c>
      <c r="M42" s="12">
        <v>0.77</v>
      </c>
      <c r="N42" s="12">
        <v>8</v>
      </c>
      <c r="O42" s="12">
        <v>1.01</v>
      </c>
      <c r="P42" s="12">
        <v>24.2</v>
      </c>
      <c r="Q42" s="12">
        <v>360</v>
      </c>
      <c r="R42" s="12">
        <v>0.09</v>
      </c>
      <c r="S42" s="12">
        <v>0.14000000000000001</v>
      </c>
      <c r="T42" s="12">
        <v>15.7</v>
      </c>
      <c r="U42" s="12">
        <v>1.76</v>
      </c>
      <c r="V42" s="12">
        <v>0.77</v>
      </c>
      <c r="W42" s="12">
        <v>222</v>
      </c>
      <c r="X42" s="12">
        <v>7.0000000000000007E-2</v>
      </c>
      <c r="Y42" s="12">
        <v>16</v>
      </c>
      <c r="Z42" s="12">
        <v>13.9</v>
      </c>
      <c r="AA42" s="12">
        <v>10.07</v>
      </c>
      <c r="AB42" s="13">
        <v>1.54</v>
      </c>
      <c r="AC42" s="12">
        <v>0.27</v>
      </c>
      <c r="AD42" s="12">
        <v>26</v>
      </c>
      <c r="AE42" s="13">
        <v>0</v>
      </c>
      <c r="AF42" s="12">
        <v>0.59699999999999998</v>
      </c>
      <c r="AG42" s="12">
        <v>1.1399999999999999</v>
      </c>
      <c r="AH42" s="12">
        <v>92.1</v>
      </c>
      <c r="AI42" s="14">
        <v>0.4</v>
      </c>
      <c r="AJ42" s="12"/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2"/>
      <c r="AU42" s="15">
        <v>0</v>
      </c>
      <c r="AV42" s="15">
        <v>0</v>
      </c>
      <c r="AW42" s="15">
        <v>2.73</v>
      </c>
      <c r="AX42" s="15">
        <v>1.52</v>
      </c>
      <c r="AY42" s="15">
        <v>65.760000000000005</v>
      </c>
      <c r="AZ42" s="15">
        <v>64.959999999999994</v>
      </c>
      <c r="BA42" s="15">
        <v>64.959999999999994</v>
      </c>
      <c r="BB42" s="15">
        <v>69.22</v>
      </c>
      <c r="BC42" s="15">
        <v>14</v>
      </c>
      <c r="BD42" s="15">
        <v>14</v>
      </c>
      <c r="BE42" s="15"/>
      <c r="BF42" s="15">
        <v>8.34</v>
      </c>
      <c r="BG42" s="15">
        <v>65.760000000000005</v>
      </c>
      <c r="BH42" s="15">
        <v>0.01</v>
      </c>
      <c r="BI42" s="15">
        <v>98.91</v>
      </c>
      <c r="BJ42" s="15">
        <v>100</v>
      </c>
      <c r="BK42" s="15">
        <v>500.69</v>
      </c>
      <c r="BL42" s="15">
        <v>504.29</v>
      </c>
      <c r="BM42" s="15">
        <v>2097.5700000000002</v>
      </c>
      <c r="BN42" s="15">
        <v>2111.9699999999998</v>
      </c>
      <c r="BO42" s="15">
        <v>508.5</v>
      </c>
      <c r="BP42" s="15">
        <v>2125.52</v>
      </c>
      <c r="BQ42" s="15">
        <v>4.5999999999999999E-2</v>
      </c>
      <c r="BR42" s="15">
        <v>0</v>
      </c>
      <c r="BS42" s="15">
        <v>0</v>
      </c>
      <c r="BT42" s="15"/>
      <c r="BU42" s="15">
        <v>0</v>
      </c>
      <c r="BV42" s="15">
        <v>0.97</v>
      </c>
      <c r="BW42" s="15">
        <v>0</v>
      </c>
      <c r="BX42" s="15">
        <v>5.5170000000000003</v>
      </c>
      <c r="BY42" s="15">
        <v>4.5999999999999999E-2</v>
      </c>
      <c r="BZ42" s="15">
        <v>0.97</v>
      </c>
      <c r="CA42" s="15">
        <v>6.9000000000000006E-2</v>
      </c>
      <c r="CB42" s="15">
        <v>1.3</v>
      </c>
      <c r="CC42" s="15">
        <v>0.5</v>
      </c>
      <c r="CD42" s="15">
        <v>42</v>
      </c>
      <c r="CE42" s="15">
        <v>42</v>
      </c>
      <c r="CF42" s="15">
        <v>0</v>
      </c>
      <c r="CG42" s="15">
        <v>0.7</v>
      </c>
      <c r="CH42" s="15">
        <v>0.34</v>
      </c>
      <c r="CI42" s="15">
        <v>0.7</v>
      </c>
      <c r="CJ42" s="15">
        <v>4.6399999999999997</v>
      </c>
      <c r="CK42" s="15">
        <v>1.22</v>
      </c>
      <c r="CL42" s="15">
        <v>0.94</v>
      </c>
      <c r="CM42" s="15">
        <v>0.13</v>
      </c>
      <c r="CN42" s="15">
        <v>0.95</v>
      </c>
      <c r="CO42" s="15">
        <v>10.08</v>
      </c>
      <c r="CP42" s="15">
        <v>21.6</v>
      </c>
      <c r="CQ42" s="15">
        <v>36.1</v>
      </c>
      <c r="CR42" s="15">
        <v>38.72</v>
      </c>
      <c r="CS42" s="15">
        <v>38.72</v>
      </c>
      <c r="CT42" s="15">
        <v>67.56</v>
      </c>
      <c r="CU42" s="15">
        <v>66.760000000000005</v>
      </c>
      <c r="CV42" s="15">
        <v>55.4</v>
      </c>
      <c r="CW42" s="15">
        <v>11.25</v>
      </c>
      <c r="CX42" s="15">
        <v>0</v>
      </c>
      <c r="CY42" s="15">
        <v>1.0900000000000001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2022-06-14T01:18:18Z</dcterms:created>
  <dcterms:modified xsi:type="dcterms:W3CDTF">2022-06-14T09:55:59Z</dcterms:modified>
</cp:coreProperties>
</file>