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580" windowHeight="9150"/>
  </bookViews>
  <sheets>
    <sheet name="AHP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" i="2" l="1"/>
  <c r="G57" i="2"/>
  <c r="E57" i="2"/>
  <c r="C57" i="2"/>
  <c r="B57" i="2"/>
  <c r="F47" i="2"/>
  <c r="B60" i="2"/>
  <c r="B66" i="2" s="1"/>
  <c r="C30" i="2"/>
  <c r="G56" i="2"/>
  <c r="E55" i="2"/>
  <c r="C56" i="2"/>
  <c r="B56" i="2"/>
  <c r="H60" i="2"/>
  <c r="H72" i="2" s="1"/>
  <c r="H55" i="2"/>
  <c r="F45" i="2"/>
  <c r="F46" i="2"/>
  <c r="F9" i="2"/>
  <c r="F7" i="2"/>
  <c r="H71" i="2" l="1"/>
  <c r="H68" i="2"/>
  <c r="H70" i="2"/>
  <c r="H66" i="2"/>
  <c r="H69" i="2"/>
  <c r="H67" i="2"/>
  <c r="E34" i="2"/>
  <c r="E31" i="2"/>
  <c r="E30" i="2"/>
  <c r="E25" i="2"/>
  <c r="E32" i="2" s="1"/>
  <c r="G24" i="2"/>
  <c r="G36" i="2" s="1"/>
  <c r="G60" i="2"/>
  <c r="G67" i="2" s="1"/>
  <c r="E60" i="2"/>
  <c r="E69" i="2" s="1"/>
  <c r="G59" i="2"/>
  <c r="C59" i="2"/>
  <c r="B59" i="2"/>
  <c r="H22" i="2"/>
  <c r="H34" i="2" s="1"/>
  <c r="G22" i="2"/>
  <c r="C58" i="2"/>
  <c r="B58" i="2"/>
  <c r="H21" i="2"/>
  <c r="G21" i="2"/>
  <c r="F21" i="2"/>
  <c r="D21" i="2"/>
  <c r="D25" i="2" s="1"/>
  <c r="H20" i="2"/>
  <c r="H25" i="2" s="1"/>
  <c r="G20" i="2"/>
  <c r="G25" i="2" s="1"/>
  <c r="F20" i="2"/>
  <c r="G55" i="2"/>
  <c r="F60" i="2"/>
  <c r="C55" i="2"/>
  <c r="C60" i="2" s="1"/>
  <c r="C66" i="2" s="1"/>
  <c r="B55" i="2"/>
  <c r="C24" i="2"/>
  <c r="C23" i="2"/>
  <c r="C22" i="2"/>
  <c r="B22" i="2"/>
  <c r="C21" i="2"/>
  <c r="B21" i="2"/>
  <c r="B25" i="2" s="1"/>
  <c r="C20" i="2"/>
  <c r="F13" i="2"/>
  <c r="F49" i="2"/>
  <c r="F12" i="2"/>
  <c r="F48" i="2"/>
  <c r="F11" i="2"/>
  <c r="F10" i="2"/>
  <c r="F8" i="2"/>
  <c r="F44" i="2"/>
  <c r="F43" i="2"/>
  <c r="G68" i="2" l="1"/>
  <c r="G66" i="2"/>
  <c r="G72" i="2"/>
  <c r="G70" i="2"/>
  <c r="E68" i="2"/>
  <c r="B68" i="2"/>
  <c r="E70" i="2"/>
  <c r="E71" i="2"/>
  <c r="F72" i="2"/>
  <c r="F66" i="2"/>
  <c r="F69" i="2"/>
  <c r="F67" i="2"/>
  <c r="F70" i="2"/>
  <c r="F71" i="2"/>
  <c r="C68" i="2"/>
  <c r="C69" i="2"/>
  <c r="C67" i="2"/>
  <c r="G35" i="2"/>
  <c r="G30" i="2"/>
  <c r="G31" i="2"/>
  <c r="G34" i="2"/>
  <c r="B70" i="2"/>
  <c r="B69" i="2"/>
  <c r="B67" i="2"/>
  <c r="G33" i="2"/>
  <c r="H33" i="2"/>
  <c r="C72" i="2"/>
  <c r="D34" i="2"/>
  <c r="D35" i="2"/>
  <c r="D36" i="2"/>
  <c r="D30" i="2"/>
  <c r="D32" i="2"/>
  <c r="D33" i="2"/>
  <c r="D31" i="2"/>
  <c r="H31" i="2"/>
  <c r="H35" i="2"/>
  <c r="H36" i="2"/>
  <c r="H30" i="2"/>
  <c r="B71" i="2"/>
  <c r="C70" i="2"/>
  <c r="C71" i="2"/>
  <c r="G32" i="2"/>
  <c r="G69" i="2"/>
  <c r="E36" i="2"/>
  <c r="F68" i="2"/>
  <c r="E33" i="2"/>
  <c r="G71" i="2"/>
  <c r="B72" i="2"/>
  <c r="F25" i="2"/>
  <c r="E67" i="2"/>
  <c r="E35" i="2"/>
  <c r="D60" i="2"/>
  <c r="E66" i="2"/>
  <c r="E72" i="2"/>
  <c r="H32" i="2"/>
  <c r="B34" i="2"/>
  <c r="B31" i="2"/>
  <c r="B36" i="2"/>
  <c r="B32" i="2"/>
  <c r="B30" i="2"/>
  <c r="B35" i="2"/>
  <c r="C33" i="2"/>
  <c r="B33" i="2"/>
  <c r="C25" i="2"/>
  <c r="C35" i="2" s="1"/>
  <c r="D67" i="2" l="1"/>
  <c r="I67" i="2" s="1"/>
  <c r="J67" i="2" s="1"/>
  <c r="B84" i="2" s="1"/>
  <c r="D66" i="2"/>
  <c r="D72" i="2"/>
  <c r="I72" i="2" s="1"/>
  <c r="J72" i="2" s="1"/>
  <c r="B89" i="2" s="1"/>
  <c r="I66" i="2"/>
  <c r="D71" i="2"/>
  <c r="I71" i="2" s="1"/>
  <c r="J71" i="2" s="1"/>
  <c r="B88" i="2" s="1"/>
  <c r="D70" i="2"/>
  <c r="I70" i="2" s="1"/>
  <c r="J70" i="2" s="1"/>
  <c r="B87" i="2" s="1"/>
  <c r="D68" i="2"/>
  <c r="I68" i="2" s="1"/>
  <c r="J68" i="2" s="1"/>
  <c r="B85" i="2" s="1"/>
  <c r="I35" i="2"/>
  <c r="J35" i="2" s="1"/>
  <c r="F33" i="2"/>
  <c r="F35" i="2"/>
  <c r="F34" i="2"/>
  <c r="I34" i="2" s="1"/>
  <c r="J34" i="2" s="1"/>
  <c r="F36" i="2"/>
  <c r="F30" i="2"/>
  <c r="F31" i="2"/>
  <c r="I31" i="2" s="1"/>
  <c r="J31" i="2" s="1"/>
  <c r="D69" i="2"/>
  <c r="I69" i="2" s="1"/>
  <c r="J69" i="2" s="1"/>
  <c r="B86" i="2" s="1"/>
  <c r="I33" i="2"/>
  <c r="J33" i="2" s="1"/>
  <c r="F32" i="2"/>
  <c r="I32" i="2"/>
  <c r="J32" i="2" s="1"/>
  <c r="I36" i="2"/>
  <c r="J36" i="2" s="1"/>
  <c r="I30" i="2"/>
  <c r="J30" i="2" s="1"/>
  <c r="C31" i="2"/>
  <c r="C36" i="2"/>
  <c r="C34" i="2"/>
  <c r="C32" i="2"/>
  <c r="D85" i="2" l="1"/>
  <c r="E85" i="2"/>
  <c r="E88" i="2"/>
  <c r="D88" i="2"/>
  <c r="D84" i="2"/>
  <c r="E84" i="2"/>
  <c r="D86" i="2"/>
  <c r="E86" i="2"/>
  <c r="D87" i="2"/>
  <c r="E87" i="2"/>
  <c r="E89" i="2"/>
  <c r="D89" i="2"/>
  <c r="J66" i="2"/>
  <c r="B83" i="2" s="1"/>
  <c r="J37" i="2"/>
  <c r="E83" i="2" l="1"/>
  <c r="D83" i="2"/>
</calcChain>
</file>

<file path=xl/sharedStrings.xml><?xml version="1.0" encoding="utf-8"?>
<sst xmlns="http://schemas.openxmlformats.org/spreadsheetml/2006/main" count="123" uniqueCount="39">
  <si>
    <t>Kode Keb.</t>
  </si>
  <si>
    <t>Req. 1</t>
  </si>
  <si>
    <t>Req. 2</t>
  </si>
  <si>
    <t>Req. 3</t>
  </si>
  <si>
    <t>Req. 4</t>
  </si>
  <si>
    <t>Req. 5</t>
  </si>
  <si>
    <t>VALUE</t>
  </si>
  <si>
    <t>COST</t>
  </si>
  <si>
    <t>SR</t>
  </si>
  <si>
    <t>Nilai</t>
  </si>
  <si>
    <t>R</t>
  </si>
  <si>
    <t>T</t>
  </si>
  <si>
    <t>ST</t>
  </si>
  <si>
    <t>Kebutuhan</t>
  </si>
  <si>
    <t>Value</t>
  </si>
  <si>
    <t>Cost</t>
  </si>
  <si>
    <t>High Margin</t>
  </si>
  <si>
    <t>Low Margin</t>
  </si>
  <si>
    <t>Otherwise, Low</t>
  </si>
  <si>
    <t>Req. 6</t>
  </si>
  <si>
    <t>Req. 7</t>
  </si>
  <si>
    <t>Req.7</t>
  </si>
  <si>
    <t>SUM</t>
  </si>
  <si>
    <t>Sum Row</t>
  </si>
  <si>
    <t>Sum Row/7</t>
  </si>
  <si>
    <t>selisih 0 (sama)</t>
  </si>
  <si>
    <t>selisih 1-4</t>
  </si>
  <si>
    <t>selisih 5-8</t>
  </si>
  <si>
    <t>selisih 9-12</t>
  </si>
  <si>
    <t>selisih 13-16</t>
  </si>
  <si>
    <t>MATRIKS</t>
  </si>
  <si>
    <t xml:space="preserve">NORMALISASI </t>
  </si>
  <si>
    <t>NORMALISASI</t>
  </si>
  <si>
    <t>selisih 1-2</t>
  </si>
  <si>
    <t>selisih 3-4</t>
  </si>
  <si>
    <t>selisih5-6</t>
  </si>
  <si>
    <t>selisih 7-8</t>
  </si>
  <si>
    <t>High if ratio value/cost &gt;=2.2</t>
  </si>
  <si>
    <t>Medium if ratio falls between 1.9 to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</si>
</sst>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6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2" fillId="0" borderId="0" xfId="0" applyFont="1" applyFill="1"/>
    <xf numFmtId="0" fontId="0" fillId="0" borderId="0" xfId="1" applyNumberFormat="1" applyFont="1" applyFill="1"/>
    <xf numFmtId="0" fontId="3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0" fillId="3" borderId="1" xfId="0" applyFill="1" applyBorder="1"/>
    <xf numFmtId="0" fontId="3" fillId="0" borderId="0" xfId="0" applyFont="1" applyFill="1"/>
    <xf numFmtId="2" fontId="3" fillId="0" borderId="0" xfId="0" applyNumberFormat="1" applyFont="1" applyFill="1"/>
    <xf numFmtId="0" fontId="4" fillId="3" borderId="1" xfId="0" applyFont="1" applyFill="1" applyBorder="1"/>
    <xf numFmtId="2" fontId="3" fillId="0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/>
    <xf numFmtId="2" fontId="3" fillId="0" borderId="1" xfId="1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5" fillId="0" borderId="0" xfId="0" applyFont="1"/>
    <xf numFmtId="10" fontId="3" fillId="0" borderId="1" xfId="0" applyNumberFormat="1" applyFont="1" applyBorder="1"/>
    <xf numFmtId="0" fontId="5" fillId="0" borderId="0" xfId="0" applyFont="1" applyFill="1"/>
    <xf numFmtId="0" fontId="7" fillId="0" borderId="0" xfId="0" applyFont="1" applyFill="1"/>
    <xf numFmtId="1" fontId="2" fillId="0" borderId="0" xfId="0" applyNumberFormat="1" applyFont="1" applyFill="1"/>
    <xf numFmtId="1" fontId="2" fillId="0" borderId="0" xfId="0" applyNumberFormat="1" applyFont="1"/>
    <xf numFmtId="0" fontId="2" fillId="2" borderId="1" xfId="0" applyFont="1" applyFill="1" applyBorder="1"/>
    <xf numFmtId="0" fontId="4" fillId="2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left"/>
    </xf>
    <xf numFmtId="2" fontId="0" fillId="0" borderId="1" xfId="0" applyNumberFormat="1" applyBorder="1"/>
    <xf numFmtId="0" fontId="8" fillId="4" borderId="0" xfId="0" applyFont="1" applyFill="1"/>
    <xf numFmtId="0" fontId="6" fillId="4" borderId="0" xfId="0" applyFont="1" applyFill="1"/>
    <xf numFmtId="10" fontId="0" fillId="0" borderId="1" xfId="0" applyNumberFormat="1" applyBorder="1" applyAlignment="1">
      <alignment horizontal="right" wrapText="1"/>
    </xf>
    <xf numFmtId="0" fontId="2" fillId="3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/>
    <xf numFmtId="2" fontId="0" fillId="0" borderId="1" xfId="0" applyNumberForma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2" fontId="3" fillId="0" borderId="1" xfId="0" applyNumberFormat="1" applyFont="1" applyFill="1" applyBorder="1" applyAlignment="1">
      <alignment vertical="center"/>
    </xf>
    <xf numFmtId="2" fontId="0" fillId="0" borderId="1" xfId="0" applyNumberFormat="1" applyFill="1" applyBorder="1" applyAlignment="1"/>
    <xf numFmtId="2" fontId="0" fillId="0" borderId="1" xfId="1" applyNumberFormat="1" applyFont="1" applyBorder="1"/>
    <xf numFmtId="2" fontId="3" fillId="0" borderId="1" xfId="0" applyNumberFormat="1" applyFont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Mapping</a:t>
            </a:r>
            <a:r>
              <a:rPr lang="en-ID" baseline="0"/>
              <a:t> ROI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F343921-E97A-4E9E-9E1E-BED775C18A49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B49-4D2F-9DC9-25E68CA8D24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AE75949-B94C-49E6-9EAC-1D227DDC451C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B49-4D2F-9DC9-25E68CA8D24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10C2BDB-02C6-4FF4-9895-8CDC65E0EA9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B49-4D2F-9DC9-25E68CA8D24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859B828-E7E4-4777-9929-84E9A0653112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B49-4D2F-9DC9-25E68CA8D24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7413146-3A9A-4FBA-BD69-034CDB0A80F0}" type="CELLRANGE">
                      <a:rPr lang="id-ID"/>
                      <a:pPr/>
                      <a:t>[CELLRANGE]</a:t>
                    </a:fld>
                    <a:endParaRPr lang="id-ID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B49-4D2F-9DC9-25E68CA8D24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Req.6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B49-4D2F-9DC9-25E68CA8D24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Req.7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B49-4D2F-9DC9-25E68CA8D2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AHP!$B$83:$B$89</c:f>
              <c:numCache>
                <c:formatCode>0.00%</c:formatCode>
                <c:ptCount val="7"/>
                <c:pt idx="0">
                  <c:v>0.30516794949012876</c:v>
                </c:pt>
                <c:pt idx="1">
                  <c:v>0.30516794949012876</c:v>
                </c:pt>
                <c:pt idx="2">
                  <c:v>3.0048302582133073E-2</c:v>
                </c:pt>
                <c:pt idx="3">
                  <c:v>5.7920396204512455E-2</c:v>
                </c:pt>
                <c:pt idx="4">
                  <c:v>9.5438433722549981E-2</c:v>
                </c:pt>
                <c:pt idx="5">
                  <c:v>0.14833657230603436</c:v>
                </c:pt>
                <c:pt idx="6">
                  <c:v>5.7920396204512455E-2</c:v>
                </c:pt>
              </c:numCache>
            </c:numRef>
          </c:xVal>
          <c:yVal>
            <c:numRef>
              <c:f>AHP!$C$83:$C$89</c:f>
              <c:numCache>
                <c:formatCode>0.00%</c:formatCode>
                <c:ptCount val="7"/>
                <c:pt idx="0">
                  <c:v>0.1915</c:v>
                </c:pt>
                <c:pt idx="1">
                  <c:v>0.34339999999999998</c:v>
                </c:pt>
                <c:pt idx="2">
                  <c:v>4.7800000000000002E-2</c:v>
                </c:pt>
                <c:pt idx="3">
                  <c:v>1.9099999999999999E-2</c:v>
                </c:pt>
                <c:pt idx="4">
                  <c:v>0.08</c:v>
                </c:pt>
                <c:pt idx="5">
                  <c:v>0.1915</c:v>
                </c:pt>
                <c:pt idx="6">
                  <c:v>0.1268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AHP!$A$83:$A$87</c15:f>
                <c15:dlblRangeCache>
                  <c:ptCount val="5"/>
                  <c:pt idx="0">
                    <c:v>Req. 1</c:v>
                  </c:pt>
                  <c:pt idx="1">
                    <c:v>Req. 2</c:v>
                  </c:pt>
                  <c:pt idx="2">
                    <c:v>Req. 3</c:v>
                  </c:pt>
                  <c:pt idx="3">
                    <c:v>Req. 4</c:v>
                  </c:pt>
                  <c:pt idx="4">
                    <c:v>Req. 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B49-4D2F-9DC9-25E68CA8D2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AHP!$B$82:$B$89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0.30516794949012876</c:v>
                </c:pt>
                <c:pt idx="2">
                  <c:v>0.30516794949012876</c:v>
                </c:pt>
                <c:pt idx="3">
                  <c:v>3.0048302582133073E-2</c:v>
                </c:pt>
                <c:pt idx="4">
                  <c:v>5.7920396204512455E-2</c:v>
                </c:pt>
                <c:pt idx="5">
                  <c:v>9.5438433722549981E-2</c:v>
                </c:pt>
                <c:pt idx="6">
                  <c:v>0.14833657230603436</c:v>
                </c:pt>
                <c:pt idx="7">
                  <c:v>5.7920396204512455E-2</c:v>
                </c:pt>
              </c:numCache>
            </c:numRef>
          </c:xVal>
          <c:yVal>
            <c:numRef>
              <c:f>AHP!$D$82:$D$89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0.67136948887828329</c:v>
                </c:pt>
                <c:pt idx="2">
                  <c:v>0.67136948887828329</c:v>
                </c:pt>
                <c:pt idx="3">
                  <c:v>6.6106265680692763E-2</c:v>
                </c:pt>
                <c:pt idx="4">
                  <c:v>0.12742487164992741</c:v>
                </c:pt>
                <c:pt idx="5">
                  <c:v>0.20996455418960996</c:v>
                </c:pt>
                <c:pt idx="6">
                  <c:v>0.32634045907327563</c:v>
                </c:pt>
                <c:pt idx="7">
                  <c:v>0.12742487164992741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49-4D2F-9DC9-25E68CA8D24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AHP!$B$82:$B$87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0.30516794949012876</c:v>
                </c:pt>
                <c:pt idx="2">
                  <c:v>0.30516794949012876</c:v>
                </c:pt>
                <c:pt idx="3">
                  <c:v>3.0048302582133073E-2</c:v>
                </c:pt>
                <c:pt idx="4">
                  <c:v>5.7920396204512455E-2</c:v>
                </c:pt>
                <c:pt idx="5">
                  <c:v>9.5438433722549981E-2</c:v>
                </c:pt>
              </c:numCache>
            </c:numRef>
          </c:xVal>
          <c:yVal>
            <c:numRef>
              <c:f>AHP!$E$82:$E$89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0.16061471025796251</c:v>
                </c:pt>
                <c:pt idx="2">
                  <c:v>0.16061471025796251</c:v>
                </c:pt>
                <c:pt idx="3">
                  <c:v>1.5814896095859513E-2</c:v>
                </c:pt>
                <c:pt idx="4">
                  <c:v>3.0484419055006557E-2</c:v>
                </c:pt>
                <c:pt idx="5">
                  <c:v>5.0230754590815781E-2</c:v>
                </c:pt>
                <c:pt idx="6">
                  <c:v>7.8071880161070722E-2</c:v>
                </c:pt>
                <c:pt idx="7">
                  <c:v>3.0484419055006557E-2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49-4D2F-9DC9-25E68CA8D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0472431"/>
        <c:axId val="2111478015"/>
      </c:scatterChart>
      <c:valAx>
        <c:axId val="211047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1478015"/>
        <c:crosses val="autoZero"/>
        <c:crossBetween val="midCat"/>
      </c:valAx>
      <c:valAx>
        <c:axId val="21114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047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94</xdr:row>
      <xdr:rowOff>48846</xdr:rowOff>
    </xdr:from>
    <xdr:to>
      <xdr:col>10</xdr:col>
      <xdr:colOff>134326</xdr:colOff>
      <xdr:row>112</xdr:row>
      <xdr:rowOff>158749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9573D-48D4-40B6-B00E-A87C4A1F2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view="pageBreakPreview" zoomScale="60" zoomScaleNormal="78" workbookViewId="0">
      <selection activeCell="K11" sqref="K11"/>
    </sheetView>
  </sheetViews>
  <sheetFormatPr defaultRowHeight="15" x14ac:dyDescent="0.25"/>
  <cols>
    <col min="1" max="1" width="11.140625" customWidth="1"/>
    <col min="4" max="4" width="12" customWidth="1"/>
    <col min="5" max="5" width="13.5703125" customWidth="1"/>
    <col min="9" max="9" width="15.85546875" customWidth="1"/>
    <col min="10" max="10" width="16.140625" customWidth="1"/>
    <col min="11" max="11" width="18.7109375" customWidth="1"/>
    <col min="14" max="14" width="12.5703125" bestFit="1" customWidth="1"/>
    <col min="16" max="17" width="0" hidden="1" customWidth="1"/>
    <col min="19" max="19" width="10.140625" customWidth="1"/>
    <col min="27" max="27" width="10.5703125" customWidth="1"/>
    <col min="28" max="28" width="13.7109375" customWidth="1"/>
  </cols>
  <sheetData>
    <row r="1" spans="1:18" x14ac:dyDescent="0.25">
      <c r="A1" s="3"/>
      <c r="J1" s="3"/>
      <c r="L1" s="7"/>
      <c r="M1" s="47"/>
      <c r="N1" s="47"/>
      <c r="O1" s="47"/>
      <c r="P1" s="7"/>
      <c r="Q1" s="7"/>
      <c r="R1" s="7"/>
    </row>
    <row r="2" spans="1:18" x14ac:dyDescent="0.25">
      <c r="B2" s="2"/>
      <c r="C2" s="2"/>
      <c r="D2" s="2"/>
      <c r="E2" s="2"/>
      <c r="K2" s="2"/>
      <c r="L2" s="6"/>
      <c r="M2" s="47"/>
      <c r="N2" s="47"/>
      <c r="O2" s="47"/>
      <c r="P2" s="7"/>
      <c r="Q2" s="7"/>
      <c r="R2" s="7"/>
    </row>
    <row r="3" spans="1:18" ht="23.25" x14ac:dyDescent="0.35">
      <c r="A3" s="44" t="s">
        <v>6</v>
      </c>
      <c r="B3" s="6"/>
      <c r="C3" s="6"/>
      <c r="D3" s="6"/>
      <c r="E3" s="6"/>
      <c r="F3" s="6"/>
      <c r="G3" s="6"/>
      <c r="H3" s="6"/>
      <c r="I3" s="7"/>
      <c r="J3" s="5"/>
      <c r="K3" s="6"/>
      <c r="L3" s="9"/>
      <c r="M3" s="47"/>
      <c r="N3" s="47"/>
      <c r="O3" s="47"/>
      <c r="P3" s="7"/>
      <c r="Q3" s="7"/>
      <c r="R3" s="7"/>
    </row>
    <row r="4" spans="1:18" ht="15.75" x14ac:dyDescent="0.25">
      <c r="B4" s="28"/>
      <c r="C4" s="28"/>
      <c r="D4" s="28"/>
      <c r="E4" s="28"/>
      <c r="F4" s="28"/>
      <c r="G4" s="7"/>
      <c r="H4" s="7"/>
      <c r="I4" s="7"/>
      <c r="J4" s="7"/>
      <c r="K4" s="6"/>
      <c r="L4" s="9"/>
      <c r="M4" s="47"/>
      <c r="N4" s="47"/>
      <c r="O4" s="47"/>
      <c r="P4" s="7"/>
      <c r="Q4" s="7"/>
      <c r="R4" s="7"/>
    </row>
    <row r="5" spans="1:18" ht="15.75" x14ac:dyDescent="0.25">
      <c r="A5" s="18"/>
      <c r="B5" s="16">
        <v>1</v>
      </c>
      <c r="C5" s="16">
        <v>2</v>
      </c>
      <c r="D5" s="17">
        <v>3</v>
      </c>
      <c r="E5" s="17">
        <v>4</v>
      </c>
      <c r="F5" s="18"/>
      <c r="G5" s="7"/>
      <c r="H5" s="48">
        <v>1</v>
      </c>
      <c r="I5" s="48" t="s">
        <v>25</v>
      </c>
      <c r="J5" s="7"/>
      <c r="K5" s="6"/>
      <c r="L5" s="9"/>
      <c r="M5" s="47"/>
      <c r="N5" s="47"/>
      <c r="O5" s="47"/>
      <c r="P5" s="7"/>
      <c r="Q5" s="7"/>
      <c r="R5" s="7"/>
    </row>
    <row r="6" spans="1:18" ht="15.75" x14ac:dyDescent="0.25">
      <c r="A6" s="14" t="s">
        <v>0</v>
      </c>
      <c r="B6" s="14" t="s">
        <v>8</v>
      </c>
      <c r="C6" s="14" t="s">
        <v>10</v>
      </c>
      <c r="D6" s="14" t="s">
        <v>11</v>
      </c>
      <c r="E6" s="14" t="s">
        <v>12</v>
      </c>
      <c r="F6" s="14" t="s">
        <v>9</v>
      </c>
      <c r="G6" s="7"/>
      <c r="H6" s="48">
        <v>3</v>
      </c>
      <c r="I6" s="48" t="s">
        <v>26</v>
      </c>
      <c r="J6" s="7"/>
      <c r="K6" s="6"/>
      <c r="L6" s="9"/>
      <c r="M6" s="47"/>
      <c r="N6" s="47"/>
      <c r="O6" s="47"/>
      <c r="P6" s="7"/>
      <c r="Q6" s="7"/>
      <c r="R6" s="7"/>
    </row>
    <row r="7" spans="1:18" ht="15.75" x14ac:dyDescent="0.25">
      <c r="A7" s="14" t="s">
        <v>1</v>
      </c>
      <c r="B7" s="12">
        <v>0</v>
      </c>
      <c r="C7" s="12">
        <v>0</v>
      </c>
      <c r="D7" s="12">
        <v>2</v>
      </c>
      <c r="E7" s="12">
        <v>7</v>
      </c>
      <c r="F7" s="12">
        <f>(D7*D5+E7*E5)</f>
        <v>34</v>
      </c>
      <c r="G7" s="7"/>
      <c r="H7" s="48">
        <v>5</v>
      </c>
      <c r="I7" s="48" t="s">
        <v>27</v>
      </c>
      <c r="J7" s="7"/>
      <c r="K7" s="6"/>
      <c r="L7" s="9"/>
      <c r="M7" s="47"/>
      <c r="N7" s="47"/>
      <c r="O7" s="47"/>
      <c r="P7" s="7"/>
      <c r="Q7" s="7"/>
      <c r="R7" s="7"/>
    </row>
    <row r="8" spans="1:18" ht="15.75" x14ac:dyDescent="0.25">
      <c r="A8" s="14" t="s">
        <v>2</v>
      </c>
      <c r="B8" s="12">
        <v>0</v>
      </c>
      <c r="C8" s="12">
        <v>0</v>
      </c>
      <c r="D8" s="12">
        <v>1</v>
      </c>
      <c r="E8" s="12">
        <v>8</v>
      </c>
      <c r="F8" s="12">
        <f>(D8*D5+E8*E5)</f>
        <v>35</v>
      </c>
      <c r="G8" s="7"/>
      <c r="H8" s="48">
        <v>7</v>
      </c>
      <c r="I8" s="48" t="s">
        <v>28</v>
      </c>
      <c r="J8" s="7"/>
      <c r="K8" s="6"/>
      <c r="L8" s="6"/>
      <c r="M8" s="47"/>
      <c r="N8" s="47"/>
      <c r="O8" s="47"/>
      <c r="P8" s="7"/>
      <c r="Q8" s="7"/>
      <c r="R8" s="7"/>
    </row>
    <row r="9" spans="1:18" ht="15.75" x14ac:dyDescent="0.25">
      <c r="A9" s="14" t="s">
        <v>3</v>
      </c>
      <c r="B9" s="12">
        <v>0</v>
      </c>
      <c r="C9" s="12">
        <v>1</v>
      </c>
      <c r="D9" s="12">
        <v>7</v>
      </c>
      <c r="E9" s="12">
        <v>1</v>
      </c>
      <c r="F9" s="12">
        <f>(C9*C5+D9*D5+E9*E5)</f>
        <v>27</v>
      </c>
      <c r="G9" s="7"/>
      <c r="H9" s="48">
        <v>9</v>
      </c>
      <c r="I9" s="48" t="s">
        <v>29</v>
      </c>
      <c r="J9" s="7"/>
      <c r="K9" s="7"/>
      <c r="L9" s="7"/>
      <c r="M9" s="47"/>
      <c r="N9" s="47"/>
      <c r="O9" s="47"/>
      <c r="P9" s="7"/>
      <c r="Q9" s="7"/>
      <c r="R9" s="7"/>
    </row>
    <row r="10" spans="1:18" ht="15.75" x14ac:dyDescent="0.25">
      <c r="A10" s="15" t="s">
        <v>4</v>
      </c>
      <c r="B10" s="12">
        <v>1</v>
      </c>
      <c r="C10" s="12">
        <v>4</v>
      </c>
      <c r="D10" s="12">
        <v>4</v>
      </c>
      <c r="E10" s="12">
        <v>0</v>
      </c>
      <c r="F10" s="12">
        <f>(B10*B5+C10*C5+D10*D5+E10*E5)</f>
        <v>21</v>
      </c>
      <c r="G10" s="7"/>
      <c r="H10" s="7"/>
      <c r="I10" s="7"/>
      <c r="J10" s="7"/>
      <c r="K10" s="7"/>
      <c r="L10" s="7"/>
      <c r="M10" s="47"/>
      <c r="N10" s="47"/>
      <c r="O10" s="47"/>
      <c r="P10" s="7"/>
      <c r="Q10" s="7"/>
      <c r="R10" s="7"/>
    </row>
    <row r="11" spans="1:18" ht="15.75" x14ac:dyDescent="0.25">
      <c r="A11" s="15" t="s">
        <v>5</v>
      </c>
      <c r="B11" s="12">
        <v>0</v>
      </c>
      <c r="C11" s="12">
        <v>1</v>
      </c>
      <c r="D11" s="12">
        <v>4</v>
      </c>
      <c r="E11" s="12">
        <v>4</v>
      </c>
      <c r="F11" s="12">
        <f>(C11*C5+D11*D5+E11*E5)</f>
        <v>30</v>
      </c>
      <c r="G11" s="7"/>
      <c r="H11" s="7"/>
      <c r="I11" s="7"/>
      <c r="J11" s="5"/>
      <c r="K11" s="6"/>
      <c r="L11" s="6"/>
      <c r="M11" s="47"/>
      <c r="N11" s="47"/>
      <c r="O11" s="47"/>
      <c r="P11" s="7"/>
      <c r="Q11" s="7"/>
      <c r="R11" s="7"/>
    </row>
    <row r="12" spans="1:18" ht="15.75" x14ac:dyDescent="0.25">
      <c r="A12" s="15" t="s">
        <v>19</v>
      </c>
      <c r="B12" s="12">
        <v>0</v>
      </c>
      <c r="C12" s="12">
        <v>0</v>
      </c>
      <c r="D12" s="12">
        <v>2</v>
      </c>
      <c r="E12" s="12">
        <v>7</v>
      </c>
      <c r="F12" s="12">
        <f>(D12*D5+E12*E5)</f>
        <v>34</v>
      </c>
      <c r="G12" s="7"/>
      <c r="H12" s="7"/>
      <c r="I12" s="7"/>
      <c r="J12" s="7"/>
      <c r="K12" s="6"/>
      <c r="L12" s="6"/>
      <c r="M12" s="47"/>
      <c r="N12" s="47"/>
      <c r="O12" s="47"/>
      <c r="P12" s="6"/>
      <c r="Q12" s="6"/>
      <c r="R12" s="7"/>
    </row>
    <row r="13" spans="1:18" ht="15.75" x14ac:dyDescent="0.25">
      <c r="A13" s="15" t="s">
        <v>21</v>
      </c>
      <c r="B13" s="12">
        <v>0</v>
      </c>
      <c r="C13" s="12">
        <v>1</v>
      </c>
      <c r="D13" s="12">
        <v>2</v>
      </c>
      <c r="E13" s="12">
        <v>6</v>
      </c>
      <c r="F13" s="12">
        <f>(C13*C5+D13*D5+E13*E5)</f>
        <v>32</v>
      </c>
      <c r="G13" s="7"/>
      <c r="H13" s="7"/>
      <c r="I13" s="7"/>
      <c r="J13" s="7"/>
      <c r="K13" s="6"/>
      <c r="L13" s="6"/>
      <c r="M13" s="47"/>
      <c r="N13" s="47"/>
      <c r="O13" s="47"/>
      <c r="P13" s="6"/>
      <c r="Q13" s="6"/>
      <c r="R13" s="7"/>
    </row>
    <row r="14" spans="1:1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6"/>
      <c r="L14" s="6"/>
      <c r="M14" s="47"/>
      <c r="N14" s="47"/>
      <c r="O14" s="47"/>
      <c r="P14" s="6"/>
      <c r="Q14" s="6"/>
      <c r="R14" s="7"/>
    </row>
    <row r="15" spans="1:18" x14ac:dyDescent="0.25">
      <c r="A15" s="7"/>
      <c r="B15" s="7"/>
      <c r="C15" s="7"/>
      <c r="D15" s="7"/>
      <c r="E15" s="7"/>
      <c r="F15" s="7"/>
      <c r="G15" s="8"/>
      <c r="H15" s="8"/>
      <c r="I15" s="7"/>
      <c r="J15" s="7"/>
      <c r="K15" s="6"/>
      <c r="L15" s="6"/>
      <c r="M15" s="47"/>
      <c r="N15" s="47"/>
      <c r="O15" s="47"/>
      <c r="P15" s="6"/>
      <c r="Q15" s="6"/>
      <c r="R15" s="7"/>
    </row>
    <row r="16" spans="1:18" ht="15.75" x14ac:dyDescent="0.25">
      <c r="A16" s="19" t="s">
        <v>30</v>
      </c>
      <c r="B16" s="21"/>
      <c r="C16" s="21"/>
      <c r="D16" s="21"/>
      <c r="E16" s="21"/>
      <c r="F16" s="21"/>
      <c r="G16" s="22"/>
      <c r="H16" s="22"/>
      <c r="I16" s="7"/>
      <c r="J16" s="7"/>
      <c r="K16" s="6"/>
      <c r="L16" s="6"/>
      <c r="M16" s="47"/>
      <c r="N16" s="47"/>
      <c r="O16" s="47"/>
      <c r="P16" s="6"/>
      <c r="Q16" s="6"/>
      <c r="R16" s="7"/>
    </row>
    <row r="17" spans="1:30" ht="15.75" x14ac:dyDescent="0.25">
      <c r="A17" s="23" t="s">
        <v>0</v>
      </c>
      <c r="B17" s="23" t="s">
        <v>1</v>
      </c>
      <c r="C17" s="23" t="s">
        <v>2</v>
      </c>
      <c r="D17" s="23" t="s">
        <v>3</v>
      </c>
      <c r="E17" s="23" t="s">
        <v>4</v>
      </c>
      <c r="F17" s="23" t="s">
        <v>5</v>
      </c>
      <c r="G17" s="23" t="s">
        <v>19</v>
      </c>
      <c r="H17" s="23" t="s">
        <v>21</v>
      </c>
      <c r="I17" s="7"/>
      <c r="J17" s="7"/>
      <c r="K17" s="7"/>
      <c r="L17" s="7"/>
      <c r="M17" s="47"/>
      <c r="N17" s="47"/>
      <c r="O17" s="47"/>
      <c r="P17" s="7"/>
      <c r="Q17" s="7"/>
      <c r="R17" s="7"/>
    </row>
    <row r="18" spans="1:30" ht="15.75" x14ac:dyDescent="0.25">
      <c r="A18" s="23" t="s">
        <v>1</v>
      </c>
      <c r="B18" s="24">
        <v>1</v>
      </c>
      <c r="C18" s="24">
        <v>0.33333333333333331</v>
      </c>
      <c r="D18" s="24">
        <v>5</v>
      </c>
      <c r="E18" s="24">
        <v>9</v>
      </c>
      <c r="F18" s="24">
        <v>3</v>
      </c>
      <c r="G18" s="24">
        <v>1</v>
      </c>
      <c r="H18" s="24">
        <v>3</v>
      </c>
      <c r="I18" s="7"/>
      <c r="J18" s="10"/>
      <c r="K18" s="7"/>
      <c r="L18" s="7"/>
      <c r="M18" s="47"/>
      <c r="N18" s="47"/>
      <c r="O18" s="47"/>
      <c r="P18" s="7"/>
      <c r="Q18" s="7"/>
      <c r="R18" s="7"/>
    </row>
    <row r="19" spans="1:30" ht="15.75" x14ac:dyDescent="0.25">
      <c r="A19" s="23" t="s">
        <v>2</v>
      </c>
      <c r="B19" s="24">
        <v>3</v>
      </c>
      <c r="C19" s="24">
        <v>1</v>
      </c>
      <c r="D19" s="24">
        <v>5</v>
      </c>
      <c r="E19" s="24">
        <v>9</v>
      </c>
      <c r="F19" s="24">
        <v>5</v>
      </c>
      <c r="G19" s="24">
        <v>3</v>
      </c>
      <c r="H19" s="24">
        <v>3</v>
      </c>
      <c r="I19" s="7"/>
      <c r="J19" s="6"/>
      <c r="K19" s="6"/>
      <c r="L19" s="6"/>
      <c r="M19" s="47"/>
      <c r="N19" s="47"/>
      <c r="O19" s="47"/>
      <c r="P19" s="6"/>
      <c r="Q19" s="6"/>
      <c r="R19" s="7"/>
    </row>
    <row r="20" spans="1:30" ht="15.75" x14ac:dyDescent="0.25">
      <c r="A20" s="23" t="s">
        <v>3</v>
      </c>
      <c r="B20" s="24">
        <v>0.2</v>
      </c>
      <c r="C20" s="24">
        <f>1/5</f>
        <v>0.2</v>
      </c>
      <c r="D20" s="24">
        <v>1</v>
      </c>
      <c r="E20" s="24">
        <v>5</v>
      </c>
      <c r="F20" s="24">
        <f>1/3</f>
        <v>0.33333333333333331</v>
      </c>
      <c r="G20" s="24">
        <f>1/5</f>
        <v>0.2</v>
      </c>
      <c r="H20" s="26">
        <f>1/5</f>
        <v>0.2</v>
      </c>
      <c r="I20" s="7"/>
      <c r="J20" s="7"/>
      <c r="K20" s="6"/>
      <c r="L20" s="6"/>
      <c r="M20" s="47"/>
      <c r="N20" s="47"/>
      <c r="O20" s="47"/>
      <c r="P20" s="7"/>
      <c r="Q20" s="7"/>
      <c r="R20" s="7"/>
    </row>
    <row r="21" spans="1:30" ht="15.75" x14ac:dyDescent="0.25">
      <c r="A21" s="23" t="s">
        <v>4</v>
      </c>
      <c r="B21" s="24">
        <f>1/9</f>
        <v>0.1111111111111111</v>
      </c>
      <c r="C21" s="24">
        <f>1/9</f>
        <v>0.1111111111111111</v>
      </c>
      <c r="D21" s="24">
        <f>1/5</f>
        <v>0.2</v>
      </c>
      <c r="E21" s="24">
        <v>1</v>
      </c>
      <c r="F21" s="24">
        <f>1/7</f>
        <v>0.14285714285714285</v>
      </c>
      <c r="G21" s="24">
        <f>1/9</f>
        <v>0.1111111111111111</v>
      </c>
      <c r="H21" s="26">
        <f>1/7</f>
        <v>0.14285714285714285</v>
      </c>
      <c r="I21" s="7"/>
      <c r="J21" s="7"/>
      <c r="K21" s="6"/>
      <c r="L21" s="6"/>
      <c r="M21" s="47"/>
      <c r="N21" s="47"/>
      <c r="O21" s="47"/>
      <c r="P21" s="7"/>
      <c r="Q21" s="7"/>
      <c r="R21" s="7"/>
      <c r="AD21" s="50"/>
    </row>
    <row r="22" spans="1:30" ht="15.75" x14ac:dyDescent="0.25">
      <c r="A22" s="23" t="s">
        <v>5</v>
      </c>
      <c r="B22" s="24">
        <f>1/3</f>
        <v>0.33333333333333331</v>
      </c>
      <c r="C22" s="24">
        <f>1/5</f>
        <v>0.2</v>
      </c>
      <c r="D22" s="24">
        <v>3</v>
      </c>
      <c r="E22" s="24">
        <v>7</v>
      </c>
      <c r="F22" s="24">
        <v>1</v>
      </c>
      <c r="G22" s="24">
        <f>1/3</f>
        <v>0.33333333333333331</v>
      </c>
      <c r="H22" s="26">
        <f>1/3</f>
        <v>0.33333333333333331</v>
      </c>
      <c r="I22" s="7"/>
      <c r="J22" s="7"/>
      <c r="K22" s="6"/>
      <c r="L22" s="6"/>
      <c r="M22" s="47"/>
      <c r="N22" s="47"/>
      <c r="O22" s="47"/>
      <c r="P22" s="7"/>
      <c r="Q22" s="7"/>
      <c r="R22" s="7"/>
    </row>
    <row r="23" spans="1:30" ht="15.75" x14ac:dyDescent="0.25">
      <c r="A23" s="25" t="s">
        <v>19</v>
      </c>
      <c r="B23" s="24">
        <v>1</v>
      </c>
      <c r="C23" s="24">
        <f>1/3</f>
        <v>0.33333333333333331</v>
      </c>
      <c r="D23" s="24">
        <v>5</v>
      </c>
      <c r="E23" s="24">
        <v>9</v>
      </c>
      <c r="F23" s="24">
        <v>3</v>
      </c>
      <c r="G23" s="24">
        <v>1</v>
      </c>
      <c r="H23" s="26">
        <v>3</v>
      </c>
      <c r="I23" s="7"/>
      <c r="J23" s="7"/>
      <c r="K23" s="6"/>
      <c r="L23" s="6"/>
      <c r="M23" s="47"/>
      <c r="N23" s="47"/>
      <c r="O23" s="47"/>
      <c r="P23" s="7"/>
      <c r="Q23" s="7"/>
      <c r="R23" s="7"/>
    </row>
    <row r="24" spans="1:30" ht="15.75" x14ac:dyDescent="0.25">
      <c r="A24" s="25" t="s">
        <v>21</v>
      </c>
      <c r="B24" s="24">
        <v>0.33333333333333331</v>
      </c>
      <c r="C24" s="24">
        <f>1/3</f>
        <v>0.33333333333333331</v>
      </c>
      <c r="D24" s="24">
        <v>5</v>
      </c>
      <c r="E24" s="24">
        <v>7</v>
      </c>
      <c r="F24" s="24">
        <v>3</v>
      </c>
      <c r="G24" s="24">
        <f>1/3</f>
        <v>0.33333333333333331</v>
      </c>
      <c r="H24" s="26">
        <v>1</v>
      </c>
      <c r="I24" s="7"/>
      <c r="J24" s="7"/>
      <c r="K24" s="6"/>
      <c r="L24" s="6"/>
      <c r="M24" s="47"/>
      <c r="N24" s="47"/>
      <c r="O24" s="47"/>
      <c r="P24" s="7"/>
      <c r="Q24" s="7"/>
      <c r="R24" s="7"/>
    </row>
    <row r="25" spans="1:30" ht="15.75" x14ac:dyDescent="0.25">
      <c r="A25" s="23" t="s">
        <v>22</v>
      </c>
      <c r="B25" s="27">
        <f t="shared" ref="B25:H25" si="0">SUM(B18:B24)</f>
        <v>5.977777777777777</v>
      </c>
      <c r="C25" s="27">
        <f t="shared" si="0"/>
        <v>2.5111111111111111</v>
      </c>
      <c r="D25" s="27">
        <f t="shared" si="0"/>
        <v>24.2</v>
      </c>
      <c r="E25" s="27">
        <f t="shared" si="0"/>
        <v>47</v>
      </c>
      <c r="F25" s="27">
        <f t="shared" si="0"/>
        <v>15.476190476190476</v>
      </c>
      <c r="G25" s="27">
        <f t="shared" si="0"/>
        <v>5.977777777777777</v>
      </c>
      <c r="H25" s="27">
        <f t="shared" si="0"/>
        <v>10.676190476190477</v>
      </c>
      <c r="I25" s="7"/>
      <c r="J25" s="7"/>
      <c r="K25" s="7"/>
      <c r="L25" s="7"/>
      <c r="M25" s="47"/>
      <c r="N25" s="47"/>
      <c r="O25" s="47"/>
      <c r="P25" s="7"/>
      <c r="Q25" s="7"/>
      <c r="R25" s="7"/>
    </row>
    <row r="26" spans="1:3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47"/>
      <c r="N26" s="47"/>
      <c r="O26" s="47"/>
      <c r="P26" s="7"/>
      <c r="Q26" s="7"/>
      <c r="R26" s="7"/>
    </row>
    <row r="27" spans="1:30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47"/>
      <c r="N27" s="47"/>
      <c r="O27" s="47"/>
      <c r="P27" s="7"/>
      <c r="Q27" s="7"/>
      <c r="R27" s="7"/>
    </row>
    <row r="28" spans="1:30" ht="18.75" x14ac:dyDescent="0.3">
      <c r="A28" s="31" t="s">
        <v>31</v>
      </c>
      <c r="B28" s="29"/>
      <c r="C28" s="29"/>
      <c r="D28" s="29"/>
      <c r="E28" s="29"/>
      <c r="F28" s="29"/>
      <c r="G28" s="29"/>
      <c r="H28" s="29"/>
      <c r="I28" s="29"/>
      <c r="J28" s="30"/>
      <c r="L28" s="7"/>
      <c r="M28" s="47"/>
      <c r="N28" s="47"/>
      <c r="O28" s="47"/>
      <c r="P28" s="7"/>
      <c r="Q28" s="7"/>
      <c r="R28" s="7"/>
    </row>
    <row r="29" spans="1:30" ht="15.75" x14ac:dyDescent="0.25">
      <c r="A29" s="23" t="s">
        <v>0</v>
      </c>
      <c r="B29" s="23" t="s">
        <v>1</v>
      </c>
      <c r="C29" s="23" t="s">
        <v>2</v>
      </c>
      <c r="D29" s="23" t="s">
        <v>3</v>
      </c>
      <c r="E29" s="23" t="s">
        <v>4</v>
      </c>
      <c r="F29" s="23" t="s">
        <v>5</v>
      </c>
      <c r="G29" s="23" t="s">
        <v>19</v>
      </c>
      <c r="H29" s="23" t="s">
        <v>21</v>
      </c>
      <c r="I29" s="23" t="s">
        <v>23</v>
      </c>
      <c r="J29" s="25" t="s">
        <v>24</v>
      </c>
      <c r="L29" s="7"/>
      <c r="M29" s="47"/>
      <c r="N29" s="47"/>
      <c r="O29" s="47"/>
      <c r="P29" s="7"/>
      <c r="Q29" s="7"/>
      <c r="R29" s="7"/>
    </row>
    <row r="30" spans="1:30" ht="15.75" x14ac:dyDescent="0.25">
      <c r="A30" s="23" t="s">
        <v>1</v>
      </c>
      <c r="B30" s="55">
        <f t="shared" ref="B30:H30" si="1">B18/B25</f>
        <v>0.16728624535315986</v>
      </c>
      <c r="C30" s="55">
        <f>C18/C25</f>
        <v>0.13274336283185839</v>
      </c>
      <c r="D30" s="55">
        <f t="shared" si="1"/>
        <v>0.20661157024793389</v>
      </c>
      <c r="E30" s="55">
        <f t="shared" si="1"/>
        <v>0.19148936170212766</v>
      </c>
      <c r="F30" s="55">
        <f t="shared" si="1"/>
        <v>0.19384615384615383</v>
      </c>
      <c r="G30" s="55">
        <f t="shared" si="1"/>
        <v>0.16728624535315986</v>
      </c>
      <c r="H30" s="55">
        <f t="shared" si="1"/>
        <v>0.28099910793933985</v>
      </c>
      <c r="I30" s="55">
        <f>SUM(B30:H30)</f>
        <v>1.3402620472737332</v>
      </c>
      <c r="J30" s="32">
        <f>I30/7</f>
        <v>0.19146600675339046</v>
      </c>
      <c r="L30" s="7"/>
      <c r="M30" s="47"/>
      <c r="N30" s="47"/>
      <c r="O30" s="47"/>
      <c r="P30" s="7"/>
      <c r="Q30" s="7"/>
      <c r="R30" s="7"/>
    </row>
    <row r="31" spans="1:30" ht="15.75" x14ac:dyDescent="0.25">
      <c r="A31" s="23" t="s">
        <v>2</v>
      </c>
      <c r="B31" s="55">
        <f t="shared" ref="B31:H31" si="2">B19/B25</f>
        <v>0.50185873605947962</v>
      </c>
      <c r="C31" s="55">
        <f t="shared" si="2"/>
        <v>0.39823008849557523</v>
      </c>
      <c r="D31" s="55">
        <f t="shared" si="2"/>
        <v>0.20661157024793389</v>
      </c>
      <c r="E31" s="55">
        <f t="shared" si="2"/>
        <v>0.19148936170212766</v>
      </c>
      <c r="F31" s="55">
        <f t="shared" si="2"/>
        <v>0.32307692307692309</v>
      </c>
      <c r="G31" s="55">
        <f t="shared" si="2"/>
        <v>0.50185873605947962</v>
      </c>
      <c r="H31" s="55">
        <f t="shared" si="2"/>
        <v>0.28099910793933985</v>
      </c>
      <c r="I31" s="55">
        <f t="shared" ref="I31:I36" si="3">SUM(B31:H31)</f>
        <v>2.4041245235808586</v>
      </c>
      <c r="J31" s="32">
        <f t="shared" ref="J31:J36" si="4">I31/7</f>
        <v>0.34344636051155125</v>
      </c>
      <c r="L31" s="7"/>
      <c r="M31" s="47"/>
      <c r="N31" s="47"/>
      <c r="O31" s="47"/>
      <c r="P31" s="7"/>
      <c r="Q31" s="7"/>
      <c r="R31" s="7"/>
    </row>
    <row r="32" spans="1:30" ht="15.75" x14ac:dyDescent="0.25">
      <c r="A32" s="23" t="s">
        <v>3</v>
      </c>
      <c r="B32" s="55">
        <f t="shared" ref="B32:H32" si="5">B20/B25</f>
        <v>3.3457249070631974E-2</v>
      </c>
      <c r="C32" s="55">
        <f t="shared" si="5"/>
        <v>7.9646017699115043E-2</v>
      </c>
      <c r="D32" s="55">
        <f t="shared" si="5"/>
        <v>4.1322314049586778E-2</v>
      </c>
      <c r="E32" s="55">
        <f t="shared" si="5"/>
        <v>0.10638297872340426</v>
      </c>
      <c r="F32" s="55">
        <f t="shared" si="5"/>
        <v>2.1538461538461538E-2</v>
      </c>
      <c r="G32" s="55">
        <f t="shared" si="5"/>
        <v>3.3457249070631974E-2</v>
      </c>
      <c r="H32" s="55">
        <f t="shared" si="5"/>
        <v>1.8733273862622659E-2</v>
      </c>
      <c r="I32" s="55">
        <f t="shared" si="3"/>
        <v>0.33453754401445424</v>
      </c>
      <c r="J32" s="32">
        <f t="shared" si="4"/>
        <v>4.7791077716350605E-2</v>
      </c>
      <c r="L32" s="7"/>
      <c r="M32" s="47"/>
      <c r="N32" s="47"/>
      <c r="O32" s="47"/>
      <c r="P32" s="7"/>
      <c r="Q32" s="7"/>
      <c r="R32" s="7"/>
    </row>
    <row r="33" spans="1:25" ht="15.75" x14ac:dyDescent="0.25">
      <c r="A33" s="23" t="s">
        <v>4</v>
      </c>
      <c r="B33" s="55">
        <f t="shared" ref="B33:H33" si="6">B21/B25</f>
        <v>1.858736059479554E-2</v>
      </c>
      <c r="C33" s="55">
        <f t="shared" si="6"/>
        <v>4.4247787610619468E-2</v>
      </c>
      <c r="D33" s="55">
        <f t="shared" si="6"/>
        <v>8.2644628099173556E-3</v>
      </c>
      <c r="E33" s="55">
        <f t="shared" si="6"/>
        <v>2.1276595744680851E-2</v>
      </c>
      <c r="F33" s="55">
        <f t="shared" si="6"/>
        <v>9.2307692307692299E-3</v>
      </c>
      <c r="G33" s="55">
        <f t="shared" si="6"/>
        <v>1.858736059479554E-2</v>
      </c>
      <c r="H33" s="55">
        <f t="shared" si="6"/>
        <v>1.3380909901873326E-2</v>
      </c>
      <c r="I33" s="55">
        <f t="shared" si="3"/>
        <v>0.13357524648745131</v>
      </c>
      <c r="J33" s="32">
        <f t="shared" si="4"/>
        <v>1.9082178069635903E-2</v>
      </c>
      <c r="L33" s="7"/>
      <c r="M33" s="47"/>
      <c r="N33" s="47"/>
      <c r="O33" s="47"/>
      <c r="P33" s="7"/>
      <c r="Q33" s="7"/>
      <c r="R33" s="7"/>
    </row>
    <row r="34" spans="1:25" ht="15.75" x14ac:dyDescent="0.25">
      <c r="A34" s="23" t="s">
        <v>5</v>
      </c>
      <c r="B34" s="55">
        <f t="shared" ref="B34:H34" si="7">B22/B25</f>
        <v>5.5762081784386623E-2</v>
      </c>
      <c r="C34" s="55">
        <f t="shared" si="7"/>
        <v>7.9646017699115043E-2</v>
      </c>
      <c r="D34" s="55">
        <f t="shared" si="7"/>
        <v>0.12396694214876033</v>
      </c>
      <c r="E34" s="55">
        <f t="shared" si="7"/>
        <v>0.14893617021276595</v>
      </c>
      <c r="F34" s="55">
        <f t="shared" si="7"/>
        <v>6.4615384615384616E-2</v>
      </c>
      <c r="G34" s="55">
        <f t="shared" si="7"/>
        <v>5.5762081784386623E-2</v>
      </c>
      <c r="H34" s="55">
        <f t="shared" si="7"/>
        <v>3.1222123104371093E-2</v>
      </c>
      <c r="I34" s="55">
        <f>SUM(B34:H34)</f>
        <v>0.55991080134917026</v>
      </c>
      <c r="J34" s="32">
        <f t="shared" si="4"/>
        <v>7.9987257335595752E-2</v>
      </c>
      <c r="L34" s="7"/>
      <c r="M34" s="47"/>
      <c r="N34" s="47"/>
      <c r="O34" s="47"/>
      <c r="P34" s="7"/>
      <c r="Q34" s="7"/>
      <c r="R34" s="7"/>
    </row>
    <row r="35" spans="1:25" ht="15.75" x14ac:dyDescent="0.25">
      <c r="A35" s="23" t="s">
        <v>19</v>
      </c>
      <c r="B35" s="55">
        <f t="shared" ref="B35:H35" si="8">B23/B25</f>
        <v>0.16728624535315986</v>
      </c>
      <c r="C35" s="55">
        <f t="shared" si="8"/>
        <v>0.13274336283185839</v>
      </c>
      <c r="D35" s="55">
        <f t="shared" si="8"/>
        <v>0.20661157024793389</v>
      </c>
      <c r="E35" s="55">
        <f t="shared" si="8"/>
        <v>0.19148936170212766</v>
      </c>
      <c r="F35" s="55">
        <f t="shared" si="8"/>
        <v>0.19384615384615383</v>
      </c>
      <c r="G35" s="55">
        <f t="shared" si="8"/>
        <v>0.16728624535315986</v>
      </c>
      <c r="H35" s="55">
        <f t="shared" si="8"/>
        <v>0.28099910793933985</v>
      </c>
      <c r="I35" s="55">
        <f t="shared" si="3"/>
        <v>1.3402620472737332</v>
      </c>
      <c r="J35" s="32">
        <f t="shared" si="4"/>
        <v>0.19146600675339046</v>
      </c>
      <c r="L35" s="7"/>
      <c r="M35" s="47"/>
      <c r="N35" s="47"/>
      <c r="O35" s="47"/>
      <c r="P35" s="7"/>
      <c r="Q35" s="7"/>
      <c r="R35" s="7"/>
    </row>
    <row r="36" spans="1:25" ht="15.75" x14ac:dyDescent="0.25">
      <c r="A36" s="23" t="s">
        <v>20</v>
      </c>
      <c r="B36" s="55">
        <f t="shared" ref="B36:H36" si="9">B24/B25</f>
        <v>5.5762081784386623E-2</v>
      </c>
      <c r="C36" s="55">
        <f t="shared" si="9"/>
        <v>0.13274336283185839</v>
      </c>
      <c r="D36" s="55">
        <f t="shared" si="9"/>
        <v>0.20661157024793389</v>
      </c>
      <c r="E36" s="55">
        <f t="shared" si="9"/>
        <v>0.14893617021276595</v>
      </c>
      <c r="F36" s="55">
        <f t="shared" si="9"/>
        <v>0.19384615384615383</v>
      </c>
      <c r="G36" s="55">
        <f t="shared" si="9"/>
        <v>5.5762081784386623E-2</v>
      </c>
      <c r="H36" s="55">
        <f t="shared" si="9"/>
        <v>9.3666369313113285E-2</v>
      </c>
      <c r="I36" s="55">
        <f t="shared" si="3"/>
        <v>0.88732779002059869</v>
      </c>
      <c r="J36" s="32">
        <f t="shared" si="4"/>
        <v>0.12676111286008554</v>
      </c>
      <c r="L36" s="7"/>
      <c r="M36" s="47"/>
      <c r="N36" s="47"/>
      <c r="O36" s="47"/>
      <c r="P36" s="7"/>
      <c r="Q36" s="7"/>
      <c r="R36" s="7"/>
      <c r="T36" s="1"/>
      <c r="U36" s="1"/>
      <c r="V36" s="1"/>
      <c r="W36" s="1"/>
      <c r="X36" s="1"/>
      <c r="Y36" s="1"/>
    </row>
    <row r="37" spans="1:25" ht="15.75" x14ac:dyDescent="0.25">
      <c r="A37" s="56"/>
      <c r="B37" s="57"/>
      <c r="C37" s="57"/>
      <c r="D37" s="57"/>
      <c r="E37" s="57"/>
      <c r="F37" s="57"/>
      <c r="G37" s="57"/>
      <c r="H37" s="57"/>
      <c r="I37" s="58"/>
      <c r="J37" s="32">
        <f>SUM(J30:J36)</f>
        <v>0.99999999999999989</v>
      </c>
      <c r="L37" s="7"/>
      <c r="M37" s="47"/>
      <c r="N37" s="47"/>
      <c r="O37" s="47"/>
      <c r="P37" s="7"/>
      <c r="Q37" s="7"/>
      <c r="R37" s="7"/>
    </row>
    <row r="38" spans="1:25" ht="15.75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L38" s="7"/>
      <c r="M38" s="47"/>
      <c r="N38" s="47"/>
      <c r="O38" s="47"/>
      <c r="P38" s="7"/>
      <c r="Q38" s="7"/>
      <c r="R38" s="7"/>
    </row>
    <row r="39" spans="1:25" x14ac:dyDescent="0.25">
      <c r="L39" s="7"/>
      <c r="M39" s="7"/>
      <c r="N39" s="7"/>
      <c r="O39" s="7"/>
      <c r="P39" s="7"/>
      <c r="Q39" s="7"/>
      <c r="R39" s="7"/>
    </row>
    <row r="40" spans="1:25" ht="28.5" x14ac:dyDescent="0.45">
      <c r="A40" s="43" t="s">
        <v>7</v>
      </c>
      <c r="B40" s="7"/>
      <c r="J40" s="7"/>
      <c r="L40" s="7"/>
      <c r="M40" s="7"/>
      <c r="N40" s="7"/>
      <c r="O40" s="7"/>
      <c r="P40" s="7"/>
      <c r="Q40" s="7"/>
      <c r="R40" s="7"/>
    </row>
    <row r="41" spans="1:25" x14ac:dyDescent="0.25">
      <c r="A41" s="7"/>
      <c r="B41" s="35">
        <v>1</v>
      </c>
      <c r="C41" s="36">
        <v>2</v>
      </c>
      <c r="D41" s="36">
        <v>3</v>
      </c>
      <c r="E41" s="36">
        <v>4</v>
      </c>
      <c r="J41" s="7"/>
      <c r="L41" s="7"/>
      <c r="M41" s="7"/>
      <c r="N41" s="7"/>
      <c r="O41" s="7"/>
      <c r="P41" s="7"/>
      <c r="Q41" s="7"/>
      <c r="R41" s="7"/>
    </row>
    <row r="42" spans="1:25" ht="15.75" x14ac:dyDescent="0.25">
      <c r="A42" s="38" t="s">
        <v>0</v>
      </c>
      <c r="B42" s="38" t="s">
        <v>8</v>
      </c>
      <c r="C42" s="38" t="s">
        <v>10</v>
      </c>
      <c r="D42" s="38" t="s">
        <v>11</v>
      </c>
      <c r="E42" s="38" t="s">
        <v>12</v>
      </c>
      <c r="F42" s="38" t="s">
        <v>9</v>
      </c>
      <c r="H42" s="48">
        <v>1</v>
      </c>
      <c r="I42" s="48" t="s">
        <v>25</v>
      </c>
      <c r="J42" s="7"/>
      <c r="L42" s="7"/>
    </row>
    <row r="43" spans="1:25" ht="15.75" x14ac:dyDescent="0.25">
      <c r="A43" s="38" t="s">
        <v>1</v>
      </c>
      <c r="B43" s="39">
        <v>0</v>
      </c>
      <c r="C43" s="40">
        <v>0</v>
      </c>
      <c r="D43" s="40">
        <v>0</v>
      </c>
      <c r="E43" s="40">
        <v>3</v>
      </c>
      <c r="F43" s="40">
        <f>(E43*E41)</f>
        <v>12</v>
      </c>
      <c r="H43" s="48">
        <v>3</v>
      </c>
      <c r="I43" s="48" t="s">
        <v>33</v>
      </c>
      <c r="J43" s="7"/>
      <c r="L43" s="7"/>
      <c r="O43" s="4"/>
    </row>
    <row r="44" spans="1:25" ht="15.75" x14ac:dyDescent="0.25">
      <c r="A44" s="38" t="s">
        <v>2</v>
      </c>
      <c r="B44" s="39">
        <v>0</v>
      </c>
      <c r="C44" s="40">
        <v>0</v>
      </c>
      <c r="D44" s="40">
        <v>0</v>
      </c>
      <c r="E44" s="40">
        <v>3</v>
      </c>
      <c r="F44" s="40">
        <f>(E44*E41)</f>
        <v>12</v>
      </c>
      <c r="H44" s="48">
        <v>5</v>
      </c>
      <c r="I44" s="48" t="s">
        <v>34</v>
      </c>
      <c r="J44" s="7"/>
      <c r="L44" s="7"/>
    </row>
    <row r="45" spans="1:25" ht="15.75" x14ac:dyDescent="0.25">
      <c r="A45" s="38" t="s">
        <v>3</v>
      </c>
      <c r="B45" s="39">
        <v>0</v>
      </c>
      <c r="C45" s="40">
        <v>2</v>
      </c>
      <c r="D45" s="40">
        <v>1</v>
      </c>
      <c r="E45" s="40">
        <v>0</v>
      </c>
      <c r="F45" s="39">
        <f>(C45*C41+D45*D41)</f>
        <v>7</v>
      </c>
      <c r="H45" s="48">
        <v>7</v>
      </c>
      <c r="I45" s="48" t="s">
        <v>35</v>
      </c>
      <c r="J45" s="7"/>
      <c r="L45" s="7"/>
    </row>
    <row r="46" spans="1:25" ht="15.75" x14ac:dyDescent="0.25">
      <c r="A46" s="38" t="s">
        <v>4</v>
      </c>
      <c r="B46" s="39">
        <v>0</v>
      </c>
      <c r="C46" s="40">
        <v>1</v>
      </c>
      <c r="D46" s="40">
        <v>2</v>
      </c>
      <c r="E46" s="40">
        <v>0</v>
      </c>
      <c r="F46" s="39">
        <f>(B46*B41+C46*C41+D46*D41)</f>
        <v>8</v>
      </c>
      <c r="H46" s="48">
        <v>9</v>
      </c>
      <c r="I46" s="48" t="s">
        <v>36</v>
      </c>
      <c r="J46" s="7"/>
      <c r="L46" s="7"/>
    </row>
    <row r="47" spans="1:25" ht="15.75" x14ac:dyDescent="0.25">
      <c r="A47" s="38" t="s">
        <v>5</v>
      </c>
      <c r="B47" s="39">
        <v>0</v>
      </c>
      <c r="C47" s="40">
        <v>1</v>
      </c>
      <c r="D47" s="40">
        <v>1</v>
      </c>
      <c r="E47" s="40">
        <v>1</v>
      </c>
      <c r="F47" s="40">
        <f>(C47*C41+D47*D41+E47*E41)</f>
        <v>9</v>
      </c>
      <c r="J47" s="7"/>
      <c r="L47" s="7"/>
    </row>
    <row r="48" spans="1:25" ht="15.75" x14ac:dyDescent="0.25">
      <c r="A48" s="38" t="s">
        <v>19</v>
      </c>
      <c r="B48" s="39">
        <v>0</v>
      </c>
      <c r="C48" s="40">
        <v>0</v>
      </c>
      <c r="D48" s="40">
        <v>2</v>
      </c>
      <c r="E48" s="40">
        <v>1</v>
      </c>
      <c r="F48" s="40">
        <f>(D48*D41+E48*E41)</f>
        <v>10</v>
      </c>
      <c r="J48" s="7"/>
      <c r="L48" s="7"/>
    </row>
    <row r="49" spans="1:10" ht="15.75" x14ac:dyDescent="0.25">
      <c r="A49" s="38" t="s">
        <v>20</v>
      </c>
      <c r="B49" s="39">
        <v>0</v>
      </c>
      <c r="C49" s="40">
        <v>1</v>
      </c>
      <c r="D49" s="40">
        <v>2</v>
      </c>
      <c r="E49" s="40">
        <v>0</v>
      </c>
      <c r="F49" s="40">
        <f>(C49*C41+D49*D41)</f>
        <v>8</v>
      </c>
    </row>
    <row r="50" spans="1:10" x14ac:dyDescent="0.25">
      <c r="A50" s="7"/>
      <c r="B50" s="7"/>
    </row>
    <row r="51" spans="1:10" ht="18.75" x14ac:dyDescent="0.3">
      <c r="A51" s="34" t="s">
        <v>30</v>
      </c>
      <c r="B51" s="7"/>
    </row>
    <row r="52" spans="1:10" ht="15.75" x14ac:dyDescent="0.25">
      <c r="A52" s="13" t="s">
        <v>0</v>
      </c>
      <c r="B52" s="13" t="s">
        <v>1</v>
      </c>
      <c r="C52" s="13" t="s">
        <v>2</v>
      </c>
      <c r="D52" s="13" t="s">
        <v>3</v>
      </c>
      <c r="E52" s="13" t="s">
        <v>4</v>
      </c>
      <c r="F52" s="13" t="s">
        <v>5</v>
      </c>
      <c r="G52" s="13" t="s">
        <v>19</v>
      </c>
      <c r="H52" s="13" t="s">
        <v>20</v>
      </c>
      <c r="J52" s="7"/>
    </row>
    <row r="53" spans="1:10" ht="15.75" x14ac:dyDescent="0.25">
      <c r="A53" s="13" t="s">
        <v>1</v>
      </c>
      <c r="B53" s="52">
        <v>1</v>
      </c>
      <c r="C53" s="52">
        <v>1</v>
      </c>
      <c r="D53" s="52">
        <v>7</v>
      </c>
      <c r="E53" s="52">
        <v>5</v>
      </c>
      <c r="F53" s="52">
        <v>5</v>
      </c>
      <c r="G53" s="52">
        <v>3</v>
      </c>
      <c r="H53" s="52">
        <v>5</v>
      </c>
      <c r="J53" s="50"/>
    </row>
    <row r="54" spans="1:10" ht="15.75" x14ac:dyDescent="0.25">
      <c r="A54" s="13" t="s">
        <v>2</v>
      </c>
      <c r="B54" s="52">
        <v>1</v>
      </c>
      <c r="C54" s="52">
        <v>1</v>
      </c>
      <c r="D54" s="52">
        <v>7</v>
      </c>
      <c r="E54" s="52">
        <v>5</v>
      </c>
      <c r="F54" s="52">
        <v>5</v>
      </c>
      <c r="G54" s="52">
        <v>3</v>
      </c>
      <c r="H54" s="52">
        <v>5</v>
      </c>
      <c r="J54" s="51"/>
    </row>
    <row r="55" spans="1:10" ht="15.75" x14ac:dyDescent="0.25">
      <c r="A55" s="13" t="s">
        <v>3</v>
      </c>
      <c r="B55" s="52">
        <f>1/7</f>
        <v>0.14285714285714285</v>
      </c>
      <c r="C55" s="52">
        <f>1/7</f>
        <v>0.14285714285714285</v>
      </c>
      <c r="D55" s="52">
        <v>1</v>
      </c>
      <c r="E55" s="52">
        <f>1/3</f>
        <v>0.33333333333333331</v>
      </c>
      <c r="F55" s="52">
        <v>0.33333333333333331</v>
      </c>
      <c r="G55" s="52">
        <f>1/5</f>
        <v>0.2</v>
      </c>
      <c r="H55" s="53">
        <f>1/3</f>
        <v>0.33333333333333331</v>
      </c>
      <c r="J55" s="51"/>
    </row>
    <row r="56" spans="1:10" ht="15.75" x14ac:dyDescent="0.25">
      <c r="A56" s="13" t="s">
        <v>4</v>
      </c>
      <c r="B56" s="52">
        <f>1/5</f>
        <v>0.2</v>
      </c>
      <c r="C56" s="52">
        <f>1/5</f>
        <v>0.2</v>
      </c>
      <c r="D56" s="52">
        <v>3</v>
      </c>
      <c r="E56" s="52">
        <v>1</v>
      </c>
      <c r="F56" s="52">
        <v>0.33333333333333331</v>
      </c>
      <c r="G56" s="52">
        <f>1/3</f>
        <v>0.33333333333333331</v>
      </c>
      <c r="H56" s="53">
        <v>1</v>
      </c>
      <c r="J56" s="50"/>
    </row>
    <row r="57" spans="1:10" ht="15.75" x14ac:dyDescent="0.25">
      <c r="A57" s="41" t="s">
        <v>5</v>
      </c>
      <c r="B57" s="52">
        <f>1/5</f>
        <v>0.2</v>
      </c>
      <c r="C57" s="52">
        <f>1/5</f>
        <v>0.2</v>
      </c>
      <c r="D57" s="52">
        <v>3</v>
      </c>
      <c r="E57" s="52">
        <f>3</f>
        <v>3</v>
      </c>
      <c r="F57" s="52">
        <v>1</v>
      </c>
      <c r="G57" s="52">
        <f>1/3</f>
        <v>0.33333333333333331</v>
      </c>
      <c r="H57" s="53">
        <v>3</v>
      </c>
      <c r="J57" s="51"/>
    </row>
    <row r="58" spans="1:10" ht="15.75" x14ac:dyDescent="0.25">
      <c r="A58" s="41" t="s">
        <v>19</v>
      </c>
      <c r="B58" s="52">
        <f>1/3</f>
        <v>0.33333333333333331</v>
      </c>
      <c r="C58" s="52">
        <f>1/3</f>
        <v>0.33333333333333331</v>
      </c>
      <c r="D58" s="52">
        <v>5</v>
      </c>
      <c r="E58" s="52">
        <v>3</v>
      </c>
      <c r="F58" s="52">
        <v>3</v>
      </c>
      <c r="G58" s="52">
        <v>1</v>
      </c>
      <c r="H58" s="52">
        <v>3</v>
      </c>
      <c r="J58" s="50"/>
    </row>
    <row r="59" spans="1:10" ht="15.75" x14ac:dyDescent="0.25">
      <c r="A59" s="41" t="s">
        <v>20</v>
      </c>
      <c r="B59" s="52">
        <f>1/5</f>
        <v>0.2</v>
      </c>
      <c r="C59" s="52">
        <f>1/5</f>
        <v>0.2</v>
      </c>
      <c r="D59" s="52">
        <v>3</v>
      </c>
      <c r="E59" s="52">
        <v>1</v>
      </c>
      <c r="F59" s="52">
        <f>1/3</f>
        <v>0.33333333333333331</v>
      </c>
      <c r="G59" s="52">
        <f>1/3</f>
        <v>0.33333333333333331</v>
      </c>
      <c r="H59" s="52">
        <v>1</v>
      </c>
      <c r="J59" s="50"/>
    </row>
    <row r="60" spans="1:10" ht="15.75" x14ac:dyDescent="0.25">
      <c r="A60" s="41" t="s">
        <v>22</v>
      </c>
      <c r="B60" s="52">
        <f>SUM(B53:B59)</f>
        <v>3.0761904761904768</v>
      </c>
      <c r="C60" s="52">
        <f t="shared" ref="C60:H60" si="10">SUM(C53:C59)</f>
        <v>3.0761904761904768</v>
      </c>
      <c r="D60" s="52">
        <f t="shared" si="10"/>
        <v>29</v>
      </c>
      <c r="E60" s="52">
        <f t="shared" si="10"/>
        <v>18.333333333333336</v>
      </c>
      <c r="F60" s="52">
        <f t="shared" si="10"/>
        <v>15.000000000000002</v>
      </c>
      <c r="G60" s="52">
        <f t="shared" si="10"/>
        <v>8.1999999999999993</v>
      </c>
      <c r="H60" s="52">
        <f t="shared" si="10"/>
        <v>18.333333333333336</v>
      </c>
    </row>
    <row r="61" spans="1:10" x14ac:dyDescent="0.25">
      <c r="A61" s="11"/>
      <c r="B61" s="7"/>
    </row>
    <row r="62" spans="1:10" x14ac:dyDescent="0.25">
      <c r="A62" s="7"/>
      <c r="B62" s="7"/>
    </row>
    <row r="63" spans="1:10" x14ac:dyDescent="0.25">
      <c r="A63" s="7"/>
      <c r="B63" s="7"/>
    </row>
    <row r="64" spans="1:10" ht="18.75" x14ac:dyDescent="0.3">
      <c r="A64" s="33" t="s">
        <v>32</v>
      </c>
      <c r="B64" s="7"/>
    </row>
    <row r="65" spans="1:10" ht="15.75" x14ac:dyDescent="0.25">
      <c r="A65" s="38" t="s">
        <v>0</v>
      </c>
      <c r="B65" s="38" t="s">
        <v>1</v>
      </c>
      <c r="C65" s="38" t="s">
        <v>2</v>
      </c>
      <c r="D65" s="38" t="s">
        <v>3</v>
      </c>
      <c r="E65" s="38" t="s">
        <v>4</v>
      </c>
      <c r="F65" s="38" t="s">
        <v>5</v>
      </c>
      <c r="G65" s="38" t="s">
        <v>19</v>
      </c>
      <c r="H65" s="38" t="s">
        <v>21</v>
      </c>
      <c r="I65" s="38" t="s">
        <v>23</v>
      </c>
      <c r="J65" s="38" t="s">
        <v>24</v>
      </c>
    </row>
    <row r="66" spans="1:10" x14ac:dyDescent="0.25">
      <c r="A66" s="37" t="s">
        <v>1</v>
      </c>
      <c r="B66" s="42">
        <f>B53/B60</f>
        <v>0.32507739938080488</v>
      </c>
      <c r="C66" s="42">
        <f>C53/C60</f>
        <v>0.32507739938080488</v>
      </c>
      <c r="D66" s="42">
        <f>D53/D60</f>
        <v>0.2413793103448276</v>
      </c>
      <c r="E66" s="42">
        <f t="shared" ref="E66:G66" si="11">E53/E60</f>
        <v>0.27272727272727271</v>
      </c>
      <c r="F66" s="42">
        <f t="shared" si="11"/>
        <v>0.33333333333333331</v>
      </c>
      <c r="G66" s="42">
        <f t="shared" si="11"/>
        <v>0.36585365853658541</v>
      </c>
      <c r="H66" s="49">
        <f t="shared" ref="H66:H72" si="12">H53/$H$60</f>
        <v>0.27272727272727271</v>
      </c>
      <c r="I66" s="42">
        <f>SUM(B66:H66)</f>
        <v>2.1361756464309014</v>
      </c>
      <c r="J66" s="54">
        <f>I66/7</f>
        <v>0.30516794949012876</v>
      </c>
    </row>
    <row r="67" spans="1:10" x14ac:dyDescent="0.25">
      <c r="A67" s="37" t="s">
        <v>2</v>
      </c>
      <c r="B67" s="42">
        <f t="shared" ref="B67:G67" si="13">B54/B60</f>
        <v>0.32507739938080488</v>
      </c>
      <c r="C67" s="42">
        <f t="shared" si="13"/>
        <v>0.32507739938080488</v>
      </c>
      <c r="D67" s="42">
        <f>D54/D60</f>
        <v>0.2413793103448276</v>
      </c>
      <c r="E67" s="42">
        <f t="shared" si="13"/>
        <v>0.27272727272727271</v>
      </c>
      <c r="F67" s="42">
        <f t="shared" si="13"/>
        <v>0.33333333333333331</v>
      </c>
      <c r="G67" s="42">
        <f t="shared" si="13"/>
        <v>0.36585365853658541</v>
      </c>
      <c r="H67" s="49">
        <f t="shared" si="12"/>
        <v>0.27272727272727271</v>
      </c>
      <c r="I67" s="42">
        <f t="shared" ref="I67:I72" si="14">SUM(B67:H67)</f>
        <v>2.1361756464309014</v>
      </c>
      <c r="J67" s="54">
        <f t="shared" ref="J67:J72" si="15">I67/7</f>
        <v>0.30516794949012876</v>
      </c>
    </row>
    <row r="68" spans="1:10" x14ac:dyDescent="0.25">
      <c r="A68" s="37" t="s">
        <v>3</v>
      </c>
      <c r="B68" s="42">
        <f t="shared" ref="B68:G68" si="16">B55/B60</f>
        <v>4.6439628482972124E-2</v>
      </c>
      <c r="C68" s="42">
        <f t="shared" si="16"/>
        <v>4.6439628482972124E-2</v>
      </c>
      <c r="D68" s="42">
        <f t="shared" si="16"/>
        <v>3.4482758620689655E-2</v>
      </c>
      <c r="E68" s="42">
        <f t="shared" si="16"/>
        <v>1.8181818181818177E-2</v>
      </c>
      <c r="F68" s="42">
        <f t="shared" si="16"/>
        <v>2.222222222222222E-2</v>
      </c>
      <c r="G68" s="42">
        <f t="shared" si="16"/>
        <v>2.4390243902439029E-2</v>
      </c>
      <c r="H68" s="49">
        <f t="shared" si="12"/>
        <v>1.8181818181818177E-2</v>
      </c>
      <c r="I68" s="42">
        <f t="shared" si="14"/>
        <v>0.21033811807493152</v>
      </c>
      <c r="J68" s="54">
        <f t="shared" si="15"/>
        <v>3.0048302582133073E-2</v>
      </c>
    </row>
    <row r="69" spans="1:10" x14ac:dyDescent="0.25">
      <c r="A69" s="37" t="s">
        <v>4</v>
      </c>
      <c r="B69" s="42">
        <f t="shared" ref="B69:G69" si="17">B56/B60</f>
        <v>6.5015479876160978E-2</v>
      </c>
      <c r="C69" s="42">
        <f t="shared" si="17"/>
        <v>6.5015479876160978E-2</v>
      </c>
      <c r="D69" s="42">
        <f t="shared" si="17"/>
        <v>0.10344827586206896</v>
      </c>
      <c r="E69" s="42">
        <f t="shared" si="17"/>
        <v>5.4545454545454536E-2</v>
      </c>
      <c r="F69" s="42">
        <f t="shared" si="17"/>
        <v>2.222222222222222E-2</v>
      </c>
      <c r="G69" s="42">
        <f t="shared" si="17"/>
        <v>4.065040650406504E-2</v>
      </c>
      <c r="H69" s="49">
        <f t="shared" si="12"/>
        <v>5.4545454545454536E-2</v>
      </c>
      <c r="I69" s="42">
        <f t="shared" si="14"/>
        <v>0.40544277343158719</v>
      </c>
      <c r="J69" s="54">
        <f t="shared" si="15"/>
        <v>5.7920396204512455E-2</v>
      </c>
    </row>
    <row r="70" spans="1:10" x14ac:dyDescent="0.25">
      <c r="A70" s="37" t="s">
        <v>5</v>
      </c>
      <c r="B70" s="42">
        <f t="shared" ref="B70:G70" si="18">B57/B60</f>
        <v>6.5015479876160978E-2</v>
      </c>
      <c r="C70" s="42">
        <f t="shared" si="18"/>
        <v>6.5015479876160978E-2</v>
      </c>
      <c r="D70" s="42">
        <f t="shared" si="18"/>
        <v>0.10344827586206896</v>
      </c>
      <c r="E70" s="42">
        <f t="shared" si="18"/>
        <v>0.16363636363636361</v>
      </c>
      <c r="F70" s="42">
        <f t="shared" si="18"/>
        <v>6.6666666666666652E-2</v>
      </c>
      <c r="G70" s="42">
        <f t="shared" si="18"/>
        <v>4.065040650406504E-2</v>
      </c>
      <c r="H70" s="49">
        <f t="shared" si="12"/>
        <v>0.16363636363636361</v>
      </c>
      <c r="I70" s="42">
        <f t="shared" si="14"/>
        <v>0.66806903605784984</v>
      </c>
      <c r="J70" s="54">
        <f t="shared" si="15"/>
        <v>9.5438433722549981E-2</v>
      </c>
    </row>
    <row r="71" spans="1:10" x14ac:dyDescent="0.25">
      <c r="A71" s="37" t="s">
        <v>19</v>
      </c>
      <c r="B71" s="42">
        <f t="shared" ref="B71:G71" si="19">B58/B60</f>
        <v>0.10835913312693496</v>
      </c>
      <c r="C71" s="42">
        <f t="shared" si="19"/>
        <v>0.10835913312693496</v>
      </c>
      <c r="D71" s="42">
        <f t="shared" si="19"/>
        <v>0.17241379310344829</v>
      </c>
      <c r="E71" s="42">
        <f t="shared" si="19"/>
        <v>0.16363636363636361</v>
      </c>
      <c r="F71" s="42">
        <f t="shared" si="19"/>
        <v>0.19999999999999998</v>
      </c>
      <c r="G71" s="42">
        <f t="shared" si="19"/>
        <v>0.12195121951219513</v>
      </c>
      <c r="H71" s="49">
        <f t="shared" si="12"/>
        <v>0.16363636363636361</v>
      </c>
      <c r="I71" s="42">
        <f t="shared" si="14"/>
        <v>1.0383560061422406</v>
      </c>
      <c r="J71" s="54">
        <f t="shared" si="15"/>
        <v>0.14833657230603436</v>
      </c>
    </row>
    <row r="72" spans="1:10" x14ac:dyDescent="0.25">
      <c r="A72" s="37" t="s">
        <v>20</v>
      </c>
      <c r="B72" s="42">
        <f t="shared" ref="B72:G72" si="20">B59/B60</f>
        <v>6.5015479876160978E-2</v>
      </c>
      <c r="C72" s="42">
        <f t="shared" si="20"/>
        <v>6.5015479876160978E-2</v>
      </c>
      <c r="D72" s="42">
        <f t="shared" si="20"/>
        <v>0.10344827586206896</v>
      </c>
      <c r="E72" s="42">
        <f t="shared" si="20"/>
        <v>5.4545454545454536E-2</v>
      </c>
      <c r="F72" s="42">
        <f t="shared" si="20"/>
        <v>2.222222222222222E-2</v>
      </c>
      <c r="G72" s="42">
        <f t="shared" si="20"/>
        <v>4.065040650406504E-2</v>
      </c>
      <c r="H72" s="49">
        <f t="shared" si="12"/>
        <v>5.4545454545454536E-2</v>
      </c>
      <c r="I72" s="42">
        <f t="shared" si="14"/>
        <v>0.40544277343158719</v>
      </c>
      <c r="J72" s="54">
        <f t="shared" si="15"/>
        <v>5.7920396204512455E-2</v>
      </c>
    </row>
    <row r="81" spans="1:5" x14ac:dyDescent="0.25">
      <c r="A81" s="46" t="s">
        <v>13</v>
      </c>
      <c r="B81" s="46" t="s">
        <v>15</v>
      </c>
      <c r="C81" s="46" t="s">
        <v>14</v>
      </c>
      <c r="D81" s="46" t="s">
        <v>16</v>
      </c>
      <c r="E81" s="46" t="s">
        <v>17</v>
      </c>
    </row>
    <row r="82" spans="1:5" x14ac:dyDescent="0.25">
      <c r="A82" s="46"/>
      <c r="B82" s="46">
        <v>0</v>
      </c>
      <c r="C82" s="46"/>
      <c r="D82" s="46">
        <v>0</v>
      </c>
      <c r="E82" s="46">
        <v>0</v>
      </c>
    </row>
    <row r="83" spans="1:5" x14ac:dyDescent="0.25">
      <c r="A83" s="20" t="s">
        <v>1</v>
      </c>
      <c r="B83" s="45">
        <f t="shared" ref="B83:B89" si="21">J66</f>
        <v>0.30516794949012876</v>
      </c>
      <c r="C83" s="45">
        <v>0.1915</v>
      </c>
      <c r="D83" s="45">
        <f>B83*2.2</f>
        <v>0.67136948887828329</v>
      </c>
      <c r="E83" s="45">
        <f>B83/1.9</f>
        <v>0.16061471025796251</v>
      </c>
    </row>
    <row r="84" spans="1:5" x14ac:dyDescent="0.25">
      <c r="A84" s="20" t="s">
        <v>2</v>
      </c>
      <c r="B84" s="45">
        <f t="shared" si="21"/>
        <v>0.30516794949012876</v>
      </c>
      <c r="C84" s="45">
        <v>0.34339999999999998</v>
      </c>
      <c r="D84" s="45">
        <f t="shared" ref="D84:D89" si="22">B84*2.2</f>
        <v>0.67136948887828329</v>
      </c>
      <c r="E84" s="45">
        <f t="shared" ref="E84:E89" si="23">B84/1.9</f>
        <v>0.16061471025796251</v>
      </c>
    </row>
    <row r="85" spans="1:5" x14ac:dyDescent="0.25">
      <c r="A85" s="20" t="s">
        <v>3</v>
      </c>
      <c r="B85" s="45">
        <f t="shared" si="21"/>
        <v>3.0048302582133073E-2</v>
      </c>
      <c r="C85" s="45">
        <v>4.7800000000000002E-2</v>
      </c>
      <c r="D85" s="45">
        <f t="shared" si="22"/>
        <v>6.6106265680692763E-2</v>
      </c>
      <c r="E85" s="45">
        <f t="shared" si="23"/>
        <v>1.5814896095859513E-2</v>
      </c>
    </row>
    <row r="86" spans="1:5" x14ac:dyDescent="0.25">
      <c r="A86" s="20" t="s">
        <v>4</v>
      </c>
      <c r="B86" s="45">
        <f t="shared" si="21"/>
        <v>5.7920396204512455E-2</v>
      </c>
      <c r="C86" s="45">
        <v>1.9099999999999999E-2</v>
      </c>
      <c r="D86" s="45">
        <f t="shared" si="22"/>
        <v>0.12742487164992741</v>
      </c>
      <c r="E86" s="45">
        <f t="shared" si="23"/>
        <v>3.0484419055006557E-2</v>
      </c>
    </row>
    <row r="87" spans="1:5" x14ac:dyDescent="0.25">
      <c r="A87" s="20" t="s">
        <v>5</v>
      </c>
      <c r="B87" s="45">
        <f t="shared" si="21"/>
        <v>9.5438433722549981E-2</v>
      </c>
      <c r="C87" s="45">
        <v>0.08</v>
      </c>
      <c r="D87" s="45">
        <f t="shared" si="22"/>
        <v>0.20996455418960996</v>
      </c>
      <c r="E87" s="45">
        <f t="shared" si="23"/>
        <v>5.0230754590815781E-2</v>
      </c>
    </row>
    <row r="88" spans="1:5" x14ac:dyDescent="0.25">
      <c r="A88" s="20" t="s">
        <v>19</v>
      </c>
      <c r="B88" s="45">
        <f t="shared" si="21"/>
        <v>0.14833657230603436</v>
      </c>
      <c r="C88" s="45">
        <v>0.1915</v>
      </c>
      <c r="D88" s="45">
        <f t="shared" si="22"/>
        <v>0.32634045907327563</v>
      </c>
      <c r="E88" s="45">
        <f t="shared" si="23"/>
        <v>7.8071880161070722E-2</v>
      </c>
    </row>
    <row r="89" spans="1:5" x14ac:dyDescent="0.25">
      <c r="A89" s="20" t="s">
        <v>20</v>
      </c>
      <c r="B89" s="45">
        <f t="shared" si="21"/>
        <v>5.7920396204512455E-2</v>
      </c>
      <c r="C89" s="45">
        <v>0.1268</v>
      </c>
      <c r="D89" s="45">
        <f t="shared" si="22"/>
        <v>0.12742487164992741</v>
      </c>
      <c r="E89" s="45">
        <f t="shared" si="23"/>
        <v>3.0484419055006557E-2</v>
      </c>
    </row>
    <row r="91" spans="1:5" x14ac:dyDescent="0.25">
      <c r="B91" t="s">
        <v>37</v>
      </c>
    </row>
    <row r="92" spans="1:5" x14ac:dyDescent="0.25">
      <c r="B92" t="s">
        <v>38</v>
      </c>
    </row>
    <row r="93" spans="1:5" x14ac:dyDescent="0.25">
      <c r="B93" t="s">
        <v>18</v>
      </c>
    </row>
  </sheetData>
  <mergeCells count="1">
    <mergeCell ref="A37:I37"/>
  </mergeCells>
  <pageMargins left="0.7" right="0.7" top="0.75" bottom="0.75" header="0.3" footer="0.3"/>
  <pageSetup paperSize="9" scale="62" orientation="portrait" horizontalDpi="4294967293" verticalDpi="300" r:id="rId1"/>
  <rowBreaks count="1" manualBreakCount="1">
    <brk id="6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dcterms:created xsi:type="dcterms:W3CDTF">2018-03-22T01:35:10Z</dcterms:created>
  <dcterms:modified xsi:type="dcterms:W3CDTF">2020-05-10T12:12:21Z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