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1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ocuments\CAMPAGNE 2023\RESULTATS\"/>
    </mc:Choice>
  </mc:AlternateContent>
  <xr:revisionPtr revIDLastSave="0" documentId="8_{CB20F948-6535-4551-99E5-C56156D1E4AE}" xr6:coauthVersionLast="47" xr6:coauthVersionMax="47" xr10:uidLastSave="{00000000-0000-0000-0000-000000000000}"/>
  <bookViews>
    <workbookView xWindow="-120" yWindow="-120" windowWidth="20730" windowHeight="11160" xr2:uid="{FCD5D97B-0FA7-4135-8B54-771CF03498AE}"/>
  </bookViews>
  <sheets>
    <sheet name="Manta" sheetId="2" r:id="rId1"/>
    <sheet name="Feuil1" sheetId="3" r:id="rId2"/>
  </sheets>
  <calcPr calcId="191028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9" i="2" l="1"/>
  <c r="AI8" i="2"/>
  <c r="AI7" i="2"/>
  <c r="AI6" i="2"/>
  <c r="AI5" i="2"/>
  <c r="AI3" i="2"/>
  <c r="AI4" i="2"/>
  <c r="AI2" i="2"/>
  <c r="AB9" i="2"/>
  <c r="AB8" i="2"/>
  <c r="AB7" i="2"/>
  <c r="AB6" i="2"/>
  <c r="AB5" i="2"/>
  <c r="AB4" i="2"/>
  <c r="AB2" i="2"/>
  <c r="AB3" i="2"/>
  <c r="AE4" i="2"/>
  <c r="J31" i="3"/>
  <c r="G31" i="3"/>
  <c r="D31" i="3"/>
  <c r="B31" i="3"/>
  <c r="AE8" i="2"/>
  <c r="AH8" i="2"/>
  <c r="AE6" i="2"/>
  <c r="AH6" i="2" s="1"/>
  <c r="AE5" i="2"/>
  <c r="AH5" i="2" s="1"/>
  <c r="AE7" i="2"/>
  <c r="AH7" i="2" s="1"/>
  <c r="AE9" i="2"/>
  <c r="AH9" i="2" s="1"/>
  <c r="AH4" i="2"/>
  <c r="AE3" i="2"/>
  <c r="AE2" i="2"/>
  <c r="AH3" i="2"/>
  <c r="AH2" i="2"/>
</calcChain>
</file>

<file path=xl/sharedStrings.xml><?xml version="1.0" encoding="utf-8"?>
<sst xmlns="http://schemas.openxmlformats.org/spreadsheetml/2006/main" count="186" uniqueCount="160">
  <si>
    <t>Echantillon</t>
  </si>
  <si>
    <t>Campagne</t>
  </si>
  <si>
    <t>Mer</t>
  </si>
  <si>
    <t>Manta</t>
  </si>
  <si>
    <t>Date</t>
  </si>
  <si>
    <t>Trafic</t>
  </si>
  <si>
    <t>côte la plus proche (mi)</t>
  </si>
  <si>
    <t>courant (m/s)</t>
  </si>
  <si>
    <t>Start Time (UTC)</t>
  </si>
  <si>
    <t>End time (UTC)</t>
  </si>
  <si>
    <t>Start Latitude</t>
  </si>
  <si>
    <t>Start Longitude</t>
  </si>
  <si>
    <t>Mid Latitude</t>
  </si>
  <si>
    <t>Mid Longitude</t>
  </si>
  <si>
    <t>End Latitude</t>
  </si>
  <si>
    <t>End Longitude</t>
  </si>
  <si>
    <t>Boat speed (kt)</t>
  </si>
  <si>
    <t>Wind force (B)</t>
  </si>
  <si>
    <t>Wind speed (kt)</t>
  </si>
  <si>
    <t>Wind direction (°)</t>
  </si>
  <si>
    <t>Sea state (B)</t>
  </si>
  <si>
    <t>Temperature (°C)</t>
  </si>
  <si>
    <t>pH (/)</t>
  </si>
  <si>
    <t>Oxygene dissous (mg/L)</t>
  </si>
  <si>
    <t>Salinité (SAL PSU)</t>
  </si>
  <si>
    <t>Start flowmeter</t>
  </si>
  <si>
    <t>End flowmeter</t>
  </si>
  <si>
    <t>Volume filtered (m3)</t>
  </si>
  <si>
    <t>filtered_distance</t>
  </si>
  <si>
    <t>Volume m3</t>
  </si>
  <si>
    <t>km2</t>
  </si>
  <si>
    <t>Commentaires</t>
  </si>
  <si>
    <t>Nombre particules &gt; 1 mm</t>
  </si>
  <si>
    <t>Concentration (nb/km²)</t>
  </si>
  <si>
    <t>Concentration (nb/m3)</t>
  </si>
  <si>
    <t>EM23-01</t>
  </si>
  <si>
    <t>Mer Tyrrhenienne</t>
  </si>
  <si>
    <t>08.07.2023</t>
  </si>
  <si>
    <t>19h48</t>
  </si>
  <si>
    <t>20h08</t>
  </si>
  <si>
    <t>41°37.028'N</t>
  </si>
  <si>
    <t>012°21.868'E</t>
  </si>
  <si>
    <t>41°36.618'N</t>
  </si>
  <si>
    <t>012°22.231'E</t>
  </si>
  <si>
    <t>41°36.222'N</t>
  </si>
  <si>
    <t>012°22.617'E</t>
  </si>
  <si>
    <t>1</t>
  </si>
  <si>
    <t>5</t>
  </si>
  <si>
    <t>28.055</t>
  </si>
  <si>
    <t>7.89</t>
  </si>
  <si>
    <t>2.06</t>
  </si>
  <si>
    <t>41.62</t>
  </si>
  <si>
    <t xml:space="preserve">à côte d'une réserve naturelle avec amphore romaine. Dernière minute manta hors de l'eau un peu </t>
  </si>
  <si>
    <t>EM23-02</t>
  </si>
  <si>
    <t>09.07.2023</t>
  </si>
  <si>
    <t>17h30</t>
  </si>
  <si>
    <t>17h50</t>
  </si>
  <si>
    <t>40°55.531'N</t>
  </si>
  <si>
    <t>12°53.248'E</t>
  </si>
  <si>
    <t>40°55.187'N</t>
  </si>
  <si>
    <t>012°53.706'E</t>
  </si>
  <si>
    <t>40°54.820'N</t>
  </si>
  <si>
    <t>012°54.174'E</t>
  </si>
  <si>
    <t>3</t>
  </si>
  <si>
    <t>29.4</t>
  </si>
  <si>
    <t>8.07</t>
  </si>
  <si>
    <t>6.31</t>
  </si>
  <si>
    <t>42.20</t>
  </si>
  <si>
    <t>prélèvement entre deux îles (ponza et palmarola)</t>
  </si>
  <si>
    <t>EM23-03</t>
  </si>
  <si>
    <t>10.07.2023</t>
  </si>
  <si>
    <t>11h20</t>
  </si>
  <si>
    <t>11h40</t>
  </si>
  <si>
    <t>40°53.630'N</t>
  </si>
  <si>
    <t>12°58.510'E</t>
  </si>
  <si>
    <t>40°53.225'N</t>
  </si>
  <si>
    <t>12°58.248'E</t>
  </si>
  <si>
    <t>40°52.847'N</t>
  </si>
  <si>
    <t>12°57.963'E</t>
  </si>
  <si>
    <t>0</t>
  </si>
  <si>
    <t>/</t>
  </si>
  <si>
    <t>28.66</t>
  </si>
  <si>
    <t>8.256</t>
  </si>
  <si>
    <t>4.89</t>
  </si>
  <si>
    <t>proximité village. Bout sous aile manta. Proche des côtes. Trafic ++.</t>
  </si>
  <si>
    <t>EM23-04</t>
  </si>
  <si>
    <t>20h43</t>
  </si>
  <si>
    <t>21h03</t>
  </si>
  <si>
    <t>41°13.141'N</t>
  </si>
  <si>
    <t>12°37.088'E</t>
  </si>
  <si>
    <t>41°13.591'N</t>
  </si>
  <si>
    <t>41°13.986'N</t>
  </si>
  <si>
    <t>12°36.743'E</t>
  </si>
  <si>
    <t>2</t>
  </si>
  <si>
    <t>27.87</t>
  </si>
  <si>
    <t>8.34</t>
  </si>
  <si>
    <t>5.58</t>
  </si>
  <si>
    <t>38.78</t>
  </si>
  <si>
    <t>loin des côtes, au large entre ponza et rome</t>
  </si>
  <si>
    <t>EM23-05</t>
  </si>
  <si>
    <t>11.07.2023</t>
  </si>
  <si>
    <t>18h01</t>
  </si>
  <si>
    <t>18h21</t>
  </si>
  <si>
    <t>41°43.078'N</t>
  </si>
  <si>
    <t>12°09.245'E</t>
  </si>
  <si>
    <t>41°42.855'N</t>
  </si>
  <si>
    <t>12°08.689'E</t>
  </si>
  <si>
    <t>41°42.642'N</t>
  </si>
  <si>
    <t>12°08.119'E</t>
  </si>
  <si>
    <t>31.2</t>
  </si>
  <si>
    <t>8.21</t>
  </si>
  <si>
    <t>3.27</t>
  </si>
  <si>
    <t>bug électrode</t>
  </si>
  <si>
    <t>estuaire rome</t>
  </si>
  <si>
    <t>EM23-06</t>
  </si>
  <si>
    <t>Bouches de Bonifacio</t>
  </si>
  <si>
    <t>12.07.2023</t>
  </si>
  <si>
    <t>18h08</t>
  </si>
  <si>
    <t>18h28</t>
  </si>
  <si>
    <t>41°14.581'N</t>
  </si>
  <si>
    <t>009°05.573'E</t>
  </si>
  <si>
    <t>41°14.368'N</t>
  </si>
  <si>
    <t>009°04.991'E</t>
  </si>
  <si>
    <t>41°14.150'N</t>
  </si>
  <si>
    <t>009°04.390'E</t>
  </si>
  <si>
    <t>vent très fort</t>
  </si>
  <si>
    <t>EM23-07</t>
  </si>
  <si>
    <t>Mer de Sardaigne</t>
  </si>
  <si>
    <t>13.07.2023</t>
  </si>
  <si>
    <t>12h48</t>
  </si>
  <si>
    <t>13h48</t>
  </si>
  <si>
    <t>40°57.530'N</t>
  </si>
  <si>
    <t>008°14.332'E</t>
  </si>
  <si>
    <t>40°57.886'N</t>
  </si>
  <si>
    <t>008°14.636'E</t>
  </si>
  <si>
    <t>40°58.272'N</t>
  </si>
  <si>
    <t>008°14.959'E</t>
  </si>
  <si>
    <t>7</t>
  </si>
  <si>
    <t>Dans une baie, manta relevé environ 5sec après les 20min règlementaires</t>
  </si>
  <si>
    <t>EM23-08</t>
  </si>
  <si>
    <t>20h11</t>
  </si>
  <si>
    <t>20h31</t>
  </si>
  <si>
    <t>40°33.766'N</t>
  </si>
  <si>
    <t>008°10.191'E</t>
  </si>
  <si>
    <t>40°34.121'N</t>
  </si>
  <si>
    <t>008°10.502'E</t>
  </si>
  <si>
    <t>40°34.466'N</t>
  </si>
  <si>
    <t>008°10.823'E</t>
  </si>
  <si>
    <t>13</t>
  </si>
  <si>
    <t>Date &amp; Time</t>
  </si>
  <si>
    <t>Temp (C)</t>
  </si>
  <si>
    <t>Baro (mB)</t>
  </si>
  <si>
    <t>pH</t>
  </si>
  <si>
    <t>pHmV</t>
  </si>
  <si>
    <t>ORP</t>
  </si>
  <si>
    <t>DO (mg/L)</t>
  </si>
  <si>
    <t>DO (%Sat)</t>
  </si>
  <si>
    <t xml:space="preserve">EC (uS/cm) </t>
  </si>
  <si>
    <t>SAL (PSU)</t>
  </si>
  <si>
    <t>SSG (dt)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</si>
</sst>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theme="9"/>
      </top>
      <bottom style="thick">
        <color theme="9"/>
      </bottom>
      <diagonal/>
    </border>
    <border>
      <left/>
      <right/>
      <top style="thick">
        <color theme="9"/>
      </top>
      <bottom style="thick">
        <color theme="9"/>
      </bottom>
      <diagonal/>
    </border>
    <border>
      <left/>
      <right/>
      <top style="thick">
        <color theme="7"/>
      </top>
      <bottom style="thick">
        <color theme="7"/>
      </bottom>
      <diagonal/>
    </border>
    <border>
      <left/>
      <right style="thick">
        <color theme="5"/>
      </right>
      <top style="thick">
        <color theme="7"/>
      </top>
      <bottom style="thick">
        <color theme="7"/>
      </bottom>
      <diagonal/>
    </border>
    <border>
      <left/>
      <right/>
      <top style="thick">
        <color theme="5"/>
      </top>
      <bottom style="thick">
        <color theme="5"/>
      </bottom>
      <diagonal/>
    </border>
    <border>
      <left style="thick">
        <color theme="4"/>
      </left>
      <right/>
      <top style="thick">
        <color theme="4"/>
      </top>
      <bottom style="thick">
        <color theme="4"/>
      </bottom>
      <diagonal/>
    </border>
    <border>
      <left/>
      <right/>
      <top style="thick">
        <color theme="4"/>
      </top>
      <bottom style="thick">
        <color theme="4"/>
      </bottom>
      <diagonal/>
    </border>
    <border>
      <left style="thick">
        <color rgb="FFFD6FCF"/>
      </left>
      <right/>
      <top style="thick">
        <color rgb="FFFD6FCF"/>
      </top>
      <bottom style="thick">
        <color rgb="FFFD6FCF"/>
      </bottom>
      <diagonal/>
    </border>
    <border>
      <left style="thick">
        <color rgb="FFFF0000"/>
      </left>
      <right/>
      <top style="thick">
        <color rgb="FFFF0000"/>
      </top>
      <bottom style="thick">
        <color rgb="FFFF0000"/>
      </bottom>
      <diagonal/>
    </border>
    <border>
      <left/>
      <right/>
      <top style="thick">
        <color rgb="FFFF0000"/>
      </top>
      <bottom style="thick">
        <color rgb="FFFF0000"/>
      </bottom>
      <diagonal/>
    </border>
    <border>
      <left/>
      <right style="thick">
        <color theme="8" tint="-0.24994659260841701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49" fontId="1" fillId="2" borderId="9" xfId="0" applyNumberFormat="1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3" xfId="0" applyBorder="1" applyAlignment="1">
      <alignment horizontal="left"/>
    </xf>
    <xf numFmtId="49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11" fontId="3" fillId="0" borderId="0" xfId="0" applyNumberFormat="1" applyFont="1" applyAlignment="1">
      <alignment horizontal="center" vertical="center"/>
    </xf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2" fontId="1" fillId="2" borderId="0" xfId="0" applyNumberFormat="1" applyFont="1" applyFill="1" applyAlignment="1">
      <alignment horizontal="center" vertical="center"/>
    </xf>
    <xf numFmtId="164" fontId="1" fillId="2" borderId="10" xfId="0" applyNumberFormat="1" applyFont="1" applyFill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22" fontId="0" fillId="0" borderId="0" xfId="0" applyNumberFormat="1"/>
    <xf numFmtId="14" fontId="1" fillId="2" borderId="2" xfId="0" applyNumberFormat="1" applyFont="1" applyFill="1" applyBorder="1" applyAlignment="1">
      <alignment horizontal="center" vertical="center"/>
    </xf>
    <xf numFmtId="1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162FB-B6D5-4355-BD39-D732BB104B09}">
  <dimension ref="A1:AI16"/>
  <sheetViews>
    <sheetView tabSelected="1" topLeftCell="AC1" zoomScaleNormal="100" workbookViewId="0">
      <selection activeCell="AE13" sqref="AE13"/>
    </sheetView>
  </sheetViews>
  <sheetFormatPr defaultColWidth="11.42578125" defaultRowHeight="15"/>
  <cols>
    <col min="1" max="1" width="12" style="13" bestFit="1" customWidth="1"/>
    <col min="2" max="2" width="11.140625" style="13" bestFit="1" customWidth="1"/>
    <col min="3" max="3" width="20" style="14" bestFit="1" customWidth="1"/>
    <col min="4" max="4" width="8.42578125" style="13" bestFit="1" customWidth="1"/>
    <col min="5" max="5" width="10.7109375" style="29" bestFit="1" customWidth="1"/>
    <col min="6" max="6" width="10.7109375" style="22" customWidth="1"/>
    <col min="7" max="7" width="24.28515625" style="22" bestFit="1" customWidth="1"/>
    <col min="8" max="8" width="19.7109375" style="22" customWidth="1"/>
    <col min="9" max="9" width="17" style="13" bestFit="1" customWidth="1"/>
    <col min="10" max="10" width="17" style="13" customWidth="1"/>
    <col min="11" max="11" width="14.5703125" style="13" bestFit="1" customWidth="1"/>
    <col min="12" max="12" width="16.42578125" style="13" bestFit="1" customWidth="1"/>
    <col min="13" max="13" width="13.5703125" style="13" bestFit="1" customWidth="1"/>
    <col min="14" max="14" width="15.28515625" style="13" bestFit="1" customWidth="1"/>
    <col min="15" max="15" width="13.42578125" style="13" bestFit="1" customWidth="1"/>
    <col min="16" max="16" width="15.140625" style="13" bestFit="1" customWidth="1"/>
    <col min="17" max="17" width="15.85546875" style="13" bestFit="1" customWidth="1"/>
    <col min="18" max="18" width="15.140625" style="16" bestFit="1" customWidth="1"/>
    <col min="19" max="19" width="16.7109375" style="16" bestFit="1" customWidth="1"/>
    <col min="20" max="20" width="18.5703125" style="13" bestFit="1" customWidth="1"/>
    <col min="21" max="21" width="13.140625" style="13" bestFit="1" customWidth="1"/>
    <col min="22" max="22" width="17.7109375" style="26" bestFit="1" customWidth="1"/>
    <col min="23" max="23" width="17.7109375" style="13" customWidth="1"/>
    <col min="24" max="24" width="23.85546875" style="13" customWidth="1"/>
    <col min="25" max="25" width="17.7109375" style="13" customWidth="1"/>
    <col min="26" max="26" width="16.7109375" style="17" bestFit="1" customWidth="1"/>
    <col min="27" max="27" width="15.42578125" style="17" bestFit="1" customWidth="1"/>
    <col min="28" max="28" width="21.42578125" style="17" bestFit="1" customWidth="1"/>
    <col min="29" max="29" width="21.42578125" style="17" customWidth="1"/>
    <col min="30" max="30" width="32.28515625" style="17" bestFit="1" customWidth="1"/>
    <col min="31" max="31" width="32.28515625" style="17" customWidth="1"/>
    <col min="32" max="32" width="90.7109375" style="15" bestFit="1" customWidth="1"/>
    <col min="33" max="33" width="34.5703125" style="17" customWidth="1"/>
    <col min="34" max="34" width="24.5703125" style="13" bestFit="1" customWidth="1"/>
    <col min="35" max="35" width="23.85546875" style="13" bestFit="1" customWidth="1"/>
    <col min="36" max="16384" width="11.42578125" style="13"/>
  </cols>
  <sheetData>
    <row r="1" spans="1:35" ht="15.75">
      <c r="A1" s="1" t="s">
        <v>0</v>
      </c>
      <c r="B1" s="1" t="s">
        <v>1</v>
      </c>
      <c r="C1" s="1" t="s">
        <v>2</v>
      </c>
      <c r="D1" s="1" t="s">
        <v>3</v>
      </c>
      <c r="E1" s="28" t="s">
        <v>4</v>
      </c>
      <c r="F1" s="24" t="s">
        <v>5</v>
      </c>
      <c r="G1" s="24" t="s">
        <v>6</v>
      </c>
      <c r="H1" s="24" t="s">
        <v>7</v>
      </c>
      <c r="I1" s="2" t="s">
        <v>8</v>
      </c>
      <c r="J1" s="3" t="s">
        <v>9</v>
      </c>
      <c r="K1" s="3" t="s">
        <v>10</v>
      </c>
      <c r="L1" s="3" t="s">
        <v>11</v>
      </c>
      <c r="M1" s="4" t="s">
        <v>12</v>
      </c>
      <c r="N1" s="5" t="s">
        <v>13</v>
      </c>
      <c r="O1" s="6" t="s">
        <v>14</v>
      </c>
      <c r="P1" s="6" t="s">
        <v>15</v>
      </c>
      <c r="Q1" s="7" t="s">
        <v>16</v>
      </c>
      <c r="R1" s="8" t="s">
        <v>17</v>
      </c>
      <c r="S1" s="8" t="s">
        <v>18</v>
      </c>
      <c r="T1" s="9" t="s">
        <v>19</v>
      </c>
      <c r="U1" s="9" t="s">
        <v>20</v>
      </c>
      <c r="V1" s="25" t="s">
        <v>21</v>
      </c>
      <c r="W1" s="10" t="s">
        <v>22</v>
      </c>
      <c r="X1" s="10" t="s">
        <v>23</v>
      </c>
      <c r="Y1" s="10" t="s">
        <v>24</v>
      </c>
      <c r="Z1" s="11" t="s">
        <v>25</v>
      </c>
      <c r="AA1" s="12" t="s">
        <v>26</v>
      </c>
      <c r="AB1" s="12" t="s">
        <v>27</v>
      </c>
      <c r="AC1" s="12" t="s">
        <v>28</v>
      </c>
      <c r="AD1" s="12" t="s">
        <v>29</v>
      </c>
      <c r="AE1" s="12" t="s">
        <v>30</v>
      </c>
      <c r="AF1" s="19" t="s">
        <v>31</v>
      </c>
      <c r="AG1" s="18" t="s">
        <v>32</v>
      </c>
      <c r="AH1" s="18" t="s">
        <v>33</v>
      </c>
      <c r="AI1" s="18" t="s">
        <v>34</v>
      </c>
    </row>
    <row r="2" spans="1:35">
      <c r="A2" s="13" t="s">
        <v>35</v>
      </c>
      <c r="B2" s="13">
        <v>1</v>
      </c>
      <c r="C2" s="14" t="s">
        <v>36</v>
      </c>
      <c r="D2" s="13" t="s">
        <v>35</v>
      </c>
      <c r="E2" s="29" t="s">
        <v>37</v>
      </c>
      <c r="F2" s="22">
        <v>2</v>
      </c>
      <c r="G2" s="22">
        <v>4.57</v>
      </c>
      <c r="H2" s="22">
        <v>6.9129999999999997E-2</v>
      </c>
      <c r="I2" s="13" t="s">
        <v>38</v>
      </c>
      <c r="J2" s="13" t="s">
        <v>39</v>
      </c>
      <c r="K2" s="13" t="s">
        <v>40</v>
      </c>
      <c r="L2" s="13" t="s">
        <v>41</v>
      </c>
      <c r="M2" s="13" t="s">
        <v>42</v>
      </c>
      <c r="N2" s="13" t="s">
        <v>43</v>
      </c>
      <c r="O2" s="13" t="s">
        <v>44</v>
      </c>
      <c r="P2" s="13" t="s">
        <v>45</v>
      </c>
      <c r="Q2" s="13">
        <v>2.9</v>
      </c>
      <c r="R2" s="16" t="s">
        <v>46</v>
      </c>
      <c r="S2" s="16" t="s">
        <v>47</v>
      </c>
      <c r="T2" s="13">
        <v>150</v>
      </c>
      <c r="U2" s="13">
        <v>1</v>
      </c>
      <c r="V2" s="26" t="s">
        <v>48</v>
      </c>
      <c r="W2" s="13" t="s">
        <v>49</v>
      </c>
      <c r="X2" s="13" t="s">
        <v>50</v>
      </c>
      <c r="Y2" s="13" t="s">
        <v>51</v>
      </c>
      <c r="Z2" s="17">
        <v>79845</v>
      </c>
      <c r="AA2" s="17">
        <v>86154</v>
      </c>
      <c r="AB2" s="20">
        <f>(AA2-Z2)*0.6*0.2*0.3</f>
        <v>227.12399999999997</v>
      </c>
      <c r="AC2" s="20"/>
      <c r="AD2" s="20"/>
      <c r="AE2" s="21">
        <f>Q2*1.852*0.3333*(60*10^-5)</f>
        <v>1.0740525840000001E-3</v>
      </c>
      <c r="AF2" s="15" t="s">
        <v>52</v>
      </c>
      <c r="AG2" s="17">
        <v>133</v>
      </c>
      <c r="AH2" s="23">
        <f t="shared" ref="AH2:AH9" si="0">AG2/AE2</f>
        <v>123830.06379881303</v>
      </c>
      <c r="AI2" s="22">
        <f>AG3/AB3</f>
        <v>0.7255389718076285</v>
      </c>
    </row>
    <row r="3" spans="1:35">
      <c r="A3" s="13" t="s">
        <v>53</v>
      </c>
      <c r="B3" s="13">
        <v>1</v>
      </c>
      <c r="C3" s="14" t="s">
        <v>36</v>
      </c>
      <c r="D3" s="13" t="s">
        <v>53</v>
      </c>
      <c r="E3" s="29" t="s">
        <v>54</v>
      </c>
      <c r="F3" s="22">
        <v>3</v>
      </c>
      <c r="G3" s="22">
        <v>1.56</v>
      </c>
      <c r="H3" s="22">
        <v>5.5393999999999999E-2</v>
      </c>
      <c r="I3" s="13" t="s">
        <v>55</v>
      </c>
      <c r="J3" s="13" t="s">
        <v>56</v>
      </c>
      <c r="K3" s="13" t="s">
        <v>57</v>
      </c>
      <c r="L3" s="13" t="s">
        <v>58</v>
      </c>
      <c r="M3" s="13" t="s">
        <v>59</v>
      </c>
      <c r="N3" s="13" t="s">
        <v>60</v>
      </c>
      <c r="O3" s="13" t="s">
        <v>61</v>
      </c>
      <c r="P3" s="13" t="s">
        <v>62</v>
      </c>
      <c r="Q3" s="13">
        <v>2.9</v>
      </c>
      <c r="R3" s="16" t="s">
        <v>46</v>
      </c>
      <c r="S3" s="16" t="s">
        <v>63</v>
      </c>
      <c r="T3" s="13">
        <v>330</v>
      </c>
      <c r="U3" s="13">
        <v>1</v>
      </c>
      <c r="V3" s="26" t="s">
        <v>64</v>
      </c>
      <c r="W3" s="13" t="s">
        <v>65</v>
      </c>
      <c r="X3" s="13" t="s">
        <v>66</v>
      </c>
      <c r="Y3" s="13" t="s">
        <v>67</v>
      </c>
      <c r="Z3" s="17">
        <v>87631</v>
      </c>
      <c r="AA3" s="17">
        <v>93527</v>
      </c>
      <c r="AB3" s="17">
        <f>(AA3-Z3)*0.6*0.2*0.3</f>
        <v>212.256</v>
      </c>
      <c r="AE3" s="21">
        <f>Q3*1.852*0.3333*(60*10^-5)</f>
        <v>1.0740525840000001E-3</v>
      </c>
      <c r="AF3" s="15" t="s">
        <v>68</v>
      </c>
      <c r="AG3" s="17">
        <v>154</v>
      </c>
      <c r="AH3" s="23">
        <f t="shared" si="0"/>
        <v>143382.17913546771</v>
      </c>
      <c r="AI3" s="22">
        <f>AG2/AB2</f>
        <v>0.58558320564977728</v>
      </c>
    </row>
    <row r="4" spans="1:35">
      <c r="A4" s="13" t="s">
        <v>69</v>
      </c>
      <c r="B4" s="13">
        <v>1</v>
      </c>
      <c r="C4" s="14" t="s">
        <v>36</v>
      </c>
      <c r="D4" s="13" t="s">
        <v>69</v>
      </c>
      <c r="E4" s="29" t="s">
        <v>70</v>
      </c>
      <c r="F4" s="22">
        <v>4</v>
      </c>
      <c r="G4" s="22">
        <v>0.25</v>
      </c>
      <c r="H4" s="22">
        <v>7.2832999999999995E-2</v>
      </c>
      <c r="I4" s="13" t="s">
        <v>71</v>
      </c>
      <c r="J4" s="13" t="s">
        <v>72</v>
      </c>
      <c r="K4" s="13" t="s">
        <v>73</v>
      </c>
      <c r="L4" s="13" t="s">
        <v>74</v>
      </c>
      <c r="M4" s="13" t="s">
        <v>75</v>
      </c>
      <c r="N4" s="13" t="s">
        <v>76</v>
      </c>
      <c r="O4" s="13" t="s">
        <v>77</v>
      </c>
      <c r="P4" s="13" t="s">
        <v>78</v>
      </c>
      <c r="Q4" s="13">
        <v>2.6</v>
      </c>
      <c r="R4" s="16" t="s">
        <v>79</v>
      </c>
      <c r="S4" s="16" t="s">
        <v>79</v>
      </c>
      <c r="T4" s="13" t="s">
        <v>80</v>
      </c>
      <c r="U4" s="13">
        <v>0</v>
      </c>
      <c r="V4" s="26" t="s">
        <v>81</v>
      </c>
      <c r="W4" s="13" t="s">
        <v>82</v>
      </c>
      <c r="X4" s="13" t="s">
        <v>83</v>
      </c>
      <c r="Y4" s="13">
        <v>42</v>
      </c>
      <c r="Z4" s="17">
        <v>94234</v>
      </c>
      <c r="AA4" s="17">
        <v>100469</v>
      </c>
      <c r="AB4" s="17">
        <f>(AA4-Z4)*0.6*0.2*0.3</f>
        <v>224.46</v>
      </c>
      <c r="AE4" s="21">
        <f>Q4*1.852*0.3333*(60*10^-5)</f>
        <v>9.6294369600000032E-4</v>
      </c>
      <c r="AF4" s="15" t="s">
        <v>84</v>
      </c>
      <c r="AG4" s="17">
        <v>147</v>
      </c>
      <c r="AH4" s="23">
        <f t="shared" si="0"/>
        <v>152656.90051311156</v>
      </c>
      <c r="AI4" s="22">
        <f>AG4/AB4</f>
        <v>0.65490510558674153</v>
      </c>
    </row>
    <row r="5" spans="1:35">
      <c r="A5" s="13" t="s">
        <v>85</v>
      </c>
      <c r="B5" s="13">
        <v>1</v>
      </c>
      <c r="C5" s="14" t="s">
        <v>36</v>
      </c>
      <c r="D5" s="13" t="s">
        <v>85</v>
      </c>
      <c r="E5" s="29" t="s">
        <v>70</v>
      </c>
      <c r="F5" s="22">
        <v>2</v>
      </c>
      <c r="G5" s="22">
        <v>12.6</v>
      </c>
      <c r="H5" s="22">
        <v>3.7829000000000002E-2</v>
      </c>
      <c r="I5" s="13" t="s">
        <v>86</v>
      </c>
      <c r="J5" s="13" t="s">
        <v>87</v>
      </c>
      <c r="K5" s="13" t="s">
        <v>88</v>
      </c>
      <c r="L5" s="13" t="s">
        <v>89</v>
      </c>
      <c r="M5" s="13" t="s">
        <v>90</v>
      </c>
      <c r="N5" s="13" t="s">
        <v>89</v>
      </c>
      <c r="O5" s="13" t="s">
        <v>91</v>
      </c>
      <c r="P5" s="13" t="s">
        <v>92</v>
      </c>
      <c r="Q5" s="13">
        <v>2.8</v>
      </c>
      <c r="R5" s="16" t="s">
        <v>93</v>
      </c>
      <c r="S5" s="16" t="s">
        <v>47</v>
      </c>
      <c r="T5" s="13">
        <v>310</v>
      </c>
      <c r="U5" s="13">
        <v>2</v>
      </c>
      <c r="V5" s="26" t="s">
        <v>94</v>
      </c>
      <c r="W5" s="13" t="s">
        <v>95</v>
      </c>
      <c r="X5" s="13" t="s">
        <v>96</v>
      </c>
      <c r="Y5" s="13" t="s">
        <v>97</v>
      </c>
      <c r="Z5" s="17">
        <v>100871</v>
      </c>
      <c r="AA5" s="17">
        <v>106935</v>
      </c>
      <c r="AB5" s="17">
        <f>(AA5-Z5)*0.6*0.2*0.3</f>
        <v>218.304</v>
      </c>
      <c r="AE5" s="21">
        <f t="shared" ref="AE5:AE16" si="1">Q5*1.852*0.3333*(60*10^-5)</f>
        <v>1.0370162879999999E-3</v>
      </c>
      <c r="AF5" s="15" t="s">
        <v>98</v>
      </c>
      <c r="AG5" s="17">
        <v>64</v>
      </c>
      <c r="AH5" s="23">
        <f t="shared" si="0"/>
        <v>61715.52051842025</v>
      </c>
      <c r="AI5" s="22">
        <f>AG5/AB5</f>
        <v>0.29316915860451481</v>
      </c>
    </row>
    <row r="6" spans="1:35">
      <c r="A6" s="13" t="s">
        <v>99</v>
      </c>
      <c r="B6" s="13">
        <v>1</v>
      </c>
      <c r="C6" s="14" t="s">
        <v>36</v>
      </c>
      <c r="D6" s="13" t="s">
        <v>99</v>
      </c>
      <c r="E6" s="29" t="s">
        <v>100</v>
      </c>
      <c r="F6" s="22">
        <v>3</v>
      </c>
      <c r="G6" s="22">
        <v>4.29</v>
      </c>
      <c r="H6" s="22">
        <v>0.05</v>
      </c>
      <c r="I6" s="13" t="s">
        <v>101</v>
      </c>
      <c r="J6" s="13" t="s">
        <v>102</v>
      </c>
      <c r="K6" s="13" t="s">
        <v>103</v>
      </c>
      <c r="L6" s="13" t="s">
        <v>104</v>
      </c>
      <c r="M6" s="13" t="s">
        <v>105</v>
      </c>
      <c r="N6" s="13" t="s">
        <v>106</v>
      </c>
      <c r="O6" s="13" t="s">
        <v>107</v>
      </c>
      <c r="P6" s="13" t="s">
        <v>108</v>
      </c>
      <c r="Q6" s="13">
        <v>2.8</v>
      </c>
      <c r="R6" s="16" t="s">
        <v>79</v>
      </c>
      <c r="S6" s="16" t="s">
        <v>79</v>
      </c>
      <c r="T6" s="13">
        <v>0</v>
      </c>
      <c r="U6" s="13">
        <v>0</v>
      </c>
      <c r="V6" s="26" t="s">
        <v>109</v>
      </c>
      <c r="W6" s="13" t="s">
        <v>110</v>
      </c>
      <c r="X6" s="13" t="s">
        <v>111</v>
      </c>
      <c r="Y6" s="13" t="s">
        <v>112</v>
      </c>
      <c r="Z6" s="17">
        <v>7486</v>
      </c>
      <c r="AA6" s="17">
        <v>13328</v>
      </c>
      <c r="AB6" s="17">
        <f>(AA6-Z6)*0.6*0.2*0.3</f>
        <v>210.31199999999998</v>
      </c>
      <c r="AE6" s="21">
        <f t="shared" si="1"/>
        <v>1.0370162879999999E-3</v>
      </c>
      <c r="AF6" s="15" t="s">
        <v>113</v>
      </c>
      <c r="AG6" s="17">
        <v>17</v>
      </c>
      <c r="AH6" s="23">
        <f t="shared" si="0"/>
        <v>16393.185137705379</v>
      </c>
      <c r="AI6" s="22">
        <f>AG6/AB6</f>
        <v>8.0832287268439273E-2</v>
      </c>
    </row>
    <row r="7" spans="1:35">
      <c r="A7" s="13" t="s">
        <v>114</v>
      </c>
      <c r="B7" s="13">
        <v>1</v>
      </c>
      <c r="C7" s="14" t="s">
        <v>115</v>
      </c>
      <c r="D7" s="13" t="s">
        <v>114</v>
      </c>
      <c r="E7" s="29" t="s">
        <v>116</v>
      </c>
      <c r="F7" s="22">
        <v>3</v>
      </c>
      <c r="G7" s="22">
        <v>2.54</v>
      </c>
      <c r="H7" s="22">
        <v>0.02</v>
      </c>
      <c r="I7" s="13" t="s">
        <v>117</v>
      </c>
      <c r="J7" s="13" t="s">
        <v>118</v>
      </c>
      <c r="K7" s="13" t="s">
        <v>119</v>
      </c>
      <c r="L7" s="13" t="s">
        <v>120</v>
      </c>
      <c r="M7" s="13" t="s">
        <v>121</v>
      </c>
      <c r="N7" s="13" t="s">
        <v>122</v>
      </c>
      <c r="O7" s="13" t="s">
        <v>123</v>
      </c>
      <c r="P7" s="13" t="s">
        <v>124</v>
      </c>
      <c r="Q7" s="13">
        <v>2.9</v>
      </c>
      <c r="R7" s="16" t="s">
        <v>93</v>
      </c>
      <c r="S7" s="16" t="s">
        <v>80</v>
      </c>
      <c r="T7" s="13" t="s">
        <v>80</v>
      </c>
      <c r="U7" s="13">
        <v>2</v>
      </c>
      <c r="V7" s="26">
        <v>26.7</v>
      </c>
      <c r="W7" s="13">
        <v>8.34</v>
      </c>
      <c r="X7" s="13">
        <v>2.34</v>
      </c>
      <c r="Y7" s="13">
        <v>42.23</v>
      </c>
      <c r="Z7" s="17">
        <v>13853</v>
      </c>
      <c r="AA7" s="17">
        <v>19428</v>
      </c>
      <c r="AB7" s="17">
        <f>(AA7-Z7)*0.6*0.2*0.3</f>
        <v>200.7</v>
      </c>
      <c r="AE7" s="21">
        <f t="shared" si="1"/>
        <v>1.0740525840000001E-3</v>
      </c>
      <c r="AF7" s="15" t="s">
        <v>125</v>
      </c>
      <c r="AG7" s="17">
        <v>2</v>
      </c>
      <c r="AH7" s="13">
        <f t="shared" si="0"/>
        <v>1862.1062225385417</v>
      </c>
      <c r="AI7" s="13">
        <f>AG7/AB7</f>
        <v>9.9651220727453912E-3</v>
      </c>
    </row>
    <row r="8" spans="1:35">
      <c r="A8" s="13" t="s">
        <v>126</v>
      </c>
      <c r="B8" s="13">
        <v>1</v>
      </c>
      <c r="C8" s="14" t="s">
        <v>127</v>
      </c>
      <c r="D8" s="13" t="s">
        <v>126</v>
      </c>
      <c r="E8" s="29" t="s">
        <v>128</v>
      </c>
      <c r="F8" s="22">
        <v>2</v>
      </c>
      <c r="G8" s="22">
        <v>0.77</v>
      </c>
      <c r="I8" s="13" t="s">
        <v>129</v>
      </c>
      <c r="J8" s="13" t="s">
        <v>130</v>
      </c>
      <c r="K8" s="13" t="s">
        <v>131</v>
      </c>
      <c r="L8" s="13" t="s">
        <v>132</v>
      </c>
      <c r="M8" s="13" t="s">
        <v>133</v>
      </c>
      <c r="N8" s="13" t="s">
        <v>134</v>
      </c>
      <c r="O8" s="13" t="s">
        <v>135</v>
      </c>
      <c r="P8" s="13" t="s">
        <v>136</v>
      </c>
      <c r="Q8" s="13">
        <v>2.6</v>
      </c>
      <c r="R8" s="16" t="s">
        <v>93</v>
      </c>
      <c r="S8" s="16" t="s">
        <v>137</v>
      </c>
      <c r="T8" s="13">
        <v>70</v>
      </c>
      <c r="U8" s="13">
        <v>0</v>
      </c>
      <c r="V8" s="26">
        <v>26.627500000000005</v>
      </c>
      <c r="W8" s="13">
        <v>8.4099999999999966</v>
      </c>
      <c r="X8" s="13">
        <v>2.6194999999999999</v>
      </c>
      <c r="Y8" s="13">
        <v>38.154150000000001</v>
      </c>
      <c r="Z8" s="17">
        <v>19529</v>
      </c>
      <c r="AA8" s="17">
        <v>25692</v>
      </c>
      <c r="AB8" s="17">
        <f>(AA8-Z8)*0.6*0.2*0.3</f>
        <v>221.86799999999997</v>
      </c>
      <c r="AE8" s="21">
        <f t="shared" si="1"/>
        <v>9.6294369600000032E-4</v>
      </c>
      <c r="AF8" s="15" t="s">
        <v>138</v>
      </c>
      <c r="AG8" s="17">
        <v>97</v>
      </c>
      <c r="AH8" s="13">
        <f t="shared" si="0"/>
        <v>100732.78469232532</v>
      </c>
      <c r="AI8" s="13">
        <f>AG8/AB8</f>
        <v>0.43719689184560195</v>
      </c>
    </row>
    <row r="9" spans="1:35">
      <c r="A9" s="13" t="s">
        <v>139</v>
      </c>
      <c r="B9" s="13">
        <v>1</v>
      </c>
      <c r="C9" s="14" t="s">
        <v>127</v>
      </c>
      <c r="D9" s="13" t="s">
        <v>139</v>
      </c>
      <c r="E9" s="29" t="s">
        <v>128</v>
      </c>
      <c r="G9" s="22">
        <v>0.46</v>
      </c>
      <c r="I9" s="13" t="s">
        <v>140</v>
      </c>
      <c r="J9" s="13" t="s">
        <v>141</v>
      </c>
      <c r="K9" s="13" t="s">
        <v>142</v>
      </c>
      <c r="L9" s="13" t="s">
        <v>143</v>
      </c>
      <c r="M9" s="13" t="s">
        <v>144</v>
      </c>
      <c r="N9" s="13" t="s">
        <v>145</v>
      </c>
      <c r="O9" s="13" t="s">
        <v>146</v>
      </c>
      <c r="P9" s="13" t="s">
        <v>147</v>
      </c>
      <c r="Q9" s="13">
        <v>2.8</v>
      </c>
      <c r="R9" s="16" t="s">
        <v>63</v>
      </c>
      <c r="S9" s="16" t="s">
        <v>148</v>
      </c>
      <c r="T9" s="13">
        <v>330</v>
      </c>
      <c r="U9" s="13">
        <v>1</v>
      </c>
      <c r="V9" s="26">
        <v>26.38</v>
      </c>
      <c r="W9" s="13">
        <v>8.4</v>
      </c>
      <c r="X9" s="13">
        <v>2.46</v>
      </c>
      <c r="Y9" s="13">
        <v>41.87</v>
      </c>
      <c r="Z9" s="17">
        <v>26028</v>
      </c>
      <c r="AA9" s="17">
        <v>32323</v>
      </c>
      <c r="AB9" s="17">
        <f>(AA9-Z9)*0.6*0.2*0.3</f>
        <v>226.62000000000003</v>
      </c>
      <c r="AE9" s="21">
        <f t="shared" si="1"/>
        <v>1.0370162879999999E-3</v>
      </c>
      <c r="AG9" s="17">
        <v>4</v>
      </c>
      <c r="AH9" s="13">
        <f t="shared" si="0"/>
        <v>3857.2200324012656</v>
      </c>
      <c r="AI9" s="13">
        <f>AG9/AB9</f>
        <v>1.7650692789691991E-2</v>
      </c>
    </row>
    <row r="10" spans="1:35">
      <c r="AE10" s="21"/>
    </row>
    <row r="11" spans="1:35">
      <c r="AE11" s="21"/>
      <c r="AI11" s="22"/>
    </row>
    <row r="12" spans="1:35">
      <c r="AE12" s="21"/>
    </row>
    <row r="13" spans="1:35">
      <c r="AE13" s="21"/>
    </row>
    <row r="14" spans="1:35">
      <c r="AE14" s="21"/>
    </row>
    <row r="15" spans="1:35">
      <c r="AE15" s="21"/>
    </row>
    <row r="16" spans="1:35">
      <c r="AE16" s="21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A7F49-0D9C-4F33-B4B5-D25E601769DA}">
  <dimension ref="A1:K31"/>
  <sheetViews>
    <sheetView topLeftCell="A14" workbookViewId="0">
      <selection activeCell="J32" sqref="J32"/>
    </sheetView>
  </sheetViews>
  <sheetFormatPr defaultColWidth="11.42578125" defaultRowHeight="15"/>
  <sheetData>
    <row r="1" spans="1:11">
      <c r="A1" t="s">
        <v>149</v>
      </c>
      <c r="B1" t="s">
        <v>150</v>
      </c>
      <c r="C1" t="s">
        <v>151</v>
      </c>
      <c r="D1" t="s">
        <v>152</v>
      </c>
      <c r="E1" t="s">
        <v>153</v>
      </c>
      <c r="F1" t="s">
        <v>154</v>
      </c>
      <c r="G1" t="s">
        <v>155</v>
      </c>
      <c r="H1" t="s">
        <v>156</v>
      </c>
      <c r="I1" t="s">
        <v>157</v>
      </c>
      <c r="J1" t="s">
        <v>158</v>
      </c>
      <c r="K1" t="s">
        <v>159</v>
      </c>
    </row>
    <row r="2" spans="1:11">
      <c r="A2" s="27">
        <v>45120.850358796299</v>
      </c>
      <c r="B2">
        <v>26.3</v>
      </c>
      <c r="C2">
        <v>1013</v>
      </c>
      <c r="D2">
        <v>8.41</v>
      </c>
      <c r="E2">
        <v>-83.8</v>
      </c>
      <c r="F2">
        <v>-232.3</v>
      </c>
      <c r="G2">
        <v>2.57</v>
      </c>
      <c r="H2">
        <v>38</v>
      </c>
      <c r="I2">
        <v>62275</v>
      </c>
      <c r="J2">
        <v>41.921999999999997</v>
      </c>
      <c r="K2">
        <v>28.199000000000002</v>
      </c>
    </row>
    <row r="3" spans="1:11">
      <c r="A3" s="27">
        <v>45120.850381944445</v>
      </c>
      <c r="B3">
        <v>26.3</v>
      </c>
      <c r="C3">
        <v>1013</v>
      </c>
      <c r="D3">
        <v>8.41</v>
      </c>
      <c r="E3">
        <v>-83.8</v>
      </c>
      <c r="F3">
        <v>-232.4</v>
      </c>
      <c r="G3">
        <v>2.56</v>
      </c>
      <c r="H3">
        <v>37.9</v>
      </c>
      <c r="I3">
        <v>62267</v>
      </c>
      <c r="J3">
        <v>41.915999999999997</v>
      </c>
      <c r="K3">
        <v>28.193999999999999</v>
      </c>
    </row>
    <row r="4" spans="1:11">
      <c r="A4" s="27">
        <v>45120.850405092591</v>
      </c>
      <c r="B4">
        <v>26.3</v>
      </c>
      <c r="C4">
        <v>1013</v>
      </c>
      <c r="D4">
        <v>8.4</v>
      </c>
      <c r="E4">
        <v>-83.7</v>
      </c>
      <c r="F4">
        <v>-232.5</v>
      </c>
      <c r="G4">
        <v>2.5499999999999998</v>
      </c>
      <c r="H4">
        <v>37.799999999999997</v>
      </c>
      <c r="I4">
        <v>62262</v>
      </c>
      <c r="J4">
        <v>41.911999999999999</v>
      </c>
      <c r="K4">
        <v>28.190999999999999</v>
      </c>
    </row>
    <row r="5" spans="1:11">
      <c r="A5" s="27">
        <v>45120.850428240738</v>
      </c>
      <c r="B5">
        <v>26.3</v>
      </c>
      <c r="C5">
        <v>1013</v>
      </c>
      <c r="D5">
        <v>8.4</v>
      </c>
      <c r="E5">
        <v>-83.7</v>
      </c>
      <c r="F5">
        <v>-232.6</v>
      </c>
      <c r="G5">
        <v>2.5499999999999998</v>
      </c>
      <c r="H5">
        <v>37.6</v>
      </c>
      <c r="I5">
        <v>62259</v>
      </c>
      <c r="J5">
        <v>41.91</v>
      </c>
      <c r="K5">
        <v>28.19</v>
      </c>
    </row>
    <row r="6" spans="1:11">
      <c r="A6" s="27">
        <v>45120.850451388891</v>
      </c>
      <c r="B6">
        <v>26.3</v>
      </c>
      <c r="C6">
        <v>1013</v>
      </c>
      <c r="D6">
        <v>8.4</v>
      </c>
      <c r="E6">
        <v>-83.6</v>
      </c>
      <c r="F6">
        <v>-232.8</v>
      </c>
      <c r="G6">
        <v>2.54</v>
      </c>
      <c r="H6">
        <v>37.5</v>
      </c>
      <c r="I6">
        <v>62274</v>
      </c>
      <c r="J6">
        <v>41.920999999999999</v>
      </c>
      <c r="K6">
        <v>28.198</v>
      </c>
    </row>
    <row r="7" spans="1:11">
      <c r="A7" s="27">
        <v>45120.850474537037</v>
      </c>
      <c r="B7">
        <v>26.3</v>
      </c>
      <c r="C7">
        <v>1013</v>
      </c>
      <c r="D7">
        <v>8.4</v>
      </c>
      <c r="E7">
        <v>-83.6</v>
      </c>
      <c r="F7">
        <v>-232.9</v>
      </c>
      <c r="G7">
        <v>2.5299999999999998</v>
      </c>
      <c r="H7">
        <v>37.4</v>
      </c>
      <c r="I7">
        <v>62279</v>
      </c>
      <c r="J7">
        <v>41.923999999999999</v>
      </c>
      <c r="K7">
        <v>28.201000000000001</v>
      </c>
    </row>
    <row r="8" spans="1:11">
      <c r="A8" s="27">
        <v>45120.850497685184</v>
      </c>
      <c r="B8">
        <v>26.3</v>
      </c>
      <c r="C8">
        <v>1013</v>
      </c>
      <c r="D8">
        <v>8.4</v>
      </c>
      <c r="E8">
        <v>-83.6</v>
      </c>
      <c r="F8">
        <v>-233</v>
      </c>
      <c r="G8">
        <v>2.52</v>
      </c>
      <c r="H8">
        <v>37.299999999999997</v>
      </c>
      <c r="I8">
        <v>62284</v>
      </c>
      <c r="J8">
        <v>41.927999999999997</v>
      </c>
      <c r="K8">
        <v>28.204000000000001</v>
      </c>
    </row>
    <row r="9" spans="1:11">
      <c r="A9" s="27">
        <v>45120.85052083333</v>
      </c>
      <c r="B9">
        <v>26.33</v>
      </c>
      <c r="C9">
        <v>1013</v>
      </c>
      <c r="D9">
        <v>8.4</v>
      </c>
      <c r="E9">
        <v>-83.6</v>
      </c>
      <c r="F9">
        <v>-233</v>
      </c>
      <c r="G9">
        <v>2.5099999999999998</v>
      </c>
      <c r="H9">
        <v>37.200000000000003</v>
      </c>
      <c r="I9">
        <v>62249</v>
      </c>
      <c r="J9">
        <v>41.902000000000001</v>
      </c>
      <c r="K9">
        <v>28.173999999999999</v>
      </c>
    </row>
    <row r="10" spans="1:11">
      <c r="A10" s="27">
        <v>45120.850543981483</v>
      </c>
      <c r="B10">
        <v>26.35</v>
      </c>
      <c r="C10">
        <v>1013</v>
      </c>
      <c r="D10">
        <v>8.4</v>
      </c>
      <c r="E10">
        <v>-83.6</v>
      </c>
      <c r="F10">
        <v>-233.1</v>
      </c>
      <c r="G10">
        <v>2.5099999999999998</v>
      </c>
      <c r="H10">
        <v>37.1</v>
      </c>
      <c r="I10">
        <v>62229</v>
      </c>
      <c r="J10">
        <v>41.887</v>
      </c>
      <c r="K10">
        <v>28.155999999999999</v>
      </c>
    </row>
    <row r="11" spans="1:11">
      <c r="A11" s="27">
        <v>45120.85056712963</v>
      </c>
      <c r="B11">
        <v>26.38</v>
      </c>
      <c r="C11">
        <v>1013</v>
      </c>
      <c r="D11">
        <v>8.4</v>
      </c>
      <c r="E11">
        <v>-83.6</v>
      </c>
      <c r="F11">
        <v>-233.3</v>
      </c>
      <c r="G11">
        <v>2.5</v>
      </c>
      <c r="H11">
        <v>37</v>
      </c>
      <c r="I11">
        <v>62201</v>
      </c>
      <c r="J11">
        <v>41.865000000000002</v>
      </c>
      <c r="K11">
        <v>28.13</v>
      </c>
    </row>
    <row r="12" spans="1:11">
      <c r="A12" s="27">
        <v>45120.850590277776</v>
      </c>
      <c r="B12">
        <v>26.4</v>
      </c>
      <c r="C12">
        <v>1013</v>
      </c>
      <c r="D12">
        <v>8.4</v>
      </c>
      <c r="E12">
        <v>-83.6</v>
      </c>
      <c r="F12">
        <v>-233.4</v>
      </c>
      <c r="G12">
        <v>2.4900000000000002</v>
      </c>
      <c r="H12">
        <v>36.9</v>
      </c>
      <c r="I12">
        <v>62183</v>
      </c>
      <c r="J12">
        <v>41.851999999999997</v>
      </c>
      <c r="K12">
        <v>28.113</v>
      </c>
    </row>
    <row r="13" spans="1:11">
      <c r="A13" s="27">
        <v>45120.850613425922</v>
      </c>
      <c r="B13">
        <v>26.4</v>
      </c>
      <c r="C13">
        <v>1013</v>
      </c>
      <c r="D13">
        <v>8.4</v>
      </c>
      <c r="E13">
        <v>-83.5</v>
      </c>
      <c r="F13">
        <v>-233.5</v>
      </c>
      <c r="G13">
        <v>2.48</v>
      </c>
      <c r="H13">
        <v>36.700000000000003</v>
      </c>
      <c r="I13">
        <v>62184</v>
      </c>
      <c r="J13">
        <v>41.851999999999997</v>
      </c>
      <c r="K13">
        <v>28.114000000000001</v>
      </c>
    </row>
    <row r="14" spans="1:11">
      <c r="A14" s="27">
        <v>45120.850636574076</v>
      </c>
      <c r="B14">
        <v>26.4</v>
      </c>
      <c r="C14">
        <v>1013</v>
      </c>
      <c r="D14">
        <v>8.4</v>
      </c>
      <c r="E14">
        <v>-83.4</v>
      </c>
      <c r="F14">
        <v>-233.6</v>
      </c>
      <c r="G14">
        <v>2.4700000000000002</v>
      </c>
      <c r="H14">
        <v>36.6</v>
      </c>
      <c r="I14">
        <v>62185</v>
      </c>
      <c r="J14">
        <v>41.853000000000002</v>
      </c>
      <c r="K14">
        <v>28.114999999999998</v>
      </c>
    </row>
    <row r="15" spans="1:11">
      <c r="A15" s="27">
        <v>45120.850659722222</v>
      </c>
      <c r="B15">
        <v>26.4</v>
      </c>
      <c r="C15">
        <v>1013</v>
      </c>
      <c r="D15">
        <v>8.4</v>
      </c>
      <c r="E15">
        <v>-83.4</v>
      </c>
      <c r="F15">
        <v>-233.6</v>
      </c>
      <c r="G15">
        <v>2.4700000000000002</v>
      </c>
      <c r="H15">
        <v>36.5</v>
      </c>
      <c r="I15">
        <v>62185</v>
      </c>
      <c r="J15">
        <v>41.853000000000002</v>
      </c>
      <c r="K15">
        <v>28.114999999999998</v>
      </c>
    </row>
    <row r="16" spans="1:11">
      <c r="A16" s="27">
        <v>45120.850682870368</v>
      </c>
      <c r="B16">
        <v>26.4</v>
      </c>
      <c r="C16">
        <v>1013</v>
      </c>
      <c r="D16">
        <v>8.4</v>
      </c>
      <c r="E16">
        <v>-83.4</v>
      </c>
      <c r="F16">
        <v>-233.7</v>
      </c>
      <c r="G16">
        <v>2.46</v>
      </c>
      <c r="H16">
        <v>36.4</v>
      </c>
      <c r="I16">
        <v>62182</v>
      </c>
      <c r="J16">
        <v>41.850999999999999</v>
      </c>
      <c r="K16">
        <v>28.113</v>
      </c>
    </row>
    <row r="17" spans="1:11">
      <c r="A17" s="27">
        <v>45120.850706018522</v>
      </c>
      <c r="B17">
        <v>26.4</v>
      </c>
      <c r="C17">
        <v>1013</v>
      </c>
      <c r="D17">
        <v>8.4</v>
      </c>
      <c r="E17">
        <v>-83.3</v>
      </c>
      <c r="F17">
        <v>-233.8</v>
      </c>
      <c r="G17">
        <v>2.4500000000000002</v>
      </c>
      <c r="H17">
        <v>36.299999999999997</v>
      </c>
      <c r="I17">
        <v>62184</v>
      </c>
      <c r="J17">
        <v>41.851999999999997</v>
      </c>
      <c r="K17">
        <v>28.114000000000001</v>
      </c>
    </row>
    <row r="18" spans="1:11">
      <c r="A18" s="27">
        <v>45120.850729166668</v>
      </c>
      <c r="B18">
        <v>26.4</v>
      </c>
      <c r="C18">
        <v>1013</v>
      </c>
      <c r="D18">
        <v>8.4</v>
      </c>
      <c r="E18">
        <v>-83.3</v>
      </c>
      <c r="F18">
        <v>-233.9</v>
      </c>
      <c r="G18">
        <v>2.4500000000000002</v>
      </c>
      <c r="H18">
        <v>36.200000000000003</v>
      </c>
      <c r="I18">
        <v>62184</v>
      </c>
      <c r="J18">
        <v>41.851999999999997</v>
      </c>
      <c r="K18">
        <v>28.114000000000001</v>
      </c>
    </row>
    <row r="19" spans="1:11">
      <c r="A19" s="27">
        <v>45120.850752314815</v>
      </c>
      <c r="B19">
        <v>26.4</v>
      </c>
      <c r="C19">
        <v>1013</v>
      </c>
      <c r="D19">
        <v>8.4</v>
      </c>
      <c r="E19">
        <v>-83.3</v>
      </c>
      <c r="F19">
        <v>-233.9</v>
      </c>
      <c r="G19">
        <v>2.44</v>
      </c>
      <c r="H19">
        <v>36.200000000000003</v>
      </c>
      <c r="I19">
        <v>62188</v>
      </c>
      <c r="J19">
        <v>41.854999999999997</v>
      </c>
      <c r="K19">
        <v>28.116</v>
      </c>
    </row>
    <row r="20" spans="1:11">
      <c r="A20" s="27">
        <v>45120.850775462961</v>
      </c>
      <c r="B20">
        <v>26.4</v>
      </c>
      <c r="C20">
        <v>1013</v>
      </c>
      <c r="D20">
        <v>8.4</v>
      </c>
      <c r="E20">
        <v>-83.3</v>
      </c>
      <c r="F20">
        <v>-234</v>
      </c>
      <c r="G20">
        <v>2.44</v>
      </c>
      <c r="H20">
        <v>36.1</v>
      </c>
      <c r="I20">
        <v>62182</v>
      </c>
      <c r="J20">
        <v>41.850999999999999</v>
      </c>
      <c r="K20">
        <v>28.113</v>
      </c>
    </row>
    <row r="21" spans="1:11">
      <c r="A21" s="27">
        <v>45120.850798611114</v>
      </c>
      <c r="B21">
        <v>26.4</v>
      </c>
      <c r="C21">
        <v>1013</v>
      </c>
      <c r="D21">
        <v>8.4</v>
      </c>
      <c r="E21">
        <v>-83.3</v>
      </c>
      <c r="F21">
        <v>-234.1</v>
      </c>
      <c r="G21">
        <v>2.4300000000000002</v>
      </c>
      <c r="H21">
        <v>36</v>
      </c>
      <c r="I21">
        <v>62178</v>
      </c>
      <c r="J21">
        <v>41.847999999999999</v>
      </c>
      <c r="K21">
        <v>28.111000000000001</v>
      </c>
    </row>
    <row r="22" spans="1:11">
      <c r="A22" s="27">
        <v>45120.850821759261</v>
      </c>
      <c r="B22">
        <v>26.4</v>
      </c>
      <c r="C22">
        <v>1013</v>
      </c>
      <c r="D22">
        <v>8.4</v>
      </c>
      <c r="E22">
        <v>-83.3</v>
      </c>
      <c r="F22">
        <v>-234.1</v>
      </c>
      <c r="G22">
        <v>2.4300000000000002</v>
      </c>
      <c r="H22">
        <v>35.9</v>
      </c>
      <c r="I22">
        <v>62175</v>
      </c>
      <c r="J22">
        <v>41.845999999999997</v>
      </c>
      <c r="K22">
        <v>28.109000000000002</v>
      </c>
    </row>
    <row r="23" spans="1:11">
      <c r="A23" s="27">
        <v>45120.850844907407</v>
      </c>
      <c r="B23">
        <v>26.4</v>
      </c>
      <c r="C23">
        <v>1013</v>
      </c>
      <c r="D23">
        <v>8.4</v>
      </c>
      <c r="E23">
        <v>-83.3</v>
      </c>
      <c r="F23">
        <v>-234.3</v>
      </c>
      <c r="G23">
        <v>2.42</v>
      </c>
      <c r="H23">
        <v>35.799999999999997</v>
      </c>
      <c r="I23">
        <v>62182</v>
      </c>
      <c r="J23">
        <v>41.850999999999999</v>
      </c>
      <c r="K23">
        <v>28.113</v>
      </c>
    </row>
    <row r="24" spans="1:11">
      <c r="A24" s="27">
        <v>45120.850868055553</v>
      </c>
      <c r="B24">
        <v>26.4</v>
      </c>
      <c r="C24">
        <v>1013</v>
      </c>
      <c r="D24">
        <v>8.4</v>
      </c>
      <c r="E24">
        <v>-83.3</v>
      </c>
      <c r="F24">
        <v>-234.3</v>
      </c>
      <c r="G24">
        <v>2.41</v>
      </c>
      <c r="H24">
        <v>35.700000000000003</v>
      </c>
      <c r="I24">
        <v>62183</v>
      </c>
      <c r="J24">
        <v>41.851999999999997</v>
      </c>
      <c r="K24">
        <v>28.113</v>
      </c>
    </row>
    <row r="25" spans="1:11">
      <c r="A25" s="27">
        <v>45120.850891203707</v>
      </c>
      <c r="B25">
        <v>26.4</v>
      </c>
      <c r="C25">
        <v>1013</v>
      </c>
      <c r="D25">
        <v>8.4</v>
      </c>
      <c r="E25">
        <v>-83.2</v>
      </c>
      <c r="F25">
        <v>-234.3</v>
      </c>
      <c r="G25">
        <v>2.4</v>
      </c>
      <c r="H25">
        <v>35.6</v>
      </c>
      <c r="I25">
        <v>62199</v>
      </c>
      <c r="J25">
        <v>41.863</v>
      </c>
      <c r="K25">
        <v>28.122</v>
      </c>
    </row>
    <row r="26" spans="1:11">
      <c r="A26" s="27">
        <v>45120.850914351853</v>
      </c>
      <c r="B26">
        <v>26.4</v>
      </c>
      <c r="C26">
        <v>1013</v>
      </c>
      <c r="D26">
        <v>8.4</v>
      </c>
      <c r="E26">
        <v>-83.2</v>
      </c>
      <c r="F26">
        <v>-234.3</v>
      </c>
      <c r="G26">
        <v>2.39</v>
      </c>
      <c r="H26">
        <v>35.4</v>
      </c>
      <c r="I26">
        <v>62203</v>
      </c>
      <c r="J26">
        <v>41.866</v>
      </c>
      <c r="K26">
        <v>28.125</v>
      </c>
    </row>
    <row r="27" spans="1:11">
      <c r="A27" s="27">
        <v>45120.850937499999</v>
      </c>
      <c r="B27">
        <v>26.4</v>
      </c>
      <c r="C27">
        <v>1013</v>
      </c>
      <c r="D27">
        <v>8.39</v>
      </c>
      <c r="E27">
        <v>-83.1</v>
      </c>
      <c r="F27">
        <v>-234.2</v>
      </c>
      <c r="G27">
        <v>2.38</v>
      </c>
      <c r="H27">
        <v>35.299999999999997</v>
      </c>
      <c r="I27">
        <v>62208</v>
      </c>
      <c r="J27">
        <v>41.87</v>
      </c>
      <c r="K27">
        <v>28.128</v>
      </c>
    </row>
    <row r="28" spans="1:11">
      <c r="A28" s="27">
        <v>45120.850960648146</v>
      </c>
      <c r="B28">
        <v>26.4</v>
      </c>
      <c r="C28">
        <v>1013</v>
      </c>
      <c r="D28">
        <v>8.39</v>
      </c>
      <c r="E28">
        <v>-83.1</v>
      </c>
      <c r="F28">
        <v>-234.2</v>
      </c>
      <c r="G28">
        <v>2.38</v>
      </c>
      <c r="H28">
        <v>35.299999999999997</v>
      </c>
      <c r="I28">
        <v>62206</v>
      </c>
      <c r="J28">
        <v>41.869</v>
      </c>
      <c r="K28">
        <v>28.126000000000001</v>
      </c>
    </row>
    <row r="29" spans="1:11">
      <c r="A29" s="27">
        <v>45120.850983796299</v>
      </c>
      <c r="B29">
        <v>26.43</v>
      </c>
      <c r="C29">
        <v>1013</v>
      </c>
      <c r="D29">
        <v>8.39</v>
      </c>
      <c r="E29">
        <v>-83</v>
      </c>
      <c r="F29">
        <v>-234.2</v>
      </c>
      <c r="G29">
        <v>2.37</v>
      </c>
      <c r="H29">
        <v>35.200000000000003</v>
      </c>
      <c r="I29">
        <v>62175</v>
      </c>
      <c r="J29">
        <v>41.844999999999999</v>
      </c>
      <c r="K29">
        <v>28.099</v>
      </c>
    </row>
    <row r="30" spans="1:11">
      <c r="A30" s="27">
        <v>45120.851006944446</v>
      </c>
      <c r="B30">
        <v>26.43</v>
      </c>
      <c r="C30">
        <v>1013</v>
      </c>
      <c r="D30">
        <v>8.39</v>
      </c>
      <c r="E30">
        <v>-83</v>
      </c>
      <c r="F30">
        <v>-234.2</v>
      </c>
      <c r="G30">
        <v>2.37</v>
      </c>
      <c r="H30">
        <v>35.1</v>
      </c>
      <c r="I30">
        <v>62177</v>
      </c>
      <c r="J30">
        <v>41.847000000000001</v>
      </c>
      <c r="K30">
        <v>28.1</v>
      </c>
    </row>
    <row r="31" spans="1:11">
      <c r="B31">
        <f>AVERAGE(B2:B30)</f>
        <v>26.373103448275849</v>
      </c>
      <c r="D31">
        <f>AVERAGE(D2:D30)</f>
        <v>8.3993103448275868</v>
      </c>
      <c r="G31">
        <f>AVERAGE(G2:G30)</f>
        <v>2.4644827586206901</v>
      </c>
      <c r="J31">
        <f>AVERAGE(J2:J30)</f>
        <v>41.872931034482747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PC</dc:creator>
  <cp:keywords/>
  <dc:description/>
  <cp:lastModifiedBy/>
  <cp:revision/>
  <dcterms:created xsi:type="dcterms:W3CDTF">2022-11-14T16:39:35Z</dcterms:created>
  <dcterms:modified xsi:type="dcterms:W3CDTF">2023-09-15T16:03:11Z</dcterms:modified>
  <cp:category/>
  <cp:contentStatus/>
</cp:coreProperties>
</file>