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mhil\OneDrive - Institut Teknologi Sepuluh Nopember\Download\"/>
    </mc:Choice>
  </mc:AlternateContent>
  <xr:revisionPtr revIDLastSave="0" documentId="13_ncr:1_{1758B028-AD4D-419C-9845-5287F73813E8}" xr6:coauthVersionLast="47" xr6:coauthVersionMax="47" xr10:uidLastSave="{00000000-0000-0000-0000-000000000000}"/>
  <bookViews>
    <workbookView xWindow="-108" yWindow="-108" windowWidth="23256" windowHeight="12720" firstSheet="5" activeTab="10" xr2:uid="{00000000-000D-0000-FFFF-FFFF00000000}"/>
  </bookViews>
  <sheets>
    <sheet name="Response Cleaned" sheetId="1" r:id="rId1"/>
    <sheet name="Grafik Jenis Kelamin" sheetId="2" r:id="rId2"/>
    <sheet name="Usia" sheetId="3" r:id="rId3"/>
    <sheet name="Penggunaan Dompet Digital" sheetId="4" r:id="rId4"/>
    <sheet name="Dompet Digital yang Digunakan" sheetId="5" r:id="rId5"/>
    <sheet name="Frekuensi" sheetId="6" r:id="rId6"/>
    <sheet name="Total Pengeluaran" sheetId="7" r:id="rId7"/>
    <sheet name="Perubahan Frekuensi" sheetId="8" r:id="rId8"/>
    <sheet name="Kemudahan" sheetId="9" r:id="rId9"/>
    <sheet name="Promo" sheetId="10" r:id="rId10"/>
    <sheet name="Efisien" sheetId="11" r:id="rId11"/>
    <sheet name="Keamanan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C6" i="12"/>
  <c r="C5" i="12"/>
  <c r="C4" i="12"/>
  <c r="C3" i="12"/>
  <c r="C7" i="11"/>
  <c r="C6" i="11"/>
  <c r="C5" i="11"/>
  <c r="C4" i="11"/>
  <c r="C3" i="11"/>
  <c r="C8" i="10"/>
  <c r="C7" i="10"/>
  <c r="C6" i="10"/>
  <c r="C5" i="10"/>
  <c r="C4" i="10"/>
  <c r="C8" i="9"/>
  <c r="C7" i="9"/>
  <c r="C6" i="9"/>
  <c r="C5" i="9"/>
  <c r="C4" i="9"/>
  <c r="C8" i="8"/>
  <c r="C7" i="8"/>
  <c r="C6" i="8"/>
  <c r="C5" i="8"/>
  <c r="C4" i="8"/>
  <c r="D7" i="7"/>
  <c r="D6" i="7"/>
  <c r="D5" i="7"/>
  <c r="D4" i="7"/>
  <c r="D8" i="6"/>
  <c r="D7" i="6"/>
  <c r="D6" i="6"/>
  <c r="D5" i="6"/>
  <c r="C8" i="5"/>
  <c r="C7" i="5"/>
  <c r="C6" i="5"/>
  <c r="C5" i="5"/>
  <c r="C5" i="4"/>
  <c r="C4" i="4"/>
  <c r="C7" i="3"/>
  <c r="C6" i="3"/>
  <c r="C5" i="3"/>
  <c r="C4" i="3"/>
  <c r="C7" i="2"/>
  <c r="C6" i="2"/>
</calcChain>
</file>

<file path=xl/sharedStrings.xml><?xml version="1.0" encoding="utf-8"?>
<sst xmlns="http://schemas.openxmlformats.org/spreadsheetml/2006/main" count="732" uniqueCount="187">
  <si>
    <t>Nama / Inisial</t>
  </si>
  <si>
    <t>Usia</t>
  </si>
  <si>
    <t>Asal SMA</t>
  </si>
  <si>
    <t>Apakah anda salah satu pengguna dompet digital (OVO,DANA,GoPay,dll)  ?</t>
  </si>
  <si>
    <t>Dompet Digital apa yang anda gunakan</t>
  </si>
  <si>
    <t>Berapa kali anda menggunakan dompet digital untuk melakukan pembayaran ketika belanja online?</t>
  </si>
  <si>
    <t>Berapa banyak uang yang anda keluarkan dalam online shopping dengan pembayaran dompet digital?</t>
  </si>
  <si>
    <t>Saya merasa lebih sering melakukan belanja online dengan adanya dompet digital sebagai metode pembayaran belanja online</t>
  </si>
  <si>
    <t>Saya merasa dompet digital memudahkan saya dalam melakukan pembayaran ketika berbelanja online</t>
  </si>
  <si>
    <t>Saya merasa sering mendapatkan berbagai promosi seperti cashback,diskon,dll ketika membayar menggunakan dompet digital untuk belanja online</t>
  </si>
  <si>
    <t>Saya merasa dompet digital merupakan alat pembayaran yang paling efektif dan efisien bagi siswa SMA,  dibandingkan dengan metode pembayaran yang lain ketika melakukan belanja online</t>
  </si>
  <si>
    <t xml:space="preserve">Saya merasa lebih aman ketika membayar menggunakan dompet digital ketika berbelanja online </t>
  </si>
  <si>
    <t>Jenis Kelamin</t>
  </si>
  <si>
    <t>Radityo Adi Wimanto</t>
  </si>
  <si>
    <t>SMA Bakti Mulya 400</t>
  </si>
  <si>
    <t>Ya</t>
  </si>
  <si>
    <t>Gopay</t>
  </si>
  <si>
    <t>1-5 kali</t>
  </si>
  <si>
    <t>christus jonson ibrahim</t>
  </si>
  <si>
    <t>Ruli Hendarto</t>
  </si>
  <si>
    <t>SMAN 6 Jakarta</t>
  </si>
  <si>
    <t>OVO</t>
  </si>
  <si>
    <t>Miyoto</t>
  </si>
  <si>
    <t>SMA Pangudi Luhur</t>
  </si>
  <si>
    <t>10-20kali</t>
  </si>
  <si>
    <t>Evan julian</t>
  </si>
  <si>
    <t>SMAN 81 Jakarta</t>
  </si>
  <si>
    <t>Elsa</t>
  </si>
  <si>
    <t>SMAN 8 Jakarta</t>
  </si>
  <si>
    <t>Rp.100.001-200.000</t>
  </si>
  <si>
    <t>Yuli Ermiyati</t>
  </si>
  <si>
    <t>Shopeepay</t>
  </si>
  <si>
    <t>SMAN 9 Jakarta</t>
  </si>
  <si>
    <t>Tidak</t>
  </si>
  <si>
    <t>Aini</t>
  </si>
  <si>
    <t>Putri</t>
  </si>
  <si>
    <t>salma aulia hidayat</t>
  </si>
  <si>
    <t>Erni Sulistiyo Ningsih</t>
  </si>
  <si>
    <t>R</t>
  </si>
  <si>
    <t>SMAN 59 Jakarta</t>
  </si>
  <si>
    <t>Dana</t>
  </si>
  <si>
    <t>tita</t>
  </si>
  <si>
    <t>Aisyanjani Isavitri</t>
  </si>
  <si>
    <t>IHR</t>
  </si>
  <si>
    <t>Rp.200.001-300.000</t>
  </si>
  <si>
    <t xml:space="preserve">Ahda Dena </t>
  </si>
  <si>
    <t>Hn</t>
  </si>
  <si>
    <t>arin</t>
  </si>
  <si>
    <t>6-10 kali</t>
  </si>
  <si>
    <t>Danang arie</t>
  </si>
  <si>
    <t>SMAN 61 Jakarta</t>
  </si>
  <si>
    <t>Agil</t>
  </si>
  <si>
    <t>SMAN 58 Jakarta</t>
  </si>
  <si>
    <t>Azmi</t>
  </si>
  <si>
    <t>SMAN 99 Jakarta</t>
  </si>
  <si>
    <t>Kemal</t>
  </si>
  <si>
    <t>Wahyu</t>
  </si>
  <si>
    <t>SMAN 39 Jakarta</t>
  </si>
  <si>
    <t>Septi</t>
  </si>
  <si>
    <t>sman 9 Jakarta</t>
  </si>
  <si>
    <t>Debin</t>
  </si>
  <si>
    <t>Laki-Laki</t>
  </si>
  <si>
    <t>Halim</t>
  </si>
  <si>
    <t>K</t>
  </si>
  <si>
    <t>Perempuan</t>
  </si>
  <si>
    <t>Izat</t>
  </si>
  <si>
    <t>Nabila</t>
  </si>
  <si>
    <t>Y</t>
  </si>
  <si>
    <t>Aya</t>
  </si>
  <si>
    <t>SMA Angkasa</t>
  </si>
  <si>
    <t>Rizky</t>
  </si>
  <si>
    <t>SMAN 48 Jakarta</t>
  </si>
  <si>
    <t>BA</t>
  </si>
  <si>
    <t>jennifer</t>
  </si>
  <si>
    <t>SMAN 42 Jakarta</t>
  </si>
  <si>
    <t>clara</t>
  </si>
  <si>
    <t>nadia salsabila</t>
  </si>
  <si>
    <t>F</t>
  </si>
  <si>
    <t>jihan</t>
  </si>
  <si>
    <t>Figo</t>
  </si>
  <si>
    <t>Tania Alya</t>
  </si>
  <si>
    <t>Rahmat Wibowo</t>
  </si>
  <si>
    <t>SMAN 55 Jakarta</t>
  </si>
  <si>
    <t>Ihsan</t>
  </si>
  <si>
    <t>AAA</t>
  </si>
  <si>
    <t>SMAN 12 Jakarta</t>
  </si>
  <si>
    <t>firman</t>
  </si>
  <si>
    <t>SMAN  67 Jakarta</t>
  </si>
  <si>
    <t>kintan</t>
  </si>
  <si>
    <t>ucup</t>
  </si>
  <si>
    <t>SMAN 53 Jakarta</t>
  </si>
  <si>
    <t>dimas bagas</t>
  </si>
  <si>
    <t>SMAN 71 Jakarta</t>
  </si>
  <si>
    <t>dina</t>
  </si>
  <si>
    <t>sman 2 bekasi</t>
  </si>
  <si>
    <t>cika</t>
  </si>
  <si>
    <t>Devin</t>
  </si>
  <si>
    <t>Farah</t>
  </si>
  <si>
    <t>Dira</t>
  </si>
  <si>
    <t>Levi</t>
  </si>
  <si>
    <t>Bani</t>
  </si>
  <si>
    <t>SMAN 102 Jakarta</t>
  </si>
  <si>
    <t>Bilak</t>
  </si>
  <si>
    <t>Aliyah</t>
  </si>
  <si>
    <t>Michel</t>
  </si>
  <si>
    <t>Baskara</t>
  </si>
  <si>
    <t>SMAN 77 Jakarta</t>
  </si>
  <si>
    <t>Hiko</t>
  </si>
  <si>
    <t>sari</t>
  </si>
  <si>
    <t>della</t>
  </si>
  <si>
    <t>farell</t>
  </si>
  <si>
    <t>agung</t>
  </si>
  <si>
    <t>agita</t>
  </si>
  <si>
    <t>rama</t>
  </si>
  <si>
    <t>diva</t>
  </si>
  <si>
    <t>dani</t>
  </si>
  <si>
    <t>sheila</t>
  </si>
  <si>
    <t>gilang</t>
  </si>
  <si>
    <t>dinda</t>
  </si>
  <si>
    <t>sman 12 bekasi</t>
  </si>
  <si>
    <t>aca</t>
  </si>
  <si>
    <t>naufal</t>
  </si>
  <si>
    <t>akbar</t>
  </si>
  <si>
    <t>al-azhar 4</t>
  </si>
  <si>
    <t>hamam</t>
  </si>
  <si>
    <t>reshad</t>
  </si>
  <si>
    <t>ziko</t>
  </si>
  <si>
    <t>al-azhar summarecon</t>
  </si>
  <si>
    <t>nabil</t>
  </si>
  <si>
    <t>SMAI al-azhar 4</t>
  </si>
  <si>
    <t>ali</t>
  </si>
  <si>
    <t>SMAI al-azhar summarecon</t>
  </si>
  <si>
    <t>fajar</t>
  </si>
  <si>
    <t>Sman 2 bekasi</t>
  </si>
  <si>
    <t>fiona</t>
  </si>
  <si>
    <t>SMAN 113 Jakarta</t>
  </si>
  <si>
    <t>nanda widya</t>
  </si>
  <si>
    <t>TN</t>
  </si>
  <si>
    <t>SMA Labschool Jakarta</t>
  </si>
  <si>
    <t>Bunga naomi</t>
  </si>
  <si>
    <t xml:space="preserve">hafizh </t>
  </si>
  <si>
    <t>DZ</t>
  </si>
  <si>
    <t>SMAN 62 Jakarta</t>
  </si>
  <si>
    <t>SMA 1 DUKUH ATAS</t>
  </si>
  <si>
    <t>sman 81 Jakarta</t>
  </si>
  <si>
    <t>sman 71 Jakarta</t>
  </si>
  <si>
    <t>sman 61 Jakarta</t>
  </si>
  <si>
    <t>No</t>
  </si>
  <si>
    <t>Jumlah</t>
  </si>
  <si>
    <t>Menggunakan Dompet Digital</t>
  </si>
  <si>
    <t>Dompet Digital yang Digunakan</t>
  </si>
  <si>
    <t>Frekuensi Belanja Online dengan Dompet Digital</t>
  </si>
  <si>
    <t>Uang yang Dikeluarkan</t>
  </si>
  <si>
    <t>Perubahan Frekuensi</t>
  </si>
  <si>
    <t>Sangat Tidak Setuju</t>
  </si>
  <si>
    <t>Tidak Setuju</t>
  </si>
  <si>
    <t>Netral</t>
  </si>
  <si>
    <t>Sangat Setuju</t>
  </si>
  <si>
    <t>Setuju</t>
  </si>
  <si>
    <t>Kemudahan</t>
  </si>
  <si>
    <t>Promo</t>
  </si>
  <si>
    <t>Efektif dan Efisien</t>
  </si>
  <si>
    <t>Lidya</t>
  </si>
  <si>
    <t>Nova</t>
  </si>
  <si>
    <t>Angelica</t>
  </si>
  <si>
    <t>Vero</t>
  </si>
  <si>
    <t>Dian</t>
  </si>
  <si>
    <t>Gina</t>
  </si>
  <si>
    <t>Diva</t>
  </si>
  <si>
    <t>Cinthia</t>
  </si>
  <si>
    <t>Romeo</t>
  </si>
  <si>
    <t>Berry</t>
  </si>
  <si>
    <t>SMA Santa Theresia</t>
  </si>
  <si>
    <t>SMA Bina Pangudi Luhur</t>
  </si>
  <si>
    <t>SMAS Dian Harapan</t>
  </si>
  <si>
    <t>SMA 1 Kristen Penabur</t>
  </si>
  <si>
    <t>SMA Kanisius Jakarta</t>
  </si>
  <si>
    <t>SMA Santa Ursula</t>
  </si>
  <si>
    <t>SMA Labschool Kebayoran</t>
  </si>
  <si>
    <t>Lebih dari 20 kali</t>
  </si>
  <si>
    <t>Kurang dari Rp.100.000</t>
  </si>
  <si>
    <t>Lebih dari Rp.300.001</t>
  </si>
  <si>
    <t>Sum</t>
  </si>
  <si>
    <t>Average</t>
  </si>
  <si>
    <t>Running Total</t>
  </si>
  <si>
    <t>Count</t>
  </si>
  <si>
    <t>Keamanan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</si>
</sst>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/>
    <xf numFmtId="0" fontId="1" fillId="0" borderId="1" xfId="0" applyFont="1" applyBorder="1" applyAlignment="1"/>
    <xf numFmtId="0" fontId="0" fillId="0" borderId="1" xfId="0" applyFont="1" applyBorder="1" applyAlignment="1">
      <alignment horizontal="left"/>
    </xf>
    <xf numFmtId="0" fontId="1" fillId="0" borderId="1" xfId="0" applyFont="1" applyFill="1" applyBorder="1" applyAlignment="1"/>
    <xf numFmtId="0" fontId="1" fillId="0" borderId="1" xfId="0" quotePrefix="1" applyFont="1" applyBorder="1" applyAlignment="1"/>
    <xf numFmtId="0" fontId="3" fillId="0" borderId="1" xfId="0" applyFont="1" applyBorder="1" applyAlignment="1"/>
    <xf numFmtId="0" fontId="0" fillId="0" borderId="2" xfId="0" applyFont="1" applyBorder="1" applyAlignment="1">
      <alignment horizontal="left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Jenis</a:t>
            </a:r>
            <a:r>
              <a:rPr lang="en-US" baseline="0"/>
              <a:t> Kelamin</a:t>
            </a:r>
            <a:endParaRPr lang="en-US"/>
          </a:p>
        </c:rich>
      </c:tx>
      <c:layout>
        <c:manualLayout>
          <c:xMode val="edge"/>
          <c:yMode val="edge"/>
          <c:x val="0.431770778652668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Jenis Kelamin'!$C$5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Jenis Kelamin'!$B$6:$B$7</c:f>
              <c:strCache>
                <c:ptCount val="2"/>
                <c:pt idx="0">
                  <c:v>Laki-Laki</c:v>
                </c:pt>
                <c:pt idx="1">
                  <c:v>Perempuan</c:v>
                </c:pt>
              </c:strCache>
            </c:strRef>
          </c:cat>
          <c:val>
            <c:numRef>
              <c:f>'Grafik Jenis Kelamin'!$C$6:$C$7</c:f>
              <c:numCache>
                <c:formatCode>General</c:formatCode>
                <c:ptCount val="2"/>
                <c:pt idx="0">
                  <c:v>43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D-4384-BFC6-C7331CC4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310719"/>
        <c:axId val="995294911"/>
      </c:barChart>
      <c:catAx>
        <c:axId val="99531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94911"/>
        <c:crosses val="autoZero"/>
        <c:auto val="1"/>
        <c:lblAlgn val="ctr"/>
        <c:lblOffset val="100"/>
        <c:noMultiLvlLbl val="0"/>
      </c:catAx>
      <c:valAx>
        <c:axId val="995294911"/>
        <c:scaling>
          <c:orientation val="minMax"/>
          <c:max val="5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10719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Keefektifan</a:t>
            </a:r>
            <a:r>
              <a:rPr lang="en-US" baseline="0"/>
              <a:t> dan Keefisienan Dompet Digital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Efisien!$C$2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Efisien!$B$3:$B$7</c:f>
              <c:strCache>
                <c:ptCount val="5"/>
                <c:pt idx="0">
                  <c:v>Sangat Tidak Setuju</c:v>
                </c:pt>
                <c:pt idx="1">
                  <c:v>Tidak Setuju</c:v>
                </c:pt>
                <c:pt idx="2">
                  <c:v>Netral</c:v>
                </c:pt>
                <c:pt idx="3">
                  <c:v>Setuju</c:v>
                </c:pt>
                <c:pt idx="4">
                  <c:v>Sangat Setuju</c:v>
                </c:pt>
              </c:strCache>
            </c:strRef>
          </c:cat>
          <c:val>
            <c:numRef>
              <c:f>Efisien!$C$3:$C$7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B-4903-AACA-B083F4576E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7851903"/>
        <c:axId val="817854399"/>
      </c:barChart>
      <c:catAx>
        <c:axId val="81785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54399"/>
        <c:crosses val="autoZero"/>
        <c:auto val="1"/>
        <c:lblAlgn val="ctr"/>
        <c:lblOffset val="100"/>
        <c:noMultiLvlLbl val="0"/>
      </c:catAx>
      <c:valAx>
        <c:axId val="8178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5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Keamanan Dompet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Keamanan!$C$2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Keamanan!$B$3:$B$7</c:f>
              <c:strCache>
                <c:ptCount val="5"/>
                <c:pt idx="0">
                  <c:v>Sangat Tidak Setuju</c:v>
                </c:pt>
                <c:pt idx="1">
                  <c:v>Tidak Setuju</c:v>
                </c:pt>
                <c:pt idx="2">
                  <c:v>Netral</c:v>
                </c:pt>
                <c:pt idx="3">
                  <c:v>Setuju</c:v>
                </c:pt>
                <c:pt idx="4">
                  <c:v>Sangat Setuju</c:v>
                </c:pt>
              </c:strCache>
            </c:strRef>
          </c:cat>
          <c:val>
            <c:numRef>
              <c:f>Keamanan!$C$3:$C$7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51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F-44BA-A6E1-47D454B762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0579135"/>
        <c:axId val="1200594111"/>
      </c:barChart>
      <c:catAx>
        <c:axId val="120057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94111"/>
        <c:crosses val="autoZero"/>
        <c:auto val="1"/>
        <c:lblAlgn val="ctr"/>
        <c:lblOffset val="100"/>
        <c:noMultiLvlLbl val="0"/>
      </c:catAx>
      <c:valAx>
        <c:axId val="12005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7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Usia (Tahun)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Usia!$C$3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Usia!$B$4:$B$7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</c:numCache>
            </c:numRef>
          </c:cat>
          <c:val>
            <c:numRef>
              <c:f>Usia!$C$4:$C$7</c:f>
              <c:numCache>
                <c:formatCode>General</c:formatCode>
                <c:ptCount val="4"/>
                <c:pt idx="0">
                  <c:v>2</c:v>
                </c:pt>
                <c:pt idx="1">
                  <c:v>26</c:v>
                </c:pt>
                <c:pt idx="2">
                  <c:v>65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12D-A549-DC4007C8A1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5298239"/>
        <c:axId val="995302399"/>
      </c:barChart>
      <c:catAx>
        <c:axId val="99529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02399"/>
        <c:crosses val="autoZero"/>
        <c:auto val="1"/>
        <c:lblAlgn val="ctr"/>
        <c:lblOffset val="100"/>
        <c:noMultiLvlLbl val="0"/>
      </c:catAx>
      <c:valAx>
        <c:axId val="9953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9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Penggunaan Dompet Digital untuk</a:t>
            </a:r>
            <a:r>
              <a:rPr lang="en-ID" baseline="0"/>
              <a:t> Belanja Online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'Penggunaan Dompet Digital'!$B$4</c:f>
              <c:strCache>
                <c:ptCount val="1"/>
                <c:pt idx="0">
                  <c:v>Ya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7856517935259109E-3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52-4909-9FB5-E10BDD1E8D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'Penggunaan Dompet Digital'!$C$3</c:f>
              <c:strCache>
                <c:ptCount val="1"/>
                <c:pt idx="0">
                  <c:v>Jumlah</c:v>
                </c:pt>
              </c:strCache>
            </c:strRef>
          </c:cat>
          <c:val>
            <c:numRef>
              <c:f>'Penggunaan Dompet Digital'!$C$4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2-4909-9FB5-E10BDD1E8D29}"/>
            </c:ext>
          </c:extLst>
        </c:ser>
        <c:ser>
          <c:idx val="1"/>
          <c:order val="1"/>
          <c:tx>
            <c:strRef>
              <c:f>'Penggunaan Dompet Digital'!$B$5</c:f>
              <c:strCache>
                <c:ptCount val="1"/>
                <c:pt idx="0">
                  <c:v>Tidak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'Penggunaan Dompet Digital'!$C$3</c:f>
              <c:strCache>
                <c:ptCount val="1"/>
                <c:pt idx="0">
                  <c:v>Jumlah</c:v>
                </c:pt>
              </c:strCache>
            </c:strRef>
          </c:cat>
          <c:val>
            <c:numRef>
              <c:f>'Penggunaan Dompet Digital'!$C$5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2-4909-9FB5-E10BDD1E8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993439"/>
        <c:axId val="997994271"/>
      </c:barChart>
      <c:valAx>
        <c:axId val="99799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993439"/>
        <c:crossBetween val="between"/>
      </c:valAx>
      <c:catAx>
        <c:axId val="9979934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9942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Platform Dompet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'Dompet Digital yang Digunakan'!$C$4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'Dompet Digital yang Digunakan'!$B$5:$B$8</c:f>
              <c:strCache>
                <c:ptCount val="4"/>
                <c:pt idx="0">
                  <c:v>OVO</c:v>
                </c:pt>
                <c:pt idx="1">
                  <c:v>Dana</c:v>
                </c:pt>
                <c:pt idx="2">
                  <c:v>Gopay</c:v>
                </c:pt>
                <c:pt idx="3">
                  <c:v>Shopeepay</c:v>
                </c:pt>
              </c:strCache>
            </c:strRef>
          </c:cat>
          <c:val>
            <c:numRef>
              <c:f>'Dompet Digital yang Digunakan'!$C$5:$C$8</c:f>
              <c:numCache>
                <c:formatCode>General</c:formatCode>
                <c:ptCount val="4"/>
                <c:pt idx="0">
                  <c:v>30</c:v>
                </c:pt>
                <c:pt idx="1">
                  <c:v>6</c:v>
                </c:pt>
                <c:pt idx="2">
                  <c:v>11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FFC-8687-B42DBB25F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0808415"/>
        <c:axId val="1190806335"/>
      </c:barChart>
      <c:catAx>
        <c:axId val="119080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06335"/>
        <c:crosses val="autoZero"/>
        <c:auto val="1"/>
        <c:lblAlgn val="ctr"/>
        <c:lblOffset val="100"/>
        <c:noMultiLvlLbl val="0"/>
      </c:catAx>
      <c:valAx>
        <c:axId val="11908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0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Frekuensi Belanja Online dengan Dompet Digital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Frekuensi!$D$4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Frekuensi!$C$5:$C$8</c:f>
              <c:strCache>
                <c:ptCount val="4"/>
                <c:pt idx="0">
                  <c:v>1-5 kali</c:v>
                </c:pt>
                <c:pt idx="1">
                  <c:v>6-10 kali</c:v>
                </c:pt>
                <c:pt idx="2">
                  <c:v>10-20kali</c:v>
                </c:pt>
                <c:pt idx="3">
                  <c:v>Lebih dari 20 kali</c:v>
                </c:pt>
              </c:strCache>
            </c:strRef>
          </c:cat>
          <c:val>
            <c:numRef>
              <c:f>Frekuensi!$D$5:$D$8</c:f>
              <c:numCache>
                <c:formatCode>General</c:formatCode>
                <c:ptCount val="4"/>
                <c:pt idx="0">
                  <c:v>10</c:v>
                </c:pt>
                <c:pt idx="1">
                  <c:v>23</c:v>
                </c:pt>
                <c:pt idx="2">
                  <c:v>25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2-4930-BFB0-6E474F2CCE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4126719"/>
        <c:axId val="814125471"/>
      </c:barChart>
      <c:catAx>
        <c:axId val="8141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25471"/>
        <c:crosses val="autoZero"/>
        <c:auto val="1"/>
        <c:lblAlgn val="ctr"/>
        <c:lblOffset val="100"/>
        <c:noMultiLvlLbl val="0"/>
      </c:catAx>
      <c:valAx>
        <c:axId val="8141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2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Pengeluaran Belanja Online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Pengeluaran'!$D$3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Pengeluaran'!$C$4:$C$7</c:f>
              <c:strCache>
                <c:ptCount val="4"/>
                <c:pt idx="0">
                  <c:v>Kurang dari Rp.100.000</c:v>
                </c:pt>
                <c:pt idx="1">
                  <c:v>Rp.100.001-200.000</c:v>
                </c:pt>
                <c:pt idx="2">
                  <c:v>Rp.200.001-300.000</c:v>
                </c:pt>
                <c:pt idx="3">
                  <c:v>Lebih dari Rp.300.001</c:v>
                </c:pt>
              </c:strCache>
            </c:strRef>
          </c:cat>
          <c:val>
            <c:numRef>
              <c:f>'Total Pengeluaran'!$D$4:$D$7</c:f>
              <c:numCache>
                <c:formatCode>General</c:formatCode>
                <c:ptCount val="4"/>
                <c:pt idx="0">
                  <c:v>6</c:v>
                </c:pt>
                <c:pt idx="1">
                  <c:v>17</c:v>
                </c:pt>
                <c:pt idx="2">
                  <c:v>34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4-42BE-B675-0DE30A49B3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6534959"/>
        <c:axId val="536536623"/>
      </c:barChart>
      <c:catAx>
        <c:axId val="536534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36623"/>
        <c:crosses val="autoZero"/>
        <c:auto val="1"/>
        <c:lblAlgn val="ctr"/>
        <c:lblOffset val="100"/>
        <c:noMultiLvlLbl val="0"/>
      </c:catAx>
      <c:valAx>
        <c:axId val="5365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3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Perubahan</a:t>
            </a:r>
            <a:r>
              <a:rPr lang="en-US" baseline="0"/>
              <a:t> Frekuensi Belanja Online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'Perubahan Frekuensi'!$C$3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'Perubahan Frekuensi'!$B$4:$B$8</c:f>
              <c:strCache>
                <c:ptCount val="5"/>
                <c:pt idx="0">
                  <c:v>Sangat Tidak Setuju</c:v>
                </c:pt>
                <c:pt idx="1">
                  <c:v>Tidak Setuju</c:v>
                </c:pt>
                <c:pt idx="2">
                  <c:v>Netral</c:v>
                </c:pt>
                <c:pt idx="3">
                  <c:v>Setuju</c:v>
                </c:pt>
                <c:pt idx="4">
                  <c:v>Sangat Setuju</c:v>
                </c:pt>
              </c:strCache>
            </c:strRef>
          </c:cat>
          <c:val>
            <c:numRef>
              <c:f>'Perubahan Frekuensi'!$C$4:$C$8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35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6-4E09-B1E5-64E93608D7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02309663"/>
        <c:axId val="1202307167"/>
      </c:barChart>
      <c:catAx>
        <c:axId val="120230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07167"/>
        <c:crosses val="autoZero"/>
        <c:auto val="1"/>
        <c:lblAlgn val="ctr"/>
        <c:lblOffset val="100"/>
        <c:noMultiLvlLbl val="0"/>
      </c:catAx>
      <c:valAx>
        <c:axId val="12023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0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Kemudahan</a:t>
            </a:r>
            <a:r>
              <a:rPr lang="en-US" baseline="0"/>
              <a:t> Dompet Digital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Kemudahan!$C$3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Kemudahan!$B$4:$B$8</c:f>
              <c:strCache>
                <c:ptCount val="5"/>
                <c:pt idx="0">
                  <c:v>Sangat Tidak Setuju</c:v>
                </c:pt>
                <c:pt idx="1">
                  <c:v>Tidak Setuju</c:v>
                </c:pt>
                <c:pt idx="2">
                  <c:v>Netral</c:v>
                </c:pt>
                <c:pt idx="3">
                  <c:v>Setuju</c:v>
                </c:pt>
                <c:pt idx="4">
                  <c:v>Sangat Setuju</c:v>
                </c:pt>
              </c:strCache>
            </c:strRef>
          </c:cat>
          <c:val>
            <c:numRef>
              <c:f>Kemudahan!$C$4:$C$8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9-4ECB-9B11-E761C06014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7601359"/>
        <c:axId val="1199581647"/>
      </c:barChart>
      <c:catAx>
        <c:axId val="10476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581647"/>
        <c:crosses val="autoZero"/>
        <c:auto val="1"/>
        <c:lblAlgn val="ctr"/>
        <c:lblOffset val="100"/>
        <c:noMultiLvlLbl val="0"/>
      </c:catAx>
      <c:valAx>
        <c:axId val="11995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Promo yang</a:t>
            </a:r>
            <a:r>
              <a:rPr lang="en-US" baseline="0"/>
              <a:t> Ditawarkan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Promo!$C$3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Promo!$B$4:$B$8</c:f>
              <c:strCache>
                <c:ptCount val="5"/>
                <c:pt idx="0">
                  <c:v>Sangat Tidak Setuju</c:v>
                </c:pt>
                <c:pt idx="1">
                  <c:v>Tidak Setuju</c:v>
                </c:pt>
                <c:pt idx="2">
                  <c:v>Netral</c:v>
                </c:pt>
                <c:pt idx="3">
                  <c:v>Setuju</c:v>
                </c:pt>
                <c:pt idx="4">
                  <c:v>Sangat Setuju</c:v>
                </c:pt>
              </c:strCache>
            </c:strRef>
          </c:cat>
          <c:val>
            <c:numRef>
              <c:f>Promo!$C$4:$C$8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50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8-442E-8007-601DF24D4D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0798431"/>
        <c:axId val="1190800511"/>
      </c:barChart>
      <c:catAx>
        <c:axId val="119079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00511"/>
        <c:crosses val="autoZero"/>
        <c:auto val="1"/>
        <c:lblAlgn val="ctr"/>
        <c:lblOffset val="100"/>
        <c:noMultiLvlLbl val="0"/>
      </c:catAx>
      <c:valAx>
        <c:axId val="11908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9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152400</xdr:rowOff>
    </xdr:from>
    <xdr:to>
      <xdr:col>11</xdr:col>
      <xdr:colOff>304800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7B883-9A19-42AA-9B03-72A208897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7</xdr:row>
      <xdr:rowOff>156210</xdr:rowOff>
    </xdr:from>
    <xdr:to>
      <xdr:col>10</xdr:col>
      <xdr:colOff>563880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68D31-DE12-48AA-9608-283EDFAC3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7</xdr:row>
      <xdr:rowOff>156210</xdr:rowOff>
    </xdr:from>
    <xdr:to>
      <xdr:col>10</xdr:col>
      <xdr:colOff>502920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D440B-E049-432F-A985-BEB1C6210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4</xdr:row>
      <xdr:rowOff>11430</xdr:rowOff>
    </xdr:from>
    <xdr:to>
      <xdr:col>13</xdr:col>
      <xdr:colOff>30480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60CC9-602A-4A8A-A9AC-643B61995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7</xdr:row>
      <xdr:rowOff>156210</xdr:rowOff>
    </xdr:from>
    <xdr:to>
      <xdr:col>10</xdr:col>
      <xdr:colOff>571500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935A5-660C-4B4B-A45B-D845F1168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7</xdr:row>
      <xdr:rowOff>125730</xdr:rowOff>
    </xdr:from>
    <xdr:to>
      <xdr:col>11</xdr:col>
      <xdr:colOff>541020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0CD8D-6E2B-4631-8AE0-AE6EF7505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2308860</xdr:colOff>
      <xdr:row>9</xdr:row>
      <xdr:rowOff>26670</xdr:rowOff>
    </xdr:from>
    <xdr:to>
      <xdr:col>9</xdr:col>
      <xdr:colOff>205740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D3832-62A3-424E-BDE3-BA744D08C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7</xdr:row>
      <xdr:rowOff>156210</xdr:rowOff>
    </xdr:from>
    <xdr:to>
      <xdr:col>11</xdr:col>
      <xdr:colOff>441960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C3177-C01B-4BA4-A3F7-439D443DC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7</xdr:row>
      <xdr:rowOff>156210</xdr:rowOff>
    </xdr:from>
    <xdr:to>
      <xdr:col>10</xdr:col>
      <xdr:colOff>403860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62D75-0939-44C2-9E00-E5F03A324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8</xdr:row>
      <xdr:rowOff>64770</xdr:rowOff>
    </xdr:from>
    <xdr:to>
      <xdr:col>10</xdr:col>
      <xdr:colOff>259080</xdr:colOff>
      <xdr:row>24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BDEB1-3E3C-48F9-B75C-555457766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7</xdr:row>
      <xdr:rowOff>156210</xdr:rowOff>
    </xdr:from>
    <xdr:to>
      <xdr:col>10</xdr:col>
      <xdr:colOff>297180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F29D8-535B-4B43-B979-170BB445E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3"/>
  <sheetViews>
    <sheetView workbookViewId="0">
      <pane ySplit="1" topLeftCell="A75" activePane="bottomLeft" state="frozen"/>
      <selection pane="bottomLeft" activeCell="E84" sqref="E84"/>
    </sheetView>
  </sheetViews>
  <sheetFormatPr defaultColWidth="14.44140625" defaultRowHeight="15.75" customHeight="1" x14ac:dyDescent="0.25"/>
  <cols>
    <col min="1" max="1" width="6.6640625" customWidth="1"/>
    <col min="2" max="2" width="25.88671875" customWidth="1"/>
    <col min="3" max="13" width="21.5546875" customWidth="1"/>
    <col min="14" max="14" width="22.5546875" customWidth="1"/>
  </cols>
  <sheetData>
    <row r="1" spans="1:14" x14ac:dyDescent="0.25">
      <c r="A1" s="1" t="s">
        <v>147</v>
      </c>
      <c r="B1" s="2" t="s">
        <v>0</v>
      </c>
      <c r="C1" s="3" t="s">
        <v>12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5">
        <v>1</v>
      </c>
      <c r="B2" s="4" t="s">
        <v>13</v>
      </c>
      <c r="C2" s="4" t="s">
        <v>61</v>
      </c>
      <c r="D2" s="4">
        <v>17</v>
      </c>
      <c r="E2" s="4" t="s">
        <v>14</v>
      </c>
      <c r="F2" s="4" t="s">
        <v>15</v>
      </c>
      <c r="G2" s="4" t="s">
        <v>16</v>
      </c>
      <c r="H2" s="4" t="s">
        <v>179</v>
      </c>
      <c r="I2" s="4" t="s">
        <v>181</v>
      </c>
      <c r="J2" s="4">
        <v>4</v>
      </c>
      <c r="K2" s="4">
        <v>4</v>
      </c>
      <c r="L2" s="4">
        <v>4</v>
      </c>
      <c r="M2" s="4">
        <v>4</v>
      </c>
      <c r="N2" s="4">
        <v>3</v>
      </c>
    </row>
    <row r="3" spans="1:14" x14ac:dyDescent="0.25">
      <c r="A3" s="5">
        <v>2</v>
      </c>
      <c r="B3" s="4" t="s">
        <v>18</v>
      </c>
      <c r="C3" s="4" t="s">
        <v>61</v>
      </c>
      <c r="D3" s="4">
        <v>17</v>
      </c>
      <c r="E3" s="4" t="s">
        <v>143</v>
      </c>
      <c r="F3" s="4" t="s">
        <v>15</v>
      </c>
      <c r="G3" s="4" t="s">
        <v>16</v>
      </c>
      <c r="H3" s="4" t="s">
        <v>17</v>
      </c>
      <c r="I3" s="4" t="s">
        <v>181</v>
      </c>
      <c r="J3" s="4">
        <v>4</v>
      </c>
      <c r="K3" s="4">
        <v>4</v>
      </c>
      <c r="L3" s="4">
        <v>3</v>
      </c>
      <c r="M3" s="4">
        <v>3</v>
      </c>
      <c r="N3" s="4">
        <v>3</v>
      </c>
    </row>
    <row r="4" spans="1:14" x14ac:dyDescent="0.25">
      <c r="A4" s="5">
        <v>3</v>
      </c>
      <c r="B4" s="4" t="s">
        <v>19</v>
      </c>
      <c r="C4" s="4" t="s">
        <v>61</v>
      </c>
      <c r="D4" s="4">
        <v>17</v>
      </c>
      <c r="E4" s="4" t="s">
        <v>20</v>
      </c>
      <c r="F4" s="4" t="s">
        <v>15</v>
      </c>
      <c r="G4" s="4" t="s">
        <v>21</v>
      </c>
      <c r="H4" s="4" t="s">
        <v>179</v>
      </c>
      <c r="I4" s="4" t="s">
        <v>181</v>
      </c>
      <c r="J4" s="4">
        <v>4</v>
      </c>
      <c r="K4" s="4">
        <v>5</v>
      </c>
      <c r="L4" s="4">
        <v>4</v>
      </c>
      <c r="M4" s="4">
        <v>4</v>
      </c>
      <c r="N4" s="4">
        <v>5</v>
      </c>
    </row>
    <row r="5" spans="1:14" x14ac:dyDescent="0.25">
      <c r="A5" s="5">
        <v>4</v>
      </c>
      <c r="B5" s="4" t="s">
        <v>22</v>
      </c>
      <c r="C5" s="4" t="s">
        <v>61</v>
      </c>
      <c r="D5" s="4">
        <v>17</v>
      </c>
      <c r="E5" s="4" t="s">
        <v>23</v>
      </c>
      <c r="F5" s="4" t="s">
        <v>15</v>
      </c>
      <c r="G5" s="4" t="s">
        <v>21</v>
      </c>
      <c r="H5" s="4" t="s">
        <v>24</v>
      </c>
      <c r="I5" s="4" t="s">
        <v>181</v>
      </c>
      <c r="J5" s="4">
        <v>4</v>
      </c>
      <c r="K5" s="4">
        <v>5</v>
      </c>
      <c r="L5" s="4">
        <v>4</v>
      </c>
      <c r="M5" s="4">
        <v>4</v>
      </c>
      <c r="N5" s="4">
        <v>3</v>
      </c>
    </row>
    <row r="6" spans="1:14" x14ac:dyDescent="0.25">
      <c r="A6" s="5">
        <v>5</v>
      </c>
      <c r="B6" s="4" t="s">
        <v>25</v>
      </c>
      <c r="C6" s="4" t="s">
        <v>61</v>
      </c>
      <c r="D6" s="4">
        <v>17</v>
      </c>
      <c r="E6" s="4" t="s">
        <v>26</v>
      </c>
      <c r="F6" s="4" t="s">
        <v>15</v>
      </c>
      <c r="G6" s="4" t="s">
        <v>21</v>
      </c>
      <c r="H6" s="4" t="s">
        <v>179</v>
      </c>
      <c r="I6" s="4" t="s">
        <v>181</v>
      </c>
      <c r="J6" s="4">
        <v>5</v>
      </c>
      <c r="K6" s="4">
        <v>5</v>
      </c>
      <c r="L6" s="4">
        <v>4</v>
      </c>
      <c r="M6" s="4">
        <v>5</v>
      </c>
      <c r="N6" s="4">
        <v>4</v>
      </c>
    </row>
    <row r="7" spans="1:14" x14ac:dyDescent="0.25">
      <c r="A7" s="5">
        <v>6</v>
      </c>
      <c r="B7" s="4" t="s">
        <v>27</v>
      </c>
      <c r="C7" s="4" t="s">
        <v>64</v>
      </c>
      <c r="D7" s="4">
        <v>16</v>
      </c>
      <c r="E7" s="4" t="s">
        <v>28</v>
      </c>
      <c r="F7" s="4" t="s">
        <v>15</v>
      </c>
      <c r="G7" s="4" t="s">
        <v>21</v>
      </c>
      <c r="H7" s="4" t="s">
        <v>17</v>
      </c>
      <c r="I7" s="4" t="s">
        <v>29</v>
      </c>
      <c r="J7" s="4">
        <v>5</v>
      </c>
      <c r="K7" s="4">
        <v>5</v>
      </c>
      <c r="L7" s="4">
        <v>5</v>
      </c>
      <c r="M7" s="4">
        <v>5</v>
      </c>
      <c r="N7" s="4">
        <v>5</v>
      </c>
    </row>
    <row r="8" spans="1:14" x14ac:dyDescent="0.25">
      <c r="A8" s="5">
        <v>7</v>
      </c>
      <c r="B8" s="4" t="s">
        <v>30</v>
      </c>
      <c r="C8" s="4" t="s">
        <v>64</v>
      </c>
      <c r="D8" s="3">
        <v>17</v>
      </c>
      <c r="E8" s="4" t="s">
        <v>32</v>
      </c>
      <c r="F8" s="4" t="s">
        <v>15</v>
      </c>
      <c r="G8" s="4" t="s">
        <v>31</v>
      </c>
      <c r="H8" s="4" t="s">
        <v>17</v>
      </c>
      <c r="I8" s="4" t="s">
        <v>180</v>
      </c>
      <c r="J8" s="4">
        <v>4</v>
      </c>
      <c r="K8" s="4">
        <v>5</v>
      </c>
      <c r="L8" s="4">
        <v>5</v>
      </c>
      <c r="M8" s="4">
        <v>5</v>
      </c>
      <c r="N8" s="4">
        <v>5</v>
      </c>
    </row>
    <row r="9" spans="1:14" x14ac:dyDescent="0.25">
      <c r="A9" s="5">
        <v>8</v>
      </c>
      <c r="B9" s="4" t="s">
        <v>34</v>
      </c>
      <c r="C9" s="4" t="s">
        <v>64</v>
      </c>
      <c r="D9" s="4">
        <v>17</v>
      </c>
      <c r="E9" s="4" t="s">
        <v>32</v>
      </c>
      <c r="F9" s="4" t="s">
        <v>15</v>
      </c>
      <c r="G9" s="4" t="s">
        <v>31</v>
      </c>
      <c r="H9" s="4" t="s">
        <v>17</v>
      </c>
      <c r="I9" s="4" t="s">
        <v>180</v>
      </c>
      <c r="J9" s="4">
        <v>5</v>
      </c>
      <c r="K9" s="4">
        <v>5</v>
      </c>
      <c r="L9" s="4">
        <v>5</v>
      </c>
      <c r="M9" s="4">
        <v>3</v>
      </c>
      <c r="N9" s="4">
        <v>4</v>
      </c>
    </row>
    <row r="10" spans="1:14" x14ac:dyDescent="0.25">
      <c r="A10" s="5">
        <v>9</v>
      </c>
      <c r="B10" s="4" t="s">
        <v>35</v>
      </c>
      <c r="C10" s="4" t="s">
        <v>64</v>
      </c>
      <c r="D10" s="3">
        <v>16</v>
      </c>
      <c r="E10" s="4" t="s">
        <v>32</v>
      </c>
      <c r="F10" s="4" t="s">
        <v>15</v>
      </c>
      <c r="G10" s="4" t="s">
        <v>31</v>
      </c>
      <c r="H10" s="4" t="s">
        <v>179</v>
      </c>
      <c r="I10" s="4" t="s">
        <v>29</v>
      </c>
      <c r="J10" s="4">
        <v>3</v>
      </c>
      <c r="K10" s="4">
        <v>5</v>
      </c>
      <c r="L10" s="4">
        <v>5</v>
      </c>
      <c r="M10" s="4">
        <v>4</v>
      </c>
      <c r="N10" s="4">
        <v>5</v>
      </c>
    </row>
    <row r="11" spans="1:14" x14ac:dyDescent="0.25">
      <c r="A11" s="5">
        <v>10</v>
      </c>
      <c r="B11" s="4" t="s">
        <v>36</v>
      </c>
      <c r="C11" s="4" t="s">
        <v>64</v>
      </c>
      <c r="D11" s="4">
        <v>17</v>
      </c>
      <c r="E11" s="4" t="s">
        <v>32</v>
      </c>
      <c r="F11" s="4" t="s">
        <v>15</v>
      </c>
      <c r="G11" s="4" t="s">
        <v>31</v>
      </c>
      <c r="H11" s="4" t="s">
        <v>17</v>
      </c>
      <c r="I11" s="4" t="s">
        <v>180</v>
      </c>
      <c r="J11" s="4">
        <v>4</v>
      </c>
      <c r="K11" s="4">
        <v>4</v>
      </c>
      <c r="L11" s="4">
        <v>5</v>
      </c>
      <c r="M11" s="4">
        <v>3</v>
      </c>
      <c r="N11" s="4">
        <v>3</v>
      </c>
    </row>
    <row r="12" spans="1:14" x14ac:dyDescent="0.25">
      <c r="A12" s="5">
        <v>11</v>
      </c>
      <c r="B12" s="4" t="s">
        <v>37</v>
      </c>
      <c r="C12" s="4" t="s">
        <v>64</v>
      </c>
      <c r="D12" s="4">
        <v>17</v>
      </c>
      <c r="E12" s="4" t="s">
        <v>32</v>
      </c>
      <c r="F12" s="4" t="s">
        <v>15</v>
      </c>
      <c r="G12" s="4" t="s">
        <v>21</v>
      </c>
      <c r="H12" s="4" t="s">
        <v>17</v>
      </c>
      <c r="I12" s="4" t="s">
        <v>181</v>
      </c>
      <c r="J12" s="4">
        <v>5</v>
      </c>
      <c r="K12" s="4">
        <v>5</v>
      </c>
      <c r="L12" s="4">
        <v>5</v>
      </c>
      <c r="M12" s="4">
        <v>5</v>
      </c>
      <c r="N12" s="4">
        <v>5</v>
      </c>
    </row>
    <row r="13" spans="1:14" x14ac:dyDescent="0.25">
      <c r="A13" s="5">
        <v>12</v>
      </c>
      <c r="B13" s="4" t="s">
        <v>38</v>
      </c>
      <c r="C13" s="4" t="s">
        <v>64</v>
      </c>
      <c r="D13" s="4">
        <v>18</v>
      </c>
      <c r="E13" s="4" t="s">
        <v>39</v>
      </c>
      <c r="F13" s="4" t="s">
        <v>15</v>
      </c>
      <c r="G13" s="4" t="s">
        <v>40</v>
      </c>
      <c r="H13" s="4" t="s">
        <v>17</v>
      </c>
      <c r="I13" s="4" t="s">
        <v>180</v>
      </c>
      <c r="J13" s="4">
        <v>4</v>
      </c>
      <c r="K13" s="4">
        <v>5</v>
      </c>
      <c r="L13" s="4">
        <v>4</v>
      </c>
      <c r="M13" s="4">
        <v>4</v>
      </c>
      <c r="N13" s="4">
        <v>5</v>
      </c>
    </row>
    <row r="14" spans="1:14" x14ac:dyDescent="0.25">
      <c r="A14" s="5">
        <v>13</v>
      </c>
      <c r="B14" s="4" t="s">
        <v>41</v>
      </c>
      <c r="C14" s="4" t="s">
        <v>64</v>
      </c>
      <c r="D14" s="4">
        <v>17</v>
      </c>
      <c r="E14" s="4" t="s">
        <v>39</v>
      </c>
      <c r="F14" s="4" t="s">
        <v>15</v>
      </c>
      <c r="G14" s="4" t="s">
        <v>40</v>
      </c>
      <c r="H14" s="4" t="s">
        <v>17</v>
      </c>
      <c r="I14" s="4" t="s">
        <v>29</v>
      </c>
      <c r="J14" s="4">
        <v>5</v>
      </c>
      <c r="K14" s="4">
        <v>5</v>
      </c>
      <c r="L14" s="4">
        <v>4</v>
      </c>
      <c r="M14" s="4">
        <v>4</v>
      </c>
      <c r="N14" s="4">
        <v>4</v>
      </c>
    </row>
    <row r="15" spans="1:14" x14ac:dyDescent="0.25">
      <c r="A15" s="5">
        <v>14</v>
      </c>
      <c r="B15" s="4" t="s">
        <v>42</v>
      </c>
      <c r="C15" s="4" t="s">
        <v>64</v>
      </c>
      <c r="D15" s="4">
        <v>17</v>
      </c>
      <c r="E15" s="4" t="s">
        <v>39</v>
      </c>
      <c r="F15" s="4" t="s">
        <v>33</v>
      </c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5">
        <v>15</v>
      </c>
      <c r="B16" s="4" t="s">
        <v>43</v>
      </c>
      <c r="C16" s="4" t="s">
        <v>64</v>
      </c>
      <c r="D16" s="4">
        <v>17</v>
      </c>
      <c r="E16" s="4" t="s">
        <v>39</v>
      </c>
      <c r="F16" s="4" t="s">
        <v>15</v>
      </c>
      <c r="G16" s="4" t="s">
        <v>31</v>
      </c>
      <c r="H16" s="4" t="s">
        <v>24</v>
      </c>
      <c r="I16" s="4" t="s">
        <v>44</v>
      </c>
      <c r="J16" s="4">
        <v>4</v>
      </c>
      <c r="K16" s="4">
        <v>5</v>
      </c>
      <c r="L16" s="4">
        <v>5</v>
      </c>
      <c r="M16" s="4">
        <v>4</v>
      </c>
      <c r="N16" s="4">
        <v>3</v>
      </c>
    </row>
    <row r="17" spans="1:14" x14ac:dyDescent="0.25">
      <c r="A17" s="5">
        <v>16</v>
      </c>
      <c r="B17" s="4" t="s">
        <v>45</v>
      </c>
      <c r="C17" s="4" t="s">
        <v>64</v>
      </c>
      <c r="D17" s="4">
        <v>16</v>
      </c>
      <c r="E17" s="4" t="s">
        <v>39</v>
      </c>
      <c r="F17" s="4" t="s">
        <v>15</v>
      </c>
      <c r="G17" s="4" t="s">
        <v>31</v>
      </c>
      <c r="H17" s="4" t="s">
        <v>179</v>
      </c>
      <c r="I17" s="4" t="s">
        <v>44</v>
      </c>
      <c r="J17" s="4">
        <v>5</v>
      </c>
      <c r="K17" s="4">
        <v>5</v>
      </c>
      <c r="L17" s="4">
        <v>5</v>
      </c>
      <c r="M17" s="4">
        <v>5</v>
      </c>
      <c r="N17" s="4">
        <v>5</v>
      </c>
    </row>
    <row r="18" spans="1:14" x14ac:dyDescent="0.25">
      <c r="A18" s="5">
        <v>17</v>
      </c>
      <c r="B18" s="4" t="s">
        <v>46</v>
      </c>
      <c r="C18" s="4" t="s">
        <v>64</v>
      </c>
      <c r="D18" s="4">
        <v>17</v>
      </c>
      <c r="E18" s="4" t="s">
        <v>39</v>
      </c>
      <c r="F18" s="4" t="s">
        <v>15</v>
      </c>
      <c r="G18" s="4" t="s">
        <v>31</v>
      </c>
      <c r="H18" s="4" t="s">
        <v>17</v>
      </c>
      <c r="I18" s="4" t="s">
        <v>180</v>
      </c>
      <c r="J18" s="4">
        <v>4</v>
      </c>
      <c r="K18" s="4">
        <v>5</v>
      </c>
      <c r="L18" s="4">
        <v>5</v>
      </c>
      <c r="M18" s="4">
        <v>4</v>
      </c>
      <c r="N18" s="4">
        <v>4</v>
      </c>
    </row>
    <row r="19" spans="1:14" x14ac:dyDescent="0.25">
      <c r="A19" s="5">
        <v>18</v>
      </c>
      <c r="B19" s="4" t="s">
        <v>47</v>
      </c>
      <c r="C19" s="4" t="s">
        <v>64</v>
      </c>
      <c r="D19" s="4">
        <v>17</v>
      </c>
      <c r="E19" s="4" t="s">
        <v>144</v>
      </c>
      <c r="F19" s="4" t="s">
        <v>15</v>
      </c>
      <c r="G19" s="4" t="s">
        <v>16</v>
      </c>
      <c r="H19" s="4" t="s">
        <v>48</v>
      </c>
      <c r="I19" s="4" t="s">
        <v>29</v>
      </c>
      <c r="J19" s="4">
        <v>5</v>
      </c>
      <c r="K19" s="4">
        <v>5</v>
      </c>
      <c r="L19" s="4">
        <v>5</v>
      </c>
      <c r="M19" s="4">
        <v>4</v>
      </c>
      <c r="N19" s="4">
        <v>4</v>
      </c>
    </row>
    <row r="20" spans="1:14" x14ac:dyDescent="0.25">
      <c r="A20" s="5">
        <v>19</v>
      </c>
      <c r="B20" s="4" t="s">
        <v>49</v>
      </c>
      <c r="C20" s="4" t="s">
        <v>61</v>
      </c>
      <c r="D20" s="4">
        <v>16</v>
      </c>
      <c r="E20" s="4" t="s">
        <v>50</v>
      </c>
      <c r="F20" s="4" t="s">
        <v>15</v>
      </c>
      <c r="G20" s="4" t="s">
        <v>31</v>
      </c>
      <c r="H20" s="4" t="s">
        <v>48</v>
      </c>
      <c r="I20" s="4" t="s">
        <v>44</v>
      </c>
      <c r="J20" s="4">
        <v>5</v>
      </c>
      <c r="K20" s="4">
        <v>4</v>
      </c>
      <c r="L20" s="4">
        <v>4</v>
      </c>
      <c r="M20" s="4">
        <v>4</v>
      </c>
      <c r="N20" s="4">
        <v>4</v>
      </c>
    </row>
    <row r="21" spans="1:14" x14ac:dyDescent="0.25">
      <c r="A21" s="5">
        <v>20</v>
      </c>
      <c r="B21" s="4" t="s">
        <v>51</v>
      </c>
      <c r="C21" s="4" t="s">
        <v>61</v>
      </c>
      <c r="D21" s="4">
        <v>17</v>
      </c>
      <c r="E21" s="4" t="s">
        <v>52</v>
      </c>
      <c r="F21" s="4" t="s">
        <v>15</v>
      </c>
      <c r="G21" s="4" t="s">
        <v>21</v>
      </c>
      <c r="H21" s="4" t="s">
        <v>48</v>
      </c>
      <c r="I21" s="4" t="s">
        <v>29</v>
      </c>
      <c r="J21" s="4">
        <v>5</v>
      </c>
      <c r="K21" s="4">
        <v>5</v>
      </c>
      <c r="L21" s="4">
        <v>5</v>
      </c>
      <c r="M21" s="4">
        <v>5</v>
      </c>
      <c r="N21" s="4">
        <v>5</v>
      </c>
    </row>
    <row r="22" spans="1:14" x14ac:dyDescent="0.25">
      <c r="A22" s="5">
        <v>21</v>
      </c>
      <c r="B22" s="4" t="s">
        <v>53</v>
      </c>
      <c r="C22" s="4" t="s">
        <v>61</v>
      </c>
      <c r="D22" s="4">
        <v>17</v>
      </c>
      <c r="E22" s="4" t="s">
        <v>54</v>
      </c>
      <c r="F22" s="4" t="s">
        <v>15</v>
      </c>
      <c r="G22" s="4" t="s">
        <v>16</v>
      </c>
      <c r="H22" s="4" t="s">
        <v>48</v>
      </c>
      <c r="I22" s="4" t="s">
        <v>29</v>
      </c>
      <c r="J22" s="4">
        <v>4</v>
      </c>
      <c r="K22" s="4">
        <v>5</v>
      </c>
      <c r="L22" s="4">
        <v>5</v>
      </c>
      <c r="M22" s="4">
        <v>5</v>
      </c>
      <c r="N22" s="4">
        <v>5</v>
      </c>
    </row>
    <row r="23" spans="1:14" x14ac:dyDescent="0.25">
      <c r="A23" s="5">
        <v>22</v>
      </c>
      <c r="B23" s="4" t="s">
        <v>55</v>
      </c>
      <c r="C23" s="4" t="s">
        <v>61</v>
      </c>
      <c r="D23" s="4">
        <v>16</v>
      </c>
      <c r="E23" s="4" t="s">
        <v>52</v>
      </c>
      <c r="F23" s="4" t="s">
        <v>15</v>
      </c>
      <c r="G23" s="4" t="s">
        <v>21</v>
      </c>
      <c r="H23" s="4" t="s">
        <v>179</v>
      </c>
      <c r="I23" s="4" t="s">
        <v>29</v>
      </c>
      <c r="J23" s="4">
        <v>5</v>
      </c>
      <c r="K23" s="4">
        <v>5</v>
      </c>
      <c r="L23" s="4">
        <v>4</v>
      </c>
      <c r="M23" s="4">
        <v>5</v>
      </c>
      <c r="N23" s="4">
        <v>4</v>
      </c>
    </row>
    <row r="24" spans="1:14" x14ac:dyDescent="0.25">
      <c r="A24" s="5">
        <v>23</v>
      </c>
      <c r="B24" s="4" t="s">
        <v>56</v>
      </c>
      <c r="C24" s="4" t="s">
        <v>61</v>
      </c>
      <c r="D24" s="4">
        <v>17</v>
      </c>
      <c r="E24" s="4" t="s">
        <v>57</v>
      </c>
      <c r="F24" s="4" t="s">
        <v>15</v>
      </c>
      <c r="G24" s="4" t="s">
        <v>31</v>
      </c>
      <c r="H24" s="4" t="s">
        <v>179</v>
      </c>
      <c r="I24" s="4" t="s">
        <v>44</v>
      </c>
      <c r="J24" s="4">
        <v>5</v>
      </c>
      <c r="K24" s="4">
        <v>5</v>
      </c>
      <c r="L24" s="4">
        <v>3</v>
      </c>
      <c r="M24" s="4">
        <v>5</v>
      </c>
      <c r="N24" s="4">
        <v>4</v>
      </c>
    </row>
    <row r="25" spans="1:14" x14ac:dyDescent="0.25">
      <c r="A25" s="5">
        <v>24</v>
      </c>
      <c r="B25" s="4" t="s">
        <v>58</v>
      </c>
      <c r="C25" s="1" t="s">
        <v>64</v>
      </c>
      <c r="D25" s="4">
        <v>17</v>
      </c>
      <c r="E25" s="4" t="s">
        <v>59</v>
      </c>
      <c r="F25" s="4" t="s">
        <v>33</v>
      </c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5">
        <v>25</v>
      </c>
      <c r="B26" s="4" t="s">
        <v>60</v>
      </c>
      <c r="C26" s="4" t="s">
        <v>61</v>
      </c>
      <c r="D26" s="4">
        <v>17</v>
      </c>
      <c r="E26" s="4" t="s">
        <v>26</v>
      </c>
      <c r="F26" s="4" t="s">
        <v>15</v>
      </c>
      <c r="G26" s="4" t="s">
        <v>21</v>
      </c>
      <c r="H26" s="4" t="s">
        <v>179</v>
      </c>
      <c r="I26" s="4" t="s">
        <v>181</v>
      </c>
      <c r="J26" s="4">
        <v>5</v>
      </c>
      <c r="K26" s="4">
        <v>5</v>
      </c>
      <c r="L26" s="4">
        <v>4</v>
      </c>
      <c r="M26" s="4">
        <v>4</v>
      </c>
      <c r="N26" s="4">
        <v>4</v>
      </c>
    </row>
    <row r="27" spans="1:14" x14ac:dyDescent="0.25">
      <c r="A27" s="5">
        <v>26</v>
      </c>
      <c r="B27" s="4" t="s">
        <v>62</v>
      </c>
      <c r="C27" s="4" t="s">
        <v>61</v>
      </c>
      <c r="D27" s="4">
        <v>17</v>
      </c>
      <c r="E27" s="4" t="s">
        <v>26</v>
      </c>
      <c r="F27" s="4" t="s">
        <v>15</v>
      </c>
      <c r="G27" s="4" t="s">
        <v>16</v>
      </c>
      <c r="H27" s="4" t="s">
        <v>24</v>
      </c>
      <c r="I27" s="4" t="s">
        <v>44</v>
      </c>
      <c r="J27" s="4">
        <v>4</v>
      </c>
      <c r="K27" s="4">
        <v>5</v>
      </c>
      <c r="L27" s="4">
        <v>4</v>
      </c>
      <c r="M27" s="4">
        <v>5</v>
      </c>
      <c r="N27" s="4">
        <v>4</v>
      </c>
    </row>
    <row r="28" spans="1:14" x14ac:dyDescent="0.25">
      <c r="A28" s="5">
        <v>27</v>
      </c>
      <c r="B28" s="4" t="s">
        <v>63</v>
      </c>
      <c r="C28" s="4" t="s">
        <v>64</v>
      </c>
      <c r="D28" s="4">
        <v>16</v>
      </c>
      <c r="E28" s="4" t="s">
        <v>50</v>
      </c>
      <c r="F28" s="4" t="s">
        <v>15</v>
      </c>
      <c r="G28" s="4" t="s">
        <v>21</v>
      </c>
      <c r="H28" s="4" t="s">
        <v>179</v>
      </c>
      <c r="I28" s="4" t="s">
        <v>181</v>
      </c>
      <c r="J28" s="4">
        <v>4</v>
      </c>
      <c r="K28" s="4">
        <v>4</v>
      </c>
      <c r="L28" s="4">
        <v>4</v>
      </c>
      <c r="M28" s="4">
        <v>4</v>
      </c>
      <c r="N28" s="4">
        <v>4</v>
      </c>
    </row>
    <row r="29" spans="1:14" x14ac:dyDescent="0.25">
      <c r="A29" s="5">
        <v>28</v>
      </c>
      <c r="B29" s="4" t="s">
        <v>65</v>
      </c>
      <c r="C29" s="4" t="s">
        <v>61</v>
      </c>
      <c r="D29" s="3">
        <v>17</v>
      </c>
      <c r="E29" s="4" t="s">
        <v>26</v>
      </c>
      <c r="F29" s="4" t="s">
        <v>15</v>
      </c>
      <c r="G29" s="4" t="s">
        <v>21</v>
      </c>
      <c r="H29" s="4" t="s">
        <v>179</v>
      </c>
      <c r="I29" s="4" t="s">
        <v>44</v>
      </c>
      <c r="J29" s="4">
        <v>4</v>
      </c>
      <c r="K29" s="4">
        <v>4</v>
      </c>
      <c r="L29" s="4">
        <v>4</v>
      </c>
      <c r="M29" s="4">
        <v>5</v>
      </c>
      <c r="N29" s="4">
        <v>4</v>
      </c>
    </row>
    <row r="30" spans="1:14" x14ac:dyDescent="0.25">
      <c r="A30" s="5">
        <v>29</v>
      </c>
      <c r="B30" s="4" t="s">
        <v>66</v>
      </c>
      <c r="C30" s="4" t="s">
        <v>64</v>
      </c>
      <c r="D30" s="4">
        <v>16</v>
      </c>
      <c r="E30" s="4" t="s">
        <v>26</v>
      </c>
      <c r="F30" s="4" t="s">
        <v>15</v>
      </c>
      <c r="G30" s="4" t="s">
        <v>31</v>
      </c>
      <c r="H30" s="4" t="s">
        <v>179</v>
      </c>
      <c r="I30" s="4" t="s">
        <v>181</v>
      </c>
      <c r="J30" s="4">
        <v>4</v>
      </c>
      <c r="K30" s="4">
        <v>5</v>
      </c>
      <c r="L30" s="4">
        <v>4</v>
      </c>
      <c r="M30" s="4">
        <v>4</v>
      </c>
      <c r="N30" s="4">
        <v>5</v>
      </c>
    </row>
    <row r="31" spans="1:14" x14ac:dyDescent="0.25">
      <c r="A31" s="5">
        <v>30</v>
      </c>
      <c r="B31" s="4" t="s">
        <v>67</v>
      </c>
      <c r="C31" s="4" t="s">
        <v>64</v>
      </c>
      <c r="D31" s="4">
        <v>17</v>
      </c>
      <c r="E31" s="4" t="s">
        <v>52</v>
      </c>
      <c r="F31" s="4" t="s">
        <v>33</v>
      </c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5">
        <v>31</v>
      </c>
      <c r="B32" s="4" t="s">
        <v>68</v>
      </c>
      <c r="C32" s="4" t="s">
        <v>64</v>
      </c>
      <c r="D32" s="4">
        <v>16</v>
      </c>
      <c r="E32" s="4" t="s">
        <v>69</v>
      </c>
      <c r="F32" s="4" t="s">
        <v>15</v>
      </c>
      <c r="G32" s="4" t="s">
        <v>31</v>
      </c>
      <c r="H32" s="4" t="s">
        <v>24</v>
      </c>
      <c r="I32" s="4" t="s">
        <v>29</v>
      </c>
      <c r="J32" s="4">
        <v>4</v>
      </c>
      <c r="K32" s="4">
        <v>4</v>
      </c>
      <c r="L32" s="4">
        <v>5</v>
      </c>
      <c r="M32" s="4">
        <v>4</v>
      </c>
      <c r="N32" s="4">
        <v>4</v>
      </c>
    </row>
    <row r="33" spans="1:14" x14ac:dyDescent="0.25">
      <c r="A33" s="5">
        <v>32</v>
      </c>
      <c r="B33" s="4" t="s">
        <v>70</v>
      </c>
      <c r="C33" s="4" t="s">
        <v>61</v>
      </c>
      <c r="D33" s="4">
        <v>17</v>
      </c>
      <c r="E33" s="4" t="s">
        <v>71</v>
      </c>
      <c r="F33" s="4" t="s">
        <v>15</v>
      </c>
      <c r="G33" s="4" t="s">
        <v>21</v>
      </c>
      <c r="H33" s="4" t="s">
        <v>179</v>
      </c>
      <c r="I33" s="4" t="s">
        <v>44</v>
      </c>
      <c r="J33" s="4">
        <v>4</v>
      </c>
      <c r="K33" s="4">
        <v>5</v>
      </c>
      <c r="L33" s="4">
        <v>5</v>
      </c>
      <c r="M33" s="4">
        <v>4</v>
      </c>
      <c r="N33" s="4">
        <v>4</v>
      </c>
    </row>
    <row r="34" spans="1:14" x14ac:dyDescent="0.25">
      <c r="A34" s="5">
        <v>33</v>
      </c>
      <c r="B34" s="4" t="s">
        <v>72</v>
      </c>
      <c r="C34" s="4" t="s">
        <v>61</v>
      </c>
      <c r="D34" s="4">
        <v>16</v>
      </c>
      <c r="E34" s="4" t="s">
        <v>57</v>
      </c>
      <c r="F34" s="4" t="s">
        <v>15</v>
      </c>
      <c r="G34" s="4" t="s">
        <v>31</v>
      </c>
      <c r="H34" s="4" t="s">
        <v>24</v>
      </c>
      <c r="I34" s="4" t="s">
        <v>44</v>
      </c>
      <c r="J34" s="4">
        <v>5</v>
      </c>
      <c r="K34" s="4">
        <v>4</v>
      </c>
      <c r="L34" s="4">
        <v>4</v>
      </c>
      <c r="M34" s="4">
        <v>5</v>
      </c>
      <c r="N34" s="4">
        <v>4</v>
      </c>
    </row>
    <row r="35" spans="1:14" x14ac:dyDescent="0.25">
      <c r="A35" s="5">
        <v>34</v>
      </c>
      <c r="B35" s="4" t="s">
        <v>73</v>
      </c>
      <c r="C35" s="4" t="s">
        <v>64</v>
      </c>
      <c r="D35" s="4">
        <v>17</v>
      </c>
      <c r="E35" s="4" t="s">
        <v>74</v>
      </c>
      <c r="F35" s="4" t="s">
        <v>15</v>
      </c>
      <c r="G35" s="4" t="s">
        <v>21</v>
      </c>
      <c r="H35" s="4" t="s">
        <v>179</v>
      </c>
      <c r="I35" s="4" t="s">
        <v>181</v>
      </c>
      <c r="J35" s="4">
        <v>4</v>
      </c>
      <c r="K35" s="4">
        <v>5</v>
      </c>
      <c r="L35" s="4">
        <v>4</v>
      </c>
      <c r="M35" s="4">
        <v>5</v>
      </c>
      <c r="N35" s="4">
        <v>4</v>
      </c>
    </row>
    <row r="36" spans="1:14" x14ac:dyDescent="0.25">
      <c r="A36" s="5">
        <v>35</v>
      </c>
      <c r="B36" s="4" t="s">
        <v>75</v>
      </c>
      <c r="C36" s="4" t="s">
        <v>64</v>
      </c>
      <c r="D36" s="4">
        <v>16</v>
      </c>
      <c r="E36" s="4" t="s">
        <v>71</v>
      </c>
      <c r="F36" s="4" t="s">
        <v>15</v>
      </c>
      <c r="G36" s="4" t="s">
        <v>40</v>
      </c>
      <c r="H36" s="4" t="s">
        <v>179</v>
      </c>
      <c r="I36" s="4" t="s">
        <v>181</v>
      </c>
      <c r="J36" s="4">
        <v>5</v>
      </c>
      <c r="K36" s="4">
        <v>5</v>
      </c>
      <c r="L36" s="4">
        <v>4</v>
      </c>
      <c r="M36" s="4">
        <v>4</v>
      </c>
      <c r="N36" s="4">
        <v>3</v>
      </c>
    </row>
    <row r="37" spans="1:14" x14ac:dyDescent="0.25">
      <c r="A37" s="5">
        <v>36</v>
      </c>
      <c r="B37" s="4" t="s">
        <v>76</v>
      </c>
      <c r="C37" s="4" t="s">
        <v>64</v>
      </c>
      <c r="D37" s="4">
        <v>17</v>
      </c>
      <c r="E37" s="4" t="s">
        <v>52</v>
      </c>
      <c r="F37" s="4" t="s">
        <v>15</v>
      </c>
      <c r="G37" s="4" t="s">
        <v>21</v>
      </c>
      <c r="H37" s="4" t="s">
        <v>24</v>
      </c>
      <c r="I37" s="4" t="s">
        <v>44</v>
      </c>
      <c r="J37" s="4">
        <v>4</v>
      </c>
      <c r="K37" s="4">
        <v>4</v>
      </c>
      <c r="L37" s="4">
        <v>4</v>
      </c>
      <c r="M37" s="4">
        <v>4</v>
      </c>
      <c r="N37" s="4">
        <v>4</v>
      </c>
    </row>
    <row r="38" spans="1:14" x14ac:dyDescent="0.25">
      <c r="A38" s="5">
        <v>37</v>
      </c>
      <c r="B38" s="4" t="s">
        <v>77</v>
      </c>
      <c r="C38" s="4" t="s">
        <v>61</v>
      </c>
      <c r="D38" s="4">
        <v>17</v>
      </c>
      <c r="E38" s="4" t="s">
        <v>50</v>
      </c>
      <c r="F38" s="4" t="s">
        <v>15</v>
      </c>
      <c r="G38" s="4" t="s">
        <v>21</v>
      </c>
      <c r="H38" s="4" t="s">
        <v>179</v>
      </c>
      <c r="I38" s="4" t="s">
        <v>181</v>
      </c>
      <c r="J38" s="4">
        <v>4</v>
      </c>
      <c r="K38" s="4">
        <v>4</v>
      </c>
      <c r="L38" s="4">
        <v>5</v>
      </c>
      <c r="M38" s="4">
        <v>4</v>
      </c>
      <c r="N38" s="4">
        <v>4</v>
      </c>
    </row>
    <row r="39" spans="1:14" x14ac:dyDescent="0.25">
      <c r="A39" s="5">
        <v>38</v>
      </c>
      <c r="B39" s="4" t="s">
        <v>78</v>
      </c>
      <c r="C39" s="4" t="s">
        <v>64</v>
      </c>
      <c r="D39" s="4">
        <v>16</v>
      </c>
      <c r="E39" s="4" t="s">
        <v>32</v>
      </c>
      <c r="F39" s="4" t="s">
        <v>15</v>
      </c>
      <c r="G39" s="4" t="s">
        <v>31</v>
      </c>
      <c r="H39" s="4" t="s">
        <v>24</v>
      </c>
      <c r="I39" s="4" t="s">
        <v>181</v>
      </c>
      <c r="J39" s="4">
        <v>5</v>
      </c>
      <c r="K39" s="4">
        <v>4</v>
      </c>
      <c r="L39" s="4">
        <v>4</v>
      </c>
      <c r="M39" s="4">
        <v>4</v>
      </c>
      <c r="N39" s="4">
        <v>3</v>
      </c>
    </row>
    <row r="40" spans="1:14" x14ac:dyDescent="0.25">
      <c r="A40" s="5">
        <v>39</v>
      </c>
      <c r="B40" s="4" t="s">
        <v>79</v>
      </c>
      <c r="C40" s="4" t="s">
        <v>61</v>
      </c>
      <c r="D40" s="4">
        <v>17</v>
      </c>
      <c r="E40" s="4" t="s">
        <v>69</v>
      </c>
      <c r="F40" s="4" t="s">
        <v>15</v>
      </c>
      <c r="G40" s="4" t="s">
        <v>21</v>
      </c>
      <c r="H40" s="4" t="s">
        <v>179</v>
      </c>
      <c r="I40" s="4" t="s">
        <v>181</v>
      </c>
      <c r="J40" s="4">
        <v>4</v>
      </c>
      <c r="K40" s="4">
        <v>5</v>
      </c>
      <c r="L40" s="4">
        <v>4</v>
      </c>
      <c r="M40" s="4">
        <v>4</v>
      </c>
      <c r="N40" s="4">
        <v>4</v>
      </c>
    </row>
    <row r="41" spans="1:14" x14ac:dyDescent="0.25">
      <c r="A41" s="5">
        <v>40</v>
      </c>
      <c r="B41" s="4" t="s">
        <v>80</v>
      </c>
      <c r="C41" s="4" t="s">
        <v>64</v>
      </c>
      <c r="D41" s="4">
        <v>17</v>
      </c>
      <c r="E41" s="4" t="s">
        <v>20</v>
      </c>
      <c r="F41" s="4" t="s">
        <v>15</v>
      </c>
      <c r="G41" s="4" t="s">
        <v>31</v>
      </c>
      <c r="H41" s="4" t="s">
        <v>179</v>
      </c>
      <c r="I41" s="4" t="s">
        <v>181</v>
      </c>
      <c r="J41" s="4">
        <v>5</v>
      </c>
      <c r="K41" s="4">
        <v>5</v>
      </c>
      <c r="L41" s="4">
        <v>5</v>
      </c>
      <c r="M41" s="4">
        <v>5</v>
      </c>
      <c r="N41" s="4">
        <v>5</v>
      </c>
    </row>
    <row r="42" spans="1:14" x14ac:dyDescent="0.25">
      <c r="A42" s="5">
        <v>41</v>
      </c>
      <c r="B42" s="4" t="s">
        <v>81</v>
      </c>
      <c r="C42" s="4" t="s">
        <v>61</v>
      </c>
      <c r="D42" s="4">
        <v>17</v>
      </c>
      <c r="E42" s="4" t="s">
        <v>82</v>
      </c>
      <c r="F42" s="4" t="s">
        <v>15</v>
      </c>
      <c r="G42" s="4" t="s">
        <v>16</v>
      </c>
      <c r="H42" s="4" t="s">
        <v>48</v>
      </c>
      <c r="I42" s="4" t="s">
        <v>29</v>
      </c>
      <c r="J42" s="4">
        <v>3</v>
      </c>
      <c r="K42" s="4">
        <v>4</v>
      </c>
      <c r="L42" s="4">
        <v>5</v>
      </c>
      <c r="M42" s="4">
        <v>4</v>
      </c>
      <c r="N42" s="4">
        <v>3</v>
      </c>
    </row>
    <row r="43" spans="1:14" x14ac:dyDescent="0.25">
      <c r="A43" s="5">
        <v>42</v>
      </c>
      <c r="B43" s="4" t="s">
        <v>83</v>
      </c>
      <c r="C43" s="4" t="s">
        <v>61</v>
      </c>
      <c r="D43" s="4">
        <v>16</v>
      </c>
      <c r="E43" s="4" t="s">
        <v>74</v>
      </c>
      <c r="F43" s="4" t="s">
        <v>15</v>
      </c>
      <c r="G43" s="4" t="s">
        <v>31</v>
      </c>
      <c r="H43" s="4" t="s">
        <v>179</v>
      </c>
      <c r="I43" s="4" t="s">
        <v>181</v>
      </c>
      <c r="J43" s="4">
        <v>5</v>
      </c>
      <c r="K43" s="4">
        <v>4</v>
      </c>
      <c r="L43" s="4">
        <v>5</v>
      </c>
      <c r="M43" s="4">
        <v>4</v>
      </c>
      <c r="N43" s="4">
        <v>4</v>
      </c>
    </row>
    <row r="44" spans="1:14" x14ac:dyDescent="0.25">
      <c r="A44" s="5">
        <v>43</v>
      </c>
      <c r="B44" s="4" t="s">
        <v>84</v>
      </c>
      <c r="C44" s="4" t="s">
        <v>64</v>
      </c>
      <c r="D44" s="4">
        <v>17</v>
      </c>
      <c r="E44" s="4" t="s">
        <v>85</v>
      </c>
      <c r="F44" s="4" t="s">
        <v>15</v>
      </c>
      <c r="G44" s="4" t="s">
        <v>21</v>
      </c>
      <c r="H44" s="4" t="s">
        <v>24</v>
      </c>
      <c r="I44" s="4" t="s">
        <v>181</v>
      </c>
      <c r="J44" s="4">
        <v>5</v>
      </c>
      <c r="K44" s="4">
        <v>5</v>
      </c>
      <c r="L44" s="4">
        <v>3</v>
      </c>
      <c r="M44" s="4">
        <v>4</v>
      </c>
      <c r="N44" s="4">
        <v>3</v>
      </c>
    </row>
    <row r="45" spans="1:14" x14ac:dyDescent="0.25">
      <c r="A45" s="5">
        <v>44</v>
      </c>
      <c r="B45" s="4" t="s">
        <v>86</v>
      </c>
      <c r="C45" s="4" t="s">
        <v>61</v>
      </c>
      <c r="D45" s="4">
        <v>16</v>
      </c>
      <c r="E45" s="4" t="s">
        <v>87</v>
      </c>
      <c r="F45" s="4" t="s">
        <v>33</v>
      </c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5">
        <v>45</v>
      </c>
      <c r="B46" s="4" t="s">
        <v>88</v>
      </c>
      <c r="C46" s="4" t="s">
        <v>64</v>
      </c>
      <c r="D46" s="4">
        <v>16</v>
      </c>
      <c r="E46" s="4" t="s">
        <v>69</v>
      </c>
      <c r="F46" s="4" t="s">
        <v>15</v>
      </c>
      <c r="G46" s="4" t="s">
        <v>31</v>
      </c>
      <c r="H46" s="4" t="s">
        <v>179</v>
      </c>
      <c r="I46" s="4" t="s">
        <v>181</v>
      </c>
      <c r="J46" s="4">
        <v>5</v>
      </c>
      <c r="K46" s="4">
        <v>4</v>
      </c>
      <c r="L46" s="4">
        <v>4</v>
      </c>
      <c r="M46" s="4">
        <v>4</v>
      </c>
      <c r="N46" s="4">
        <v>5</v>
      </c>
    </row>
    <row r="47" spans="1:14" x14ac:dyDescent="0.25">
      <c r="A47" s="5">
        <v>46</v>
      </c>
      <c r="B47" s="4" t="s">
        <v>89</v>
      </c>
      <c r="C47" s="4" t="s">
        <v>61</v>
      </c>
      <c r="D47" s="4">
        <v>17</v>
      </c>
      <c r="E47" s="4" t="s">
        <v>90</v>
      </c>
      <c r="F47" s="4" t="s">
        <v>15</v>
      </c>
      <c r="G47" s="4" t="s">
        <v>21</v>
      </c>
      <c r="H47" s="4" t="s">
        <v>48</v>
      </c>
      <c r="I47" s="4" t="s">
        <v>44</v>
      </c>
      <c r="J47" s="4">
        <v>4</v>
      </c>
      <c r="K47" s="4">
        <v>4</v>
      </c>
      <c r="L47" s="4">
        <v>4</v>
      </c>
      <c r="M47" s="4">
        <v>5</v>
      </c>
      <c r="N47" s="4">
        <v>4</v>
      </c>
    </row>
    <row r="48" spans="1:14" x14ac:dyDescent="0.25">
      <c r="A48" s="5">
        <v>47</v>
      </c>
      <c r="B48" s="4" t="s">
        <v>91</v>
      </c>
      <c r="C48" s="4" t="s">
        <v>61</v>
      </c>
      <c r="D48" s="4">
        <v>16</v>
      </c>
      <c r="E48" s="4" t="s">
        <v>92</v>
      </c>
      <c r="F48" s="4" t="s">
        <v>15</v>
      </c>
      <c r="G48" s="4" t="s">
        <v>31</v>
      </c>
      <c r="H48" s="4" t="s">
        <v>24</v>
      </c>
      <c r="I48" s="4" t="s">
        <v>181</v>
      </c>
      <c r="J48" s="4">
        <v>5</v>
      </c>
      <c r="K48" s="4">
        <v>5</v>
      </c>
      <c r="L48" s="4">
        <v>5</v>
      </c>
      <c r="M48" s="4">
        <v>5</v>
      </c>
      <c r="N48" s="4">
        <v>3</v>
      </c>
    </row>
    <row r="49" spans="1:14" x14ac:dyDescent="0.25">
      <c r="A49" s="5">
        <v>48</v>
      </c>
      <c r="B49" s="4" t="s">
        <v>93</v>
      </c>
      <c r="C49" s="4" t="s">
        <v>61</v>
      </c>
      <c r="D49" s="4">
        <v>17</v>
      </c>
      <c r="E49" s="4" t="s">
        <v>94</v>
      </c>
      <c r="F49" s="4" t="s">
        <v>15</v>
      </c>
      <c r="G49" s="4" t="s">
        <v>31</v>
      </c>
      <c r="H49" s="4" t="s">
        <v>179</v>
      </c>
      <c r="I49" s="4" t="s">
        <v>181</v>
      </c>
      <c r="J49" s="4">
        <v>5</v>
      </c>
      <c r="K49" s="4">
        <v>4</v>
      </c>
      <c r="L49" s="4">
        <v>5</v>
      </c>
      <c r="M49" s="4">
        <v>5</v>
      </c>
      <c r="N49" s="4">
        <v>5</v>
      </c>
    </row>
    <row r="50" spans="1:14" x14ac:dyDescent="0.25">
      <c r="A50" s="5">
        <v>49</v>
      </c>
      <c r="B50" s="4" t="s">
        <v>95</v>
      </c>
      <c r="C50" s="4" t="s">
        <v>64</v>
      </c>
      <c r="D50" s="4">
        <v>17</v>
      </c>
      <c r="E50" s="4" t="s">
        <v>94</v>
      </c>
      <c r="F50" s="4" t="s">
        <v>15</v>
      </c>
      <c r="G50" s="4" t="s">
        <v>31</v>
      </c>
      <c r="H50" s="4" t="s">
        <v>179</v>
      </c>
      <c r="I50" s="4" t="s">
        <v>181</v>
      </c>
      <c r="J50" s="4">
        <v>5</v>
      </c>
      <c r="K50" s="4">
        <v>4</v>
      </c>
      <c r="L50" s="4">
        <v>5</v>
      </c>
      <c r="M50" s="4">
        <v>5</v>
      </c>
      <c r="N50" s="4">
        <v>4</v>
      </c>
    </row>
    <row r="51" spans="1:14" x14ac:dyDescent="0.25">
      <c r="A51" s="5">
        <v>50</v>
      </c>
      <c r="B51" s="4" t="s">
        <v>96</v>
      </c>
      <c r="C51" s="4" t="s">
        <v>61</v>
      </c>
      <c r="D51" s="4">
        <v>16</v>
      </c>
      <c r="E51" s="4" t="s">
        <v>52</v>
      </c>
      <c r="F51" s="4" t="s">
        <v>15</v>
      </c>
      <c r="G51" s="4" t="s">
        <v>21</v>
      </c>
      <c r="H51" s="4" t="s">
        <v>24</v>
      </c>
      <c r="I51" s="4" t="s">
        <v>29</v>
      </c>
      <c r="J51" s="4">
        <v>5</v>
      </c>
      <c r="K51" s="4">
        <v>4</v>
      </c>
      <c r="L51" s="4">
        <v>4</v>
      </c>
      <c r="M51" s="4">
        <v>4</v>
      </c>
      <c r="N51" s="4">
        <v>4</v>
      </c>
    </row>
    <row r="52" spans="1:14" x14ac:dyDescent="0.25">
      <c r="A52" s="5">
        <v>51</v>
      </c>
      <c r="B52" s="4" t="s">
        <v>97</v>
      </c>
      <c r="C52" s="4" t="s">
        <v>64</v>
      </c>
      <c r="D52" s="4">
        <v>16</v>
      </c>
      <c r="E52" s="4" t="s">
        <v>52</v>
      </c>
      <c r="F52" s="4" t="s">
        <v>15</v>
      </c>
      <c r="G52" s="4" t="s">
        <v>21</v>
      </c>
      <c r="H52" s="4" t="s">
        <v>48</v>
      </c>
      <c r="I52" s="4" t="s">
        <v>29</v>
      </c>
      <c r="J52" s="4">
        <v>5</v>
      </c>
      <c r="K52" s="4">
        <v>4</v>
      </c>
      <c r="L52" s="4">
        <v>4</v>
      </c>
      <c r="M52" s="4">
        <v>4</v>
      </c>
      <c r="N52" s="4">
        <v>4</v>
      </c>
    </row>
    <row r="53" spans="1:14" x14ac:dyDescent="0.25">
      <c r="A53" s="5">
        <v>52</v>
      </c>
      <c r="B53" s="4" t="s">
        <v>98</v>
      </c>
      <c r="C53" s="4" t="s">
        <v>64</v>
      </c>
      <c r="D53" s="4">
        <v>17</v>
      </c>
      <c r="E53" s="4" t="s">
        <v>54</v>
      </c>
      <c r="F53" s="4" t="s">
        <v>15</v>
      </c>
      <c r="G53" s="4" t="s">
        <v>31</v>
      </c>
      <c r="H53" s="4" t="s">
        <v>48</v>
      </c>
      <c r="I53" s="4" t="s">
        <v>44</v>
      </c>
      <c r="J53" s="4">
        <v>5</v>
      </c>
      <c r="K53" s="4">
        <v>4</v>
      </c>
      <c r="L53" s="4">
        <v>4</v>
      </c>
      <c r="M53" s="4">
        <v>4</v>
      </c>
      <c r="N53" s="4">
        <v>4</v>
      </c>
    </row>
    <row r="54" spans="1:14" x14ac:dyDescent="0.25">
      <c r="A54" s="5">
        <v>53</v>
      </c>
      <c r="B54" s="4" t="s">
        <v>99</v>
      </c>
      <c r="C54" s="4" t="s">
        <v>61</v>
      </c>
      <c r="D54" s="4">
        <v>17</v>
      </c>
      <c r="E54" s="4" t="s">
        <v>52</v>
      </c>
      <c r="F54" s="4" t="s">
        <v>15</v>
      </c>
      <c r="G54" s="4" t="s">
        <v>21</v>
      </c>
      <c r="H54" s="4" t="s">
        <v>24</v>
      </c>
      <c r="I54" s="4" t="s">
        <v>29</v>
      </c>
      <c r="J54" s="4">
        <v>5</v>
      </c>
      <c r="K54" s="4">
        <v>4</v>
      </c>
      <c r="L54" s="4">
        <v>4</v>
      </c>
      <c r="M54" s="4">
        <v>4</v>
      </c>
      <c r="N54" s="4">
        <v>4</v>
      </c>
    </row>
    <row r="55" spans="1:14" x14ac:dyDescent="0.25">
      <c r="A55" s="5">
        <v>54</v>
      </c>
      <c r="B55" s="4" t="s">
        <v>100</v>
      </c>
      <c r="C55" s="4" t="s">
        <v>61</v>
      </c>
      <c r="D55" s="4">
        <v>17</v>
      </c>
      <c r="E55" s="4" t="s">
        <v>101</v>
      </c>
      <c r="F55" s="4" t="s">
        <v>15</v>
      </c>
      <c r="G55" s="4" t="s">
        <v>21</v>
      </c>
      <c r="H55" s="4" t="s">
        <v>179</v>
      </c>
      <c r="I55" s="4" t="s">
        <v>181</v>
      </c>
      <c r="J55" s="4">
        <v>5</v>
      </c>
      <c r="K55" s="4">
        <v>4</v>
      </c>
      <c r="L55" s="4">
        <v>4</v>
      </c>
      <c r="M55" s="4">
        <v>4</v>
      </c>
      <c r="N55" s="4">
        <v>4</v>
      </c>
    </row>
    <row r="56" spans="1:14" x14ac:dyDescent="0.25">
      <c r="A56" s="5">
        <v>55</v>
      </c>
      <c r="B56" s="4" t="s">
        <v>102</v>
      </c>
      <c r="C56" s="4" t="s">
        <v>64</v>
      </c>
      <c r="D56" s="4">
        <v>17</v>
      </c>
      <c r="E56" s="4" t="s">
        <v>52</v>
      </c>
      <c r="F56" s="4" t="s">
        <v>15</v>
      </c>
      <c r="G56" s="4" t="s">
        <v>21</v>
      </c>
      <c r="H56" s="4" t="s">
        <v>179</v>
      </c>
      <c r="I56" s="4" t="s">
        <v>181</v>
      </c>
      <c r="J56" s="4">
        <v>5</v>
      </c>
      <c r="K56" s="4">
        <v>4</v>
      </c>
      <c r="L56" s="4">
        <v>4</v>
      </c>
      <c r="M56" s="4">
        <v>4</v>
      </c>
      <c r="N56" s="4">
        <v>4</v>
      </c>
    </row>
    <row r="57" spans="1:14" x14ac:dyDescent="0.25">
      <c r="A57" s="5">
        <v>56</v>
      </c>
      <c r="B57" s="4" t="s">
        <v>103</v>
      </c>
      <c r="C57" s="4" t="s">
        <v>64</v>
      </c>
      <c r="D57" s="4">
        <v>16</v>
      </c>
      <c r="E57" s="4" t="s">
        <v>52</v>
      </c>
      <c r="F57" s="4" t="s">
        <v>15</v>
      </c>
      <c r="G57" s="4" t="s">
        <v>31</v>
      </c>
      <c r="H57" s="4" t="s">
        <v>48</v>
      </c>
      <c r="I57" s="4" t="s">
        <v>44</v>
      </c>
      <c r="J57" s="4">
        <v>5</v>
      </c>
      <c r="K57" s="4">
        <v>4</v>
      </c>
      <c r="L57" s="4">
        <v>4</v>
      </c>
      <c r="M57" s="4">
        <v>4</v>
      </c>
      <c r="N57" s="4">
        <v>4</v>
      </c>
    </row>
    <row r="58" spans="1:14" x14ac:dyDescent="0.25">
      <c r="A58" s="5">
        <v>57</v>
      </c>
      <c r="B58" s="4" t="s">
        <v>104</v>
      </c>
      <c r="C58" s="4" t="s">
        <v>64</v>
      </c>
      <c r="D58" s="4">
        <v>17</v>
      </c>
      <c r="E58" s="4" t="s">
        <v>50</v>
      </c>
      <c r="F58" s="4" t="s">
        <v>15</v>
      </c>
      <c r="G58" s="4" t="s">
        <v>40</v>
      </c>
      <c r="H58" s="4" t="s">
        <v>17</v>
      </c>
      <c r="I58" s="4" t="s">
        <v>180</v>
      </c>
      <c r="J58" s="4">
        <v>5</v>
      </c>
      <c r="K58" s="4">
        <v>4</v>
      </c>
      <c r="L58" s="4">
        <v>4</v>
      </c>
      <c r="M58" s="4">
        <v>4</v>
      </c>
      <c r="N58" s="4">
        <v>4</v>
      </c>
    </row>
    <row r="59" spans="1:14" x14ac:dyDescent="0.25">
      <c r="A59" s="5">
        <v>58</v>
      </c>
      <c r="B59" s="4" t="s">
        <v>105</v>
      </c>
      <c r="C59" s="4" t="s">
        <v>61</v>
      </c>
      <c r="D59" s="4">
        <v>16</v>
      </c>
      <c r="E59" s="4" t="s">
        <v>106</v>
      </c>
      <c r="F59" s="4" t="s">
        <v>15</v>
      </c>
      <c r="G59" s="4" t="s">
        <v>16</v>
      </c>
      <c r="H59" s="4" t="s">
        <v>24</v>
      </c>
      <c r="I59" s="4" t="s">
        <v>44</v>
      </c>
      <c r="J59" s="4">
        <v>5</v>
      </c>
      <c r="K59" s="4">
        <v>4</v>
      </c>
      <c r="L59" s="4">
        <v>4</v>
      </c>
      <c r="M59" s="4">
        <v>4</v>
      </c>
      <c r="N59" s="4">
        <v>4</v>
      </c>
    </row>
    <row r="60" spans="1:14" x14ac:dyDescent="0.25">
      <c r="A60" s="5">
        <v>59</v>
      </c>
      <c r="B60" s="4" t="s">
        <v>107</v>
      </c>
      <c r="C60" s="4" t="s">
        <v>61</v>
      </c>
      <c r="D60" s="4">
        <v>17</v>
      </c>
      <c r="E60" s="4" t="s">
        <v>52</v>
      </c>
      <c r="F60" s="4" t="s">
        <v>15</v>
      </c>
      <c r="G60" s="4" t="s">
        <v>21</v>
      </c>
      <c r="H60" s="4" t="s">
        <v>179</v>
      </c>
      <c r="I60" s="4" t="s">
        <v>181</v>
      </c>
      <c r="J60" s="4">
        <v>5</v>
      </c>
      <c r="K60" s="4">
        <v>4</v>
      </c>
      <c r="L60" s="4">
        <v>4</v>
      </c>
      <c r="M60" s="4">
        <v>4</v>
      </c>
      <c r="N60" s="4">
        <v>4</v>
      </c>
    </row>
    <row r="61" spans="1:14" x14ac:dyDescent="0.25">
      <c r="A61" s="5">
        <v>60</v>
      </c>
      <c r="B61" s="4" t="s">
        <v>108</v>
      </c>
      <c r="C61" s="4" t="s">
        <v>64</v>
      </c>
      <c r="D61" s="4">
        <v>17</v>
      </c>
      <c r="E61" s="4" t="s">
        <v>145</v>
      </c>
      <c r="F61" s="4" t="s">
        <v>15</v>
      </c>
      <c r="G61" s="4" t="s">
        <v>31</v>
      </c>
      <c r="H61" s="4" t="s">
        <v>179</v>
      </c>
      <c r="I61" s="4" t="s">
        <v>181</v>
      </c>
      <c r="J61" s="4">
        <v>5</v>
      </c>
      <c r="K61" s="4">
        <v>4</v>
      </c>
      <c r="L61" s="4">
        <v>5</v>
      </c>
      <c r="M61" s="4">
        <v>5</v>
      </c>
      <c r="N61" s="4">
        <v>5</v>
      </c>
    </row>
    <row r="62" spans="1:14" x14ac:dyDescent="0.25">
      <c r="A62" s="5">
        <v>61</v>
      </c>
      <c r="B62" s="4" t="s">
        <v>109</v>
      </c>
      <c r="C62" s="4" t="s">
        <v>64</v>
      </c>
      <c r="D62" s="4">
        <v>17</v>
      </c>
      <c r="E62" s="4" t="s">
        <v>146</v>
      </c>
      <c r="F62" s="4" t="s">
        <v>15</v>
      </c>
      <c r="G62" s="4" t="s">
        <v>31</v>
      </c>
      <c r="H62" s="4" t="s">
        <v>24</v>
      </c>
      <c r="I62" s="4" t="s">
        <v>44</v>
      </c>
      <c r="J62" s="4">
        <v>4</v>
      </c>
      <c r="K62" s="4">
        <v>5</v>
      </c>
      <c r="L62" s="4">
        <v>4</v>
      </c>
      <c r="M62" s="4">
        <v>4</v>
      </c>
      <c r="N62" s="4">
        <v>5</v>
      </c>
    </row>
    <row r="63" spans="1:14" x14ac:dyDescent="0.25">
      <c r="A63" s="5">
        <v>62</v>
      </c>
      <c r="B63" s="4" t="s">
        <v>110</v>
      </c>
      <c r="C63" s="4" t="s">
        <v>61</v>
      </c>
      <c r="D63" s="4">
        <v>17</v>
      </c>
      <c r="E63" s="4" t="s">
        <v>146</v>
      </c>
      <c r="F63" s="4" t="s">
        <v>15</v>
      </c>
      <c r="G63" s="4" t="s">
        <v>31</v>
      </c>
      <c r="H63" s="4" t="s">
        <v>24</v>
      </c>
      <c r="I63" s="4" t="s">
        <v>44</v>
      </c>
      <c r="J63" s="4">
        <v>5</v>
      </c>
      <c r="K63" s="4">
        <v>5</v>
      </c>
      <c r="L63" s="4">
        <v>4</v>
      </c>
      <c r="M63" s="4">
        <v>4</v>
      </c>
      <c r="N63" s="4">
        <v>4</v>
      </c>
    </row>
    <row r="64" spans="1:14" x14ac:dyDescent="0.25">
      <c r="A64" s="5">
        <v>63</v>
      </c>
      <c r="B64" s="4" t="s">
        <v>111</v>
      </c>
      <c r="C64" s="4" t="s">
        <v>61</v>
      </c>
      <c r="D64" s="4">
        <v>17</v>
      </c>
      <c r="E64" s="4" t="s">
        <v>144</v>
      </c>
      <c r="F64" s="4" t="s">
        <v>15</v>
      </c>
      <c r="G64" s="4" t="s">
        <v>31</v>
      </c>
      <c r="H64" s="4" t="s">
        <v>24</v>
      </c>
      <c r="I64" s="4" t="s">
        <v>44</v>
      </c>
      <c r="J64" s="4">
        <v>4</v>
      </c>
      <c r="K64" s="4">
        <v>5</v>
      </c>
      <c r="L64" s="4">
        <v>5</v>
      </c>
      <c r="M64" s="4">
        <v>4</v>
      </c>
      <c r="N64" s="4">
        <v>4</v>
      </c>
    </row>
    <row r="65" spans="1:14" x14ac:dyDescent="0.25">
      <c r="A65" s="5">
        <v>64</v>
      </c>
      <c r="B65" s="4" t="s">
        <v>112</v>
      </c>
      <c r="C65" s="4" t="s">
        <v>61</v>
      </c>
      <c r="D65" s="4">
        <v>17</v>
      </c>
      <c r="E65" s="4" t="s">
        <v>144</v>
      </c>
      <c r="F65" s="4" t="s">
        <v>15</v>
      </c>
      <c r="G65" s="4" t="s">
        <v>31</v>
      </c>
      <c r="H65" s="4" t="s">
        <v>24</v>
      </c>
      <c r="I65" s="4" t="s">
        <v>44</v>
      </c>
      <c r="J65" s="4">
        <v>4</v>
      </c>
      <c r="K65" s="4">
        <v>4</v>
      </c>
      <c r="L65" s="4">
        <v>5</v>
      </c>
      <c r="M65" s="4">
        <v>5</v>
      </c>
      <c r="N65" s="4">
        <v>5</v>
      </c>
    </row>
    <row r="66" spans="1:14" x14ac:dyDescent="0.25">
      <c r="A66" s="5">
        <v>65</v>
      </c>
      <c r="B66" s="4" t="s">
        <v>113</v>
      </c>
      <c r="C66" s="4" t="s">
        <v>61</v>
      </c>
      <c r="D66" s="4">
        <v>16</v>
      </c>
      <c r="E66" s="4" t="s">
        <v>144</v>
      </c>
      <c r="F66" s="4" t="s">
        <v>15</v>
      </c>
      <c r="G66" s="4" t="s">
        <v>31</v>
      </c>
      <c r="H66" s="4" t="s">
        <v>24</v>
      </c>
      <c r="I66" s="4" t="s">
        <v>44</v>
      </c>
      <c r="J66" s="4">
        <v>4</v>
      </c>
      <c r="K66" s="4">
        <v>5</v>
      </c>
      <c r="L66" s="4">
        <v>4</v>
      </c>
      <c r="M66" s="4">
        <v>5</v>
      </c>
      <c r="N66" s="4">
        <v>4</v>
      </c>
    </row>
    <row r="67" spans="1:14" x14ac:dyDescent="0.25">
      <c r="A67" s="5">
        <v>66</v>
      </c>
      <c r="B67" s="4" t="s">
        <v>114</v>
      </c>
      <c r="C67" s="4" t="s">
        <v>64</v>
      </c>
      <c r="D67" s="4">
        <v>17</v>
      </c>
      <c r="E67" s="4" t="s">
        <v>144</v>
      </c>
      <c r="F67" s="4" t="s">
        <v>15</v>
      </c>
      <c r="G67" s="4" t="s">
        <v>31</v>
      </c>
      <c r="H67" s="4" t="s">
        <v>24</v>
      </c>
      <c r="I67" s="4" t="s">
        <v>44</v>
      </c>
      <c r="J67" s="4">
        <v>4</v>
      </c>
      <c r="K67" s="4">
        <v>5</v>
      </c>
      <c r="L67" s="4">
        <v>4</v>
      </c>
      <c r="M67" s="4">
        <v>4</v>
      </c>
      <c r="N67" s="4">
        <v>5</v>
      </c>
    </row>
    <row r="68" spans="1:14" x14ac:dyDescent="0.25">
      <c r="A68" s="5">
        <v>67</v>
      </c>
      <c r="B68" s="4" t="s">
        <v>115</v>
      </c>
      <c r="C68" s="4" t="s">
        <v>61</v>
      </c>
      <c r="D68" s="4">
        <v>17</v>
      </c>
      <c r="E68" s="4" t="s">
        <v>144</v>
      </c>
      <c r="F68" s="4" t="s">
        <v>15</v>
      </c>
      <c r="G68" s="4" t="s">
        <v>31</v>
      </c>
      <c r="H68" s="4" t="s">
        <v>24</v>
      </c>
      <c r="I68" s="4" t="s">
        <v>44</v>
      </c>
      <c r="J68" s="4">
        <v>4</v>
      </c>
      <c r="K68" s="4">
        <v>5</v>
      </c>
      <c r="L68" s="4">
        <v>5</v>
      </c>
      <c r="M68" s="4">
        <v>5</v>
      </c>
      <c r="N68" s="4">
        <v>5</v>
      </c>
    </row>
    <row r="69" spans="1:14" x14ac:dyDescent="0.25">
      <c r="A69" s="5">
        <v>68</v>
      </c>
      <c r="B69" s="4" t="s">
        <v>116</v>
      </c>
      <c r="C69" s="4" t="s">
        <v>64</v>
      </c>
      <c r="D69" s="4">
        <v>17</v>
      </c>
      <c r="E69" s="4" t="s">
        <v>144</v>
      </c>
      <c r="F69" s="4" t="s">
        <v>15</v>
      </c>
      <c r="G69" s="4" t="s">
        <v>31</v>
      </c>
      <c r="H69" s="4" t="s">
        <v>48</v>
      </c>
      <c r="I69" s="4" t="s">
        <v>44</v>
      </c>
      <c r="J69" s="4">
        <v>5</v>
      </c>
      <c r="K69" s="4">
        <v>4</v>
      </c>
      <c r="L69" s="4">
        <v>4</v>
      </c>
      <c r="M69" s="4">
        <v>5</v>
      </c>
      <c r="N69" s="4">
        <v>4</v>
      </c>
    </row>
    <row r="70" spans="1:14" x14ac:dyDescent="0.25">
      <c r="A70" s="5">
        <v>69</v>
      </c>
      <c r="B70" s="4" t="s">
        <v>117</v>
      </c>
      <c r="C70" s="4" t="s">
        <v>61</v>
      </c>
      <c r="D70" s="4">
        <v>17</v>
      </c>
      <c r="E70" s="4" t="s">
        <v>146</v>
      </c>
      <c r="F70" s="4" t="s">
        <v>15</v>
      </c>
      <c r="G70" s="4" t="s">
        <v>31</v>
      </c>
      <c r="H70" s="4" t="s">
        <v>24</v>
      </c>
      <c r="I70" s="4" t="s">
        <v>44</v>
      </c>
      <c r="J70" s="4">
        <v>4</v>
      </c>
      <c r="K70" s="4">
        <v>5</v>
      </c>
      <c r="L70" s="4">
        <v>4</v>
      </c>
      <c r="M70" s="4">
        <v>5</v>
      </c>
      <c r="N70" s="4">
        <v>5</v>
      </c>
    </row>
    <row r="71" spans="1:14" x14ac:dyDescent="0.25">
      <c r="A71" s="5">
        <v>70</v>
      </c>
      <c r="B71" s="4" t="s">
        <v>118</v>
      </c>
      <c r="C71" s="4" t="s">
        <v>64</v>
      </c>
      <c r="D71" s="4">
        <v>17</v>
      </c>
      <c r="E71" s="4" t="s">
        <v>119</v>
      </c>
      <c r="F71" s="4" t="s">
        <v>15</v>
      </c>
      <c r="G71" s="4" t="s">
        <v>31</v>
      </c>
      <c r="H71" s="4" t="s">
        <v>48</v>
      </c>
      <c r="I71" s="4" t="s">
        <v>29</v>
      </c>
      <c r="J71" s="4">
        <v>4</v>
      </c>
      <c r="K71" s="4">
        <v>5</v>
      </c>
      <c r="L71" s="4">
        <v>4</v>
      </c>
      <c r="M71" s="4">
        <v>4</v>
      </c>
      <c r="N71" s="4">
        <v>5</v>
      </c>
    </row>
    <row r="72" spans="1:14" x14ac:dyDescent="0.25">
      <c r="A72" s="5">
        <v>71</v>
      </c>
      <c r="B72" s="4" t="s">
        <v>120</v>
      </c>
      <c r="C72" s="4" t="s">
        <v>64</v>
      </c>
      <c r="D72" s="4">
        <v>17</v>
      </c>
      <c r="E72" s="4" t="s">
        <v>144</v>
      </c>
      <c r="F72" s="4" t="s">
        <v>15</v>
      </c>
      <c r="G72" s="4" t="s">
        <v>31</v>
      </c>
      <c r="H72" s="4" t="s">
        <v>48</v>
      </c>
      <c r="I72" s="4" t="s">
        <v>44</v>
      </c>
      <c r="J72" s="4">
        <v>5</v>
      </c>
      <c r="K72" s="4">
        <v>4</v>
      </c>
      <c r="L72" s="4">
        <v>5</v>
      </c>
      <c r="M72" s="4">
        <v>5</v>
      </c>
      <c r="N72" s="4">
        <v>4</v>
      </c>
    </row>
    <row r="73" spans="1:14" x14ac:dyDescent="0.25">
      <c r="A73" s="5">
        <v>72</v>
      </c>
      <c r="B73" s="4" t="s">
        <v>121</v>
      </c>
      <c r="C73" s="4" t="s">
        <v>61</v>
      </c>
      <c r="D73" s="4">
        <v>17</v>
      </c>
      <c r="E73" s="4" t="s">
        <v>94</v>
      </c>
      <c r="F73" s="4" t="s">
        <v>15</v>
      </c>
      <c r="G73" s="4" t="s">
        <v>31</v>
      </c>
      <c r="H73" s="4" t="s">
        <v>24</v>
      </c>
      <c r="I73" s="4" t="s">
        <v>44</v>
      </c>
      <c r="J73" s="4">
        <v>4</v>
      </c>
      <c r="K73" s="4">
        <v>4</v>
      </c>
      <c r="L73" s="4">
        <v>5</v>
      </c>
      <c r="M73" s="4">
        <v>4</v>
      </c>
      <c r="N73" s="4">
        <v>4</v>
      </c>
    </row>
    <row r="74" spans="1:14" x14ac:dyDescent="0.25">
      <c r="A74" s="5">
        <v>73</v>
      </c>
      <c r="B74" s="4" t="s">
        <v>122</v>
      </c>
      <c r="C74" s="4" t="s">
        <v>61</v>
      </c>
      <c r="D74" s="4">
        <v>17</v>
      </c>
      <c r="E74" s="4" t="s">
        <v>123</v>
      </c>
      <c r="F74" s="4" t="s">
        <v>15</v>
      </c>
      <c r="G74" s="4" t="s">
        <v>31</v>
      </c>
      <c r="H74" s="4" t="s">
        <v>48</v>
      </c>
      <c r="I74" s="4" t="s">
        <v>44</v>
      </c>
      <c r="J74" s="4">
        <v>4</v>
      </c>
      <c r="K74" s="4">
        <v>5</v>
      </c>
      <c r="L74" s="4">
        <v>4</v>
      </c>
      <c r="M74" s="4">
        <v>4</v>
      </c>
      <c r="N74" s="4">
        <v>5</v>
      </c>
    </row>
    <row r="75" spans="1:14" x14ac:dyDescent="0.25">
      <c r="A75" s="5">
        <v>74</v>
      </c>
      <c r="B75" s="4" t="s">
        <v>124</v>
      </c>
      <c r="C75" s="4" t="s">
        <v>61</v>
      </c>
      <c r="D75" s="4">
        <v>17</v>
      </c>
      <c r="E75" s="4" t="s">
        <v>123</v>
      </c>
      <c r="F75" s="4" t="s">
        <v>15</v>
      </c>
      <c r="G75" s="4" t="s">
        <v>31</v>
      </c>
      <c r="H75" s="4" t="s">
        <v>48</v>
      </c>
      <c r="I75" s="4" t="s">
        <v>44</v>
      </c>
      <c r="J75" s="4">
        <v>4</v>
      </c>
      <c r="K75" s="4">
        <v>4</v>
      </c>
      <c r="L75" s="4">
        <v>5</v>
      </c>
      <c r="M75" s="4">
        <v>5</v>
      </c>
      <c r="N75" s="4">
        <v>4</v>
      </c>
    </row>
    <row r="76" spans="1:14" x14ac:dyDescent="0.25">
      <c r="A76" s="5">
        <v>75</v>
      </c>
      <c r="B76" s="4" t="s">
        <v>125</v>
      </c>
      <c r="C76" s="4" t="s">
        <v>61</v>
      </c>
      <c r="D76" s="4">
        <v>17</v>
      </c>
      <c r="E76" s="4" t="s">
        <v>123</v>
      </c>
      <c r="F76" s="4" t="s">
        <v>15</v>
      </c>
      <c r="G76" s="4" t="s">
        <v>31</v>
      </c>
      <c r="H76" s="4" t="s">
        <v>24</v>
      </c>
      <c r="I76" s="4" t="s">
        <v>44</v>
      </c>
      <c r="J76" s="4">
        <v>4</v>
      </c>
      <c r="K76" s="4">
        <v>5</v>
      </c>
      <c r="L76" s="4">
        <v>4</v>
      </c>
      <c r="M76" s="4">
        <v>4</v>
      </c>
      <c r="N76" s="4">
        <v>5</v>
      </c>
    </row>
    <row r="77" spans="1:14" x14ac:dyDescent="0.25">
      <c r="A77" s="5">
        <v>76</v>
      </c>
      <c r="B77" s="4" t="s">
        <v>126</v>
      </c>
      <c r="C77" s="4" t="s">
        <v>64</v>
      </c>
      <c r="D77" s="4">
        <v>17</v>
      </c>
      <c r="E77" s="4" t="s">
        <v>127</v>
      </c>
      <c r="F77" s="4" t="s">
        <v>15</v>
      </c>
      <c r="G77" s="4" t="s">
        <v>31</v>
      </c>
      <c r="H77" s="4" t="s">
        <v>48</v>
      </c>
      <c r="I77" s="4" t="s">
        <v>44</v>
      </c>
      <c r="J77" s="4">
        <v>4</v>
      </c>
      <c r="K77" s="4">
        <v>4</v>
      </c>
      <c r="L77" s="4">
        <v>4</v>
      </c>
      <c r="M77" s="4">
        <v>4</v>
      </c>
      <c r="N77" s="4">
        <v>4</v>
      </c>
    </row>
    <row r="78" spans="1:14" x14ac:dyDescent="0.25">
      <c r="A78" s="5">
        <v>77</v>
      </c>
      <c r="B78" s="4" t="s">
        <v>128</v>
      </c>
      <c r="C78" s="4" t="s">
        <v>61</v>
      </c>
      <c r="D78" s="4">
        <v>17</v>
      </c>
      <c r="E78" s="4" t="s">
        <v>129</v>
      </c>
      <c r="F78" s="4" t="s">
        <v>15</v>
      </c>
      <c r="G78" s="4" t="s">
        <v>31</v>
      </c>
      <c r="H78" s="4" t="s">
        <v>48</v>
      </c>
      <c r="I78" s="4" t="s">
        <v>181</v>
      </c>
      <c r="J78" s="4">
        <v>4</v>
      </c>
      <c r="K78" s="4">
        <v>4</v>
      </c>
      <c r="L78" s="4">
        <v>5</v>
      </c>
      <c r="M78" s="4">
        <v>5</v>
      </c>
      <c r="N78" s="4">
        <v>3</v>
      </c>
    </row>
    <row r="79" spans="1:14" x14ac:dyDescent="0.25">
      <c r="A79" s="5">
        <v>78</v>
      </c>
      <c r="B79" s="4" t="s">
        <v>130</v>
      </c>
      <c r="C79" s="4" t="s">
        <v>61</v>
      </c>
      <c r="D79" s="4">
        <v>17</v>
      </c>
      <c r="E79" s="4" t="s">
        <v>131</v>
      </c>
      <c r="F79" s="4" t="s">
        <v>15</v>
      </c>
      <c r="G79" s="4" t="s">
        <v>16</v>
      </c>
      <c r="H79" s="4" t="s">
        <v>48</v>
      </c>
      <c r="I79" s="4" t="s">
        <v>181</v>
      </c>
      <c r="J79" s="4">
        <v>5</v>
      </c>
      <c r="K79" s="4">
        <v>4</v>
      </c>
      <c r="L79" s="4">
        <v>5</v>
      </c>
      <c r="M79" s="4">
        <v>4</v>
      </c>
      <c r="N79" s="4">
        <v>3</v>
      </c>
    </row>
    <row r="80" spans="1:14" x14ac:dyDescent="0.25">
      <c r="A80" s="5">
        <v>79</v>
      </c>
      <c r="B80" s="4" t="s">
        <v>132</v>
      </c>
      <c r="C80" s="4" t="s">
        <v>61</v>
      </c>
      <c r="D80" s="4">
        <v>17</v>
      </c>
      <c r="E80" s="4" t="s">
        <v>133</v>
      </c>
      <c r="F80" s="4" t="s">
        <v>15</v>
      </c>
      <c r="G80" s="4" t="s">
        <v>31</v>
      </c>
      <c r="H80" s="4" t="s">
        <v>48</v>
      </c>
      <c r="I80" s="4" t="s">
        <v>44</v>
      </c>
      <c r="J80" s="4">
        <v>5</v>
      </c>
      <c r="K80" s="4">
        <v>4</v>
      </c>
      <c r="L80" s="4">
        <v>4</v>
      </c>
      <c r="M80" s="4">
        <v>5</v>
      </c>
      <c r="N80" s="4">
        <v>4</v>
      </c>
    </row>
    <row r="81" spans="1:15" x14ac:dyDescent="0.25">
      <c r="A81" s="5">
        <v>80</v>
      </c>
      <c r="B81" s="4" t="s">
        <v>134</v>
      </c>
      <c r="C81" s="4" t="s">
        <v>64</v>
      </c>
      <c r="D81" s="4">
        <v>16</v>
      </c>
      <c r="E81" s="4" t="s">
        <v>135</v>
      </c>
      <c r="F81" s="4" t="s">
        <v>33</v>
      </c>
      <c r="G81" s="1"/>
      <c r="H81" s="1"/>
      <c r="I81" s="1"/>
      <c r="J81" s="1"/>
      <c r="K81" s="1"/>
      <c r="L81" s="1"/>
      <c r="M81" s="1"/>
      <c r="N81" s="1"/>
    </row>
    <row r="82" spans="1:15" x14ac:dyDescent="0.25">
      <c r="A82" s="5">
        <v>81</v>
      </c>
      <c r="B82" s="4" t="s">
        <v>136</v>
      </c>
      <c r="C82" s="4" t="s">
        <v>64</v>
      </c>
      <c r="D82" s="4">
        <v>17</v>
      </c>
      <c r="E82" s="4" t="s">
        <v>71</v>
      </c>
      <c r="F82" s="4" t="s">
        <v>15</v>
      </c>
      <c r="G82" s="4" t="s">
        <v>21</v>
      </c>
      <c r="H82" s="4" t="s">
        <v>179</v>
      </c>
      <c r="I82" s="4" t="s">
        <v>181</v>
      </c>
      <c r="J82" s="4">
        <v>5</v>
      </c>
      <c r="K82" s="4">
        <v>4</v>
      </c>
      <c r="L82" s="4">
        <v>5</v>
      </c>
      <c r="M82" s="4">
        <v>4</v>
      </c>
      <c r="N82" s="4">
        <v>3</v>
      </c>
    </row>
    <row r="83" spans="1:15" x14ac:dyDescent="0.25">
      <c r="A83" s="5">
        <v>82</v>
      </c>
      <c r="B83" s="4" t="s">
        <v>137</v>
      </c>
      <c r="C83" s="4" t="s">
        <v>64</v>
      </c>
      <c r="D83" s="4">
        <v>16</v>
      </c>
      <c r="E83" s="4" t="s">
        <v>138</v>
      </c>
      <c r="F83" s="4" t="s">
        <v>15</v>
      </c>
      <c r="G83" s="4" t="s">
        <v>40</v>
      </c>
      <c r="H83" s="4" t="s">
        <v>179</v>
      </c>
      <c r="I83" s="7" t="s">
        <v>181</v>
      </c>
      <c r="J83" s="4">
        <v>5</v>
      </c>
      <c r="K83" s="4">
        <v>4</v>
      </c>
      <c r="L83" s="4">
        <v>5</v>
      </c>
      <c r="M83" s="4">
        <v>5</v>
      </c>
      <c r="N83" s="4">
        <v>4</v>
      </c>
    </row>
    <row r="84" spans="1:15" x14ac:dyDescent="0.25">
      <c r="A84" s="5">
        <v>83</v>
      </c>
      <c r="B84" s="4" t="s">
        <v>139</v>
      </c>
      <c r="C84" s="4" t="s">
        <v>64</v>
      </c>
      <c r="D84" s="4">
        <v>15</v>
      </c>
      <c r="E84" s="4" t="s">
        <v>26</v>
      </c>
      <c r="F84" s="4" t="s">
        <v>15</v>
      </c>
      <c r="G84" s="4" t="s">
        <v>21</v>
      </c>
      <c r="H84" s="4" t="s">
        <v>48</v>
      </c>
      <c r="I84" s="4" t="s">
        <v>44</v>
      </c>
      <c r="J84" s="4">
        <v>5</v>
      </c>
      <c r="K84" s="4">
        <v>4</v>
      </c>
      <c r="L84" s="4">
        <v>5</v>
      </c>
      <c r="M84" s="4">
        <v>5</v>
      </c>
      <c r="N84" s="4">
        <v>5</v>
      </c>
    </row>
    <row r="85" spans="1:15" ht="13.2" x14ac:dyDescent="0.25">
      <c r="A85" s="5">
        <v>84</v>
      </c>
      <c r="B85" s="4" t="s">
        <v>140</v>
      </c>
      <c r="C85" s="4" t="s">
        <v>61</v>
      </c>
      <c r="D85" s="4">
        <v>15</v>
      </c>
      <c r="E85" s="4" t="s">
        <v>71</v>
      </c>
      <c r="F85" s="4" t="s">
        <v>33</v>
      </c>
      <c r="G85" s="1"/>
      <c r="H85" s="1"/>
      <c r="I85" s="1"/>
      <c r="J85" s="1"/>
      <c r="K85" s="1"/>
      <c r="L85" s="1"/>
      <c r="M85" s="1"/>
      <c r="N85" s="1"/>
    </row>
    <row r="86" spans="1:15" ht="13.8" thickBot="1" x14ac:dyDescent="0.3">
      <c r="A86" s="9">
        <v>85</v>
      </c>
      <c r="B86" s="4" t="s">
        <v>141</v>
      </c>
      <c r="C86" s="4" t="s">
        <v>64</v>
      </c>
      <c r="D86" s="4">
        <v>16</v>
      </c>
      <c r="E86" s="4" t="s">
        <v>142</v>
      </c>
      <c r="F86" s="4" t="s">
        <v>15</v>
      </c>
      <c r="G86" s="4" t="s">
        <v>16</v>
      </c>
      <c r="H86" s="4" t="s">
        <v>24</v>
      </c>
      <c r="I86" s="4" t="s">
        <v>29</v>
      </c>
      <c r="J86" s="4">
        <v>3</v>
      </c>
      <c r="K86" s="4">
        <v>4</v>
      </c>
      <c r="L86" s="4">
        <v>4</v>
      </c>
      <c r="M86" s="4">
        <v>4</v>
      </c>
      <c r="N86" s="4">
        <v>4</v>
      </c>
    </row>
    <row r="87" spans="1:15" ht="13.8" thickBot="1" x14ac:dyDescent="0.3">
      <c r="A87" s="9">
        <v>86</v>
      </c>
      <c r="B87" s="11" t="s">
        <v>162</v>
      </c>
      <c r="C87" s="11" t="s">
        <v>64</v>
      </c>
      <c r="D87" s="12">
        <v>17</v>
      </c>
      <c r="E87" s="11" t="s">
        <v>52</v>
      </c>
      <c r="F87" s="11" t="s">
        <v>15</v>
      </c>
      <c r="G87" s="11" t="s">
        <v>21</v>
      </c>
      <c r="H87" s="11" t="s">
        <v>179</v>
      </c>
      <c r="I87" s="11" t="s">
        <v>181</v>
      </c>
      <c r="J87" s="12">
        <v>5</v>
      </c>
      <c r="K87" s="12">
        <v>4</v>
      </c>
      <c r="L87" s="12">
        <v>4</v>
      </c>
      <c r="M87" s="12">
        <v>4</v>
      </c>
      <c r="N87" s="12">
        <v>4</v>
      </c>
      <c r="O87" s="10"/>
    </row>
    <row r="88" spans="1:15" ht="13.8" thickBot="1" x14ac:dyDescent="0.3">
      <c r="A88" s="9">
        <v>87</v>
      </c>
      <c r="B88" s="11" t="s">
        <v>163</v>
      </c>
      <c r="C88" s="11" t="s">
        <v>64</v>
      </c>
      <c r="D88" s="12">
        <v>17</v>
      </c>
      <c r="E88" s="11" t="s">
        <v>172</v>
      </c>
      <c r="F88" s="11" t="s">
        <v>15</v>
      </c>
      <c r="G88" s="11" t="s">
        <v>31</v>
      </c>
      <c r="H88" s="11" t="s">
        <v>48</v>
      </c>
      <c r="I88" s="11" t="s">
        <v>29</v>
      </c>
      <c r="J88" s="12">
        <v>5</v>
      </c>
      <c r="K88" s="12">
        <v>4</v>
      </c>
      <c r="L88" s="12">
        <v>4</v>
      </c>
      <c r="M88" s="12">
        <v>4</v>
      </c>
      <c r="N88" s="12">
        <v>4</v>
      </c>
      <c r="O88" s="10"/>
    </row>
    <row r="89" spans="1:15" ht="13.8" thickBot="1" x14ac:dyDescent="0.3">
      <c r="A89" s="9">
        <v>88</v>
      </c>
      <c r="B89" s="11" t="s">
        <v>164</v>
      </c>
      <c r="C89" s="11" t="s">
        <v>64</v>
      </c>
      <c r="D89" s="12">
        <v>16</v>
      </c>
      <c r="E89" s="8" t="s">
        <v>173</v>
      </c>
      <c r="F89" s="11" t="s">
        <v>15</v>
      </c>
      <c r="G89" s="11" t="s">
        <v>16</v>
      </c>
      <c r="H89" s="11" t="s">
        <v>48</v>
      </c>
      <c r="I89" s="11" t="s">
        <v>44</v>
      </c>
      <c r="J89" s="12">
        <v>5</v>
      </c>
      <c r="K89" s="12">
        <v>4</v>
      </c>
      <c r="L89" s="12">
        <v>4</v>
      </c>
      <c r="M89" s="12">
        <v>4</v>
      </c>
      <c r="N89" s="12">
        <v>4</v>
      </c>
      <c r="O89" s="10"/>
    </row>
    <row r="90" spans="1:15" ht="13.8" thickBot="1" x14ac:dyDescent="0.3">
      <c r="A90" s="9">
        <v>89</v>
      </c>
      <c r="B90" s="11" t="s">
        <v>165</v>
      </c>
      <c r="C90" s="11" t="s">
        <v>64</v>
      </c>
      <c r="D90" s="12">
        <v>17</v>
      </c>
      <c r="E90" s="11" t="s">
        <v>52</v>
      </c>
      <c r="F90" s="11" t="s">
        <v>15</v>
      </c>
      <c r="G90" s="11" t="s">
        <v>21</v>
      </c>
      <c r="H90" s="11" t="s">
        <v>179</v>
      </c>
      <c r="I90" s="11" t="s">
        <v>181</v>
      </c>
      <c r="J90" s="12">
        <v>5</v>
      </c>
      <c r="K90" s="12">
        <v>4</v>
      </c>
      <c r="L90" s="12">
        <v>4</v>
      </c>
      <c r="M90" s="12">
        <v>4</v>
      </c>
      <c r="N90" s="12">
        <v>4</v>
      </c>
      <c r="O90" s="10"/>
    </row>
    <row r="91" spans="1:15" ht="15.75" customHeight="1" thickBot="1" x14ac:dyDescent="0.3">
      <c r="A91" s="9">
        <v>90</v>
      </c>
      <c r="B91" s="11" t="s">
        <v>166</v>
      </c>
      <c r="C91" s="11" t="s">
        <v>64</v>
      </c>
      <c r="D91" s="12">
        <v>17</v>
      </c>
      <c r="E91" s="11" t="s">
        <v>174</v>
      </c>
      <c r="F91" s="11" t="s">
        <v>15</v>
      </c>
      <c r="G91" s="11" t="s">
        <v>21</v>
      </c>
      <c r="H91" s="11" t="s">
        <v>48</v>
      </c>
      <c r="I91" s="11" t="s">
        <v>29</v>
      </c>
      <c r="J91" s="12">
        <v>5</v>
      </c>
      <c r="K91" s="12">
        <v>4</v>
      </c>
      <c r="L91" s="12">
        <v>4</v>
      </c>
      <c r="M91" s="12">
        <v>4</v>
      </c>
      <c r="N91" s="12">
        <v>4</v>
      </c>
      <c r="O91" s="10"/>
    </row>
    <row r="92" spans="1:15" ht="15.75" customHeight="1" thickBot="1" x14ac:dyDescent="0.3">
      <c r="A92" s="9">
        <v>91</v>
      </c>
      <c r="B92" s="11" t="s">
        <v>167</v>
      </c>
      <c r="C92" s="11" t="s">
        <v>64</v>
      </c>
      <c r="D92" s="12">
        <v>17</v>
      </c>
      <c r="E92" s="11" t="s">
        <v>175</v>
      </c>
      <c r="F92" s="11" t="s">
        <v>15</v>
      </c>
      <c r="G92" s="11" t="s">
        <v>21</v>
      </c>
      <c r="H92" s="11" t="s">
        <v>179</v>
      </c>
      <c r="I92" s="11" t="s">
        <v>44</v>
      </c>
      <c r="J92" s="12">
        <v>5</v>
      </c>
      <c r="K92" s="12">
        <v>4</v>
      </c>
      <c r="L92" s="12">
        <v>4</v>
      </c>
      <c r="M92" s="12">
        <v>5</v>
      </c>
      <c r="N92" s="12">
        <v>4</v>
      </c>
      <c r="O92" s="10"/>
    </row>
    <row r="93" spans="1:15" ht="15.75" customHeight="1" thickBot="1" x14ac:dyDescent="0.3">
      <c r="A93" s="9">
        <v>92</v>
      </c>
      <c r="B93" s="11" t="s">
        <v>168</v>
      </c>
      <c r="C93" s="11" t="s">
        <v>64</v>
      </c>
      <c r="D93" s="12">
        <v>16</v>
      </c>
      <c r="E93" s="11" t="s">
        <v>52</v>
      </c>
      <c r="F93" s="11" t="s">
        <v>15</v>
      </c>
      <c r="G93" s="11" t="s">
        <v>21</v>
      </c>
      <c r="H93" s="11" t="s">
        <v>24</v>
      </c>
      <c r="I93" s="11" t="s">
        <v>29</v>
      </c>
      <c r="J93" s="12">
        <v>5</v>
      </c>
      <c r="K93" s="12">
        <v>5</v>
      </c>
      <c r="L93" s="12">
        <v>4</v>
      </c>
      <c r="M93" s="12">
        <v>4</v>
      </c>
      <c r="N93" s="12">
        <v>4</v>
      </c>
      <c r="O93" s="10"/>
    </row>
    <row r="94" spans="1:15" ht="15.75" customHeight="1" thickBot="1" x14ac:dyDescent="0.3">
      <c r="A94" s="9">
        <v>93</v>
      </c>
      <c r="B94" s="11" t="s">
        <v>169</v>
      </c>
      <c r="C94" s="11" t="s">
        <v>64</v>
      </c>
      <c r="D94" s="12">
        <v>16</v>
      </c>
      <c r="E94" s="11" t="s">
        <v>176</v>
      </c>
      <c r="F94" s="11" t="s">
        <v>15</v>
      </c>
      <c r="G94" s="11" t="s">
        <v>31</v>
      </c>
      <c r="H94" s="11" t="s">
        <v>179</v>
      </c>
      <c r="I94" s="11" t="s">
        <v>44</v>
      </c>
      <c r="J94" s="12">
        <v>5</v>
      </c>
      <c r="K94" s="12">
        <v>5</v>
      </c>
      <c r="L94" s="12">
        <v>5</v>
      </c>
      <c r="M94" s="12">
        <v>4</v>
      </c>
      <c r="N94" s="12">
        <v>5</v>
      </c>
      <c r="O94" s="10"/>
    </row>
    <row r="95" spans="1:15" ht="15.75" customHeight="1" thickBot="1" x14ac:dyDescent="0.3">
      <c r="A95" s="9">
        <v>94</v>
      </c>
      <c r="B95" s="11" t="s">
        <v>170</v>
      </c>
      <c r="C95" s="11" t="s">
        <v>61</v>
      </c>
      <c r="D95" s="12">
        <v>18</v>
      </c>
      <c r="E95" s="11" t="s">
        <v>177</v>
      </c>
      <c r="F95" s="11" t="s">
        <v>15</v>
      </c>
      <c r="G95" s="11" t="s">
        <v>40</v>
      </c>
      <c r="H95" s="11" t="s">
        <v>24</v>
      </c>
      <c r="I95" s="11" t="s">
        <v>44</v>
      </c>
      <c r="J95" s="12">
        <v>5</v>
      </c>
      <c r="K95" s="12">
        <v>4</v>
      </c>
      <c r="L95" s="12">
        <v>5</v>
      </c>
      <c r="M95" s="12">
        <v>5</v>
      </c>
      <c r="N95" s="12">
        <v>5</v>
      </c>
      <c r="O95" s="10"/>
    </row>
    <row r="96" spans="1:15" ht="15.75" customHeight="1" thickBot="1" x14ac:dyDescent="0.3">
      <c r="A96" s="9">
        <v>95</v>
      </c>
      <c r="B96" s="11" t="s">
        <v>171</v>
      </c>
      <c r="C96" s="11" t="s">
        <v>64</v>
      </c>
      <c r="D96" s="12">
        <v>17</v>
      </c>
      <c r="E96" s="11" t="s">
        <v>178</v>
      </c>
      <c r="F96" s="11" t="s">
        <v>15</v>
      </c>
      <c r="G96" s="11" t="s">
        <v>16</v>
      </c>
      <c r="H96" s="11" t="s">
        <v>48</v>
      </c>
      <c r="I96" s="11" t="s">
        <v>181</v>
      </c>
      <c r="J96" s="12">
        <v>5</v>
      </c>
      <c r="K96" s="12">
        <v>4</v>
      </c>
      <c r="L96" s="12">
        <v>5</v>
      </c>
      <c r="M96" s="12">
        <v>5</v>
      </c>
      <c r="N96" s="12">
        <v>4</v>
      </c>
      <c r="O96" s="10"/>
    </row>
    <row r="103" ht="15.6" customHeight="1" x14ac:dyDescent="0.2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CCDB-CD4F-418E-9993-41A0BBD86DC3}">
  <dimension ref="B3:C8"/>
  <sheetViews>
    <sheetView workbookViewId="0">
      <selection activeCell="O18" sqref="O18"/>
    </sheetView>
  </sheetViews>
  <sheetFormatPr defaultRowHeight="13.2" x14ac:dyDescent="0.25"/>
  <cols>
    <col min="2" max="2" width="32.5546875" customWidth="1"/>
  </cols>
  <sheetData>
    <row r="3" spans="2:3" x14ac:dyDescent="0.25">
      <c r="B3" s="1" t="s">
        <v>160</v>
      </c>
      <c r="C3" s="1" t="s">
        <v>148</v>
      </c>
    </row>
    <row r="4" spans="2:3" x14ac:dyDescent="0.25">
      <c r="B4" s="1" t="s">
        <v>154</v>
      </c>
      <c r="C4" s="1">
        <f>COUNTIF('Response Cleaned'!L2:L96, "1" )</f>
        <v>0</v>
      </c>
    </row>
    <row r="5" spans="2:3" x14ac:dyDescent="0.25">
      <c r="B5" s="1" t="s">
        <v>155</v>
      </c>
      <c r="C5" s="1">
        <f>COUNTIF('Response Cleaned'!L2:L96, "1" )</f>
        <v>0</v>
      </c>
    </row>
    <row r="6" spans="2:3" x14ac:dyDescent="0.25">
      <c r="B6" s="1" t="s">
        <v>156</v>
      </c>
      <c r="C6" s="1">
        <f>COUNTIF('Response Cleaned'!L2:L96, "3" )</f>
        <v>3</v>
      </c>
    </row>
    <row r="7" spans="2:3" x14ac:dyDescent="0.25">
      <c r="B7" s="1" t="s">
        <v>158</v>
      </c>
      <c r="C7" s="1">
        <f>COUNTIF('Response Cleaned'!L2:L96, "4" )</f>
        <v>50</v>
      </c>
    </row>
    <row r="8" spans="2:3" x14ac:dyDescent="0.25">
      <c r="B8" s="1" t="s">
        <v>157</v>
      </c>
      <c r="C8" s="1">
        <f>COUNTIF('Response Cleaned'!L2:L96, "5" )</f>
        <v>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9478-2C64-4A8B-A9C6-F5190DD9C94D}">
  <dimension ref="B2:C7"/>
  <sheetViews>
    <sheetView tabSelected="1" workbookViewId="0">
      <selection activeCell="C19" sqref="C19"/>
    </sheetView>
  </sheetViews>
  <sheetFormatPr defaultRowHeight="13.2" x14ac:dyDescent="0.25"/>
  <cols>
    <col min="2" max="2" width="28.6640625" customWidth="1"/>
  </cols>
  <sheetData>
    <row r="2" spans="2:3" x14ac:dyDescent="0.25">
      <c r="B2" s="1" t="s">
        <v>161</v>
      </c>
      <c r="C2" s="1" t="s">
        <v>148</v>
      </c>
    </row>
    <row r="3" spans="2:3" x14ac:dyDescent="0.25">
      <c r="B3" s="1" t="s">
        <v>154</v>
      </c>
      <c r="C3" s="1">
        <f>COUNTIF('Response Cleaned'!M2:M96, "1" )</f>
        <v>0</v>
      </c>
    </row>
    <row r="4" spans="2:3" x14ac:dyDescent="0.25">
      <c r="B4" s="1" t="s">
        <v>155</v>
      </c>
      <c r="C4" s="1">
        <f>COUNTIF('Response Cleaned'!M2:M96, "2" )</f>
        <v>0</v>
      </c>
    </row>
    <row r="5" spans="2:3" x14ac:dyDescent="0.25">
      <c r="B5" s="1" t="s">
        <v>156</v>
      </c>
      <c r="C5" s="1">
        <f>COUNTIF('Response Cleaned'!M2:M96, "3")</f>
        <v>3</v>
      </c>
    </row>
    <row r="6" spans="2:3" x14ac:dyDescent="0.25">
      <c r="B6" s="1" t="s">
        <v>158</v>
      </c>
      <c r="C6" s="1">
        <f>COUNTIF('Response Cleaned'!M2:M96, "4" )</f>
        <v>53</v>
      </c>
    </row>
    <row r="7" spans="2:3" x14ac:dyDescent="0.25">
      <c r="B7" s="1" t="s">
        <v>157</v>
      </c>
      <c r="C7" s="1">
        <f>COUNTIF('Response Cleaned'!M2:M96, "5" )</f>
        <v>33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2F1A-CAF4-41AB-909E-E8ECC14CA75B}">
  <dimension ref="B2:C7"/>
  <sheetViews>
    <sheetView workbookViewId="0">
      <selection activeCell="O15" sqref="O15"/>
    </sheetView>
  </sheetViews>
  <sheetFormatPr defaultRowHeight="13.2" x14ac:dyDescent="0.25"/>
  <cols>
    <col min="2" max="2" width="29.5546875" customWidth="1"/>
  </cols>
  <sheetData>
    <row r="2" spans="2:3" x14ac:dyDescent="0.25">
      <c r="B2" s="1" t="s">
        <v>186</v>
      </c>
      <c r="C2" s="1" t="s">
        <v>148</v>
      </c>
    </row>
    <row r="3" spans="2:3" x14ac:dyDescent="0.25">
      <c r="B3" s="1" t="s">
        <v>154</v>
      </c>
      <c r="C3" s="1">
        <f>COUNTIF('Response Cleaned'!N2:N96, "1" )</f>
        <v>0</v>
      </c>
    </row>
    <row r="4" spans="2:3" x14ac:dyDescent="0.25">
      <c r="B4" s="1" t="s">
        <v>155</v>
      </c>
      <c r="C4" s="1">
        <f>COUNTIF('Response Cleaned'!N2:N96, "2" )</f>
        <v>0</v>
      </c>
    </row>
    <row r="5" spans="2:3" x14ac:dyDescent="0.25">
      <c r="B5" s="1" t="s">
        <v>156</v>
      </c>
      <c r="C5" s="1">
        <f>COUNTIF('Response Cleaned'!N2:N96, "3")</f>
        <v>13</v>
      </c>
    </row>
    <row r="6" spans="2:3" x14ac:dyDescent="0.25">
      <c r="B6" s="1" t="s">
        <v>158</v>
      </c>
      <c r="C6" s="1">
        <f>COUNTIF('Response Cleaned'!N2:N96, "4" )</f>
        <v>51</v>
      </c>
    </row>
    <row r="7" spans="2:3" x14ac:dyDescent="0.25">
      <c r="B7" s="1" t="s">
        <v>157</v>
      </c>
      <c r="C7" s="1">
        <f>COUNTIF('Response Cleaned'!N2:N96, "5" )</f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D29E-CE18-4278-9F16-9D8199503154}">
  <dimension ref="B5:C7"/>
  <sheetViews>
    <sheetView workbookViewId="0">
      <selection activeCell="P19" sqref="P19"/>
    </sheetView>
  </sheetViews>
  <sheetFormatPr defaultRowHeight="13.2" x14ac:dyDescent="0.25"/>
  <cols>
    <col min="2" max="2" width="16" customWidth="1"/>
  </cols>
  <sheetData>
    <row r="5" spans="2:3" x14ac:dyDescent="0.25">
      <c r="B5" s="6" t="s">
        <v>12</v>
      </c>
      <c r="C5" s="6" t="s">
        <v>148</v>
      </c>
    </row>
    <row r="6" spans="2:3" x14ac:dyDescent="0.25">
      <c r="B6" s="6" t="s">
        <v>61</v>
      </c>
      <c r="C6" s="1">
        <f>COUNTIF('Response Cleaned'!C2:C96, "Laki-Laki" )</f>
        <v>43</v>
      </c>
    </row>
    <row r="7" spans="2:3" x14ac:dyDescent="0.25">
      <c r="B7" s="6" t="s">
        <v>64</v>
      </c>
      <c r="C7" s="1">
        <f>COUNTIF('Response Cleaned'!C2:C96, "Perempuan" )</f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F366-02E2-4CF3-90F0-54EE3CEA92D7}">
  <dimension ref="B3:C7"/>
  <sheetViews>
    <sheetView workbookViewId="0">
      <selection activeCell="D15" sqref="D15"/>
    </sheetView>
  </sheetViews>
  <sheetFormatPr defaultRowHeight="13.2" x14ac:dyDescent="0.25"/>
  <sheetData>
    <row r="3" spans="2:3" x14ac:dyDescent="0.25">
      <c r="B3" s="6" t="s">
        <v>1</v>
      </c>
      <c r="C3" s="1" t="s">
        <v>148</v>
      </c>
    </row>
    <row r="4" spans="2:3" x14ac:dyDescent="0.25">
      <c r="B4" s="1">
        <v>15</v>
      </c>
      <c r="C4" s="1">
        <f>COUNTIF('Response Cleaned'!D2:D96, "15" )</f>
        <v>2</v>
      </c>
    </row>
    <row r="5" spans="2:3" x14ac:dyDescent="0.25">
      <c r="B5" s="1">
        <v>16</v>
      </c>
      <c r="C5" s="1">
        <f>COUNTIF('Response Cleaned'!D2:D96, "16" )</f>
        <v>26</v>
      </c>
    </row>
    <row r="6" spans="2:3" x14ac:dyDescent="0.25">
      <c r="B6" s="1">
        <v>17</v>
      </c>
      <c r="C6" s="1">
        <f>COUNTIF('Response Cleaned'!D2:D96, "17" )</f>
        <v>65</v>
      </c>
    </row>
    <row r="7" spans="2:3" x14ac:dyDescent="0.25">
      <c r="B7" s="1">
        <v>18</v>
      </c>
      <c r="C7" s="1">
        <f>COUNTIF('Response Cleaned'!D2:D96, "18" )</f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FB7CD-422E-41F4-A82A-A719B511754B}">
  <dimension ref="B3:C5"/>
  <sheetViews>
    <sheetView workbookViewId="0">
      <selection activeCell="M12" sqref="M12"/>
    </sheetView>
  </sheetViews>
  <sheetFormatPr defaultRowHeight="13.2" x14ac:dyDescent="0.25"/>
  <cols>
    <col min="2" max="2" width="28.5546875" customWidth="1"/>
  </cols>
  <sheetData>
    <row r="3" spans="2:3" x14ac:dyDescent="0.25">
      <c r="B3" s="1" t="s">
        <v>149</v>
      </c>
      <c r="C3" s="1" t="s">
        <v>148</v>
      </c>
    </row>
    <row r="4" spans="2:3" x14ac:dyDescent="0.25">
      <c r="B4" s="1" t="s">
        <v>15</v>
      </c>
      <c r="C4" s="1">
        <f>COUNTIF('Response Cleaned'!F2:F96, "Ya" )</f>
        <v>89</v>
      </c>
    </row>
    <row r="5" spans="2:3" x14ac:dyDescent="0.25">
      <c r="B5" s="1" t="s">
        <v>33</v>
      </c>
      <c r="C5" s="1">
        <f>COUNTIF('Response Cleaned'!F2:F96, "Tidak" )</f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70F3-B787-4DA4-9ABE-A3F21F6F7CAE}">
  <dimension ref="B4:C8"/>
  <sheetViews>
    <sheetView workbookViewId="0">
      <selection activeCell="O17" sqref="O17"/>
    </sheetView>
  </sheetViews>
  <sheetFormatPr defaultRowHeight="13.2" x14ac:dyDescent="0.25"/>
  <cols>
    <col min="2" max="2" width="30.109375" customWidth="1"/>
  </cols>
  <sheetData>
    <row r="4" spans="2:3" x14ac:dyDescent="0.25">
      <c r="B4" s="1" t="s">
        <v>150</v>
      </c>
      <c r="C4" s="1" t="s">
        <v>148</v>
      </c>
    </row>
    <row r="5" spans="2:3" x14ac:dyDescent="0.25">
      <c r="B5" s="1" t="s">
        <v>21</v>
      </c>
      <c r="C5" s="1">
        <f>COUNTIF('Response Cleaned'!G2:G96, "OVO" )</f>
        <v>30</v>
      </c>
    </row>
    <row r="6" spans="2:3" x14ac:dyDescent="0.25">
      <c r="B6" s="1" t="s">
        <v>40</v>
      </c>
      <c r="C6" s="1">
        <f>COUNTIF('Response Cleaned'!G2:G96, "Dana" )</f>
        <v>6</v>
      </c>
    </row>
    <row r="7" spans="2:3" x14ac:dyDescent="0.25">
      <c r="B7" s="1" t="s">
        <v>16</v>
      </c>
      <c r="C7" s="1">
        <f>COUNTIF('Response Cleaned'!G2:G96, "Gopay" )</f>
        <v>11</v>
      </c>
    </row>
    <row r="8" spans="2:3" x14ac:dyDescent="0.25">
      <c r="B8" s="1" t="s">
        <v>31</v>
      </c>
      <c r="C8" s="1">
        <f>COUNTIF('Response Cleaned'!G2:G96, "Shopeepay" )</f>
        <v>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BF7B-B95B-4BF6-A8F9-16A746348C61}">
  <dimension ref="C4:D8"/>
  <sheetViews>
    <sheetView workbookViewId="0">
      <selection activeCell="L11" sqref="L11"/>
    </sheetView>
  </sheetViews>
  <sheetFormatPr defaultRowHeight="13.2" x14ac:dyDescent="0.25"/>
  <cols>
    <col min="3" max="3" width="44" customWidth="1"/>
  </cols>
  <sheetData>
    <row r="4" spans="3:4" x14ac:dyDescent="0.25">
      <c r="C4" s="1" t="s">
        <v>151</v>
      </c>
      <c r="D4" s="1" t="s">
        <v>148</v>
      </c>
    </row>
    <row r="5" spans="3:4" x14ac:dyDescent="0.25">
      <c r="C5" s="1" t="s">
        <v>17</v>
      </c>
      <c r="D5" s="1">
        <f>COUNTIF('Response Cleaned'!H2:H96, "1-5 kali" )</f>
        <v>10</v>
      </c>
    </row>
    <row r="6" spans="3:4" x14ac:dyDescent="0.25">
      <c r="C6" s="1" t="s">
        <v>48</v>
      </c>
      <c r="D6" s="1">
        <f>COUNTIF('Response Cleaned'!H2:H96, "6-10 kali" )</f>
        <v>23</v>
      </c>
    </row>
    <row r="7" spans="3:4" x14ac:dyDescent="0.25">
      <c r="C7" s="1" t="s">
        <v>24</v>
      </c>
      <c r="D7" s="1">
        <f>COUNTIF('Response Cleaned'!H2:H96, "10-20kali" )</f>
        <v>25</v>
      </c>
    </row>
    <row r="8" spans="3:4" x14ac:dyDescent="0.25">
      <c r="C8" s="1" t="s">
        <v>179</v>
      </c>
      <c r="D8" s="1">
        <f>COUNTIF('Response Cleaned'!H2:H96, "Lebih dari 20 kali")</f>
        <v>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2505-BFCB-4E00-AE28-B406CF3B961B}">
  <dimension ref="C3:D7"/>
  <sheetViews>
    <sheetView topLeftCell="B1" workbookViewId="0">
      <selection activeCell="I29" sqref="I29"/>
    </sheetView>
  </sheetViews>
  <sheetFormatPr defaultRowHeight="13.2" x14ac:dyDescent="0.25"/>
  <cols>
    <col min="3" max="3" width="30.44140625" customWidth="1"/>
  </cols>
  <sheetData>
    <row r="3" spans="3:4" x14ac:dyDescent="0.25">
      <c r="C3" s="1" t="s">
        <v>152</v>
      </c>
      <c r="D3" s="1" t="s">
        <v>148</v>
      </c>
    </row>
    <row r="4" spans="3:4" x14ac:dyDescent="0.25">
      <c r="C4" s="8" t="s">
        <v>180</v>
      </c>
      <c r="D4" s="1">
        <f>COUNTIF('Response Cleaned'!I2:I96, "Kurang dari Rp.100.000" )</f>
        <v>6</v>
      </c>
    </row>
    <row r="5" spans="3:4" x14ac:dyDescent="0.25">
      <c r="C5" s="1" t="s">
        <v>29</v>
      </c>
      <c r="D5" s="1">
        <f>COUNTIF('Response Cleaned'!I2:I96, "Rp.100.001-200.000" )</f>
        <v>17</v>
      </c>
    </row>
    <row r="6" spans="3:4" x14ac:dyDescent="0.25">
      <c r="C6" s="1" t="s">
        <v>44</v>
      </c>
      <c r="D6" s="1">
        <f>COUNTIF('Response Cleaned'!I2:I96, "Rp.200.001-300.000" )</f>
        <v>34</v>
      </c>
    </row>
    <row r="7" spans="3:4" x14ac:dyDescent="0.25">
      <c r="C7" s="8" t="s">
        <v>181</v>
      </c>
      <c r="D7" s="1">
        <f>COUNTIF('Response Cleaned'!I2:I96, "Lebih dari Rp.300.001" )</f>
        <v>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E2DB-F385-4750-AE47-DAEB1772B9DC}">
  <dimension ref="B3:C8"/>
  <sheetViews>
    <sheetView workbookViewId="0">
      <selection activeCell="N19" sqref="N19"/>
    </sheetView>
  </sheetViews>
  <sheetFormatPr defaultRowHeight="13.2" x14ac:dyDescent="0.25"/>
  <cols>
    <col min="2" max="2" width="31" customWidth="1"/>
  </cols>
  <sheetData>
    <row r="3" spans="2:3" x14ac:dyDescent="0.25">
      <c r="B3" s="1" t="s">
        <v>153</v>
      </c>
      <c r="C3" s="1" t="s">
        <v>148</v>
      </c>
    </row>
    <row r="4" spans="2:3" x14ac:dyDescent="0.25">
      <c r="B4" s="1" t="s">
        <v>154</v>
      </c>
      <c r="C4" s="1">
        <f>COUNTIF('Response Cleaned'!J2:J96, 1 )</f>
        <v>0</v>
      </c>
    </row>
    <row r="5" spans="2:3" x14ac:dyDescent="0.25">
      <c r="B5" s="1" t="s">
        <v>155</v>
      </c>
      <c r="C5" s="1">
        <f>COUNTIF('Response Cleaned'!J2:J96, "2" )</f>
        <v>0</v>
      </c>
    </row>
    <row r="6" spans="2:3" x14ac:dyDescent="0.25">
      <c r="B6" s="1" t="s">
        <v>156</v>
      </c>
      <c r="C6" s="1">
        <f>COUNTIF('Response Cleaned'!J2:J96, "3")</f>
        <v>3</v>
      </c>
    </row>
    <row r="7" spans="2:3" x14ac:dyDescent="0.25">
      <c r="B7" s="1" t="s">
        <v>158</v>
      </c>
      <c r="C7" s="1">
        <f>COUNTIF('Response Cleaned'!J2:J96, "4" )</f>
        <v>35</v>
      </c>
    </row>
    <row r="8" spans="2:3" x14ac:dyDescent="0.25">
      <c r="B8" s="1" t="s">
        <v>157</v>
      </c>
      <c r="C8" s="1">
        <f>COUNTIF('Response Cleaned'!J2:J96, "5" )</f>
        <v>51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4668-696C-495E-B3DC-DA80A905A6B7}">
  <dimension ref="B3:C8"/>
  <sheetViews>
    <sheetView workbookViewId="0">
      <selection activeCell="M16" sqref="M16"/>
    </sheetView>
  </sheetViews>
  <sheetFormatPr defaultRowHeight="13.2" x14ac:dyDescent="0.25"/>
  <cols>
    <col min="2" max="2" width="33.21875" customWidth="1"/>
  </cols>
  <sheetData>
    <row r="3" spans="2:3" x14ac:dyDescent="0.25">
      <c r="B3" s="1" t="s">
        <v>159</v>
      </c>
      <c r="C3" s="1" t="s">
        <v>148</v>
      </c>
    </row>
    <row r="4" spans="2:3" x14ac:dyDescent="0.25">
      <c r="B4" s="1" t="s">
        <v>154</v>
      </c>
      <c r="C4" s="1">
        <f>COUNTIF('Response Cleaned'!K2:K96, 1 )</f>
        <v>0</v>
      </c>
    </row>
    <row r="5" spans="2:3" x14ac:dyDescent="0.25">
      <c r="B5" s="1" t="s">
        <v>155</v>
      </c>
      <c r="C5" s="1">
        <f>COUNTIF('Response Cleaned'!K2:K96, "2" )</f>
        <v>0</v>
      </c>
    </row>
    <row r="6" spans="2:3" x14ac:dyDescent="0.25">
      <c r="B6" s="1" t="s">
        <v>156</v>
      </c>
      <c r="C6" s="1">
        <f>COUNTIF('Response Cleaned'!K2:K96, "3")</f>
        <v>0</v>
      </c>
    </row>
    <row r="7" spans="2:3" x14ac:dyDescent="0.25">
      <c r="B7" s="1" t="s">
        <v>158</v>
      </c>
      <c r="C7" s="1">
        <f>COUNTIF('Response Cleaned'!K2:K96, "4" )</f>
        <v>49</v>
      </c>
    </row>
    <row r="8" spans="2:3" x14ac:dyDescent="0.25">
      <c r="B8" s="1" t="s">
        <v>157</v>
      </c>
      <c r="C8" s="1">
        <f>COUNTIF('Response Cleaned'!K2:K96, "5" )</f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Response Cleaned</vt:lpstr>
      <vt:lpstr>Grafik Jenis Kelamin</vt:lpstr>
      <vt:lpstr>Usia</vt:lpstr>
      <vt:lpstr>Penggunaan Dompet Digital</vt:lpstr>
      <vt:lpstr>Dompet Digital yang Digunakan</vt:lpstr>
      <vt:lpstr>Frekuensi</vt:lpstr>
      <vt:lpstr>Total Pengeluaran</vt:lpstr>
      <vt:lpstr>Perubahan Frekuensi</vt:lpstr>
      <vt:lpstr>Kemudahan</vt:lpstr>
      <vt:lpstr>Promo</vt:lpstr>
      <vt:lpstr>Efisien</vt:lpstr>
      <vt:lpstr>Keamanan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Hilmi Saputra</cp:lastModifiedBy>
  <dcterms:modified xsi:type="dcterms:W3CDTF">2021-10-06T16:08:25Z</dcterms:modified>
</cp:coreProperties>
</file>