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nw17/Documents/GitHub/Conjoint_Survey_25/code/output/model_output/apollo/vehicle/"/>
    </mc:Choice>
  </mc:AlternateContent>
  <xr:revisionPtr revIDLastSave="0" documentId="13_ncr:1_{337E903F-3FC8-C547-8A00-F176DA73D8AF}" xr6:coauthVersionLast="47" xr6:coauthVersionMax="47" xr10:uidLastSave="{00000000-0000-0000-0000-000000000000}"/>
  <bookViews>
    <workbookView xWindow="2440" yWindow="8820" windowWidth="28880" windowHeight="17000" activeTab="3" xr2:uid="{00000000-000D-0000-FFFF-FFFF00000000}"/>
  </bookViews>
  <sheets>
    <sheet name="pref_1class" sheetId="6" r:id="rId1"/>
    <sheet name="wtp_1class" sheetId="7" r:id="rId2"/>
    <sheet name="coef_fit_nonstandard" sheetId="1" r:id="rId3"/>
    <sheet name="WTP_nonstandard" sheetId="2" r:id="rId4"/>
    <sheet name="car_suv_combined" sheetId="8" r:id="rId5"/>
    <sheet name="WTP_combined" sheetId="9" r:id="rId6"/>
    <sheet name="Factor_analysis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2" l="1"/>
  <c r="G23" i="2"/>
  <c r="H23" i="2"/>
  <c r="I23" i="2"/>
  <c r="J23" i="2"/>
  <c r="K23" i="2"/>
  <c r="L23" i="2"/>
  <c r="F24" i="2"/>
  <c r="G24" i="2"/>
  <c r="H24" i="2"/>
  <c r="I24" i="2"/>
  <c r="J24" i="2"/>
  <c r="K24" i="2"/>
  <c r="L24" i="2"/>
  <c r="F25" i="2"/>
  <c r="G25" i="2"/>
  <c r="H25" i="2"/>
  <c r="I25" i="2"/>
  <c r="J25" i="2"/>
  <c r="K25" i="2"/>
  <c r="L25" i="2"/>
  <c r="F26" i="2"/>
  <c r="G26" i="2"/>
  <c r="H26" i="2"/>
  <c r="I26" i="2"/>
  <c r="J26" i="2"/>
  <c r="K26" i="2"/>
  <c r="L26" i="2"/>
  <c r="F27" i="2"/>
  <c r="G27" i="2"/>
  <c r="H27" i="2"/>
  <c r="I27" i="2"/>
  <c r="J27" i="2"/>
  <c r="K27" i="2"/>
  <c r="L27" i="2"/>
  <c r="F28" i="2"/>
  <c r="G28" i="2"/>
  <c r="H28" i="2"/>
  <c r="I28" i="2"/>
  <c r="J28" i="2"/>
  <c r="K28" i="2"/>
  <c r="L28" i="2"/>
  <c r="F29" i="2"/>
  <c r="G29" i="2"/>
  <c r="H29" i="2"/>
  <c r="I29" i="2"/>
  <c r="J29" i="2"/>
  <c r="K29" i="2"/>
  <c r="L29" i="2"/>
  <c r="F30" i="2"/>
  <c r="G30" i="2"/>
  <c r="H30" i="2"/>
  <c r="I30" i="2"/>
  <c r="J30" i="2"/>
  <c r="K30" i="2"/>
  <c r="L30" i="2"/>
  <c r="F31" i="2"/>
  <c r="G31" i="2"/>
  <c r="H31" i="2"/>
  <c r="I31" i="2"/>
  <c r="J31" i="2"/>
  <c r="K31" i="2"/>
  <c r="L31" i="2"/>
  <c r="G22" i="2"/>
  <c r="H22" i="2"/>
  <c r="I22" i="2"/>
  <c r="J22" i="2"/>
  <c r="K22" i="2"/>
  <c r="L22" i="2"/>
  <c r="F22" i="2"/>
  <c r="D17" i="2"/>
  <c r="N7" i="2"/>
  <c r="B24" i="7"/>
  <c r="B25" i="7"/>
  <c r="D9" i="9"/>
  <c r="D8" i="9"/>
  <c r="D7" i="9"/>
  <c r="I3" i="6"/>
  <c r="I4" i="6"/>
  <c r="I5" i="6"/>
  <c r="I6" i="6"/>
  <c r="I7" i="6"/>
  <c r="I8" i="6"/>
  <c r="I9" i="6"/>
  <c r="I15" i="6"/>
  <c r="I16" i="6"/>
  <c r="I17" i="6"/>
  <c r="I18" i="6"/>
  <c r="I19" i="6"/>
  <c r="I20" i="6"/>
  <c r="I21" i="6"/>
  <c r="N8" i="2"/>
  <c r="N9" i="2"/>
  <c r="N12" i="2"/>
  <c r="N13" i="2"/>
  <c r="N14" i="2"/>
  <c r="Q14" i="2"/>
  <c r="P14" i="2"/>
  <c r="O14" i="2"/>
  <c r="Q13" i="2"/>
  <c r="P13" i="2"/>
  <c r="O13" i="2"/>
  <c r="Q12" i="2"/>
  <c r="P12" i="2"/>
  <c r="O12" i="2"/>
  <c r="D13" i="2"/>
  <c r="D14" i="2"/>
  <c r="D12" i="2"/>
  <c r="Q9" i="2"/>
  <c r="Q7" i="2"/>
  <c r="Q8" i="2"/>
  <c r="P8" i="2"/>
  <c r="P9" i="2"/>
  <c r="P7" i="2"/>
  <c r="O8" i="2"/>
  <c r="O9" i="2"/>
  <c r="O7" i="2"/>
  <c r="D8" i="2"/>
  <c r="D9" i="2"/>
  <c r="D7" i="2"/>
</calcChain>
</file>

<file path=xl/sharedStrings.xml><?xml version="1.0" encoding="utf-8"?>
<sst xmlns="http://schemas.openxmlformats.org/spreadsheetml/2006/main" count="606" uniqueCount="134">
  <si>
    <t>b_no_choice_a</t>
  </si>
  <si>
    <t>b_powertrainbev_a</t>
  </si>
  <si>
    <t>b_powertrainhev_a</t>
  </si>
  <si>
    <t>b_range_bev_a</t>
  </si>
  <si>
    <t>b_mileage_a</t>
  </si>
  <si>
    <t>b_age_a</t>
  </si>
  <si>
    <t>b_operating_cost_a</t>
  </si>
  <si>
    <t>b_price_a</t>
  </si>
  <si>
    <t>b_no_choice_b</t>
  </si>
  <si>
    <t>b_powertrainbev_b</t>
  </si>
  <si>
    <t>b_powertrainhev_b</t>
  </si>
  <si>
    <t>b_range_bev_b</t>
  </si>
  <si>
    <t>b_mileage_b</t>
  </si>
  <si>
    <t>b_age_b</t>
  </si>
  <si>
    <t>b_operating_cost_b</t>
  </si>
  <si>
    <t>b_price_b</t>
  </si>
  <si>
    <t>delta_a</t>
  </si>
  <si>
    <t>gamma_EV_benefit_a</t>
  </si>
  <si>
    <t>gamma_EV_anxiety_a</t>
  </si>
  <si>
    <t>delta_b</t>
  </si>
  <si>
    <t>gamma_EV_benefit_b</t>
  </si>
  <si>
    <t>gamma_EV_anxiety_b</t>
  </si>
  <si>
    <t>b_no_choice_c</t>
  </si>
  <si>
    <t>b_powertrainbev_c</t>
  </si>
  <si>
    <t>b_powertrainhev_c</t>
  </si>
  <si>
    <t>b_range_bev_c</t>
  </si>
  <si>
    <t>b_mileage_c</t>
  </si>
  <si>
    <t>b_age_c</t>
  </si>
  <si>
    <t>b_operating_cost_c</t>
  </si>
  <si>
    <t>b_price_c</t>
  </si>
  <si>
    <t>delta_c</t>
  </si>
  <si>
    <t>gamma_EV_benefit_c</t>
  </si>
  <si>
    <t>gamma_EV_anxiety_c</t>
  </si>
  <si>
    <t>Not statistically significant at 90% confidence level</t>
  </si>
  <si>
    <t>Attributes (WTP unit: $10,000)</t>
  </si>
  <si>
    <t>Active Indicators (included in the model)</t>
  </si>
  <si>
    <t>Class Name</t>
  </si>
  <si>
    <t>Class Characteristics</t>
  </si>
  <si>
    <t>Model</t>
  </si>
  <si>
    <t>class_allocation</t>
  </si>
  <si>
    <t>share</t>
  </si>
  <si>
    <t>n</t>
  </si>
  <si>
    <t>no choice</t>
  </si>
  <si>
    <t>mileage</t>
  </si>
  <si>
    <t>FA_EV_benefit</t>
  </si>
  <si>
    <t>FA_EV_anxiety</t>
  </si>
  <si>
    <t>next_veh_fuel_used_bev</t>
  </si>
  <si>
    <t>10,000 miles on the odometer</t>
  </si>
  <si>
    <t>100 miles of battery range</t>
  </si>
  <si>
    <t>factor score</t>
  </si>
  <si>
    <t>base model (one class)</t>
  </si>
  <si>
    <t>NA</t>
  </si>
  <si>
    <t>powertrainbev</t>
  </si>
  <si>
    <t>powertrainhev</t>
  </si>
  <si>
    <t>range_bev</t>
  </si>
  <si>
    <t>age</t>
  </si>
  <si>
    <t>operating_cost</t>
  </si>
  <si>
    <t>one cent per mile</t>
  </si>
  <si>
    <t>one year</t>
  </si>
  <si>
    <t>Class_1</t>
  </si>
  <si>
    <t>Class_2</t>
  </si>
  <si>
    <t>Class_3</t>
  </si>
  <si>
    <t>* very high disutility for selecting a non-ICEV
* highe WTP for additional range and high disutility for mileage, age and operating cost</t>
  </si>
  <si>
    <t>People who are important to me think that I should buy an EV.</t>
  </si>
  <si>
    <t>Driving an EV would eventually result in cost savings.</t>
  </si>
  <si>
    <t>Driving an EV would be beneficial to the environment in the long term.</t>
  </si>
  <si>
    <t>If I owned a BEV, I would often worry about running out of charge.</t>
  </si>
  <si>
    <t>BEVs are less valuable than gasoline cars on the resale market, because the technology is always advancing.</t>
  </si>
  <si>
    <t>The price of an EV is too high.</t>
  </si>
  <si>
    <t>* positive WTP for alternative fuel vehicles, especially PHEV an BEV
* slightly positive WTP for vehicle age, more likely to agree with the statement "Driving an EV would eventually result in cost savings" --&gt; less disutility for the mileage/age, as they are more likely to keep the vehicle for longer</t>
  </si>
  <si>
    <t>* between the other two groups
* disutility for BEV, but positive utility for PHEV and HEV</t>
  </si>
  <si>
    <t>gamma_hhincome_a</t>
  </si>
  <si>
    <t>gamma_hhincome_b</t>
  </si>
  <si>
    <t>gamma_hhincome_c</t>
  </si>
  <si>
    <t>HH_income</t>
  </si>
  <si>
    <t>ATT_EVB_environment</t>
  </si>
  <si>
    <t>ATT_EVB_function</t>
  </si>
  <si>
    <t>next_veh_budget</t>
  </si>
  <si>
    <t>knowledge_ev_share_yes</t>
  </si>
  <si>
    <t>knowledge_subsidy_share_yes</t>
  </si>
  <si>
    <t>EV_charger_share_yes</t>
  </si>
  <si>
    <t>EV_neighbor_share_yes</t>
  </si>
  <si>
    <r>
      <rPr>
        <b/>
        <sz val="11"/>
        <color theme="1"/>
        <rFont val="Aptos Narrow"/>
        <scheme val="minor"/>
      </rPr>
      <t>BEV-ready Consumers:</t>
    </r>
    <r>
      <rPr>
        <sz val="11"/>
        <color theme="1"/>
        <rFont val="Aptos Narrow"/>
        <scheme val="minor"/>
      </rPr>
      <t xml:space="preserve"> postive attitudes, least anxiety, high EV exposure</t>
    </r>
  </si>
  <si>
    <t>Estimate</t>
  </si>
  <si>
    <t>Std.err.</t>
  </si>
  <si>
    <t>t-ratio(0)</t>
  </si>
  <si>
    <t>p(2-sided)</t>
  </si>
  <si>
    <t>Rob.std.err.</t>
  </si>
  <si>
    <t>Rob.t-ratio(0)</t>
  </si>
  <si>
    <t>Rob.p-val(0)</t>
  </si>
  <si>
    <t>gamma_ev_charge_a</t>
  </si>
  <si>
    <t>gamma_ev_neighbor_a</t>
  </si>
  <si>
    <t>gamma_knowledge_ev_a</t>
  </si>
  <si>
    <t>gamma_knowledge_subsidy_a</t>
  </si>
  <si>
    <t>gamma_ev_charge_b</t>
  </si>
  <si>
    <t>gamma_ev_neighbor_b</t>
  </si>
  <si>
    <t>gamma_knowledge_ev_b</t>
  </si>
  <si>
    <t>gamma_knowledge_subsidy_b</t>
  </si>
  <si>
    <t>gamma_ev_charge_c</t>
  </si>
  <si>
    <t>gamma_ev_neighbor_c</t>
  </si>
  <si>
    <t>gamma_knowledge_ev_c</t>
  </si>
  <si>
    <t>gamma_knowledge_subsidy_c</t>
  </si>
  <si>
    <t>CAR</t>
  </si>
  <si>
    <t>SUV</t>
  </si>
  <si>
    <t>3-class</t>
  </si>
  <si>
    <t>200-mile-range BEV</t>
  </si>
  <si>
    <t>250-milerange BEV</t>
  </si>
  <si>
    <t>300-mile-range BEV</t>
  </si>
  <si>
    <r>
      <rPr>
        <b/>
        <sz val="11"/>
        <color theme="1"/>
        <rFont val="Aptos Narrow"/>
        <scheme val="minor"/>
      </rPr>
      <t>BEV-ready Consumers:</t>
    </r>
    <r>
      <rPr>
        <sz val="11"/>
        <color theme="1"/>
        <rFont val="Aptos Narrow"/>
        <scheme val="minor"/>
      </rPr>
      <t xml:space="preserve"> most postive attitudes, least anxiety, high EV exposure</t>
    </r>
  </si>
  <si>
    <r>
      <rPr>
        <b/>
        <sz val="11"/>
        <color theme="1"/>
        <rFont val="Aptos Narrow"/>
        <scheme val="minor"/>
      </rPr>
      <t>BEV Skeptics (range focus):</t>
    </r>
    <r>
      <rPr>
        <sz val="11"/>
        <color theme="1"/>
        <rFont val="Aptos Narrow"/>
        <scheme val="minor"/>
      </rPr>
      <t xml:space="preserve">  highest range  anxiety</t>
    </r>
  </si>
  <si>
    <r>
      <rPr>
        <b/>
        <sz val="11"/>
        <color theme="1"/>
        <rFont val="Aptos Narrow"/>
        <scheme val="minor"/>
      </rPr>
      <t>BEV averse:</t>
    </r>
    <r>
      <rPr>
        <sz val="11"/>
        <color theme="1"/>
        <rFont val="Aptos Narrow"/>
        <scheme val="minor"/>
      </rPr>
      <t xml:space="preserve"> most negative attitudes, high anxiety, lowest EV infrastructure</t>
    </r>
  </si>
  <si>
    <t>BEV averse</t>
  </si>
  <si>
    <t>150-mile-range BEV</t>
  </si>
  <si>
    <t>b_no_choice</t>
  </si>
  <si>
    <t>b_powertrainbev</t>
  </si>
  <si>
    <t>b_powertrainhev</t>
  </si>
  <si>
    <t>b_range_bev</t>
  </si>
  <si>
    <t>b_mileage</t>
  </si>
  <si>
    <t>b_age</t>
  </si>
  <si>
    <t>b_operating_cost</t>
  </si>
  <si>
    <t>b_price</t>
  </si>
  <si>
    <t>scale</t>
  </si>
  <si>
    <t>gamma_suv_a</t>
  </si>
  <si>
    <t>gamma_suv_b</t>
  </si>
  <si>
    <t>gamma_suv_c</t>
  </si>
  <si>
    <t>vehicle_typesuv_share_yes</t>
  </si>
  <si>
    <t>Inactive Indicators (included in the model)</t>
  </si>
  <si>
    <t>wtp_powertrainbev</t>
  </si>
  <si>
    <t>wtp_powertrainhev</t>
  </si>
  <si>
    <t>wtp_range_bev</t>
  </si>
  <si>
    <t>wtp_mileage</t>
  </si>
  <si>
    <t>wtp_age</t>
  </si>
  <si>
    <t>wtp_operating_cost</t>
  </si>
  <si>
    <t>I have a no choice alternative how will my utility looks like in the WTP space?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</si>
</sst>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00"/>
  </numFmts>
  <fonts count="23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8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i/>
      <sz val="9"/>
      <color theme="1"/>
      <name val="Aptos Narrow"/>
      <scheme val="minor"/>
    </font>
    <font>
      <sz val="12"/>
      <color theme="1"/>
      <name val="Aptos Narrow"/>
      <scheme val="minor"/>
    </font>
    <font>
      <sz val="11"/>
      <color indexed="8"/>
      <name val="Aptos Narrow"/>
      <scheme val="minor"/>
    </font>
    <font>
      <sz val="12"/>
      <name val="Aptos Narrow"/>
      <scheme val="minor"/>
    </font>
    <font>
      <b/>
      <sz val="11"/>
      <color indexed="8"/>
      <name val="Aptos Narrow"/>
      <scheme val="minor"/>
    </font>
    <font>
      <b/>
      <sz val="12"/>
      <name val="Aptos Narrow"/>
      <scheme val="minor"/>
    </font>
    <font>
      <sz val="12"/>
      <color rgb="FF1F1F1F"/>
      <name val="Calibri"/>
      <family val="2"/>
    </font>
    <font>
      <b/>
      <sz val="11"/>
      <color rgb="FFFFFFFF"/>
      <name val="Lucida Grande"/>
      <family val="2"/>
    </font>
    <font>
      <sz val="11"/>
      <color rgb="FFFFFFFF"/>
      <name val="Lucida Grande"/>
      <family val="2"/>
    </font>
    <font>
      <sz val="11"/>
      <color indexed="8"/>
      <name val="Lucida Grande"/>
      <family val="2"/>
    </font>
    <font>
      <sz val="11"/>
      <color theme="1"/>
      <name val="Aptos Narrow"/>
      <family val="2"/>
      <scheme val="minor"/>
    </font>
    <font>
      <b/>
      <sz val="11"/>
      <color theme="1"/>
      <name val="Lucida Grande"/>
      <family val="2"/>
    </font>
    <font>
      <sz val="11"/>
      <color theme="1"/>
      <name val="Lucida Grande"/>
      <family val="2"/>
    </font>
    <font>
      <sz val="18"/>
      <color indexed="8"/>
      <name val="Aptos Narrow"/>
      <family val="2"/>
      <scheme val="minor"/>
    </font>
    <font>
      <b/>
      <sz val="11"/>
      <color theme="0" tint="-0.14999847407452621"/>
      <name val="Aptos Narrow"/>
      <scheme val="minor"/>
    </font>
    <font>
      <i/>
      <sz val="9"/>
      <color theme="0" tint="-0.14999847407452621"/>
      <name val="Aptos Narrow"/>
      <scheme val="minor"/>
    </font>
    <font>
      <sz val="11"/>
      <color theme="0" tint="-0.1499984740745262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2" fillId="3" borderId="0" xfId="0" applyFont="1" applyFill="1" applyAlignment="1">
      <alignment wrapText="1"/>
    </xf>
    <xf numFmtId="0" fontId="3" fillId="0" borderId="0" xfId="0" applyFont="1"/>
    <xf numFmtId="9" fontId="4" fillId="0" borderId="0" xfId="1" applyFont="1" applyAlignment="1">
      <alignment wrapText="1"/>
    </xf>
    <xf numFmtId="1" fontId="4" fillId="0" borderId="0" xfId="0" applyNumberFormat="1" applyFont="1" applyAlignment="1">
      <alignment wrapText="1"/>
    </xf>
    <xf numFmtId="2" fontId="4" fillId="2" borderId="0" xfId="0" applyNumberFormat="1" applyFont="1" applyFill="1" applyAlignment="1">
      <alignment horizontal="center" wrapText="1"/>
    </xf>
    <xf numFmtId="2" fontId="4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2" fontId="6" fillId="0" borderId="0" xfId="0" applyNumberFormat="1" applyFont="1" applyAlignment="1">
      <alignment wrapText="1"/>
    </xf>
    <xf numFmtId="9" fontId="6" fillId="0" borderId="0" xfId="1" applyFont="1" applyAlignment="1">
      <alignment wrapText="1"/>
    </xf>
    <xf numFmtId="1" fontId="6" fillId="0" borderId="0" xfId="0" applyNumberFormat="1" applyFont="1" applyAlignment="1">
      <alignment wrapText="1"/>
    </xf>
    <xf numFmtId="2" fontId="7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9" fontId="7" fillId="0" borderId="0" xfId="1" applyFont="1" applyAlignment="1">
      <alignment wrapText="1"/>
    </xf>
    <xf numFmtId="1" fontId="7" fillId="0" borderId="0" xfId="0" applyNumberFormat="1" applyFont="1" applyAlignment="1">
      <alignment wrapText="1"/>
    </xf>
    <xf numFmtId="2" fontId="3" fillId="0" borderId="0" xfId="0" applyNumberFormat="1" applyFont="1" applyAlignment="1">
      <alignment wrapText="1"/>
    </xf>
    <xf numFmtId="0" fontId="8" fillId="0" borderId="0" xfId="0" applyFont="1"/>
    <xf numFmtId="9" fontId="8" fillId="0" borderId="0" xfId="1" applyFont="1"/>
    <xf numFmtId="2" fontId="8" fillId="0" borderId="0" xfId="0" applyNumberFormat="1" applyFont="1"/>
    <xf numFmtId="1" fontId="8" fillId="0" borderId="0" xfId="0" applyNumberFormat="1" applyFont="1"/>
    <xf numFmtId="2" fontId="9" fillId="0" borderId="0" xfId="0" applyNumberFormat="1" applyFont="1"/>
    <xf numFmtId="0" fontId="10" fillId="0" borderId="0" xfId="0" applyFont="1"/>
    <xf numFmtId="0" fontId="11" fillId="0" borderId="0" xfId="0" applyFont="1"/>
    <xf numFmtId="0" fontId="8" fillId="0" borderId="0" xfId="0" applyFont="1" applyAlignment="1">
      <alignment wrapText="1"/>
    </xf>
    <xf numFmtId="0" fontId="12" fillId="0" borderId="0" xfId="0" applyFont="1"/>
    <xf numFmtId="2" fontId="0" fillId="0" borderId="0" xfId="0" applyNumberForma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8" fillId="4" borderId="0" xfId="0" applyFont="1" applyFill="1"/>
    <xf numFmtId="164" fontId="0" fillId="0" borderId="0" xfId="0" applyNumberFormat="1"/>
    <xf numFmtId="0" fontId="16" fillId="0" borderId="0" xfId="0" applyFont="1"/>
    <xf numFmtId="0" fontId="17" fillId="0" borderId="0" xfId="0" applyFont="1"/>
    <xf numFmtId="0" fontId="18" fillId="0" borderId="0" xfId="0" applyFont="1"/>
    <xf numFmtId="9" fontId="18" fillId="0" borderId="0" xfId="1" applyFont="1"/>
    <xf numFmtId="2" fontId="17" fillId="0" borderId="0" xfId="0" applyNumberFormat="1" applyFont="1"/>
    <xf numFmtId="2" fontId="18" fillId="0" borderId="0" xfId="0" applyNumberFormat="1" applyFont="1"/>
    <xf numFmtId="6" fontId="6" fillId="0" borderId="0" xfId="0" applyNumberFormat="1" applyFont="1" applyAlignment="1">
      <alignment wrapText="1"/>
    </xf>
    <xf numFmtId="2" fontId="17" fillId="0" borderId="0" xfId="0" applyNumberFormat="1" applyFont="1" applyAlignment="1">
      <alignment wrapText="1"/>
    </xf>
    <xf numFmtId="2" fontId="8" fillId="0" borderId="0" xfId="0" applyNumberFormat="1" applyFont="1" applyAlignment="1">
      <alignment wrapText="1"/>
    </xf>
    <xf numFmtId="0" fontId="13" fillId="0" borderId="0" xfId="0" applyFont="1" applyAlignment="1">
      <alignment wrapText="1"/>
    </xf>
    <xf numFmtId="0" fontId="16" fillId="0" borderId="0" xfId="0" applyFont="1" applyAlignment="1">
      <alignment wrapText="1"/>
    </xf>
    <xf numFmtId="9" fontId="18" fillId="0" borderId="0" xfId="1" applyFont="1" applyAlignment="1">
      <alignment wrapText="1"/>
    </xf>
    <xf numFmtId="2" fontId="4" fillId="0" borderId="0" xfId="0" applyNumberFormat="1" applyFont="1" applyAlignment="1">
      <alignment horizontal="center" wrapText="1"/>
    </xf>
    <xf numFmtId="1" fontId="8" fillId="0" borderId="0" xfId="0" applyNumberFormat="1" applyFont="1" applyAlignment="1">
      <alignment wrapText="1"/>
    </xf>
    <xf numFmtId="0" fontId="19" fillId="2" borderId="0" xfId="0" applyFont="1" applyFill="1"/>
    <xf numFmtId="0" fontId="20" fillId="2" borderId="0" xfId="0" applyFont="1" applyFill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2" fillId="0" borderId="0" xfId="0" applyFont="1"/>
    <xf numFmtId="2" fontId="5" fillId="0" borderId="0" xfId="0" applyNumberFormat="1" applyFont="1" applyAlignment="1">
      <alignment wrapText="1"/>
    </xf>
    <xf numFmtId="2" fontId="16" fillId="0" borderId="0" xfId="0" applyNumberFormat="1" applyFont="1" applyAlignment="1">
      <alignment wrapText="1"/>
    </xf>
    <xf numFmtId="2" fontId="16" fillId="0" borderId="0" xfId="0" applyNumberFormat="1" applyFont="1"/>
    <xf numFmtId="1" fontId="5" fillId="0" borderId="0" xfId="0" applyNumberFormat="1" applyFont="1" applyAlignment="1">
      <alignment wrapText="1"/>
    </xf>
    <xf numFmtId="1" fontId="17" fillId="0" borderId="0" xfId="0" applyNumberFormat="1" applyFont="1"/>
    <xf numFmtId="1" fontId="3" fillId="0" borderId="0" xfId="0" applyNumberFormat="1" applyFont="1" applyAlignment="1">
      <alignment wrapText="1"/>
    </xf>
    <xf numFmtId="1" fontId="18" fillId="0" borderId="0" xfId="0" applyNumberFormat="1" applyFont="1"/>
    <xf numFmtId="1" fontId="13" fillId="0" borderId="0" xfId="0" applyNumberFormat="1" applyFont="1" applyAlignment="1">
      <alignment wrapText="1"/>
    </xf>
    <xf numFmtId="1" fontId="16" fillId="0" borderId="0" xfId="0" applyNumberFormat="1" applyFont="1" applyAlignment="1">
      <alignment wrapText="1"/>
    </xf>
    <xf numFmtId="1" fontId="16" fillId="0" borderId="0" xfId="0" applyNumberFormat="1" applyFont="1"/>
    <xf numFmtId="0" fontId="10" fillId="0" borderId="0" xfId="0" applyFont="1" applyAlignment="1">
      <alignment wrapText="1"/>
    </xf>
    <xf numFmtId="9" fontId="8" fillId="0" borderId="0" xfId="1" applyFont="1" applyAlignment="1">
      <alignment wrapText="1"/>
    </xf>
    <xf numFmtId="2" fontId="18" fillId="5" borderId="0" xfId="0" applyNumberFormat="1" applyFont="1" applyFill="1"/>
    <xf numFmtId="2" fontId="8" fillId="5" borderId="0" xfId="0" applyNumberFormat="1" applyFont="1" applyFill="1"/>
    <xf numFmtId="2" fontId="0" fillId="5" borderId="0" xfId="0" applyNumberFormat="1" applyFill="1"/>
    <xf numFmtId="2" fontId="0" fillId="2" borderId="0" xfId="0" applyNumberFormat="1" applyFill="1"/>
    <xf numFmtId="2" fontId="10" fillId="0" borderId="0" xfId="0" applyNumberFormat="1" applyFont="1"/>
    <xf numFmtId="2" fontId="11" fillId="0" borderId="0" xfId="0" applyNumberFormat="1" applyFont="1"/>
    <xf numFmtId="9" fontId="17" fillId="0" borderId="0" xfId="1" applyFont="1"/>
    <xf numFmtId="9" fontId="3" fillId="0" borderId="0" xfId="1" applyFont="1" applyAlignment="1">
      <alignment wrapText="1"/>
    </xf>
    <xf numFmtId="9" fontId="16" fillId="0" borderId="0" xfId="1" applyFont="1"/>
    <xf numFmtId="0" fontId="0" fillId="2" borderId="0" xfId="0" applyFill="1"/>
    <xf numFmtId="0" fontId="11" fillId="0" borderId="0" xfId="0" applyFont="1" applyAlignment="1">
      <alignment wrapText="1"/>
    </xf>
    <xf numFmtId="9" fontId="17" fillId="0" borderId="0" xfId="1" applyFont="1" applyAlignment="1">
      <alignment wrapText="1"/>
    </xf>
    <xf numFmtId="1" fontId="17" fillId="0" borderId="0" xfId="0" applyNumberFormat="1" applyFont="1" applyAlignment="1">
      <alignment wrapText="1"/>
    </xf>
    <xf numFmtId="2" fontId="4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360555</xdr:colOff>
      <xdr:row>0</xdr:row>
      <xdr:rowOff>0</xdr:rowOff>
    </xdr:from>
    <xdr:ext cx="7772400" cy="7202424"/>
    <xdr:pic>
      <xdr:nvPicPr>
        <xdr:cNvPr id="2" name="Picture 1">
          <a:extLst>
            <a:ext uri="{FF2B5EF4-FFF2-40B4-BE49-F238E27FC236}">
              <a16:creationId xmlns:a16="http://schemas.microsoft.com/office/drawing/2014/main" id="{6245DD20-0C5A-F645-9476-B20C4C6D9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05433" y="0"/>
          <a:ext cx="7772400" cy="7202424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39</xdr:row>
      <xdr:rowOff>0</xdr:rowOff>
    </xdr:from>
    <xdr:ext cx="7772400" cy="2399532"/>
    <xdr:pic>
      <xdr:nvPicPr>
        <xdr:cNvPr id="3" name="Picture 2">
          <a:extLst>
            <a:ext uri="{FF2B5EF4-FFF2-40B4-BE49-F238E27FC236}">
              <a16:creationId xmlns:a16="http://schemas.microsoft.com/office/drawing/2014/main" id="{12112138-FC5D-B843-AEAF-4BA6FFD66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31500" y="7429500"/>
          <a:ext cx="7772400" cy="2399532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43</xdr:row>
      <xdr:rowOff>0</xdr:rowOff>
    </xdr:from>
    <xdr:to>
      <xdr:col>8</xdr:col>
      <xdr:colOff>774700</xdr:colOff>
      <xdr:row>74</xdr:row>
      <xdr:rowOff>16328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8A3B757-2BE8-957C-8323-4580E5B42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597900"/>
          <a:ext cx="7772400" cy="59218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6</xdr:col>
      <xdr:colOff>355600</xdr:colOff>
      <xdr:row>118</xdr:row>
      <xdr:rowOff>139700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6135CBF-5014-43EE-C64D-74D418724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4884400"/>
          <a:ext cx="5702300" cy="8140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8</xdr:col>
      <xdr:colOff>647700</xdr:colOff>
      <xdr:row>151</xdr:row>
      <xdr:rowOff>88900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4C2B23B-8AEE-CFDE-C718-6EC19604A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3075900"/>
          <a:ext cx="7645400" cy="6184900"/>
        </a:xfrm>
        <a:prstGeom prst="rect">
          <a:avLst/>
        </a:prstGeom>
      </xdr:spPr>
    </xdr:pic>
    <xdr:clientData/>
  </xdr:twoCellAnchor>
  <xdr:twoCellAnchor editAs="oneCell">
    <xdr:from>
      <xdr:col>10</xdr:col>
      <xdr:colOff>51109</xdr:colOff>
      <xdr:row>27</xdr:row>
      <xdr:rowOff>51110</xdr:rowOff>
    </xdr:from>
    <xdr:to>
      <xdr:col>16</xdr:col>
      <xdr:colOff>605264</xdr:colOff>
      <xdr:row>37</xdr:row>
      <xdr:rowOff>177446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24D5139-21D2-4442-8A98-C3EE0B5B7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62329" y="5100134"/>
          <a:ext cx="5479276" cy="2372068"/>
        </a:xfrm>
        <a:prstGeom prst="rect">
          <a:avLst/>
        </a:prstGeom>
      </xdr:spPr>
    </xdr:pic>
    <xdr:clientData/>
  </xdr:twoCellAnchor>
  <xdr:twoCellAnchor editAs="oneCell">
    <xdr:from>
      <xdr:col>8</xdr:col>
      <xdr:colOff>696951</xdr:colOff>
      <xdr:row>4</xdr:row>
      <xdr:rowOff>15487</xdr:rowOff>
    </xdr:from>
    <xdr:to>
      <xdr:col>18</xdr:col>
      <xdr:colOff>260814</xdr:colOff>
      <xdr:row>24</xdr:row>
      <xdr:rowOff>82727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B92F206-3F5A-B81C-58BB-E3B638314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66463" y="774389"/>
          <a:ext cx="7772400" cy="37843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0</xdr:col>
      <xdr:colOff>4000500</xdr:colOff>
      <xdr:row>25</xdr:row>
      <xdr:rowOff>4233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99E9AE-110E-3548-BB93-6A7A0858A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3000"/>
          <a:ext cx="4000500" cy="26712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AC401-21AB-DC45-B3FA-02B41EDD9230}">
  <dimension ref="A1:I34"/>
  <sheetViews>
    <sheetView workbookViewId="0">
      <selection activeCell="I3" sqref="I3"/>
    </sheetView>
  </sheetViews>
  <sheetFormatPr baseColWidth="10" defaultRowHeight="15"/>
  <cols>
    <col min="1" max="1" width="16" style="26" customWidth="1"/>
    <col min="2" max="16384" width="10.83203125" style="26"/>
  </cols>
  <sheetData>
    <row r="1" spans="1:9">
      <c r="A1" s="67" t="s">
        <v>102</v>
      </c>
    </row>
    <row r="2" spans="1:9" ht="16" customHeight="1">
      <c r="B2" s="26" t="s">
        <v>83</v>
      </c>
      <c r="C2" s="26" t="s">
        <v>84</v>
      </c>
      <c r="D2" s="26" t="s">
        <v>85</v>
      </c>
      <c r="E2" s="26" t="s">
        <v>86</v>
      </c>
      <c r="F2" s="26" t="s">
        <v>87</v>
      </c>
      <c r="G2" s="26" t="s">
        <v>88</v>
      </c>
      <c r="H2" s="26" t="s">
        <v>89</v>
      </c>
    </row>
    <row r="3" spans="1:9">
      <c r="A3" t="s">
        <v>133</v>
      </c>
      <c r="B3" s="26">
        <v>-5.0045006659382203</v>
      </c>
      <c r="C3" s="26">
        <v>0.25027928462875298</v>
      </c>
      <c r="D3" s="26">
        <v>-19.995664736542398</v>
      </c>
      <c r="E3" s="26">
        <v>0</v>
      </c>
      <c r="F3" s="26">
        <v>0.30320232572105199</v>
      </c>
      <c r="G3" s="26">
        <v>-16.505482449835799</v>
      </c>
      <c r="H3" s="26">
        <v>0</v>
      </c>
      <c r="I3" s="26">
        <f t="shared" ref="I3:I9" si="0">B3/-B$10</f>
        <v>-5.8350257970086181</v>
      </c>
    </row>
    <row r="4" spans="1:9">
      <c r="A4" s="26" t="s">
        <v>114</v>
      </c>
      <c r="B4" s="26">
        <v>-2.1287160894559198</v>
      </c>
      <c r="C4" s="26">
        <v>0.19296065284366501</v>
      </c>
      <c r="D4" s="26">
        <v>-11.031866124440301</v>
      </c>
      <c r="E4" s="26">
        <v>0</v>
      </c>
      <c r="F4" s="26">
        <v>0.26432083446274701</v>
      </c>
      <c r="G4" s="26">
        <v>-8.0535312087020898</v>
      </c>
      <c r="H4" s="26">
        <v>8.8817841970012504E-16</v>
      </c>
      <c r="I4" s="26">
        <f t="shared" si="0"/>
        <v>-2.4819885390411764</v>
      </c>
    </row>
    <row r="5" spans="1:9">
      <c r="A5" s="26" t="s">
        <v>115</v>
      </c>
      <c r="B5" s="26">
        <v>-0.37718190415545999</v>
      </c>
      <c r="C5" s="26">
        <v>8.6328114316743101E-2</v>
      </c>
      <c r="D5" s="26">
        <v>-4.3691664892801496</v>
      </c>
      <c r="E5" s="26">
        <v>1.2472165646038E-5</v>
      </c>
      <c r="F5" s="26">
        <v>0.109485180184051</v>
      </c>
      <c r="G5" s="26">
        <v>-3.4450498553447599</v>
      </c>
      <c r="H5" s="26">
        <v>5.7095407294838196E-4</v>
      </c>
      <c r="I5" s="26">
        <f t="shared" si="0"/>
        <v>-0.43977736997649758</v>
      </c>
    </row>
    <row r="6" spans="1:9">
      <c r="A6" s="26" t="s">
        <v>116</v>
      </c>
      <c r="B6" s="26">
        <v>0.42829151585009001</v>
      </c>
      <c r="C6" s="26">
        <v>0.113289358529581</v>
      </c>
      <c r="D6" s="26">
        <v>3.7805096737153798</v>
      </c>
      <c r="E6" s="26">
        <v>1.5650763779428999E-4</v>
      </c>
      <c r="F6" s="26">
        <v>0.14625631285084201</v>
      </c>
      <c r="G6" s="26">
        <v>2.9283625951030099</v>
      </c>
      <c r="H6" s="26">
        <v>3.4075240688706799E-3</v>
      </c>
      <c r="I6" s="26">
        <f t="shared" si="0"/>
        <v>0.49936891019609503</v>
      </c>
    </row>
    <row r="7" spans="1:9">
      <c r="A7" s="26" t="s">
        <v>117</v>
      </c>
      <c r="B7" s="26">
        <v>-0.17531716884319801</v>
      </c>
      <c r="C7" s="26">
        <v>2.51218082216687E-2</v>
      </c>
      <c r="D7" s="26">
        <v>-6.9786843087186101</v>
      </c>
      <c r="E7" s="26">
        <v>2.979616553489E-12</v>
      </c>
      <c r="F7" s="26">
        <v>2.9405132758158498E-2</v>
      </c>
      <c r="G7" s="26">
        <v>-5.9621281184168602</v>
      </c>
      <c r="H7" s="26">
        <v>2.4897381933897102E-9</v>
      </c>
      <c r="I7" s="26">
        <f t="shared" si="0"/>
        <v>-0.20441204250829936</v>
      </c>
    </row>
    <row r="8" spans="1:9">
      <c r="A8" s="26" t="s">
        <v>118</v>
      </c>
      <c r="B8" s="26">
        <v>-9.1764899236797801E-2</v>
      </c>
      <c r="C8" s="26">
        <v>1.4432679596191799E-2</v>
      </c>
      <c r="D8" s="26">
        <v>-6.3581331952391604</v>
      </c>
      <c r="E8" s="26">
        <v>2.0422041835388401E-10</v>
      </c>
      <c r="F8" s="26">
        <v>1.5176850815058899E-2</v>
      </c>
      <c r="G8" s="26">
        <v>-6.0463728842709603</v>
      </c>
      <c r="H8" s="26">
        <v>1.48143008971147E-9</v>
      </c>
      <c r="I8" s="26">
        <f t="shared" si="0"/>
        <v>-0.10699380218909969</v>
      </c>
    </row>
    <row r="9" spans="1:9">
      <c r="A9" s="26" t="s">
        <v>119</v>
      </c>
      <c r="B9" s="26">
        <v>-0.70951504536134402</v>
      </c>
      <c r="C9" s="26">
        <v>0.107027155772644</v>
      </c>
      <c r="D9" s="26">
        <v>-6.6292992674546296</v>
      </c>
      <c r="E9" s="26">
        <v>3.3728353443507298E-11</v>
      </c>
      <c r="F9" s="26">
        <v>0.112756217420618</v>
      </c>
      <c r="G9" s="26">
        <v>-6.29246937855868</v>
      </c>
      <c r="H9" s="26">
        <v>3.12454950801566E-10</v>
      </c>
      <c r="I9" s="26">
        <f t="shared" si="0"/>
        <v>-0.82726307166411928</v>
      </c>
    </row>
    <row r="10" spans="1:9">
      <c r="A10" s="26" t="s">
        <v>120</v>
      </c>
      <c r="B10" s="26">
        <v>-0.85766555967992897</v>
      </c>
      <c r="C10" s="26">
        <v>5.88482546822078E-2</v>
      </c>
      <c r="D10" s="26">
        <v>-14.574188551750501</v>
      </c>
      <c r="E10" s="26">
        <v>0</v>
      </c>
      <c r="F10" s="26">
        <v>7.7952628126673806E-2</v>
      </c>
      <c r="G10" s="26">
        <v>-11.0023944065903</v>
      </c>
      <c r="H10" s="26">
        <v>0</v>
      </c>
    </row>
    <row r="13" spans="1:9">
      <c r="A13" s="67" t="s">
        <v>103</v>
      </c>
    </row>
    <row r="14" spans="1:9">
      <c r="B14" s="26" t="s">
        <v>83</v>
      </c>
      <c r="C14" s="26" t="s">
        <v>84</v>
      </c>
      <c r="D14" s="26" t="s">
        <v>85</v>
      </c>
      <c r="E14" s="26" t="s">
        <v>86</v>
      </c>
      <c r="F14" s="26" t="s">
        <v>87</v>
      </c>
      <c r="G14" s="26" t="s">
        <v>88</v>
      </c>
      <c r="H14" s="26" t="s">
        <v>89</v>
      </c>
    </row>
    <row r="15" spans="1:9">
      <c r="A15" s="26" t="s">
        <v>113</v>
      </c>
      <c r="B15" s="26">
        <v>-4.7202260898395103</v>
      </c>
      <c r="C15" s="26">
        <v>0.22876577344010601</v>
      </c>
      <c r="D15" s="26">
        <v>-20.633445374534201</v>
      </c>
      <c r="E15" s="26">
        <v>0</v>
      </c>
      <c r="F15" s="26">
        <v>0.29710528667388197</v>
      </c>
      <c r="G15" s="26">
        <v>-15.887385050204999</v>
      </c>
      <c r="H15" s="26">
        <v>0</v>
      </c>
      <c r="I15" s="26">
        <f t="shared" ref="I15:I21" si="1">B15/-B$22</f>
        <v>-7.1134025162614769</v>
      </c>
    </row>
    <row r="16" spans="1:9">
      <c r="A16" s="26" t="s">
        <v>114</v>
      </c>
      <c r="B16" s="26">
        <v>-1.94128182004157</v>
      </c>
      <c r="C16" s="26">
        <v>0.24380465782203201</v>
      </c>
      <c r="D16" s="26">
        <v>-7.9624476307529397</v>
      </c>
      <c r="E16" s="26">
        <v>1.7763568394002501E-15</v>
      </c>
      <c r="F16" s="26">
        <v>0.32299294085911101</v>
      </c>
      <c r="G16" s="26">
        <v>-6.0102917880436104</v>
      </c>
      <c r="H16" s="26">
        <v>1.8518970801295601E-9</v>
      </c>
      <c r="I16" s="26">
        <f t="shared" si="1"/>
        <v>-2.9255206679995869</v>
      </c>
    </row>
    <row r="17" spans="1:9">
      <c r="A17" s="26" t="s">
        <v>115</v>
      </c>
      <c r="B17" s="26">
        <v>-0.141113449809259</v>
      </c>
      <c r="C17" s="26">
        <v>6.8211802494865997E-2</v>
      </c>
      <c r="D17" s="26">
        <v>-2.0687541546769701</v>
      </c>
      <c r="E17" s="26">
        <v>3.8569162513471401E-2</v>
      </c>
      <c r="F17" s="26">
        <v>9.2923831248923297E-2</v>
      </c>
      <c r="G17" s="26">
        <v>-1.5185926786772901</v>
      </c>
      <c r="H17" s="26">
        <v>0.12886505514252899</v>
      </c>
      <c r="I17" s="26">
        <f t="shared" si="1"/>
        <v>-0.21265862055045123</v>
      </c>
    </row>
    <row r="18" spans="1:9">
      <c r="A18" s="26" t="s">
        <v>116</v>
      </c>
      <c r="B18" s="26">
        <v>0.33272832138501302</v>
      </c>
      <c r="C18" s="26">
        <v>8.9438654525143296E-2</v>
      </c>
      <c r="D18" s="26">
        <v>3.7201847808597699</v>
      </c>
      <c r="E18" s="26">
        <v>1.99077071961096E-4</v>
      </c>
      <c r="F18" s="26">
        <v>0.111797040303221</v>
      </c>
      <c r="G18" s="26">
        <v>2.9761818424045301</v>
      </c>
      <c r="H18" s="26">
        <v>2.9186174621336201E-3</v>
      </c>
      <c r="I18" s="26">
        <f t="shared" si="1"/>
        <v>0.50142311692787622</v>
      </c>
    </row>
    <row r="19" spans="1:9">
      <c r="A19" s="26" t="s">
        <v>117</v>
      </c>
      <c r="B19" s="26">
        <v>-0.233087254459381</v>
      </c>
      <c r="C19" s="26">
        <v>2.3425738165492701E-2</v>
      </c>
      <c r="D19" s="26">
        <v>-9.9500495059203597</v>
      </c>
      <c r="E19" s="26">
        <v>0</v>
      </c>
      <c r="F19" s="26">
        <v>2.69797065937992E-2</v>
      </c>
      <c r="G19" s="26">
        <v>-8.6393546812310902</v>
      </c>
      <c r="H19" s="26">
        <v>0</v>
      </c>
      <c r="I19" s="26">
        <f t="shared" si="1"/>
        <v>-0.35126356891015237</v>
      </c>
    </row>
    <row r="20" spans="1:9">
      <c r="A20" s="26" t="s">
        <v>118</v>
      </c>
      <c r="B20" s="26">
        <v>-9.7896835409067406E-2</v>
      </c>
      <c r="C20" s="26">
        <v>1.30249640816937E-2</v>
      </c>
      <c r="D20" s="26">
        <v>-7.5160925431386802</v>
      </c>
      <c r="E20" s="26">
        <v>5.6399329650958003E-14</v>
      </c>
      <c r="F20" s="26">
        <v>1.42569452980775E-2</v>
      </c>
      <c r="G20" s="26">
        <v>-6.8666066511644797</v>
      </c>
      <c r="H20" s="26">
        <v>6.5747407518301803E-12</v>
      </c>
      <c r="I20" s="26">
        <f t="shared" si="1"/>
        <v>-0.14753098306707865</v>
      </c>
    </row>
    <row r="21" spans="1:9">
      <c r="A21" s="26" t="s">
        <v>119</v>
      </c>
      <c r="B21" s="26">
        <v>-0.51133033579905995</v>
      </c>
      <c r="C21" s="26">
        <v>8.7186057427708394E-2</v>
      </c>
      <c r="D21" s="26">
        <v>-5.8648177344529699</v>
      </c>
      <c r="E21" s="26">
        <v>4.4962631395861796E-9</v>
      </c>
      <c r="F21" s="26">
        <v>0.10130962565949</v>
      </c>
      <c r="G21" s="26">
        <v>-5.0472038808797999</v>
      </c>
      <c r="H21" s="26">
        <v>4.4832286039131501E-7</v>
      </c>
      <c r="I21" s="26">
        <f t="shared" si="1"/>
        <v>-0.77057717746683796</v>
      </c>
    </row>
    <row r="22" spans="1:9">
      <c r="A22" s="26" t="s">
        <v>120</v>
      </c>
      <c r="B22" s="26">
        <v>-0.66356797313928395</v>
      </c>
      <c r="C22" s="26">
        <v>4.4810854331549098E-2</v>
      </c>
      <c r="D22" s="26">
        <v>-14.8081973226763</v>
      </c>
      <c r="E22" s="26">
        <v>0</v>
      </c>
      <c r="F22" s="26">
        <v>6.19641774410827E-2</v>
      </c>
      <c r="G22" s="26">
        <v>-10.7088966648548</v>
      </c>
      <c r="H22" s="26">
        <v>0</v>
      </c>
    </row>
    <row r="27" spans="1:9" ht="16">
      <c r="B27" s="77" t="s">
        <v>34</v>
      </c>
      <c r="C27" s="77"/>
      <c r="D27" s="77"/>
      <c r="E27" s="77"/>
      <c r="F27" s="77"/>
      <c r="G27" s="77"/>
      <c r="H27" s="77"/>
    </row>
    <row r="28" spans="1:9" ht="17">
      <c r="B28" s="6" t="s">
        <v>42</v>
      </c>
      <c r="C28" s="22" t="s">
        <v>52</v>
      </c>
      <c r="D28" s="22" t="s">
        <v>53</v>
      </c>
      <c r="E28" s="22" t="s">
        <v>54</v>
      </c>
      <c r="F28" s="23" t="s">
        <v>43</v>
      </c>
      <c r="G28" s="22" t="s">
        <v>55</v>
      </c>
      <c r="H28" s="22" t="s">
        <v>56</v>
      </c>
    </row>
    <row r="29" spans="1:9" ht="42">
      <c r="B29" s="9"/>
      <c r="C29" s="8"/>
      <c r="D29" s="9"/>
      <c r="E29" s="9" t="s">
        <v>48</v>
      </c>
      <c r="F29" s="9" t="s">
        <v>47</v>
      </c>
      <c r="G29" s="9" t="s">
        <v>58</v>
      </c>
      <c r="H29" s="9" t="s">
        <v>57</v>
      </c>
    </row>
    <row r="30" spans="1:9">
      <c r="B30" s="9"/>
      <c r="C30" s="8"/>
      <c r="D30" s="9"/>
      <c r="E30" s="9"/>
      <c r="F30" s="9"/>
      <c r="G30" s="9"/>
      <c r="H30" s="9"/>
    </row>
    <row r="31" spans="1:9" ht="16">
      <c r="A31" s="26" t="s">
        <v>102</v>
      </c>
      <c r="B31" s="26">
        <v>-5.8350257970086181</v>
      </c>
      <c r="C31" s="19">
        <v>-2.4819884999999999</v>
      </c>
      <c r="D31" s="19">
        <v>-0.43977739999999998</v>
      </c>
      <c r="E31" s="19">
        <v>0.4993689</v>
      </c>
      <c r="F31" s="21">
        <v>-0.20441200000000001</v>
      </c>
      <c r="G31" s="19">
        <v>-0.1069938</v>
      </c>
      <c r="H31" s="19">
        <v>-0.82726310000000003</v>
      </c>
    </row>
    <row r="32" spans="1:9">
      <c r="A32" s="26" t="s">
        <v>103</v>
      </c>
      <c r="B32" s="26">
        <v>-7.1134025162614769</v>
      </c>
      <c r="C32" s="19">
        <v>-2.9255206999999999</v>
      </c>
      <c r="D32" s="19">
        <v>-0.2126586</v>
      </c>
      <c r="E32" s="19">
        <v>0.50142310000000001</v>
      </c>
      <c r="F32" s="19">
        <v>-0.35126360000000001</v>
      </c>
      <c r="G32" s="19">
        <v>-0.147531</v>
      </c>
      <c r="H32" s="19">
        <v>-0.77057719999999996</v>
      </c>
    </row>
    <row r="33" spans="2:8">
      <c r="E33" s="66"/>
      <c r="G33" s="19"/>
      <c r="H33" s="19"/>
    </row>
    <row r="34" spans="2:8">
      <c r="B34" s="19"/>
      <c r="C34" s="19"/>
      <c r="D34" s="19"/>
      <c r="E34" s="19"/>
      <c r="F34" s="19"/>
      <c r="G34" s="19"/>
      <c r="H34" s="19"/>
    </row>
  </sheetData>
  <mergeCells count="1">
    <mergeCell ref="B27:H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F559C-1D3C-3348-B1FD-69C9536248D3}">
  <dimension ref="A1:J34"/>
  <sheetViews>
    <sheetView zoomScale="110" zoomScaleNormal="110" workbookViewId="0">
      <selection activeCell="A7" sqref="A7"/>
    </sheetView>
  </sheetViews>
  <sheetFormatPr baseColWidth="10" defaultRowHeight="15"/>
  <cols>
    <col min="1" max="1" width="16" style="26" customWidth="1"/>
    <col min="2" max="16384" width="10.83203125" style="26"/>
  </cols>
  <sheetData>
    <row r="1" spans="1:8">
      <c r="A1" s="67" t="s">
        <v>102</v>
      </c>
    </row>
    <row r="2" spans="1:8" ht="16" customHeight="1">
      <c r="B2" s="26" t="s">
        <v>83</v>
      </c>
      <c r="C2" s="26" t="s">
        <v>84</v>
      </c>
      <c r="D2" s="26" t="s">
        <v>85</v>
      </c>
      <c r="E2" s="26" t="s">
        <v>86</v>
      </c>
      <c r="F2" s="26" t="s">
        <v>87</v>
      </c>
      <c r="G2" s="26" t="s">
        <v>88</v>
      </c>
      <c r="H2" s="26" t="s">
        <v>89</v>
      </c>
    </row>
    <row r="3" spans="1:8">
      <c r="A3" s="26" t="s">
        <v>113</v>
      </c>
      <c r="B3" s="26">
        <v>-5.0045045150101704</v>
      </c>
      <c r="C3" s="26">
        <v>0.25027932664024</v>
      </c>
      <c r="D3" s="26">
        <v>-19.995676759206798</v>
      </c>
      <c r="E3" s="26">
        <v>0</v>
      </c>
      <c r="F3" s="26">
        <v>0.30320239844128999</v>
      </c>
      <c r="G3" s="26">
        <v>-16.505491185879301</v>
      </c>
      <c r="H3" s="26">
        <v>0</v>
      </c>
    </row>
    <row r="4" spans="1:8">
      <c r="A4" s="26" t="s">
        <v>127</v>
      </c>
      <c r="B4" s="26">
        <v>-2.4819854517854898</v>
      </c>
      <c r="C4" s="26">
        <v>0.267472461367803</v>
      </c>
      <c r="D4" s="26">
        <v>9.2794055847584893</v>
      </c>
      <c r="E4" s="26">
        <v>0</v>
      </c>
      <c r="F4" s="26">
        <v>0.377215782171335</v>
      </c>
      <c r="G4" s="26">
        <v>6.57974975887449</v>
      </c>
      <c r="H4" s="26">
        <v>4.7124082414029499E-11</v>
      </c>
    </row>
    <row r="5" spans="1:8">
      <c r="A5" s="26" t="s">
        <v>128</v>
      </c>
      <c r="B5" s="26">
        <v>-0.43977955300725102</v>
      </c>
      <c r="C5" s="26">
        <v>0.10468278127423999</v>
      </c>
      <c r="D5" s="26">
        <v>4.2010686729382201</v>
      </c>
      <c r="E5" s="26">
        <v>2.6565798640243399E-5</v>
      </c>
      <c r="F5" s="26">
        <v>0.13360408216595801</v>
      </c>
      <c r="G5" s="26">
        <v>3.29166254412028</v>
      </c>
      <c r="H5" s="26">
        <v>9.9597042519006295E-4</v>
      </c>
    </row>
    <row r="6" spans="1:8">
      <c r="A6" s="26" t="s">
        <v>129</v>
      </c>
      <c r="B6" s="26">
        <v>0.499364401818649</v>
      </c>
      <c r="C6" s="26">
        <v>0.13368466865846601</v>
      </c>
      <c r="D6" s="26">
        <v>-3.7353902046494998</v>
      </c>
      <c r="E6" s="26">
        <v>1.8742434115370801E-4</v>
      </c>
      <c r="F6" s="26">
        <v>0.17766453683161201</v>
      </c>
      <c r="G6" s="26">
        <v>-2.8107151304592701</v>
      </c>
      <c r="H6" s="26">
        <v>4.9431530366070798E-3</v>
      </c>
    </row>
    <row r="7" spans="1:8">
      <c r="A7" s="26" t="s">
        <v>130</v>
      </c>
      <c r="B7" s="26">
        <v>-0.20441265994548199</v>
      </c>
      <c r="C7" s="26">
        <v>3.1668354103407299E-2</v>
      </c>
      <c r="D7" s="26">
        <v>6.4547926702477101</v>
      </c>
      <c r="E7" s="26">
        <v>1.08367093076822E-10</v>
      </c>
      <c r="F7" s="26">
        <v>3.7786752352392997E-2</v>
      </c>
      <c r="G7" s="26">
        <v>5.4096382255655104</v>
      </c>
      <c r="H7" s="26">
        <v>6.3152191920323704E-8</v>
      </c>
    </row>
    <row r="8" spans="1:8">
      <c r="A8" s="26" t="s">
        <v>131</v>
      </c>
      <c r="B8" s="26">
        <v>-0.106994006327932</v>
      </c>
      <c r="C8" s="26">
        <v>1.8023214218642499E-2</v>
      </c>
      <c r="D8" s="26">
        <v>5.9364553419812198</v>
      </c>
      <c r="E8" s="26">
        <v>2.9125020173381699E-9</v>
      </c>
      <c r="F8" s="26">
        <v>2.0560135367759198E-2</v>
      </c>
      <c r="G8" s="26">
        <v>5.2039543716094201</v>
      </c>
      <c r="H8" s="26">
        <v>1.9509192683564399E-7</v>
      </c>
    </row>
    <row r="9" spans="1:8">
      <c r="A9" s="26" t="s">
        <v>132</v>
      </c>
      <c r="B9" s="26">
        <v>-0.82726623838640601</v>
      </c>
      <c r="C9" s="26">
        <v>0.134299250169023</v>
      </c>
      <c r="D9" s="26">
        <v>6.1598723547990701</v>
      </c>
      <c r="E9" s="26">
        <v>7.2803607586990903E-10</v>
      </c>
      <c r="F9" s="26">
        <v>0.14345650405930899</v>
      </c>
      <c r="G9" s="26">
        <v>5.7666694431950498</v>
      </c>
      <c r="H9" s="26">
        <v>8.0853415074244595E-9</v>
      </c>
    </row>
    <row r="10" spans="1:8">
      <c r="A10" s="26" t="s">
        <v>121</v>
      </c>
      <c r="B10" s="26">
        <v>0.85766509973989902</v>
      </c>
      <c r="C10" s="26">
        <v>5.8848269539776697E-2</v>
      </c>
      <c r="D10" s="26">
        <v>-14.5741770564755</v>
      </c>
      <c r="E10" s="26">
        <v>0</v>
      </c>
      <c r="F10" s="26">
        <v>7.79526592792774E-2</v>
      </c>
      <c r="G10" s="26">
        <v>-11.0023841094013</v>
      </c>
      <c r="H10" s="26">
        <v>0</v>
      </c>
    </row>
    <row r="13" spans="1:8">
      <c r="A13" s="67" t="s">
        <v>103</v>
      </c>
    </row>
    <row r="14" spans="1:8">
      <c r="B14" s="26" t="s">
        <v>83</v>
      </c>
      <c r="C14" s="26" t="s">
        <v>84</v>
      </c>
      <c r="D14" s="26" t="s">
        <v>85</v>
      </c>
      <c r="E14" s="26" t="s">
        <v>86</v>
      </c>
      <c r="F14" s="26" t="s">
        <v>87</v>
      </c>
      <c r="G14" s="26" t="s">
        <v>88</v>
      </c>
      <c r="H14" s="26" t="s">
        <v>89</v>
      </c>
    </row>
    <row r="15" spans="1:8">
      <c r="A15" s="26" t="s">
        <v>113</v>
      </c>
      <c r="B15" s="26">
        <v>-4.7202266861907702</v>
      </c>
      <c r="C15" s="26">
        <v>0.22876578235035899</v>
      </c>
      <c r="D15" s="26">
        <v>-20.633447177697501</v>
      </c>
      <c r="E15" s="26">
        <v>0</v>
      </c>
      <c r="F15" s="26">
        <v>0.29710538930832497</v>
      </c>
      <c r="G15" s="26">
        <v>-15.8873815691451</v>
      </c>
      <c r="H15" s="26">
        <v>0</v>
      </c>
    </row>
    <row r="16" spans="1:8">
      <c r="A16" s="26" t="s">
        <v>127</v>
      </c>
      <c r="B16" s="26">
        <v>-2.9255105828363299</v>
      </c>
      <c r="C16" s="26">
        <v>0.39856921606599399</v>
      </c>
      <c r="D16" s="26">
        <v>7.3400314547923804</v>
      </c>
      <c r="E16" s="26">
        <v>2.1360690993787999E-13</v>
      </c>
      <c r="F16" s="26">
        <v>0.544271376810184</v>
      </c>
      <c r="G16" s="26">
        <v>5.3750954165216296</v>
      </c>
      <c r="H16" s="26">
        <v>7.6542137517066106E-8</v>
      </c>
    </row>
    <row r="17" spans="1:10">
      <c r="A17" s="26" t="s">
        <v>128</v>
      </c>
      <c r="B17" s="26">
        <v>-0.21265454764581199</v>
      </c>
      <c r="C17" s="26">
        <v>0.103617826357168</v>
      </c>
      <c r="D17" s="26">
        <v>2.0522969369459401</v>
      </c>
      <c r="E17" s="26">
        <v>4.0140813516855098E-2</v>
      </c>
      <c r="F17" s="26">
        <v>0.14360440293559801</v>
      </c>
      <c r="G17" s="26">
        <v>1.48083584694253</v>
      </c>
      <c r="H17" s="26">
        <v>0.13865032162449101</v>
      </c>
    </row>
    <row r="18" spans="1:10">
      <c r="A18" s="26" t="s">
        <v>129</v>
      </c>
      <c r="B18" s="26">
        <v>0.50142044513103601</v>
      </c>
      <c r="C18" s="26">
        <v>0.135753101893129</v>
      </c>
      <c r="D18" s="26">
        <v>-3.6936205371261202</v>
      </c>
      <c r="E18" s="26">
        <v>2.21083639523556E-4</v>
      </c>
      <c r="F18" s="26">
        <v>0.172235214716426</v>
      </c>
      <c r="G18" s="26">
        <v>-2.9112539265364101</v>
      </c>
      <c r="H18" s="26">
        <v>3.5998133347045999E-3</v>
      </c>
    </row>
    <row r="19" spans="1:10">
      <c r="A19" s="26" t="s">
        <v>130</v>
      </c>
      <c r="B19" s="26">
        <v>-0.35126190362368398</v>
      </c>
      <c r="C19" s="26">
        <v>4.1267824027385297E-2</v>
      </c>
      <c r="D19" s="26">
        <v>8.5117621755532102</v>
      </c>
      <c r="E19" s="26">
        <v>0</v>
      </c>
      <c r="F19" s="26">
        <v>5.00401595584435E-2</v>
      </c>
      <c r="G19" s="26">
        <v>7.0195999917513197</v>
      </c>
      <c r="H19" s="26">
        <v>2.22510898595374E-12</v>
      </c>
    </row>
    <row r="20" spans="1:10">
      <c r="A20" s="26" t="s">
        <v>131</v>
      </c>
      <c r="B20" s="26">
        <v>-0.14753066600800199</v>
      </c>
      <c r="C20" s="26">
        <v>2.1387009804946899E-2</v>
      </c>
      <c r="D20" s="26">
        <v>6.8981436560559803</v>
      </c>
      <c r="E20" s="26">
        <v>5.2686743856611396E-12</v>
      </c>
      <c r="F20" s="26">
        <v>2.3703242634579302E-2</v>
      </c>
      <c r="G20" s="26">
        <v>6.2240710388197202</v>
      </c>
      <c r="H20" s="26">
        <v>4.8441761713036199E-10</v>
      </c>
    </row>
    <row r="21" spans="1:10">
      <c r="A21" s="26" t="s">
        <v>132</v>
      </c>
      <c r="B21" s="26">
        <v>-0.77057479161425502</v>
      </c>
      <c r="C21" s="26">
        <v>0.13986955411811799</v>
      </c>
      <c r="D21" s="26">
        <v>5.5092389224570804</v>
      </c>
      <c r="E21" s="26">
        <v>3.6038847461838901E-8</v>
      </c>
      <c r="F21" s="26">
        <v>0.16770063238483099</v>
      </c>
      <c r="G21" s="26">
        <v>4.59494267049618</v>
      </c>
      <c r="H21" s="26">
        <v>4.3286826210131596E-6</v>
      </c>
    </row>
    <row r="22" spans="1:10">
      <c r="A22" s="26" t="s">
        <v>121</v>
      </c>
      <c r="B22" s="26">
        <v>0.66356912135207002</v>
      </c>
      <c r="C22" s="26">
        <v>4.4810852675414799E-2</v>
      </c>
      <c r="D22" s="26">
        <v>-14.808223493505</v>
      </c>
      <c r="E22" s="26">
        <v>0</v>
      </c>
      <c r="F22" s="26">
        <v>6.1964179744189503E-2</v>
      </c>
      <c r="G22" s="26">
        <v>-10.7089147970896</v>
      </c>
      <c r="H22" s="26">
        <v>0</v>
      </c>
    </row>
    <row r="24" spans="1:10">
      <c r="B24" s="26">
        <f>B3/B10</f>
        <v>-5.8350334140072482</v>
      </c>
    </row>
    <row r="25" spans="1:10">
      <c r="B25" s="26">
        <f>B15/B22</f>
        <v>-7.113391106224122</v>
      </c>
    </row>
    <row r="27" spans="1:10" ht="16">
      <c r="B27" s="77" t="s">
        <v>34</v>
      </c>
      <c r="C27" s="77"/>
      <c r="D27" s="77"/>
      <c r="E27" s="77"/>
      <c r="F27" s="77"/>
      <c r="G27" s="77"/>
      <c r="H27" s="77"/>
    </row>
    <row r="28" spans="1:10" ht="17">
      <c r="B28" s="6" t="s">
        <v>42</v>
      </c>
      <c r="C28" s="68" t="s">
        <v>52</v>
      </c>
      <c r="D28" s="68" t="s">
        <v>53</v>
      </c>
      <c r="E28" s="68" t="s">
        <v>54</v>
      </c>
      <c r="F28" s="69" t="s">
        <v>43</v>
      </c>
      <c r="G28" s="68" t="s">
        <v>55</v>
      </c>
      <c r="H28" s="68" t="s">
        <v>56</v>
      </c>
    </row>
    <row r="29" spans="1:10" ht="42">
      <c r="B29" s="9"/>
      <c r="C29" s="9"/>
      <c r="D29" s="9"/>
      <c r="E29" s="9" t="s">
        <v>48</v>
      </c>
      <c r="F29" s="9" t="s">
        <v>47</v>
      </c>
      <c r="G29" s="9" t="s">
        <v>58</v>
      </c>
      <c r="H29" s="9" t="s">
        <v>57</v>
      </c>
    </row>
    <row r="30" spans="1:10">
      <c r="B30" s="9"/>
      <c r="C30" s="9"/>
      <c r="D30" s="9"/>
      <c r="E30" s="9"/>
      <c r="F30" s="9"/>
      <c r="G30" s="9"/>
      <c r="H30" s="9"/>
    </row>
    <row r="31" spans="1:10" ht="16">
      <c r="A31" s="26" t="s">
        <v>102</v>
      </c>
      <c r="B31" s="26">
        <v>-5.0045045150101704</v>
      </c>
      <c r="C31" s="19">
        <v>-2.4819884999999999</v>
      </c>
      <c r="D31" s="19">
        <v>-0.43977739999999998</v>
      </c>
      <c r="E31" s="19">
        <v>0.4993689</v>
      </c>
      <c r="F31" s="21">
        <v>-0.20441200000000001</v>
      </c>
      <c r="G31" s="19">
        <v>-0.1069938</v>
      </c>
      <c r="H31" s="19">
        <v>-0.82726310000000003</v>
      </c>
      <c r="J31" s="26">
        <v>-5.8350257970086181</v>
      </c>
    </row>
    <row r="32" spans="1:10">
      <c r="A32" s="26" t="s">
        <v>103</v>
      </c>
      <c r="B32" s="26">
        <v>-4.7202266861907702</v>
      </c>
      <c r="C32" s="19">
        <v>-2.9255206999999999</v>
      </c>
      <c r="D32" s="19">
        <v>-0.2126586</v>
      </c>
      <c r="E32" s="19">
        <v>0.50142310000000001</v>
      </c>
      <c r="F32" s="19">
        <v>-0.35126360000000001</v>
      </c>
      <c r="G32" s="19">
        <v>-0.147531</v>
      </c>
      <c r="H32" s="19">
        <v>-0.77057719999999996</v>
      </c>
      <c r="J32" s="26">
        <v>-7.1134025162614769</v>
      </c>
    </row>
    <row r="33" spans="2:8">
      <c r="G33" s="19"/>
      <c r="H33" s="19"/>
    </row>
    <row r="34" spans="2:8">
      <c r="B34" s="19"/>
      <c r="C34" s="19"/>
      <c r="D34" s="19"/>
      <c r="E34" s="19"/>
      <c r="F34" s="19"/>
      <c r="G34" s="19"/>
      <c r="H34" s="19"/>
    </row>
  </sheetData>
  <mergeCells count="1">
    <mergeCell ref="B27:H2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"/>
  <sheetViews>
    <sheetView workbookViewId="0">
      <selection activeCell="A22" sqref="A22:XFD22"/>
    </sheetView>
  </sheetViews>
  <sheetFormatPr baseColWidth="10" defaultColWidth="8.83203125" defaultRowHeight="15"/>
  <cols>
    <col min="1" max="1" width="24.83203125" customWidth="1"/>
    <col min="11" max="11" width="21.1640625" customWidth="1"/>
    <col min="18" max="20" width="8.83203125" style="31"/>
  </cols>
  <sheetData>
    <row r="1" spans="1:18" ht="24">
      <c r="A1" s="46" t="s">
        <v>102</v>
      </c>
      <c r="K1" s="46" t="s">
        <v>103</v>
      </c>
    </row>
    <row r="2" spans="1:18">
      <c r="A2" s="26"/>
      <c r="B2" s="26" t="s">
        <v>83</v>
      </c>
      <c r="C2" s="26" t="s">
        <v>84</v>
      </c>
      <c r="D2" s="26" t="s">
        <v>85</v>
      </c>
      <c r="E2" s="26" t="s">
        <v>86</v>
      </c>
      <c r="F2" s="26" t="s">
        <v>87</v>
      </c>
      <c r="G2" s="26" t="s">
        <v>88</v>
      </c>
      <c r="H2" s="26" t="s">
        <v>89</v>
      </c>
      <c r="K2" s="26"/>
      <c r="L2" s="26" t="s">
        <v>83</v>
      </c>
      <c r="M2" s="26" t="s">
        <v>84</v>
      </c>
      <c r="N2" s="26" t="s">
        <v>85</v>
      </c>
      <c r="O2" s="26" t="s">
        <v>86</v>
      </c>
      <c r="P2" s="26" t="s">
        <v>87</v>
      </c>
      <c r="Q2" s="26" t="s">
        <v>88</v>
      </c>
      <c r="R2" s="26" t="s">
        <v>89</v>
      </c>
    </row>
    <row r="3" spans="1:18">
      <c r="A3" s="26" t="s">
        <v>0</v>
      </c>
      <c r="B3" s="26">
        <v>-6.51143417298427</v>
      </c>
      <c r="C3" s="26">
        <v>0.877620214186415</v>
      </c>
      <c r="D3" s="26">
        <v>-7.4194213712597703</v>
      </c>
      <c r="E3" s="26">
        <v>1.17683640610267E-13</v>
      </c>
      <c r="F3" s="26">
        <v>1.18223884644329</v>
      </c>
      <c r="G3" s="26">
        <v>-5.5077146150066296</v>
      </c>
      <c r="H3" s="26">
        <v>3.6352209686896198E-8</v>
      </c>
      <c r="K3" s="26" t="s">
        <v>0</v>
      </c>
      <c r="L3" s="26">
        <v>-4.9587792154757402</v>
      </c>
      <c r="M3" s="26">
        <v>0.68348974326687595</v>
      </c>
      <c r="N3" s="26">
        <v>-7.2550894352478004</v>
      </c>
      <c r="O3" s="26">
        <v>4.0145664570445701E-13</v>
      </c>
      <c r="P3" s="26">
        <v>1.01261499334776</v>
      </c>
      <c r="Q3" s="26">
        <v>-4.8970035482901197</v>
      </c>
      <c r="R3" s="26">
        <v>9.7309081814600496E-7</v>
      </c>
    </row>
    <row r="4" spans="1:18">
      <c r="A4" s="26" t="s">
        <v>1</v>
      </c>
      <c r="B4" s="26">
        <v>-3.56539681326054</v>
      </c>
      <c r="C4" s="26">
        <v>0.94953734315832505</v>
      </c>
      <c r="D4" s="26">
        <v>-3.75487792970987</v>
      </c>
      <c r="E4" s="26">
        <v>1.7342598048175601E-4</v>
      </c>
      <c r="F4" s="26">
        <v>1.3013762667714901</v>
      </c>
      <c r="G4" s="26">
        <v>-2.7397124907662</v>
      </c>
      <c r="H4" s="26">
        <v>6.1492950443993201E-3</v>
      </c>
      <c r="K4" s="26" t="s">
        <v>1</v>
      </c>
      <c r="L4" s="26">
        <v>-4.4543465009717398</v>
      </c>
      <c r="M4" s="26">
        <v>0.85720958283236004</v>
      </c>
      <c r="N4" s="26">
        <v>-5.19633306740909</v>
      </c>
      <c r="O4" s="26">
        <v>2.03257952913205E-7</v>
      </c>
      <c r="P4" s="26">
        <v>1.1976995251073801</v>
      </c>
      <c r="Q4" s="26">
        <v>-3.71908513579179</v>
      </c>
      <c r="R4" s="26">
        <v>1.99945656745637E-4</v>
      </c>
    </row>
    <row r="5" spans="1:18">
      <c r="A5" s="26" t="s">
        <v>2</v>
      </c>
      <c r="B5" s="26">
        <v>-2.8137101042529098</v>
      </c>
      <c r="C5" s="26">
        <v>0.38229583850772197</v>
      </c>
      <c r="D5" s="26">
        <v>-7.3600333062377103</v>
      </c>
      <c r="E5" s="26">
        <v>1.83852932877926E-13</v>
      </c>
      <c r="F5" s="26">
        <v>0.66928954128868101</v>
      </c>
      <c r="G5" s="26">
        <v>-4.2040252098296103</v>
      </c>
      <c r="H5" s="26">
        <v>2.62209714165795E-5</v>
      </c>
      <c r="K5" s="26" t="s">
        <v>2</v>
      </c>
      <c r="L5" s="26">
        <v>-1.62671203236712</v>
      </c>
      <c r="M5" s="26">
        <v>0.27622206852694398</v>
      </c>
      <c r="N5" s="26">
        <v>-5.8891457914357197</v>
      </c>
      <c r="O5" s="26">
        <v>3.8819687464552999E-9</v>
      </c>
      <c r="P5" s="26">
        <v>0.53962598660314698</v>
      </c>
      <c r="Q5" s="26">
        <v>-3.0145175969137301</v>
      </c>
      <c r="R5" s="26">
        <v>2.5738827960486402E-3</v>
      </c>
    </row>
    <row r="6" spans="1:18">
      <c r="A6" s="26" t="s">
        <v>3</v>
      </c>
      <c r="B6" s="26">
        <v>-0.87369532518062898</v>
      </c>
      <c r="C6" s="26">
        <v>0.84416066618243302</v>
      </c>
      <c r="D6" s="26">
        <v>-1.0349870115741799</v>
      </c>
      <c r="E6" s="26">
        <v>0.30067497696725698</v>
      </c>
      <c r="F6" s="26">
        <v>0.88592879684520898</v>
      </c>
      <c r="G6" s="26">
        <v>-0.98619136017686404</v>
      </c>
      <c r="H6" s="26">
        <v>0.32403921818084003</v>
      </c>
      <c r="K6" s="26" t="s">
        <v>3</v>
      </c>
      <c r="L6" s="26">
        <v>0.85726882553941297</v>
      </c>
      <c r="M6" s="26">
        <v>0.29850565316060201</v>
      </c>
      <c r="N6" s="26">
        <v>2.8718679745679299</v>
      </c>
      <c r="O6" s="26">
        <v>4.08053405113162E-3</v>
      </c>
      <c r="P6" s="26">
        <v>0.38306074960024</v>
      </c>
      <c r="Q6" s="26">
        <v>2.23794483364337</v>
      </c>
      <c r="R6" s="26">
        <v>2.52246528512787E-2</v>
      </c>
    </row>
    <row r="7" spans="1:18">
      <c r="A7" s="26" t="s">
        <v>4</v>
      </c>
      <c r="B7" s="26">
        <v>-0.404861569056016</v>
      </c>
      <c r="C7" s="26">
        <v>9.7908988035408595E-2</v>
      </c>
      <c r="D7" s="26">
        <v>-4.1350807232283797</v>
      </c>
      <c r="E7" s="26">
        <v>3.5482988739010699E-5</v>
      </c>
      <c r="F7" s="26">
        <v>0.145956417097997</v>
      </c>
      <c r="G7" s="26">
        <v>-2.7738524766895698</v>
      </c>
      <c r="H7" s="26">
        <v>5.5396792732898001E-3</v>
      </c>
      <c r="K7" s="26" t="s">
        <v>4</v>
      </c>
      <c r="L7" s="26">
        <v>-0.25486976599978201</v>
      </c>
      <c r="M7" s="26">
        <v>7.4136077169943096E-2</v>
      </c>
      <c r="N7" s="26">
        <v>-3.4378642049746002</v>
      </c>
      <c r="O7" s="26">
        <v>5.8632165214200804E-4</v>
      </c>
      <c r="P7" s="26">
        <v>0.10186039147478999</v>
      </c>
      <c r="Q7" s="26">
        <v>-2.5021479135279101</v>
      </c>
      <c r="R7" s="26">
        <v>1.23442339687949E-2</v>
      </c>
    </row>
    <row r="8" spans="1:18">
      <c r="A8" s="26" t="s">
        <v>5</v>
      </c>
      <c r="B8" s="26">
        <v>-6.0564326109487303E-2</v>
      </c>
      <c r="C8" s="26">
        <v>4.6002432751641099E-2</v>
      </c>
      <c r="D8" s="26">
        <v>-1.3165461582534801</v>
      </c>
      <c r="E8" s="26">
        <v>0.18799079657576201</v>
      </c>
      <c r="F8" s="26">
        <v>5.4942442906489801E-2</v>
      </c>
      <c r="G8" s="26">
        <v>-1.1023231386446699</v>
      </c>
      <c r="H8" s="26">
        <v>0.27032121339453502</v>
      </c>
      <c r="K8" s="26" t="s">
        <v>5</v>
      </c>
      <c r="L8" s="26">
        <v>-0.13190198577871701</v>
      </c>
      <c r="M8" s="26">
        <v>3.8988071865478403E-2</v>
      </c>
      <c r="N8" s="26">
        <v>-3.38313693054178</v>
      </c>
      <c r="O8" s="26">
        <v>7.16628920766738E-4</v>
      </c>
      <c r="P8" s="26">
        <v>4.9605953164532403E-2</v>
      </c>
      <c r="Q8" s="26">
        <v>-2.65899508756995</v>
      </c>
      <c r="R8" s="26">
        <v>7.8374105737521998E-3</v>
      </c>
    </row>
    <row r="9" spans="1:18">
      <c r="A9" s="26" t="s">
        <v>6</v>
      </c>
      <c r="B9" s="26">
        <v>-0.57445469963467</v>
      </c>
      <c r="C9" s="26">
        <v>0.34496540476502802</v>
      </c>
      <c r="D9" s="26">
        <v>-1.6652530708868001</v>
      </c>
      <c r="E9" s="26">
        <v>9.5862276940137797E-2</v>
      </c>
      <c r="F9" s="26">
        <v>0.44343766293903703</v>
      </c>
      <c r="G9" s="26">
        <v>-1.29545762041788</v>
      </c>
      <c r="H9" s="26">
        <v>0.19516241189191499</v>
      </c>
      <c r="K9" s="26" t="s">
        <v>6</v>
      </c>
      <c r="L9" s="26">
        <v>-0.86673502505039601</v>
      </c>
      <c r="M9" s="26">
        <v>0.246321150747422</v>
      </c>
      <c r="N9" s="26">
        <v>-3.51871945393414</v>
      </c>
      <c r="O9" s="26">
        <v>4.3363500362292301E-4</v>
      </c>
      <c r="P9" s="26">
        <v>0.25168684946200198</v>
      </c>
      <c r="Q9" s="26">
        <v>-3.4437040588457402</v>
      </c>
      <c r="R9" s="26">
        <v>5.7380340461898904E-4</v>
      </c>
    </row>
    <row r="10" spans="1:18">
      <c r="A10" s="26" t="s">
        <v>7</v>
      </c>
      <c r="B10" s="26">
        <v>-1.59511846011074</v>
      </c>
      <c r="C10" s="26">
        <v>0.235358744005919</v>
      </c>
      <c r="D10" s="26">
        <v>-6.7773919632687303</v>
      </c>
      <c r="E10" s="26">
        <v>1.2236434088208599E-11</v>
      </c>
      <c r="F10" s="26">
        <v>0.33068196977495101</v>
      </c>
      <c r="G10" s="26">
        <v>-4.8237237161624202</v>
      </c>
      <c r="H10" s="26">
        <v>1.40902561374112E-6</v>
      </c>
      <c r="K10" s="26" t="s">
        <v>7</v>
      </c>
      <c r="L10" s="26">
        <v>-0.871613438005712</v>
      </c>
      <c r="M10" s="26">
        <v>0.13812931158584299</v>
      </c>
      <c r="N10" s="26">
        <v>-6.3101265618342701</v>
      </c>
      <c r="O10" s="26">
        <v>2.78807421594252E-10</v>
      </c>
      <c r="P10" s="26">
        <v>0.200966910196022</v>
      </c>
      <c r="Q10" s="26">
        <v>-4.3370992625380103</v>
      </c>
      <c r="R10" s="26">
        <v>1.4437543389256299E-5</v>
      </c>
    </row>
    <row r="11" spans="1:18">
      <c r="A11" s="26" t="s">
        <v>8</v>
      </c>
      <c r="B11" s="26">
        <v>-5.2396971200742399</v>
      </c>
      <c r="C11" s="26">
        <v>0.49351877628923901</v>
      </c>
      <c r="D11" s="26">
        <v>-10.6170167616954</v>
      </c>
      <c r="E11" s="26">
        <v>0</v>
      </c>
      <c r="F11" s="26">
        <v>0.84617578112993197</v>
      </c>
      <c r="G11" s="26">
        <v>-6.1922088021444797</v>
      </c>
      <c r="H11" s="26">
        <v>5.9326876744591997E-10</v>
      </c>
      <c r="K11" s="26" t="s">
        <v>8</v>
      </c>
      <c r="L11" s="26">
        <v>-5.7395893359606296</v>
      </c>
      <c r="M11" s="26">
        <v>0.52146183222174602</v>
      </c>
      <c r="N11" s="26">
        <v>-11.0067295079037</v>
      </c>
      <c r="O11" s="26">
        <v>0</v>
      </c>
      <c r="P11" s="26">
        <v>0.87744082681500402</v>
      </c>
      <c r="Q11" s="26">
        <v>-6.54128365190686</v>
      </c>
      <c r="R11" s="26">
        <v>6.0992988437647E-11</v>
      </c>
    </row>
    <row r="12" spans="1:18">
      <c r="A12" s="26" t="s">
        <v>9</v>
      </c>
      <c r="B12" s="26">
        <v>-0.47590786285216102</v>
      </c>
      <c r="C12" s="26">
        <v>0.28528274957477201</v>
      </c>
      <c r="D12" s="26">
        <v>-1.66819712569907</v>
      </c>
      <c r="E12" s="26">
        <v>9.5276601306099704E-2</v>
      </c>
      <c r="F12" s="26">
        <v>0.395331366951442</v>
      </c>
      <c r="G12" s="26">
        <v>-1.2038201433953399</v>
      </c>
      <c r="H12" s="26">
        <v>0.22865910232237699</v>
      </c>
      <c r="K12" s="26" t="s">
        <v>9</v>
      </c>
      <c r="L12" s="26">
        <v>0.25539179203443002</v>
      </c>
      <c r="M12" s="26">
        <v>0.402608483644113</v>
      </c>
      <c r="N12" s="26">
        <v>0.63434279805237503</v>
      </c>
      <c r="O12" s="26">
        <v>0.52585713159792102</v>
      </c>
      <c r="P12" s="26">
        <v>0.54521856593816898</v>
      </c>
      <c r="Q12" s="26">
        <v>0.46842093793151002</v>
      </c>
      <c r="R12" s="26">
        <v>0.639483597759397</v>
      </c>
    </row>
    <row r="13" spans="1:18">
      <c r="A13" s="26" t="s">
        <v>10</v>
      </c>
      <c r="B13" s="26">
        <v>0.28323207450857502</v>
      </c>
      <c r="C13" s="26">
        <v>0.16206722502922</v>
      </c>
      <c r="D13" s="26">
        <v>1.7476209298796299</v>
      </c>
      <c r="E13" s="26">
        <v>8.05296886819582E-2</v>
      </c>
      <c r="F13" s="26">
        <v>0.23837629143310299</v>
      </c>
      <c r="G13" s="26">
        <v>1.1881721659725599</v>
      </c>
      <c r="H13" s="26">
        <v>0.234765587241058</v>
      </c>
      <c r="K13" s="26" t="s">
        <v>10</v>
      </c>
      <c r="L13" s="26">
        <v>0.98439462705441005</v>
      </c>
      <c r="M13" s="26">
        <v>0.153153659448964</v>
      </c>
      <c r="N13" s="26">
        <v>6.4274966108951697</v>
      </c>
      <c r="O13" s="26">
        <v>1.2972245500009199E-10</v>
      </c>
      <c r="P13" s="26">
        <v>0.188355773400948</v>
      </c>
      <c r="Q13" s="26">
        <v>5.2262514139078498</v>
      </c>
      <c r="R13" s="26">
        <v>1.7298111409935799E-7</v>
      </c>
    </row>
    <row r="14" spans="1:18">
      <c r="A14" s="26" t="s">
        <v>11</v>
      </c>
      <c r="B14" s="26">
        <v>0.34528748967254103</v>
      </c>
      <c r="C14" s="26">
        <v>0.148984037610496</v>
      </c>
      <c r="D14" s="26">
        <v>2.3176139887902698</v>
      </c>
      <c r="E14" s="26">
        <v>2.0470309259913898E-2</v>
      </c>
      <c r="F14" s="26">
        <v>0.188060555018254</v>
      </c>
      <c r="G14" s="26">
        <v>1.83604419139901</v>
      </c>
      <c r="H14" s="26">
        <v>6.6351121143362293E-2</v>
      </c>
      <c r="K14" s="26" t="s">
        <v>11</v>
      </c>
      <c r="L14" s="26">
        <v>0.181017564052906</v>
      </c>
      <c r="M14" s="26">
        <v>0.140795680132281</v>
      </c>
      <c r="N14" s="26">
        <v>1.2856755539860001</v>
      </c>
      <c r="O14" s="26">
        <v>0.198556316282477</v>
      </c>
      <c r="P14" s="26">
        <v>0.17666661713575099</v>
      </c>
      <c r="Q14" s="26">
        <v>1.02462800832266</v>
      </c>
      <c r="R14" s="26">
        <v>0.305538743697302</v>
      </c>
    </row>
    <row r="15" spans="1:18">
      <c r="A15" s="26" t="s">
        <v>12</v>
      </c>
      <c r="B15" s="26">
        <v>-9.7067710041688599E-2</v>
      </c>
      <c r="C15" s="26">
        <v>4.5177499222446203E-2</v>
      </c>
      <c r="D15" s="26">
        <v>-2.1485852849832101</v>
      </c>
      <c r="E15" s="26">
        <v>3.1667289178753298E-2</v>
      </c>
      <c r="F15" s="26">
        <v>6.77079188913879E-2</v>
      </c>
      <c r="G15" s="26">
        <v>-1.4336241850439599</v>
      </c>
      <c r="H15" s="26">
        <v>0.151679537994868</v>
      </c>
      <c r="K15" s="26" t="s">
        <v>12</v>
      </c>
      <c r="L15" s="26">
        <v>-0.20498256796290501</v>
      </c>
      <c r="M15" s="26">
        <v>4.5271033393136997E-2</v>
      </c>
      <c r="N15" s="26">
        <v>-4.5278968161124498</v>
      </c>
      <c r="O15" s="26">
        <v>5.9573657460454399E-6</v>
      </c>
      <c r="P15" s="26">
        <v>6.0690276439474798E-2</v>
      </c>
      <c r="Q15" s="26">
        <v>-3.3775191017185402</v>
      </c>
      <c r="R15" s="26">
        <v>7.31428727880568E-4</v>
      </c>
    </row>
    <row r="16" spans="1:18">
      <c r="A16" s="26" t="s">
        <v>13</v>
      </c>
      <c r="B16" s="26">
        <v>-0.106353896341446</v>
      </c>
      <c r="C16" s="26">
        <v>2.4536463031919101E-2</v>
      </c>
      <c r="D16" s="26">
        <v>-4.3345243445680204</v>
      </c>
      <c r="E16" s="26">
        <v>1.46075623221886E-5</v>
      </c>
      <c r="F16" s="26">
        <v>3.1385342619557902E-2</v>
      </c>
      <c r="G16" s="26">
        <v>-3.3886485685573402</v>
      </c>
      <c r="H16" s="26">
        <v>7.0237967217035002E-4</v>
      </c>
      <c r="K16" s="26" t="s">
        <v>13</v>
      </c>
      <c r="L16" s="26">
        <v>-7.6877837520989201E-2</v>
      </c>
      <c r="M16" s="26">
        <v>2.2975000422369399E-2</v>
      </c>
      <c r="N16" s="26">
        <v>-3.3461517348281702</v>
      </c>
      <c r="O16" s="26">
        <v>8.1941542220032005E-4</v>
      </c>
      <c r="P16" s="26">
        <v>2.58464348581578E-2</v>
      </c>
      <c r="Q16" s="26">
        <v>-2.9744078029672401</v>
      </c>
      <c r="R16" s="26">
        <v>2.9355465688169998E-3</v>
      </c>
    </row>
    <row r="17" spans="1:18">
      <c r="A17" s="26" t="s">
        <v>14</v>
      </c>
      <c r="B17" s="26">
        <v>-0.70075365930902</v>
      </c>
      <c r="C17" s="26">
        <v>0.177772072566937</v>
      </c>
      <c r="D17" s="26">
        <v>-3.9418658352265399</v>
      </c>
      <c r="E17" s="26">
        <v>8.08502000235745E-5</v>
      </c>
      <c r="F17" s="26">
        <v>0.21645410009485799</v>
      </c>
      <c r="G17" s="26">
        <v>-3.23742381873073</v>
      </c>
      <c r="H17" s="26">
        <v>1.2061413795048099E-3</v>
      </c>
      <c r="K17" s="26" t="s">
        <v>14</v>
      </c>
      <c r="L17" s="26">
        <v>-0.88919969903699203</v>
      </c>
      <c r="M17" s="26">
        <v>0.17996060732016</v>
      </c>
      <c r="N17" s="26">
        <v>-4.9410796744815002</v>
      </c>
      <c r="O17" s="26">
        <v>7.7691150401903997E-7</v>
      </c>
      <c r="P17" s="26">
        <v>0.25298045151024401</v>
      </c>
      <c r="Q17" s="26">
        <v>-3.5148949008852002</v>
      </c>
      <c r="R17" s="26">
        <v>4.3992805522008498E-4</v>
      </c>
    </row>
    <row r="18" spans="1:18">
      <c r="A18" s="26" t="s">
        <v>15</v>
      </c>
      <c r="B18" s="26">
        <v>-0.93846486895498604</v>
      </c>
      <c r="C18" s="26">
        <v>0.11365809805845099</v>
      </c>
      <c r="D18" s="26">
        <v>-8.2569116058264402</v>
      </c>
      <c r="E18" s="26">
        <v>2.2204460492503101E-16</v>
      </c>
      <c r="F18" s="26">
        <v>0.19089333159354499</v>
      </c>
      <c r="G18" s="26">
        <v>-4.9161741854513297</v>
      </c>
      <c r="H18" s="26">
        <v>8.8251881447121097E-7</v>
      </c>
      <c r="K18" s="26" t="s">
        <v>15</v>
      </c>
      <c r="L18" s="26">
        <v>-0.83251186091583196</v>
      </c>
      <c r="M18" s="26">
        <v>9.4620946271508397E-2</v>
      </c>
      <c r="N18" s="26">
        <v>-8.7983886625588692</v>
      </c>
      <c r="O18" s="26">
        <v>0</v>
      </c>
      <c r="P18" s="26">
        <v>0.14963852208511</v>
      </c>
      <c r="Q18" s="26">
        <v>-5.5634862555132996</v>
      </c>
      <c r="R18" s="26">
        <v>2.6443770062556399E-8</v>
      </c>
    </row>
    <row r="19" spans="1:18">
      <c r="A19" s="26" t="s">
        <v>22</v>
      </c>
      <c r="B19" s="26">
        <v>-9.2166019623231392</v>
      </c>
      <c r="C19" s="26">
        <v>0.94798135833541797</v>
      </c>
      <c r="D19" s="26">
        <v>-9.7223451508653902</v>
      </c>
      <c r="E19" s="26">
        <v>0</v>
      </c>
      <c r="F19" s="26">
        <v>1.2908565634098099</v>
      </c>
      <c r="G19" s="26">
        <v>-7.1399117636876701</v>
      </c>
      <c r="H19" s="26">
        <v>9.3391960831468209E-13</v>
      </c>
      <c r="K19" s="26" t="s">
        <v>22</v>
      </c>
      <c r="L19" s="26">
        <v>-8.2874604108630692</v>
      </c>
      <c r="M19" s="26">
        <v>0.64879664068169496</v>
      </c>
      <c r="N19" s="26">
        <v>-12.773587116843499</v>
      </c>
      <c r="O19" s="26">
        <v>0</v>
      </c>
      <c r="P19" s="26">
        <v>0.87170232248583801</v>
      </c>
      <c r="Q19" s="26">
        <v>-9.5072138700166295</v>
      </c>
      <c r="R19" s="26">
        <v>0</v>
      </c>
    </row>
    <row r="20" spans="1:18">
      <c r="A20" s="26" t="s">
        <v>23</v>
      </c>
      <c r="B20" s="26">
        <v>-6.2292855402051197</v>
      </c>
      <c r="C20" s="26">
        <v>1.4261757479569299</v>
      </c>
      <c r="D20" s="26">
        <v>-4.3678246170774599</v>
      </c>
      <c r="E20" s="26">
        <v>1.2549019811292101E-5</v>
      </c>
      <c r="F20" s="26">
        <v>2.4187515997284699</v>
      </c>
      <c r="G20" s="26">
        <v>-2.5754135070771298</v>
      </c>
      <c r="H20" s="26">
        <v>1.00120310615284E-2</v>
      </c>
      <c r="K20" s="26" t="s">
        <v>23</v>
      </c>
      <c r="L20" s="26">
        <v>-4.0656840925978397</v>
      </c>
      <c r="M20" s="26">
        <v>0.89132055770699403</v>
      </c>
      <c r="N20" s="26">
        <v>-4.5614162687520503</v>
      </c>
      <c r="O20" s="26">
        <v>5.0809737479617897E-6</v>
      </c>
      <c r="P20" s="26">
        <v>0.98509850127394105</v>
      </c>
      <c r="Q20" s="26">
        <v>-4.1271853396792801</v>
      </c>
      <c r="R20" s="26">
        <v>3.6723041368702498E-5</v>
      </c>
    </row>
    <row r="21" spans="1:18">
      <c r="A21" s="26" t="s">
        <v>24</v>
      </c>
      <c r="B21" s="26">
        <v>-0.29028845232828199</v>
      </c>
      <c r="C21" s="26">
        <v>0.23406978245464399</v>
      </c>
      <c r="D21" s="26">
        <v>-1.24017910079671</v>
      </c>
      <c r="E21" s="26">
        <v>0.21490915667624999</v>
      </c>
      <c r="F21" s="26">
        <v>0.36207087917785902</v>
      </c>
      <c r="G21" s="26">
        <v>-0.80174482131076097</v>
      </c>
      <c r="H21" s="26">
        <v>0.42270058291131501</v>
      </c>
      <c r="K21" s="26" t="s">
        <v>24</v>
      </c>
      <c r="L21" s="26">
        <v>-0.39228748668063401</v>
      </c>
      <c r="M21" s="26">
        <v>0.16924802495880001</v>
      </c>
      <c r="N21" s="26">
        <v>-2.3178260826153099</v>
      </c>
      <c r="O21" s="26">
        <v>2.0458774970106001E-2</v>
      </c>
      <c r="P21" s="26">
        <v>0.33385703110925902</v>
      </c>
      <c r="Q21" s="26">
        <v>-1.17501639961644</v>
      </c>
      <c r="R21" s="26">
        <v>0.23998815478865199</v>
      </c>
    </row>
    <row r="22" spans="1:18">
      <c r="A22" s="26" t="s">
        <v>25</v>
      </c>
      <c r="B22" s="26">
        <v>1.05197380576513</v>
      </c>
      <c r="C22" s="26">
        <v>0.73854493365533203</v>
      </c>
      <c r="D22" s="26">
        <v>1.4243870045367799</v>
      </c>
      <c r="E22" s="26">
        <v>0.15433447401435799</v>
      </c>
      <c r="F22" s="26">
        <v>1.27762351498023</v>
      </c>
      <c r="G22" s="26">
        <v>0.82338325291501202</v>
      </c>
      <c r="H22" s="26">
        <v>0.41029008355459901</v>
      </c>
      <c r="K22" s="26" t="s">
        <v>25</v>
      </c>
      <c r="L22" s="26">
        <v>0.201001638033483</v>
      </c>
      <c r="M22" s="26">
        <v>0.31012919362255298</v>
      </c>
      <c r="N22" s="26">
        <v>0.64812227344877205</v>
      </c>
      <c r="O22" s="26">
        <v>0.51690586894000601</v>
      </c>
      <c r="P22" s="26">
        <v>0.28551555171021797</v>
      </c>
      <c r="Q22" s="26">
        <v>0.70399541051090797</v>
      </c>
      <c r="R22" s="26">
        <v>0.48143563174861997</v>
      </c>
    </row>
    <row r="23" spans="1:18">
      <c r="A23" s="26" t="s">
        <v>26</v>
      </c>
      <c r="B23" s="26">
        <v>-0.30619825943241502</v>
      </c>
      <c r="C23" s="26">
        <v>7.9277803993032997E-2</v>
      </c>
      <c r="D23" s="26">
        <v>-3.8623453729788499</v>
      </c>
      <c r="E23" s="26">
        <v>1.12303646677248E-4</v>
      </c>
      <c r="F23" s="26">
        <v>0.132773807401216</v>
      </c>
      <c r="G23" s="26">
        <v>-2.3061646376317699</v>
      </c>
      <c r="H23" s="26">
        <v>2.11014346884646E-2</v>
      </c>
      <c r="K23" s="26" t="s">
        <v>26</v>
      </c>
      <c r="L23" s="26">
        <v>-0.44033211932627497</v>
      </c>
      <c r="M23" s="26">
        <v>5.7883063848608397E-2</v>
      </c>
      <c r="N23" s="26">
        <v>-7.60727041813045</v>
      </c>
      <c r="O23" s="26">
        <v>2.7977620220553901E-14</v>
      </c>
      <c r="P23" s="26">
        <v>7.5244285633772001E-2</v>
      </c>
      <c r="Q23" s="26">
        <v>-5.8520340198251599</v>
      </c>
      <c r="R23" s="26">
        <v>4.8559727350294704E-9</v>
      </c>
    </row>
    <row r="24" spans="1:18">
      <c r="A24" s="26" t="s">
        <v>27</v>
      </c>
      <c r="B24" s="26">
        <v>-0.123637567532233</v>
      </c>
      <c r="C24" s="26">
        <v>4.0326049796234102E-2</v>
      </c>
      <c r="D24" s="26">
        <v>-3.06594789613583</v>
      </c>
      <c r="E24" s="26">
        <v>2.1698112282782E-3</v>
      </c>
      <c r="F24" s="26">
        <v>5.7401906946071599E-2</v>
      </c>
      <c r="G24" s="26">
        <v>-2.15389303439673</v>
      </c>
      <c r="H24" s="26">
        <v>3.1248561352343902E-2</v>
      </c>
      <c r="K24" s="26" t="s">
        <v>27</v>
      </c>
      <c r="L24" s="26">
        <v>-0.152178311929071</v>
      </c>
      <c r="M24" s="26">
        <v>3.1261689182460403E-2</v>
      </c>
      <c r="N24" s="26">
        <v>-4.8678851306106603</v>
      </c>
      <c r="O24" s="26">
        <v>1.1279885958614999E-6</v>
      </c>
      <c r="P24" s="26">
        <v>4.16594272684555E-2</v>
      </c>
      <c r="Q24" s="26">
        <v>-3.6529141639040299</v>
      </c>
      <c r="R24" s="26">
        <v>2.59280922785932E-4</v>
      </c>
    </row>
    <row r="25" spans="1:18">
      <c r="A25" s="26" t="s">
        <v>28</v>
      </c>
      <c r="B25" s="26">
        <v>-1.5793091570982301</v>
      </c>
      <c r="C25" s="26">
        <v>0.33130472187565801</v>
      </c>
      <c r="D25" s="26">
        <v>-4.7669382680605397</v>
      </c>
      <c r="E25" s="26">
        <v>1.87046589128492E-6</v>
      </c>
      <c r="F25" s="26">
        <v>0.50673811515198097</v>
      </c>
      <c r="G25" s="26">
        <v>-3.1166180515641</v>
      </c>
      <c r="H25" s="26">
        <v>1.8293841936614099E-3</v>
      </c>
      <c r="K25" s="26" t="s">
        <v>28</v>
      </c>
      <c r="L25" s="26">
        <v>-0.23648845797687701</v>
      </c>
      <c r="M25" s="26">
        <v>0.18275607232136301</v>
      </c>
      <c r="N25" s="26">
        <v>-1.29401149287685</v>
      </c>
      <c r="O25" s="26">
        <v>0.19566145102798599</v>
      </c>
      <c r="P25" s="26">
        <v>0.23874888219856399</v>
      </c>
      <c r="Q25" s="26">
        <v>-0.99053221024168903</v>
      </c>
      <c r="R25" s="26">
        <v>0.321914053457242</v>
      </c>
    </row>
    <row r="26" spans="1:18">
      <c r="A26" s="26" t="s">
        <v>29</v>
      </c>
      <c r="B26" s="26">
        <v>-1.4323488297759801</v>
      </c>
      <c r="C26" s="26">
        <v>0.192713578788371</v>
      </c>
      <c r="D26" s="26">
        <v>-7.4325267517807703</v>
      </c>
      <c r="E26" s="26">
        <v>1.06581410364015E-13</v>
      </c>
      <c r="F26" s="26">
        <v>0.30941906605904201</v>
      </c>
      <c r="G26" s="26">
        <v>-4.6291550421222896</v>
      </c>
      <c r="H26" s="26">
        <v>3.6716080147325401E-6</v>
      </c>
      <c r="K26" s="26" t="s">
        <v>29</v>
      </c>
      <c r="L26" s="26">
        <v>-1.06098146819039</v>
      </c>
      <c r="M26" s="26">
        <v>0.113599080440802</v>
      </c>
      <c r="N26" s="26">
        <v>-9.3397012024519004</v>
      </c>
      <c r="O26" s="26">
        <v>0</v>
      </c>
      <c r="P26" s="26">
        <v>0.15984908920402799</v>
      </c>
      <c r="Q26" s="26">
        <v>-6.6373945167505699</v>
      </c>
      <c r="R26" s="26">
        <v>3.1927571697565301E-11</v>
      </c>
    </row>
    <row r="27" spans="1:18">
      <c r="A27" s="26" t="s">
        <v>16</v>
      </c>
      <c r="B27" s="26">
        <v>0</v>
      </c>
      <c r="C27" s="26" t="s">
        <v>51</v>
      </c>
      <c r="D27" s="26" t="s">
        <v>51</v>
      </c>
      <c r="E27" s="26" t="s">
        <v>51</v>
      </c>
      <c r="F27" s="26" t="s">
        <v>51</v>
      </c>
      <c r="G27" s="26" t="s">
        <v>51</v>
      </c>
      <c r="H27" s="26" t="s">
        <v>51</v>
      </c>
      <c r="K27" s="26" t="s">
        <v>16</v>
      </c>
      <c r="L27" s="26">
        <v>0</v>
      </c>
      <c r="M27" s="26" t="s">
        <v>51</v>
      </c>
      <c r="N27" s="26" t="s">
        <v>51</v>
      </c>
      <c r="O27" s="26" t="s">
        <v>51</v>
      </c>
      <c r="P27" s="26" t="s">
        <v>51</v>
      </c>
      <c r="Q27" s="26" t="s">
        <v>51</v>
      </c>
      <c r="R27" s="26" t="s">
        <v>51</v>
      </c>
    </row>
    <row r="28" spans="1:18">
      <c r="A28" s="26" t="s">
        <v>17</v>
      </c>
      <c r="B28" s="26">
        <v>0</v>
      </c>
      <c r="C28" s="26" t="s">
        <v>51</v>
      </c>
      <c r="D28" s="26" t="s">
        <v>51</v>
      </c>
      <c r="E28" s="26" t="s">
        <v>51</v>
      </c>
      <c r="F28" s="26" t="s">
        <v>51</v>
      </c>
      <c r="G28" s="26" t="s">
        <v>51</v>
      </c>
      <c r="H28" s="26" t="s">
        <v>51</v>
      </c>
      <c r="K28" s="26" t="s">
        <v>17</v>
      </c>
      <c r="L28" s="26">
        <v>0</v>
      </c>
      <c r="M28" s="26" t="s">
        <v>51</v>
      </c>
      <c r="N28" s="26" t="s">
        <v>51</v>
      </c>
      <c r="O28" s="26" t="s">
        <v>51</v>
      </c>
      <c r="P28" s="26" t="s">
        <v>51</v>
      </c>
      <c r="Q28" s="26" t="s">
        <v>51</v>
      </c>
      <c r="R28" s="26" t="s">
        <v>51</v>
      </c>
    </row>
    <row r="29" spans="1:18">
      <c r="A29" s="26" t="s">
        <v>18</v>
      </c>
      <c r="B29" s="26">
        <v>0</v>
      </c>
      <c r="C29" s="26" t="s">
        <v>51</v>
      </c>
      <c r="D29" s="26" t="s">
        <v>51</v>
      </c>
      <c r="E29" s="26" t="s">
        <v>51</v>
      </c>
      <c r="F29" s="26" t="s">
        <v>51</v>
      </c>
      <c r="G29" s="26" t="s">
        <v>51</v>
      </c>
      <c r="H29" s="26" t="s">
        <v>51</v>
      </c>
      <c r="K29" s="26" t="s">
        <v>18</v>
      </c>
      <c r="L29" s="26">
        <v>0</v>
      </c>
      <c r="M29" s="26" t="s">
        <v>51</v>
      </c>
      <c r="N29" s="26" t="s">
        <v>51</v>
      </c>
      <c r="O29" s="26" t="s">
        <v>51</v>
      </c>
      <c r="P29" s="26" t="s">
        <v>51</v>
      </c>
      <c r="Q29" s="26" t="s">
        <v>51</v>
      </c>
      <c r="R29" s="26" t="s">
        <v>51</v>
      </c>
    </row>
    <row r="30" spans="1:18">
      <c r="A30" s="26" t="s">
        <v>71</v>
      </c>
      <c r="B30" s="26">
        <v>0</v>
      </c>
      <c r="C30" s="26" t="s">
        <v>51</v>
      </c>
      <c r="D30" s="26" t="s">
        <v>51</v>
      </c>
      <c r="E30" s="26" t="s">
        <v>51</v>
      </c>
      <c r="F30" s="26" t="s">
        <v>51</v>
      </c>
      <c r="G30" s="26" t="s">
        <v>51</v>
      </c>
      <c r="H30" s="26" t="s">
        <v>51</v>
      </c>
      <c r="K30" s="26" t="s">
        <v>71</v>
      </c>
      <c r="L30" s="26">
        <v>0</v>
      </c>
      <c r="M30" s="26" t="s">
        <v>51</v>
      </c>
      <c r="N30" s="26" t="s">
        <v>51</v>
      </c>
      <c r="O30" s="26" t="s">
        <v>51</v>
      </c>
      <c r="P30" s="26" t="s">
        <v>51</v>
      </c>
      <c r="Q30" s="26" t="s">
        <v>51</v>
      </c>
      <c r="R30" s="26" t="s">
        <v>51</v>
      </c>
    </row>
    <row r="31" spans="1:18">
      <c r="A31" s="26" t="s">
        <v>90</v>
      </c>
      <c r="B31" s="26">
        <v>0</v>
      </c>
      <c r="C31" s="26" t="s">
        <v>51</v>
      </c>
      <c r="D31" s="26" t="s">
        <v>51</v>
      </c>
      <c r="E31" s="26" t="s">
        <v>51</v>
      </c>
      <c r="F31" s="26" t="s">
        <v>51</v>
      </c>
      <c r="G31" s="26" t="s">
        <v>51</v>
      </c>
      <c r="H31" s="26" t="s">
        <v>51</v>
      </c>
      <c r="K31" s="26" t="s">
        <v>90</v>
      </c>
      <c r="L31" s="26">
        <v>0</v>
      </c>
      <c r="M31" s="26" t="s">
        <v>51</v>
      </c>
      <c r="N31" s="26" t="s">
        <v>51</v>
      </c>
      <c r="O31" s="26" t="s">
        <v>51</v>
      </c>
      <c r="P31" s="26" t="s">
        <v>51</v>
      </c>
      <c r="Q31" s="26" t="s">
        <v>51</v>
      </c>
      <c r="R31" s="26" t="s">
        <v>51</v>
      </c>
    </row>
    <row r="32" spans="1:18">
      <c r="A32" s="26" t="s">
        <v>91</v>
      </c>
      <c r="B32" s="26">
        <v>0</v>
      </c>
      <c r="C32" s="26" t="s">
        <v>51</v>
      </c>
      <c r="D32" s="26" t="s">
        <v>51</v>
      </c>
      <c r="E32" s="26" t="s">
        <v>51</v>
      </c>
      <c r="F32" s="26" t="s">
        <v>51</v>
      </c>
      <c r="G32" s="26" t="s">
        <v>51</v>
      </c>
      <c r="H32" s="26" t="s">
        <v>51</v>
      </c>
      <c r="K32" s="26" t="s">
        <v>91</v>
      </c>
      <c r="L32" s="26">
        <v>0</v>
      </c>
      <c r="M32" s="26" t="s">
        <v>51</v>
      </c>
      <c r="N32" s="26" t="s">
        <v>51</v>
      </c>
      <c r="O32" s="26" t="s">
        <v>51</v>
      </c>
      <c r="P32" s="26" t="s">
        <v>51</v>
      </c>
      <c r="Q32" s="26" t="s">
        <v>51</v>
      </c>
      <c r="R32" s="26" t="s">
        <v>51</v>
      </c>
    </row>
    <row r="33" spans="1:18">
      <c r="A33" s="26" t="s">
        <v>92</v>
      </c>
      <c r="B33" s="26">
        <v>0</v>
      </c>
      <c r="C33" s="26" t="s">
        <v>51</v>
      </c>
      <c r="D33" s="26" t="s">
        <v>51</v>
      </c>
      <c r="E33" s="26" t="s">
        <v>51</v>
      </c>
      <c r="F33" s="26" t="s">
        <v>51</v>
      </c>
      <c r="G33" s="26" t="s">
        <v>51</v>
      </c>
      <c r="H33" s="26" t="s">
        <v>51</v>
      </c>
      <c r="K33" s="26" t="s">
        <v>92</v>
      </c>
      <c r="L33" s="26">
        <v>0</v>
      </c>
      <c r="M33" s="26" t="s">
        <v>51</v>
      </c>
      <c r="N33" s="26" t="s">
        <v>51</v>
      </c>
      <c r="O33" s="26" t="s">
        <v>51</v>
      </c>
      <c r="P33" s="26" t="s">
        <v>51</v>
      </c>
      <c r="Q33" s="26" t="s">
        <v>51</v>
      </c>
      <c r="R33" s="26" t="s">
        <v>51</v>
      </c>
    </row>
    <row r="34" spans="1:18">
      <c r="A34" s="26" t="s">
        <v>93</v>
      </c>
      <c r="B34" s="26">
        <v>0</v>
      </c>
      <c r="C34" s="26" t="s">
        <v>51</v>
      </c>
      <c r="D34" s="26" t="s">
        <v>51</v>
      </c>
      <c r="E34" s="26" t="s">
        <v>51</v>
      </c>
      <c r="F34" s="26" t="s">
        <v>51</v>
      </c>
      <c r="G34" s="26" t="s">
        <v>51</v>
      </c>
      <c r="H34" s="26" t="s">
        <v>51</v>
      </c>
      <c r="K34" s="26" t="s">
        <v>93</v>
      </c>
      <c r="L34" s="26">
        <v>0</v>
      </c>
      <c r="M34" s="26" t="s">
        <v>51</v>
      </c>
      <c r="N34" s="26" t="s">
        <v>51</v>
      </c>
      <c r="O34" s="26" t="s">
        <v>51</v>
      </c>
      <c r="P34" s="26" t="s">
        <v>51</v>
      </c>
      <c r="Q34" s="26" t="s">
        <v>51</v>
      </c>
      <c r="R34" s="26" t="s">
        <v>51</v>
      </c>
    </row>
    <row r="35" spans="1:18">
      <c r="A35" s="26" t="s">
        <v>19</v>
      </c>
      <c r="B35" s="26">
        <v>-0.23178296310364099</v>
      </c>
      <c r="C35" s="26">
        <v>0.42917144868607998</v>
      </c>
      <c r="D35" s="26">
        <v>-0.54007078945547404</v>
      </c>
      <c r="E35" s="26">
        <v>0.58914821440738996</v>
      </c>
      <c r="F35" s="26">
        <v>0.525994651601145</v>
      </c>
      <c r="G35" s="26">
        <v>-0.440656501730742</v>
      </c>
      <c r="H35" s="26">
        <v>0.65946169166897695</v>
      </c>
      <c r="K35" s="26" t="s">
        <v>19</v>
      </c>
      <c r="L35" s="26">
        <v>-0.51433663196303503</v>
      </c>
      <c r="M35" s="26">
        <v>0.461876895832177</v>
      </c>
      <c r="N35" s="26">
        <v>-1.11357947670524</v>
      </c>
      <c r="O35" s="26">
        <v>0.26545963502895198</v>
      </c>
      <c r="P35" s="26">
        <v>0.57332177848013799</v>
      </c>
      <c r="Q35" s="26">
        <v>-0.89711685700572696</v>
      </c>
      <c r="R35" s="26">
        <v>0.36965656458838297</v>
      </c>
    </row>
    <row r="36" spans="1:18">
      <c r="A36" s="26" t="s">
        <v>20</v>
      </c>
      <c r="B36" s="26">
        <v>1.3781884677073299</v>
      </c>
      <c r="C36" s="26">
        <v>0.26728924405614601</v>
      </c>
      <c r="D36" s="26">
        <v>5.1561688259249001</v>
      </c>
      <c r="E36" s="26">
        <v>2.52053659943741E-7</v>
      </c>
      <c r="F36" s="26">
        <v>0.28695402233878903</v>
      </c>
      <c r="G36" s="26">
        <v>4.8028198262375001</v>
      </c>
      <c r="H36" s="26">
        <v>1.56446649346442E-6</v>
      </c>
      <c r="K36" s="26" t="s">
        <v>20</v>
      </c>
      <c r="L36" s="26">
        <v>1.3501224747427001</v>
      </c>
      <c r="M36" s="26">
        <v>0.249768622808962</v>
      </c>
      <c r="N36" s="26">
        <v>5.40549272986686</v>
      </c>
      <c r="O36" s="26">
        <v>6.46304725293589E-8</v>
      </c>
      <c r="P36" s="26">
        <v>0.29682687280937098</v>
      </c>
      <c r="Q36" s="26">
        <v>4.5485183398801698</v>
      </c>
      <c r="R36" s="26">
        <v>5.4024935891572304E-6</v>
      </c>
    </row>
    <row r="37" spans="1:18">
      <c r="A37" s="26" t="s">
        <v>21</v>
      </c>
      <c r="B37" s="26">
        <v>-0.58816964644939895</v>
      </c>
      <c r="C37" s="26">
        <v>0.19562358393138901</v>
      </c>
      <c r="D37" s="26">
        <v>-3.0066397651506498</v>
      </c>
      <c r="E37" s="26">
        <v>2.64152590519351E-3</v>
      </c>
      <c r="F37" s="26">
        <v>0.209378185786076</v>
      </c>
      <c r="G37" s="26">
        <v>-2.8091257178545699</v>
      </c>
      <c r="H37" s="26">
        <v>4.96762437996479E-3</v>
      </c>
      <c r="K37" s="26" t="s">
        <v>21</v>
      </c>
      <c r="L37" s="26">
        <v>-0.144085180676644</v>
      </c>
      <c r="M37" s="26">
        <v>0.17362339600044099</v>
      </c>
      <c r="N37" s="26">
        <v>-0.82987191816175498</v>
      </c>
      <c r="O37" s="26">
        <v>0.40661120356312203</v>
      </c>
      <c r="P37" s="26">
        <v>0.18799381903839499</v>
      </c>
      <c r="Q37" s="26">
        <v>-0.76643573397068598</v>
      </c>
      <c r="R37" s="26">
        <v>0.44341707738672698</v>
      </c>
    </row>
    <row r="38" spans="1:18">
      <c r="A38" s="26" t="s">
        <v>72</v>
      </c>
      <c r="B38" s="26">
        <v>3.9505913074551598E-2</v>
      </c>
      <c r="C38" s="26">
        <v>5.04337045145078E-2</v>
      </c>
      <c r="D38" s="26">
        <v>0.78332364149826195</v>
      </c>
      <c r="E38" s="26">
        <v>0.433437083588947</v>
      </c>
      <c r="F38" s="26">
        <v>5.0513801568896899E-2</v>
      </c>
      <c r="G38" s="26">
        <v>0.78208156677078899</v>
      </c>
      <c r="H38" s="26">
        <v>0.43416663903229802</v>
      </c>
      <c r="K38" s="26" t="s">
        <v>72</v>
      </c>
      <c r="L38" s="26">
        <v>7.2904960369240601E-2</v>
      </c>
      <c r="M38" s="26">
        <v>3.3720684426588897E-2</v>
      </c>
      <c r="N38" s="26">
        <v>2.1620249294748799</v>
      </c>
      <c r="O38" s="26">
        <v>3.0616254683870199E-2</v>
      </c>
      <c r="P38" s="26">
        <v>3.5803869153257097E-2</v>
      </c>
      <c r="Q38" s="26">
        <v>2.0362313373779202</v>
      </c>
      <c r="R38" s="26">
        <v>4.1727130896959098E-2</v>
      </c>
    </row>
    <row r="39" spans="1:18">
      <c r="A39" s="26" t="s">
        <v>94</v>
      </c>
      <c r="B39" s="26">
        <v>0.53291363786283996</v>
      </c>
      <c r="C39" s="26">
        <v>0.53273085696473199</v>
      </c>
      <c r="D39" s="26">
        <v>1.0003431017665301</v>
      </c>
      <c r="E39" s="26">
        <v>0.31714449518136101</v>
      </c>
      <c r="F39" s="26">
        <v>0.59513228205211499</v>
      </c>
      <c r="G39" s="26">
        <v>0.89545409303838297</v>
      </c>
      <c r="H39" s="26">
        <v>0.370544395522721</v>
      </c>
      <c r="K39" s="26" t="s">
        <v>94</v>
      </c>
      <c r="L39" s="26">
        <v>-6.6660106278545003E-2</v>
      </c>
      <c r="M39" s="26">
        <v>0.37646598443417001</v>
      </c>
      <c r="N39" s="26">
        <v>-0.17706807264070701</v>
      </c>
      <c r="O39" s="26">
        <v>0.85945491996563905</v>
      </c>
      <c r="P39" s="26">
        <v>0.37848105797959303</v>
      </c>
      <c r="Q39" s="26">
        <v>-0.17612534332468199</v>
      </c>
      <c r="R39" s="26">
        <v>0.86019547104338201</v>
      </c>
    </row>
    <row r="40" spans="1:18">
      <c r="A40" s="26" t="s">
        <v>95</v>
      </c>
      <c r="B40" s="26">
        <v>1.21335028133824</v>
      </c>
      <c r="C40" s="26">
        <v>0.62259780578174495</v>
      </c>
      <c r="D40" s="26">
        <v>1.94885087944493</v>
      </c>
      <c r="E40" s="26">
        <v>5.1313235583527302E-2</v>
      </c>
      <c r="F40" s="26">
        <v>0.68182356298144398</v>
      </c>
      <c r="G40" s="26">
        <v>1.77956636762825</v>
      </c>
      <c r="H40" s="26">
        <v>7.5146954435255001E-2</v>
      </c>
      <c r="K40" s="26" t="s">
        <v>95</v>
      </c>
      <c r="L40" s="26">
        <v>0.99001305165787201</v>
      </c>
      <c r="M40" s="26">
        <v>0.42464775140908501</v>
      </c>
      <c r="N40" s="26">
        <v>2.3313747650205801</v>
      </c>
      <c r="O40" s="26">
        <v>1.97336069742611E-2</v>
      </c>
      <c r="P40" s="26">
        <v>0.43289487232892498</v>
      </c>
      <c r="Q40" s="26">
        <v>2.2869595251422501</v>
      </c>
      <c r="R40" s="26">
        <v>2.2198185667826598E-2</v>
      </c>
    </row>
    <row r="41" spans="1:18">
      <c r="A41" s="26" t="s">
        <v>96</v>
      </c>
      <c r="B41" s="26">
        <v>1.60855570976161E-2</v>
      </c>
      <c r="C41" s="26">
        <v>0.466295806864157</v>
      </c>
      <c r="D41" s="26">
        <v>3.4496465249798297E-2</v>
      </c>
      <c r="E41" s="26">
        <v>0.97248126099441001</v>
      </c>
      <c r="F41" s="26">
        <v>0.51237316835665703</v>
      </c>
      <c r="G41" s="26">
        <v>3.1394222201774402E-2</v>
      </c>
      <c r="H41" s="26">
        <v>0.97495514889682</v>
      </c>
      <c r="K41" s="26" t="s">
        <v>96</v>
      </c>
      <c r="L41" s="26">
        <v>-0.66020688770187896</v>
      </c>
      <c r="M41" s="26">
        <v>0.435812828889167</v>
      </c>
      <c r="N41" s="26">
        <v>-1.51488630884195</v>
      </c>
      <c r="O41" s="26">
        <v>0.12980119814133201</v>
      </c>
      <c r="P41" s="26">
        <v>0.48457942301879797</v>
      </c>
      <c r="Q41" s="26">
        <v>-1.3624327743612601</v>
      </c>
      <c r="R41" s="26">
        <v>0.173061346374841</v>
      </c>
    </row>
    <row r="42" spans="1:18">
      <c r="A42" s="26" t="s">
        <v>97</v>
      </c>
      <c r="B42" s="26">
        <v>1.0217365134393499</v>
      </c>
      <c r="C42" s="26">
        <v>0.71647321594371405</v>
      </c>
      <c r="D42" s="26">
        <v>1.4260637951323201</v>
      </c>
      <c r="E42" s="26">
        <v>0.15384992822587401</v>
      </c>
      <c r="F42" s="26">
        <v>0.89020859448426104</v>
      </c>
      <c r="G42" s="26">
        <v>1.1477495496786301</v>
      </c>
      <c r="H42" s="26">
        <v>0.25107196962519501</v>
      </c>
      <c r="K42" s="26" t="s">
        <v>97</v>
      </c>
      <c r="L42" s="26">
        <v>0.94253698875430802</v>
      </c>
      <c r="M42" s="26">
        <v>0.488013972225462</v>
      </c>
      <c r="N42" s="26">
        <v>1.9313729573276599</v>
      </c>
      <c r="O42" s="26">
        <v>5.34369469252165E-2</v>
      </c>
      <c r="P42" s="26">
        <v>0.55989492423776099</v>
      </c>
      <c r="Q42" s="26">
        <v>1.6834176341881899</v>
      </c>
      <c r="R42" s="26">
        <v>9.2294271897064295E-2</v>
      </c>
    </row>
    <row r="43" spans="1:18">
      <c r="A43" s="26" t="s">
        <v>30</v>
      </c>
      <c r="B43" s="26">
        <v>-0.21665867284502699</v>
      </c>
      <c r="C43" s="26">
        <v>0.43151254077434797</v>
      </c>
      <c r="D43" s="26">
        <v>-0.50209125430337098</v>
      </c>
      <c r="E43" s="26">
        <v>0.61560333184834304</v>
      </c>
      <c r="F43" s="26">
        <v>0.59512857887371695</v>
      </c>
      <c r="G43" s="26">
        <v>-0.36405355167962999</v>
      </c>
      <c r="H43" s="26">
        <v>0.71581802063491395</v>
      </c>
      <c r="K43" s="26" t="s">
        <v>30</v>
      </c>
      <c r="L43" s="26">
        <v>0.63901684796416802</v>
      </c>
      <c r="M43" s="26">
        <v>0.378459588631468</v>
      </c>
      <c r="N43" s="26">
        <v>1.68846785009435</v>
      </c>
      <c r="O43" s="26">
        <v>9.1321455452506098E-2</v>
      </c>
      <c r="P43" s="26">
        <v>0.4345123568084</v>
      </c>
      <c r="Q43" s="26">
        <v>1.47065287776371</v>
      </c>
      <c r="R43" s="26">
        <v>0.14138501593751199</v>
      </c>
    </row>
    <row r="44" spans="1:18">
      <c r="A44" s="26" t="s">
        <v>31</v>
      </c>
      <c r="B44" s="26">
        <v>0.40014057239798001</v>
      </c>
      <c r="C44" s="26">
        <v>0.20866882408765</v>
      </c>
      <c r="D44" s="26">
        <v>1.91758675090776</v>
      </c>
      <c r="E44" s="26">
        <v>5.5163431425819101E-2</v>
      </c>
      <c r="F44" s="26">
        <v>0.24852112015491201</v>
      </c>
      <c r="G44" s="26">
        <v>1.6100867891974699</v>
      </c>
      <c r="H44" s="26">
        <v>0.107378910710869</v>
      </c>
      <c r="K44" s="26" t="s">
        <v>31</v>
      </c>
      <c r="L44" s="26">
        <v>4.63830016530936E-2</v>
      </c>
      <c r="M44" s="26">
        <v>0.16513471574114499</v>
      </c>
      <c r="N44" s="26">
        <v>0.28087977409789899</v>
      </c>
      <c r="O44" s="26">
        <v>0.77880261434480103</v>
      </c>
      <c r="P44" s="26">
        <v>0.22280707922590501</v>
      </c>
      <c r="Q44" s="26">
        <v>0.208175619079256</v>
      </c>
      <c r="R44" s="26">
        <v>0.83509184471389397</v>
      </c>
    </row>
    <row r="45" spans="1:18">
      <c r="A45" s="26" t="s">
        <v>32</v>
      </c>
      <c r="B45" s="26">
        <v>5.8826923685998303E-2</v>
      </c>
      <c r="C45" s="26">
        <v>0.18654455758616001</v>
      </c>
      <c r="D45" s="26">
        <v>0.31535052240174599</v>
      </c>
      <c r="E45" s="26">
        <v>0.75249552902077699</v>
      </c>
      <c r="F45" s="26">
        <v>0.20888159889181501</v>
      </c>
      <c r="G45" s="26">
        <v>0.28162808020473901</v>
      </c>
      <c r="H45" s="26">
        <v>0.77822870648060005</v>
      </c>
      <c r="K45" s="26" t="s">
        <v>32</v>
      </c>
      <c r="L45" s="26">
        <v>-6.5129823501594505E-2</v>
      </c>
      <c r="M45" s="26">
        <v>0.14406118448004299</v>
      </c>
      <c r="N45" s="26">
        <v>-0.45209834791145198</v>
      </c>
      <c r="O45" s="26">
        <v>0.65119813380365499</v>
      </c>
      <c r="P45" s="26">
        <v>0.18716742095796299</v>
      </c>
      <c r="Q45" s="26">
        <v>-0.34797628330959601</v>
      </c>
      <c r="R45" s="26">
        <v>0.72785799491410197</v>
      </c>
    </row>
    <row r="46" spans="1:18">
      <c r="A46" s="26" t="s">
        <v>98</v>
      </c>
      <c r="B46" s="26">
        <v>0.52820913722117502</v>
      </c>
      <c r="C46" s="26">
        <v>0.50084043919966204</v>
      </c>
      <c r="D46" s="26">
        <v>1.0546455435292901</v>
      </c>
      <c r="E46" s="26">
        <v>0.29158746612311498</v>
      </c>
      <c r="F46" s="26">
        <v>0.518566738077616</v>
      </c>
      <c r="G46" s="26">
        <v>1.0185943263143</v>
      </c>
      <c r="H46" s="26">
        <v>0.30839559896864899</v>
      </c>
      <c r="K46" s="26" t="s">
        <v>98</v>
      </c>
      <c r="L46" s="26">
        <v>-0.32988109233500301</v>
      </c>
      <c r="M46" s="26">
        <v>0.35785547828330599</v>
      </c>
      <c r="N46" s="26">
        <v>-0.92182769959956601</v>
      </c>
      <c r="O46" s="26">
        <v>0.35661845657093799</v>
      </c>
      <c r="P46" s="26">
        <v>0.37129244545369899</v>
      </c>
      <c r="Q46" s="26">
        <v>-0.88846701939196904</v>
      </c>
      <c r="R46" s="26">
        <v>0.37428958883591901</v>
      </c>
    </row>
    <row r="47" spans="1:18">
      <c r="A47" s="26" t="s">
        <v>73</v>
      </c>
      <c r="B47" s="26">
        <v>0.106184824636621</v>
      </c>
      <c r="C47" s="26">
        <v>4.7394604287804801E-2</v>
      </c>
      <c r="D47" s="26">
        <v>2.2404412112360199</v>
      </c>
      <c r="E47" s="26">
        <v>2.5062293354764599E-2</v>
      </c>
      <c r="F47" s="26">
        <v>5.0351471607086001E-2</v>
      </c>
      <c r="G47" s="26">
        <v>2.1088723178783502</v>
      </c>
      <c r="H47" s="26">
        <v>3.4955604219999402E-2</v>
      </c>
      <c r="K47" s="26" t="s">
        <v>73</v>
      </c>
      <c r="L47" s="26">
        <v>5.4496081769630902E-2</v>
      </c>
      <c r="M47" s="26">
        <v>3.1557895776658101E-2</v>
      </c>
      <c r="N47" s="26">
        <v>1.7268604394700799</v>
      </c>
      <c r="O47" s="26">
        <v>8.4192730750818304E-2</v>
      </c>
      <c r="P47" s="26">
        <v>3.2850253484078697E-2</v>
      </c>
      <c r="Q47" s="26">
        <v>1.6589242392313099</v>
      </c>
      <c r="R47" s="26">
        <v>9.7131059576570894E-2</v>
      </c>
    </row>
    <row r="48" spans="1:18">
      <c r="A48" s="26" t="s">
        <v>99</v>
      </c>
      <c r="B48" s="26">
        <v>0.65917235033090704</v>
      </c>
      <c r="C48" s="26">
        <v>0.63340114275752901</v>
      </c>
      <c r="D48" s="26">
        <v>1.0406870241205799</v>
      </c>
      <c r="E48" s="26">
        <v>0.29802082739958202</v>
      </c>
      <c r="F48" s="26">
        <v>0.67007237603765601</v>
      </c>
      <c r="G48" s="26">
        <v>0.98373306213396905</v>
      </c>
      <c r="H48" s="26">
        <v>0.32524677917636302</v>
      </c>
      <c r="K48" s="26" t="s">
        <v>99</v>
      </c>
      <c r="L48" s="26">
        <v>0.80098998200424298</v>
      </c>
      <c r="M48" s="26">
        <v>0.40910984401775502</v>
      </c>
      <c r="N48" s="26">
        <v>1.95788489012619</v>
      </c>
      <c r="O48" s="26">
        <v>5.0243521292625798E-2</v>
      </c>
      <c r="P48" s="26">
        <v>0.42339766308202598</v>
      </c>
      <c r="Q48" s="26">
        <v>1.89181483944342</v>
      </c>
      <c r="R48" s="26">
        <v>5.8515655423800203E-2</v>
      </c>
    </row>
    <row r="49" spans="1:18">
      <c r="A49" s="26" t="s">
        <v>100</v>
      </c>
      <c r="B49" s="26">
        <v>-0.58255361742026401</v>
      </c>
      <c r="C49" s="26">
        <v>0.43609739917941398</v>
      </c>
      <c r="D49" s="26">
        <v>-1.33583373465751</v>
      </c>
      <c r="E49" s="26">
        <v>0.18160362395982299</v>
      </c>
      <c r="F49" s="26">
        <v>0.51408905790787396</v>
      </c>
      <c r="G49" s="26">
        <v>-1.1331764573846701</v>
      </c>
      <c r="H49" s="26">
        <v>0.25714015864524298</v>
      </c>
      <c r="K49" s="26" t="s">
        <v>100</v>
      </c>
      <c r="L49" s="26">
        <v>-1.0596413497649899</v>
      </c>
      <c r="M49" s="26">
        <v>0.373255906787192</v>
      </c>
      <c r="N49" s="26">
        <v>-2.8389138135438299</v>
      </c>
      <c r="O49" s="26">
        <v>4.5267381738436398E-3</v>
      </c>
      <c r="P49" s="26">
        <v>0.419453714082208</v>
      </c>
      <c r="Q49" s="26">
        <v>-2.5262414282909602</v>
      </c>
      <c r="R49" s="26">
        <v>1.1529022206937699E-2</v>
      </c>
    </row>
    <row r="50" spans="1:18">
      <c r="A50" s="26" t="s">
        <v>101</v>
      </c>
      <c r="B50" s="26">
        <v>1.2261159888186499</v>
      </c>
      <c r="C50" s="26">
        <v>0.71893235941165001</v>
      </c>
      <c r="D50" s="26">
        <v>1.70546779925452</v>
      </c>
      <c r="E50" s="26">
        <v>8.8107212887305497E-2</v>
      </c>
      <c r="F50" s="26">
        <v>0.95479527013283105</v>
      </c>
      <c r="G50" s="26">
        <v>1.28416638327929</v>
      </c>
      <c r="H50" s="26">
        <v>0.199083744797389</v>
      </c>
      <c r="K50" s="26" t="s">
        <v>101</v>
      </c>
      <c r="L50" s="26">
        <v>0.328629736312822</v>
      </c>
      <c r="M50" s="26">
        <v>0.52301248784833998</v>
      </c>
      <c r="N50" s="26">
        <v>0.628340133262967</v>
      </c>
      <c r="O50" s="26">
        <v>0.52978114604536297</v>
      </c>
      <c r="P50" s="26">
        <v>0.63512686826889497</v>
      </c>
      <c r="Q50" s="26">
        <v>0.51742376638629195</v>
      </c>
      <c r="R50" s="26">
        <v>0.604860372621569</v>
      </c>
    </row>
  </sheetData>
  <conditionalFormatting sqref="H2:H50">
    <cfRule type="cellIs" dxfId="5" priority="4" operator="lessThan">
      <formula>0.01</formula>
    </cfRule>
    <cfRule type="cellIs" dxfId="4" priority="5" operator="lessThan">
      <formula>0.05</formula>
    </cfRule>
    <cfRule type="cellIs" dxfId="3" priority="6" operator="lessThan">
      <formula>0.1</formula>
    </cfRule>
  </conditionalFormatting>
  <conditionalFormatting sqref="R1:R1048576">
    <cfRule type="cellIs" dxfId="2" priority="1" operator="lessThan">
      <formula>0.01</formula>
    </cfRule>
    <cfRule type="cellIs" dxfId="1" priority="2" operator="lessThan">
      <formula>0.05</formula>
    </cfRule>
    <cfRule type="cellIs" dxfId="0" priority="3" operator="lessThan">
      <formula>0.1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655B2-6FB3-1B45-B9BF-28A8708E70F6}">
  <sheetPr>
    <tabColor rgb="FFC00000"/>
  </sheetPr>
  <dimension ref="A1:AE32"/>
  <sheetViews>
    <sheetView tabSelected="1" zoomScaleNormal="110" workbookViewId="0">
      <pane xSplit="5" ySplit="5" topLeftCell="F9" activePane="bottomRight" state="frozen"/>
      <selection pane="topRight" activeCell="F1" sqref="F1"/>
      <selection pane="bottomLeft" activeCell="A6" sqref="A6"/>
      <selection pane="bottomRight" activeCell="L22" sqref="L22"/>
    </sheetView>
  </sheetViews>
  <sheetFormatPr baseColWidth="10" defaultRowHeight="15"/>
  <cols>
    <col min="1" max="1" width="14.1640625" style="17" customWidth="1"/>
    <col min="2" max="2" width="10.83203125" style="17"/>
    <col min="3" max="3" width="10.83203125" style="18"/>
    <col min="4" max="4" width="10.83203125" style="20"/>
    <col min="5" max="5" width="27.83203125" style="24" customWidth="1"/>
    <col min="6" max="14" width="10.83203125" style="17"/>
    <col min="15" max="15" width="0" style="17" hidden="1" customWidth="1"/>
    <col min="16" max="17" width="10.83203125" style="17"/>
    <col min="18" max="18" width="5.5" style="17" customWidth="1"/>
    <col min="19" max="21" width="10.83203125" style="17"/>
    <col min="22" max="25" width="16.1640625" style="24" customWidth="1"/>
    <col min="26" max="27" width="10.83203125" style="24"/>
    <col min="28" max="28" width="10.83203125" style="45"/>
    <col min="29" max="29" width="10.83203125" style="16"/>
    <col min="30" max="30" width="18.1640625" style="51" customWidth="1"/>
    <col min="31" max="16384" width="10.83203125" style="17"/>
  </cols>
  <sheetData>
    <row r="1" spans="1:31" s="7" customFormat="1" ht="41" customHeight="1">
      <c r="A1" s="1" t="s">
        <v>33</v>
      </c>
      <c r="B1" s="2"/>
      <c r="C1" s="3"/>
      <c r="D1" s="4"/>
      <c r="E1" s="7" t="s">
        <v>36</v>
      </c>
      <c r="F1" s="77" t="s">
        <v>34</v>
      </c>
      <c r="G1" s="77"/>
      <c r="H1" s="77"/>
      <c r="I1" s="77"/>
      <c r="J1" s="77"/>
      <c r="K1" s="77"/>
      <c r="L1" s="77"/>
      <c r="M1" s="44"/>
      <c r="N1" s="44"/>
      <c r="O1" s="5"/>
      <c r="P1" s="5"/>
      <c r="Q1" s="5"/>
      <c r="R1" s="6"/>
      <c r="S1" s="77" t="s">
        <v>35</v>
      </c>
      <c r="T1" s="77"/>
      <c r="U1" s="5"/>
      <c r="AB1" s="55"/>
      <c r="AC1" s="52"/>
      <c r="AD1" s="47" t="s">
        <v>37</v>
      </c>
    </row>
    <row r="2" spans="1:31" s="7" customFormat="1" ht="68" customHeight="1">
      <c r="A2" s="7" t="s">
        <v>38</v>
      </c>
      <c r="B2" s="6" t="s">
        <v>39</v>
      </c>
      <c r="C2" s="3" t="s">
        <v>40</v>
      </c>
      <c r="D2" s="4" t="s">
        <v>41</v>
      </c>
      <c r="E2" s="4"/>
      <c r="F2" s="6" t="s">
        <v>42</v>
      </c>
      <c r="G2" s="62" t="s">
        <v>52</v>
      </c>
      <c r="H2" s="62" t="s">
        <v>53</v>
      </c>
      <c r="I2" s="62" t="s">
        <v>54</v>
      </c>
      <c r="J2" s="74" t="s">
        <v>43</v>
      </c>
      <c r="K2" s="62" t="s">
        <v>55</v>
      </c>
      <c r="L2" s="62" t="s">
        <v>56</v>
      </c>
      <c r="M2" s="22"/>
      <c r="N2" s="62" t="s">
        <v>112</v>
      </c>
      <c r="O2" s="62" t="s">
        <v>105</v>
      </c>
      <c r="P2" s="62" t="s">
        <v>106</v>
      </c>
      <c r="Q2" s="62" t="s">
        <v>107</v>
      </c>
      <c r="S2" s="7" t="s">
        <v>74</v>
      </c>
      <c r="T2" s="6" t="s">
        <v>44</v>
      </c>
      <c r="U2" s="6" t="s">
        <v>45</v>
      </c>
      <c r="V2" s="39" t="s">
        <v>78</v>
      </c>
      <c r="W2" s="39" t="s">
        <v>79</v>
      </c>
      <c r="X2" s="39" t="s">
        <v>80</v>
      </c>
      <c r="Y2" s="39" t="s">
        <v>81</v>
      </c>
      <c r="Z2" s="39" t="s">
        <v>75</v>
      </c>
      <c r="AA2" s="39" t="s">
        <v>76</v>
      </c>
      <c r="AB2" s="76" t="s">
        <v>77</v>
      </c>
      <c r="AC2" s="39" t="s">
        <v>46</v>
      </c>
      <c r="AD2" s="48"/>
    </row>
    <row r="3" spans="1:31" s="8" customFormat="1" ht="40" customHeight="1">
      <c r="B3" s="9"/>
      <c r="C3" s="10"/>
      <c r="D3" s="11"/>
      <c r="E3" s="11"/>
      <c r="F3" s="9"/>
      <c r="H3" s="9"/>
      <c r="I3" s="9" t="s">
        <v>48</v>
      </c>
      <c r="J3" s="9" t="s">
        <v>47</v>
      </c>
      <c r="K3" s="9" t="s">
        <v>58</v>
      </c>
      <c r="L3" s="9" t="s">
        <v>57</v>
      </c>
      <c r="M3" s="9"/>
      <c r="N3" s="9"/>
      <c r="O3" s="9"/>
      <c r="P3" s="9"/>
      <c r="Q3" s="9"/>
      <c r="S3" s="38">
        <v>10000</v>
      </c>
      <c r="T3" s="9" t="s">
        <v>49</v>
      </c>
      <c r="U3" s="9" t="s">
        <v>49</v>
      </c>
      <c r="AB3" s="11"/>
      <c r="AC3" s="9"/>
      <c r="AD3" s="49"/>
    </row>
    <row r="4" spans="1:31" s="8" customFormat="1" ht="40" hidden="1" customHeight="1">
      <c r="B4" s="9"/>
      <c r="C4" s="10"/>
      <c r="D4" s="11"/>
      <c r="E4" s="11"/>
      <c r="F4" s="9"/>
      <c r="H4" s="9"/>
      <c r="I4" s="9"/>
      <c r="J4" s="9"/>
      <c r="K4" s="9"/>
      <c r="L4" s="9"/>
      <c r="M4" s="9"/>
      <c r="N4" s="9"/>
      <c r="O4" s="9"/>
      <c r="P4" s="9"/>
      <c r="Q4" s="9"/>
      <c r="T4" s="9"/>
      <c r="U4" s="9"/>
      <c r="AB4" s="11"/>
      <c r="AC4" s="9"/>
      <c r="AD4" s="49"/>
    </row>
    <row r="5" spans="1:31" s="13" customFormat="1" ht="34" hidden="1">
      <c r="A5" s="12" t="s">
        <v>50</v>
      </c>
      <c r="B5" s="13" t="s">
        <v>51</v>
      </c>
      <c r="C5" s="14">
        <v>1</v>
      </c>
      <c r="D5" s="15">
        <v>334</v>
      </c>
      <c r="E5" s="15"/>
      <c r="F5" s="19">
        <v>-12.69065975</v>
      </c>
      <c r="G5" s="19">
        <v>-5.4230934299999998</v>
      </c>
      <c r="H5" s="19">
        <v>-0.70495701</v>
      </c>
      <c r="I5" s="19">
        <v>0.60290829999999995</v>
      </c>
      <c r="J5" s="21">
        <v>-0.63559155000000001</v>
      </c>
      <c r="K5" s="19">
        <v>-0.39466126000000001</v>
      </c>
      <c r="L5" s="19">
        <v>-1.44312258</v>
      </c>
      <c r="M5" s="19"/>
      <c r="N5" s="19"/>
      <c r="O5" s="19"/>
      <c r="P5" s="19"/>
      <c r="Q5" s="19"/>
      <c r="R5" s="16"/>
      <c r="T5" s="12">
        <v>-6.8361689999999996E-3</v>
      </c>
      <c r="U5" s="12">
        <v>7.4320150000000001E-2</v>
      </c>
      <c r="V5" s="16"/>
      <c r="W5" s="16"/>
      <c r="X5" s="16"/>
      <c r="Y5" s="16"/>
      <c r="AB5" s="57"/>
      <c r="AC5" s="16"/>
      <c r="AD5" s="50"/>
    </row>
    <row r="6" spans="1:31">
      <c r="A6" s="30" t="s">
        <v>102</v>
      </c>
      <c r="D6" s="20">
        <v>300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T6" s="19"/>
      <c r="U6" s="19"/>
      <c r="V6" s="40"/>
      <c r="W6" s="40"/>
      <c r="X6" s="40"/>
      <c r="Y6" s="40"/>
    </row>
    <row r="7" spans="1:31" ht="70" customHeight="1">
      <c r="A7" s="78" t="s">
        <v>104</v>
      </c>
      <c r="B7" s="12" t="s">
        <v>59</v>
      </c>
      <c r="C7" s="18">
        <v>0.22819999999999999</v>
      </c>
      <c r="D7" s="20">
        <f>C7*$D$6</f>
        <v>68.459999999999994</v>
      </c>
      <c r="E7" s="16" t="s">
        <v>110</v>
      </c>
      <c r="F7" s="26">
        <v>-4.0821009999999998</v>
      </c>
      <c r="G7" s="26">
        <v>-2.2351925000000001</v>
      </c>
      <c r="H7" s="26">
        <v>-1.7639506</v>
      </c>
      <c r="I7" s="66">
        <v>-0.54773070000000001</v>
      </c>
      <c r="J7" s="26">
        <v>-0.25381290000000001</v>
      </c>
      <c r="K7" s="19">
        <v>-3.7968540000000002E-2</v>
      </c>
      <c r="L7" s="19">
        <v>-0.36013289999999998</v>
      </c>
      <c r="M7" s="19"/>
      <c r="N7" s="19">
        <f>$G7+1.5*$I7</f>
        <v>-3.0567885500000003</v>
      </c>
      <c r="O7" s="19">
        <f>$G7+2*$I7</f>
        <v>-3.3306539000000002</v>
      </c>
      <c r="P7" s="19">
        <f>$G7+2.5*$I7</f>
        <v>-3.6045192500000001</v>
      </c>
      <c r="Q7" s="19">
        <f>$G7+3*$I7</f>
        <v>-3.8783846000000004</v>
      </c>
      <c r="R7" s="19"/>
      <c r="S7" s="37">
        <v>5.2205880000000002</v>
      </c>
      <c r="T7" s="37">
        <v>-0.61889680000000002</v>
      </c>
      <c r="U7" s="37">
        <v>0.34316560000000002</v>
      </c>
      <c r="V7" s="43">
        <v>0.6323529</v>
      </c>
      <c r="W7" s="43">
        <v>7.3529410000000003E-2</v>
      </c>
      <c r="X7" s="43">
        <v>0.1911765</v>
      </c>
      <c r="Y7" s="43">
        <v>8.8235289999999994E-2</v>
      </c>
      <c r="Z7" s="37">
        <v>3.1617649999999999</v>
      </c>
      <c r="AA7" s="37">
        <v>3.2352940000000001</v>
      </c>
      <c r="AB7" s="58">
        <v>17279.41</v>
      </c>
      <c r="AC7" s="37">
        <v>1.6</v>
      </c>
      <c r="AD7" s="50" t="s">
        <v>62</v>
      </c>
    </row>
    <row r="8" spans="1:31" ht="65" customHeight="1">
      <c r="A8" s="78"/>
      <c r="B8" s="12" t="s">
        <v>60</v>
      </c>
      <c r="C8" s="18">
        <v>0.43669999999999998</v>
      </c>
      <c r="D8" s="20">
        <f t="shared" ref="D8:D9" si="0">C8*$D$6</f>
        <v>131.01</v>
      </c>
      <c r="E8" s="16" t="s">
        <v>108</v>
      </c>
      <c r="F8" s="19">
        <v>-5.5832639999999998</v>
      </c>
      <c r="G8" s="19">
        <v>-0.50711309999999998</v>
      </c>
      <c r="H8" s="19">
        <v>0.30180360000000001</v>
      </c>
      <c r="I8" s="19">
        <v>0.36792799999999998</v>
      </c>
      <c r="J8" s="19">
        <v>-0.10343239999999999</v>
      </c>
      <c r="K8" s="19">
        <v>-0.11332752</v>
      </c>
      <c r="L8" s="19">
        <v>-0.74670210000000004</v>
      </c>
      <c r="M8" s="19"/>
      <c r="N8" s="19">
        <f t="shared" ref="N8:N14" si="1">$G8+1.5*$I8</f>
        <v>4.4778899999999955E-2</v>
      </c>
      <c r="O8" s="19">
        <f t="shared" ref="O8:O9" si="2">$G8+2*$I8</f>
        <v>0.22874289999999997</v>
      </c>
      <c r="P8" s="19">
        <f t="shared" ref="P8:P9" si="3">$G8+2.5*$I8</f>
        <v>0.41270689999999999</v>
      </c>
      <c r="Q8" s="19">
        <f>$G8+3*$I8</f>
        <v>0.59667089999999989</v>
      </c>
      <c r="R8" s="19"/>
      <c r="S8" s="37">
        <v>6.8511449999999998</v>
      </c>
      <c r="T8" s="37">
        <v>0.59802940000000004</v>
      </c>
      <c r="U8" s="37">
        <v>-0.42628969999999999</v>
      </c>
      <c r="V8" s="43">
        <v>0.73282440000000004</v>
      </c>
      <c r="W8" s="43">
        <v>0.22900762999999999</v>
      </c>
      <c r="X8" s="43">
        <v>0.41984729999999998</v>
      </c>
      <c r="Y8" s="43">
        <v>0.41984733000000002</v>
      </c>
      <c r="Z8" s="37">
        <v>3.534351</v>
      </c>
      <c r="AA8" s="37">
        <v>3.0152670000000001</v>
      </c>
      <c r="AB8" s="58">
        <v>22442.75</v>
      </c>
      <c r="AC8" s="37">
        <v>2.69</v>
      </c>
      <c r="AD8" s="50" t="s">
        <v>70</v>
      </c>
      <c r="AE8" s="79"/>
    </row>
    <row r="9" spans="1:31" ht="78" customHeight="1">
      <c r="A9" s="78"/>
      <c r="B9" s="12" t="s">
        <v>61</v>
      </c>
      <c r="C9" s="18">
        <v>0.33500000000000002</v>
      </c>
      <c r="D9" s="20">
        <f t="shared" si="0"/>
        <v>100.5</v>
      </c>
      <c r="E9" s="16" t="s">
        <v>109</v>
      </c>
      <c r="F9" s="19">
        <v>-6.4346069999999997</v>
      </c>
      <c r="G9" s="19">
        <v>-4.3490003000000002</v>
      </c>
      <c r="H9" s="19">
        <v>-0.20266600000000001</v>
      </c>
      <c r="I9" s="65">
        <v>0.73443970000000003</v>
      </c>
      <c r="J9" s="19">
        <v>-0.21377350000000001</v>
      </c>
      <c r="K9" s="19">
        <v>-8.6318060000000002E-2</v>
      </c>
      <c r="L9" s="19">
        <v>-1.1026009000000001</v>
      </c>
      <c r="M9" s="19"/>
      <c r="N9" s="19">
        <f t="shared" si="1"/>
        <v>-3.2473407500000002</v>
      </c>
      <c r="O9" s="19">
        <f t="shared" si="2"/>
        <v>-2.8801209000000001</v>
      </c>
      <c r="P9" s="19">
        <f t="shared" si="3"/>
        <v>-2.51290105</v>
      </c>
      <c r="Q9" s="19">
        <f>$G9+3*$I9</f>
        <v>-2.1456812000000003</v>
      </c>
      <c r="R9" s="19"/>
      <c r="S9" s="37">
        <v>7.8168319999999998</v>
      </c>
      <c r="T9" s="37">
        <v>-0.21350160000000001</v>
      </c>
      <c r="U9" s="37">
        <v>0.43090149999999999</v>
      </c>
      <c r="V9" s="43">
        <v>0.62376240000000005</v>
      </c>
      <c r="W9" s="43">
        <v>0.23762375999999999</v>
      </c>
      <c r="X9" s="43">
        <v>0.41584159999999998</v>
      </c>
      <c r="Y9" s="43">
        <v>0.25742574000000001</v>
      </c>
      <c r="Z9" s="37">
        <v>3.4356439999999999</v>
      </c>
      <c r="AA9" s="37">
        <v>3.247525</v>
      </c>
      <c r="AB9" s="58">
        <v>21089.11</v>
      </c>
      <c r="AC9" s="37">
        <v>1.76</v>
      </c>
      <c r="AD9" s="50" t="s">
        <v>69</v>
      </c>
      <c r="AE9" s="79"/>
    </row>
    <row r="10" spans="1:31">
      <c r="N10" s="19"/>
    </row>
    <row r="11" spans="1:31">
      <c r="A11" s="30" t="s">
        <v>103</v>
      </c>
      <c r="D11" s="20">
        <v>366</v>
      </c>
      <c r="N11" s="19"/>
      <c r="T11" s="27"/>
      <c r="U11" s="27"/>
      <c r="V11" s="41"/>
      <c r="W11" s="41"/>
      <c r="X11" s="41"/>
      <c r="Y11" s="41"/>
      <c r="Z11" s="41"/>
      <c r="AA11" s="41"/>
      <c r="AB11" s="59"/>
      <c r="AC11" s="39"/>
    </row>
    <row r="12" spans="1:31" ht="32">
      <c r="A12" s="78" t="s">
        <v>104</v>
      </c>
      <c r="B12" s="12" t="s">
        <v>59</v>
      </c>
      <c r="C12" s="63">
        <v>0.25390000000000001</v>
      </c>
      <c r="D12" s="20">
        <f>$D$11*C12</f>
        <v>92.927400000000006</v>
      </c>
      <c r="E12" s="16" t="s">
        <v>109</v>
      </c>
      <c r="F12" s="37">
        <v>-5.6891949999999998</v>
      </c>
      <c r="G12" s="37">
        <v>-5.1104609999999999</v>
      </c>
      <c r="H12" s="37">
        <v>-1.8663228000000001</v>
      </c>
      <c r="I12" s="64">
        <v>0.98354249999999999</v>
      </c>
      <c r="J12" s="37">
        <v>-0.29241149999999999</v>
      </c>
      <c r="K12" s="37">
        <v>-0.15133083</v>
      </c>
      <c r="L12" s="37">
        <v>-0.99440300000000004</v>
      </c>
      <c r="M12" s="27"/>
      <c r="N12" s="19">
        <f t="shared" si="1"/>
        <v>-3.6351472500000002</v>
      </c>
      <c r="O12" s="19">
        <f>$G12+2*$I12</f>
        <v>-3.1433759999999999</v>
      </c>
      <c r="P12" s="19">
        <f>$G12+2.5*$I12</f>
        <v>-2.6516047499999997</v>
      </c>
      <c r="Q12" s="19">
        <f>$G12+3*$I12</f>
        <v>-2.1598335</v>
      </c>
      <c r="R12" s="27" t="s">
        <v>46</v>
      </c>
      <c r="S12" s="37">
        <v>6.9333330000000002</v>
      </c>
      <c r="T12" s="37">
        <v>-0.28374310000000003</v>
      </c>
      <c r="U12" s="37">
        <v>0.31808720000000001</v>
      </c>
      <c r="V12" s="35">
        <v>0.77777779999999996</v>
      </c>
      <c r="W12" s="35">
        <v>0.13333329999999999</v>
      </c>
      <c r="X12" s="35">
        <v>0.38888889999999998</v>
      </c>
      <c r="Y12" s="35">
        <v>0.15555559999999999</v>
      </c>
      <c r="Z12" s="37">
        <v>3.1222219999999998</v>
      </c>
      <c r="AA12" s="37">
        <v>3.4666670000000002</v>
      </c>
      <c r="AB12" s="58">
        <v>24055.56</v>
      </c>
      <c r="AC12" s="39">
        <v>1.8</v>
      </c>
    </row>
    <row r="13" spans="1:31" ht="48">
      <c r="A13" s="78"/>
      <c r="B13" s="12" t="s">
        <v>60</v>
      </c>
      <c r="C13" s="63">
        <v>0.36349999999999999</v>
      </c>
      <c r="D13" s="20">
        <f t="shared" ref="D13:D14" si="4">$D$11*C13</f>
        <v>133.041</v>
      </c>
      <c r="E13" s="16" t="s">
        <v>82</v>
      </c>
      <c r="F13" s="37">
        <v>-6.8943029999999998</v>
      </c>
      <c r="G13" s="37">
        <v>0.30677260000000001</v>
      </c>
      <c r="H13" s="37">
        <v>1.1824391999999999</v>
      </c>
      <c r="I13" s="37">
        <v>0.2174354</v>
      </c>
      <c r="J13" s="37">
        <v>-0.24622179999999999</v>
      </c>
      <c r="K13" s="37">
        <v>-9.234444E-2</v>
      </c>
      <c r="L13" s="37">
        <v>-1.0680924999999999</v>
      </c>
      <c r="M13" s="27"/>
      <c r="N13" s="19">
        <f t="shared" si="1"/>
        <v>0.63292569999999992</v>
      </c>
      <c r="O13" s="19">
        <f t="shared" ref="O13:O14" si="5">$G13+2*$I13</f>
        <v>0.74164340000000006</v>
      </c>
      <c r="P13" s="19">
        <f t="shared" ref="P13:P14" si="6">$G13+2.5*$I13</f>
        <v>0.85036109999999998</v>
      </c>
      <c r="Q13" s="19">
        <f>$G13+3*$I13</f>
        <v>0.9590787999999999</v>
      </c>
      <c r="R13" s="27"/>
      <c r="S13" s="37">
        <v>8.9765619999999995</v>
      </c>
      <c r="T13" s="37">
        <v>0.74222440000000001</v>
      </c>
      <c r="U13" s="37">
        <v>-0.17751700000000001</v>
      </c>
      <c r="V13" s="35">
        <v>0.7734375</v>
      </c>
      <c r="W13" s="35">
        <v>0.328125</v>
      </c>
      <c r="X13" s="35">
        <v>0.4921875</v>
      </c>
      <c r="Y13" s="35">
        <v>0.390625</v>
      </c>
      <c r="Z13" s="37">
        <v>3.8188979999999999</v>
      </c>
      <c r="AA13" s="37">
        <v>3.1259839999999999</v>
      </c>
      <c r="AB13" s="58">
        <v>28671.88</v>
      </c>
      <c r="AC13" s="16">
        <v>3</v>
      </c>
      <c r="AD13" s="2"/>
    </row>
    <row r="14" spans="1:31" ht="17">
      <c r="A14" s="78"/>
      <c r="B14" s="12" t="s">
        <v>61</v>
      </c>
      <c r="C14" s="63">
        <v>0.3826</v>
      </c>
      <c r="D14" s="20">
        <f t="shared" si="4"/>
        <v>140.0316</v>
      </c>
      <c r="E14" s="62" t="s">
        <v>111</v>
      </c>
      <c r="F14" s="37">
        <v>-7.8111259999999998</v>
      </c>
      <c r="G14" s="37">
        <v>-3.8320029</v>
      </c>
      <c r="H14" s="37">
        <v>-0.36974020000000002</v>
      </c>
      <c r="I14" s="37">
        <v>0.1894488</v>
      </c>
      <c r="J14" s="37">
        <v>-0.41502339999999999</v>
      </c>
      <c r="K14" s="37">
        <v>-0.14343164</v>
      </c>
      <c r="L14" s="37">
        <v>-0.22289590000000001</v>
      </c>
      <c r="N14" s="19">
        <f t="shared" si="1"/>
        <v>-3.5478296999999999</v>
      </c>
      <c r="O14" s="19">
        <f t="shared" si="5"/>
        <v>-3.4531052999999998</v>
      </c>
      <c r="P14" s="19">
        <f t="shared" si="6"/>
        <v>-3.3583809000000002</v>
      </c>
      <c r="Q14" s="19">
        <f>$G14+3*$I14</f>
        <v>-3.2636564999999997</v>
      </c>
      <c r="S14" s="37">
        <v>7.8716220000000003</v>
      </c>
      <c r="T14" s="37">
        <v>-0.27642739999999999</v>
      </c>
      <c r="U14" s="37">
        <v>0.1773293</v>
      </c>
      <c r="V14" s="35">
        <v>0.55405409999999999</v>
      </c>
      <c r="W14" s="35">
        <v>0.14189189999999999</v>
      </c>
      <c r="X14" s="35">
        <v>0.32432430000000001</v>
      </c>
      <c r="Y14" s="35">
        <v>0.26351350000000001</v>
      </c>
      <c r="Z14" s="37">
        <v>3.2432430000000001</v>
      </c>
      <c r="AA14" s="37">
        <v>3.1418919999999999</v>
      </c>
      <c r="AB14" s="58">
        <v>27432.43</v>
      </c>
      <c r="AC14" s="16">
        <v>1.97</v>
      </c>
      <c r="AD14" s="2"/>
    </row>
    <row r="15" spans="1:31">
      <c r="H15" s="28"/>
      <c r="I15" s="29"/>
      <c r="S15" s="2"/>
      <c r="T15" s="34"/>
      <c r="U15" s="34"/>
      <c r="V15" s="13"/>
      <c r="W15" s="13"/>
      <c r="X15" s="13"/>
      <c r="Y15" s="13"/>
      <c r="Z15" s="16"/>
      <c r="AA15" s="16"/>
      <c r="AB15" s="57"/>
      <c r="AD15" s="2"/>
      <c r="AE15" s="2"/>
    </row>
    <row r="16" spans="1:31">
      <c r="H16" s="28"/>
      <c r="I16" s="29"/>
      <c r="S16" s="2"/>
      <c r="T16" s="34"/>
      <c r="U16" s="32"/>
      <c r="V16" s="42"/>
      <c r="W16" s="42"/>
      <c r="X16" s="42"/>
      <c r="Y16" s="42"/>
      <c r="Z16" s="42"/>
      <c r="AA16" s="42"/>
      <c r="AB16" s="60"/>
      <c r="AC16" s="53"/>
      <c r="AD16" s="2"/>
      <c r="AE16" s="2"/>
    </row>
    <row r="17" spans="4:31">
      <c r="D17" s="20">
        <f>D6+D11</f>
        <v>666</v>
      </c>
      <c r="H17" s="28"/>
      <c r="I17" s="33"/>
      <c r="J17" s="33"/>
      <c r="K17" s="36"/>
      <c r="L17" s="36"/>
      <c r="M17" s="36"/>
      <c r="N17" s="36"/>
      <c r="O17" s="36"/>
      <c r="P17" s="36"/>
      <c r="Q17" s="36"/>
      <c r="R17" s="36"/>
      <c r="S17" s="33"/>
      <c r="T17" s="33"/>
      <c r="U17" s="33"/>
      <c r="V17" s="33"/>
      <c r="W17" s="33"/>
      <c r="X17" s="33"/>
      <c r="Y17" s="33"/>
      <c r="Z17" s="33"/>
      <c r="AA17" s="33"/>
      <c r="AB17" s="56"/>
      <c r="AC17" s="36"/>
      <c r="AD17" s="33"/>
      <c r="AE17" s="2"/>
    </row>
    <row r="18" spans="4:31">
      <c r="I18" s="33"/>
      <c r="J18" s="33"/>
      <c r="K18" s="36"/>
      <c r="L18" s="36"/>
      <c r="M18" s="36"/>
      <c r="N18" s="36"/>
      <c r="O18" s="36"/>
      <c r="P18" s="36"/>
      <c r="Q18" s="36"/>
      <c r="R18" s="36"/>
      <c r="S18" s="33"/>
      <c r="T18" s="33"/>
      <c r="U18" s="33"/>
      <c r="V18" s="33"/>
      <c r="W18" s="33"/>
      <c r="X18" s="33"/>
      <c r="Y18" s="33"/>
      <c r="Z18" s="33"/>
      <c r="AA18" s="33"/>
      <c r="AB18" s="56"/>
      <c r="AC18" s="36"/>
      <c r="AD18" s="33"/>
      <c r="AE18" s="2"/>
    </row>
    <row r="19" spans="4:31">
      <c r="I19" s="34"/>
      <c r="J19" s="34"/>
      <c r="S19" s="34"/>
      <c r="T19" s="34"/>
      <c r="X19" s="34"/>
      <c r="Y19" s="34"/>
      <c r="Z19" s="34"/>
      <c r="AE19" s="2"/>
    </row>
    <row r="20" spans="4:31">
      <c r="I20" s="34"/>
      <c r="J20" s="34"/>
      <c r="S20" s="34"/>
      <c r="T20" s="34"/>
      <c r="X20" s="34"/>
      <c r="Y20" s="34"/>
      <c r="Z20" s="34"/>
      <c r="AE20" s="2"/>
    </row>
    <row r="21" spans="4:31">
      <c r="I21" s="34"/>
      <c r="J21" s="34"/>
      <c r="S21" s="34"/>
      <c r="T21" s="34"/>
      <c r="X21" s="34"/>
      <c r="Y21" s="34"/>
      <c r="Z21" s="34"/>
      <c r="AE21" s="2"/>
    </row>
    <row r="22" spans="4:31">
      <c r="F22" s="19">
        <f>F7*10</f>
        <v>-40.821010000000001</v>
      </c>
      <c r="G22" s="19">
        <f t="shared" ref="G22:L22" si="7">G7*10</f>
        <v>-22.351925000000001</v>
      </c>
      <c r="H22" s="19">
        <f t="shared" si="7"/>
        <v>-17.639506000000001</v>
      </c>
      <c r="I22" s="19">
        <f t="shared" si="7"/>
        <v>-5.4773069999999997</v>
      </c>
      <c r="J22" s="19">
        <f t="shared" si="7"/>
        <v>-2.5381290000000001</v>
      </c>
      <c r="K22" s="19">
        <f t="shared" si="7"/>
        <v>-0.37968540000000001</v>
      </c>
      <c r="L22" s="19">
        <f t="shared" si="7"/>
        <v>-3.6013289999999998</v>
      </c>
      <c r="M22" s="54"/>
      <c r="N22" s="32"/>
      <c r="O22" s="32"/>
      <c r="P22" s="32"/>
      <c r="Q22" s="32"/>
      <c r="R22" s="32"/>
      <c r="S22" s="34"/>
      <c r="T22" s="32"/>
      <c r="U22" s="32"/>
      <c r="V22" s="32"/>
      <c r="W22" s="32"/>
      <c r="X22" s="32"/>
      <c r="Y22" s="32"/>
      <c r="Z22" s="32"/>
      <c r="AA22" s="32"/>
      <c r="AB22" s="61"/>
      <c r="AC22" s="54"/>
      <c r="AD22" s="32"/>
      <c r="AE22" s="2"/>
    </row>
    <row r="23" spans="4:31">
      <c r="F23" s="19">
        <f t="shared" ref="F23:L23" si="8">F8*10</f>
        <v>-55.832639999999998</v>
      </c>
      <c r="G23" s="19">
        <f t="shared" si="8"/>
        <v>-5.0711309999999994</v>
      </c>
      <c r="H23" s="19">
        <f t="shared" si="8"/>
        <v>3.0180359999999999</v>
      </c>
      <c r="I23" s="19">
        <f t="shared" si="8"/>
        <v>3.6792799999999999</v>
      </c>
      <c r="J23" s="19">
        <f t="shared" si="8"/>
        <v>-1.034324</v>
      </c>
      <c r="K23" s="19">
        <f t="shared" si="8"/>
        <v>-1.1332751999999999</v>
      </c>
      <c r="L23" s="19">
        <f t="shared" si="8"/>
        <v>-7.4670210000000008</v>
      </c>
      <c r="M23" s="19"/>
      <c r="S23" s="2"/>
      <c r="T23" s="34"/>
      <c r="U23" s="34"/>
      <c r="V23" s="34"/>
      <c r="W23" s="34"/>
      <c r="X23" s="34"/>
      <c r="Y23" s="34"/>
      <c r="Z23" s="34"/>
      <c r="AA23" s="34"/>
      <c r="AB23" s="57"/>
      <c r="AD23" s="2"/>
      <c r="AE23" s="2"/>
    </row>
    <row r="24" spans="4:31">
      <c r="F24" s="19">
        <f t="shared" ref="F24:L24" si="9">F9*10</f>
        <v>-64.346069999999997</v>
      </c>
      <c r="G24" s="19">
        <f t="shared" si="9"/>
        <v>-43.490003000000002</v>
      </c>
      <c r="H24" s="19">
        <f t="shared" si="9"/>
        <v>-2.0266600000000001</v>
      </c>
      <c r="I24" s="19">
        <f t="shared" si="9"/>
        <v>7.3443970000000007</v>
      </c>
      <c r="J24" s="19">
        <f t="shared" si="9"/>
        <v>-2.1377350000000002</v>
      </c>
      <c r="K24" s="19">
        <f t="shared" si="9"/>
        <v>-0.86318059999999996</v>
      </c>
      <c r="L24" s="19">
        <f t="shared" si="9"/>
        <v>-11.026009000000002</v>
      </c>
      <c r="M24" s="19"/>
      <c r="S24" s="2"/>
      <c r="T24" s="34"/>
      <c r="U24" s="32"/>
      <c r="V24" s="32"/>
      <c r="W24" s="32"/>
      <c r="X24" s="32"/>
      <c r="Y24" s="32"/>
      <c r="Z24" s="32"/>
      <c r="AA24" s="32"/>
      <c r="AB24" s="57"/>
      <c r="AD24" s="2"/>
      <c r="AE24" s="2"/>
    </row>
    <row r="25" spans="4:31">
      <c r="F25" s="19">
        <f t="shared" ref="F25:L25" si="10">F10*10</f>
        <v>0</v>
      </c>
      <c r="G25" s="19">
        <f t="shared" si="10"/>
        <v>0</v>
      </c>
      <c r="H25" s="19">
        <f t="shared" si="10"/>
        <v>0</v>
      </c>
      <c r="I25" s="19">
        <f t="shared" si="10"/>
        <v>0</v>
      </c>
      <c r="J25" s="19">
        <f t="shared" si="10"/>
        <v>0</v>
      </c>
      <c r="K25" s="19">
        <f t="shared" si="10"/>
        <v>0</v>
      </c>
      <c r="L25" s="19">
        <f t="shared" si="10"/>
        <v>0</v>
      </c>
      <c r="M25" s="19"/>
      <c r="S25" s="2"/>
      <c r="T25" s="2"/>
      <c r="U25" s="2"/>
      <c r="V25" s="13"/>
      <c r="W25" s="13"/>
      <c r="X25" s="13"/>
      <c r="Y25" s="13"/>
      <c r="Z25" s="13"/>
      <c r="AA25" s="13"/>
      <c r="AB25" s="57"/>
      <c r="AD25" s="2"/>
      <c r="AE25" s="2"/>
    </row>
    <row r="26" spans="4:31">
      <c r="F26" s="19">
        <f t="shared" ref="F26:L26" si="11">F11*10</f>
        <v>0</v>
      </c>
      <c r="G26" s="19">
        <f t="shared" si="11"/>
        <v>0</v>
      </c>
      <c r="H26" s="19">
        <f t="shared" si="11"/>
        <v>0</v>
      </c>
      <c r="I26" s="19">
        <f t="shared" si="11"/>
        <v>0</v>
      </c>
      <c r="J26" s="19">
        <f t="shared" si="11"/>
        <v>0</v>
      </c>
      <c r="K26" s="19">
        <f t="shared" si="11"/>
        <v>0</v>
      </c>
      <c r="L26" s="19">
        <f t="shared" si="11"/>
        <v>0</v>
      </c>
      <c r="M26" s="19"/>
    </row>
    <row r="27" spans="4:31">
      <c r="F27" s="19">
        <f t="shared" ref="F27:L27" si="12">F12*10</f>
        <v>-56.891949999999994</v>
      </c>
      <c r="G27" s="19">
        <f t="shared" si="12"/>
        <v>-51.104610000000001</v>
      </c>
      <c r="H27" s="19">
        <f t="shared" si="12"/>
        <v>-18.663228</v>
      </c>
      <c r="I27" s="19">
        <f t="shared" si="12"/>
        <v>9.8354250000000008</v>
      </c>
      <c r="J27" s="19">
        <f t="shared" si="12"/>
        <v>-2.924115</v>
      </c>
      <c r="K27" s="19">
        <f t="shared" si="12"/>
        <v>-1.5133083000000001</v>
      </c>
      <c r="L27" s="19">
        <f t="shared" si="12"/>
        <v>-9.9440299999999997</v>
      </c>
      <c r="M27" s="19"/>
    </row>
    <row r="28" spans="4:31">
      <c r="F28" s="19">
        <f t="shared" ref="F28:L28" si="13">F13*10</f>
        <v>-68.943029999999993</v>
      </c>
      <c r="G28" s="19">
        <f t="shared" si="13"/>
        <v>3.067726</v>
      </c>
      <c r="H28" s="19">
        <f t="shared" si="13"/>
        <v>11.824392</v>
      </c>
      <c r="I28" s="19">
        <f t="shared" si="13"/>
        <v>2.1743540000000001</v>
      </c>
      <c r="J28" s="19">
        <f t="shared" si="13"/>
        <v>-2.462218</v>
      </c>
      <c r="K28" s="19">
        <f t="shared" si="13"/>
        <v>-0.92344439999999994</v>
      </c>
      <c r="L28" s="19">
        <f t="shared" si="13"/>
        <v>-10.680924999999998</v>
      </c>
      <c r="M28" s="19"/>
    </row>
    <row r="29" spans="4:31">
      <c r="F29" s="19">
        <f t="shared" ref="F29:L29" si="14">F14*10</f>
        <v>-78.111260000000001</v>
      </c>
      <c r="G29" s="19">
        <f t="shared" si="14"/>
        <v>-38.320028999999998</v>
      </c>
      <c r="H29" s="19">
        <f t="shared" si="14"/>
        <v>-3.6974020000000003</v>
      </c>
      <c r="I29" s="19">
        <f t="shared" si="14"/>
        <v>1.8944879999999999</v>
      </c>
      <c r="J29" s="19">
        <f t="shared" si="14"/>
        <v>-4.1502340000000002</v>
      </c>
      <c r="K29" s="19">
        <f t="shared" si="14"/>
        <v>-1.4343163999999999</v>
      </c>
      <c r="L29" s="19">
        <f t="shared" si="14"/>
        <v>-2.2289590000000001</v>
      </c>
      <c r="M29" s="19"/>
    </row>
    <row r="30" spans="4:31">
      <c r="F30" s="19">
        <f t="shared" ref="F30:L30" si="15">F15*10</f>
        <v>0</v>
      </c>
      <c r="G30" s="19">
        <f t="shared" si="15"/>
        <v>0</v>
      </c>
      <c r="H30" s="19">
        <f t="shared" si="15"/>
        <v>0</v>
      </c>
      <c r="I30" s="19">
        <f t="shared" si="15"/>
        <v>0</v>
      </c>
      <c r="J30" s="19">
        <f t="shared" si="15"/>
        <v>0</v>
      </c>
      <c r="K30" s="19">
        <f t="shared" si="15"/>
        <v>0</v>
      </c>
      <c r="L30" s="19">
        <f t="shared" si="15"/>
        <v>0</v>
      </c>
      <c r="M30" s="19"/>
    </row>
    <row r="31" spans="4:31">
      <c r="F31" s="19">
        <f t="shared" ref="F31:L31" si="16">F16*10</f>
        <v>0</v>
      </c>
      <c r="G31" s="19">
        <f t="shared" si="16"/>
        <v>0</v>
      </c>
      <c r="H31" s="19">
        <f t="shared" si="16"/>
        <v>0</v>
      </c>
      <c r="I31" s="19">
        <f t="shared" si="16"/>
        <v>0</v>
      </c>
      <c r="J31" s="19">
        <f t="shared" si="16"/>
        <v>0</v>
      </c>
      <c r="K31" s="19">
        <f t="shared" si="16"/>
        <v>0</v>
      </c>
      <c r="L31" s="19">
        <f t="shared" si="16"/>
        <v>0</v>
      </c>
      <c r="M31" s="19"/>
    </row>
    <row r="32" spans="4:31">
      <c r="F32" s="19"/>
      <c r="G32" s="19"/>
      <c r="H32" s="19"/>
      <c r="I32" s="19"/>
      <c r="J32" s="19"/>
      <c r="K32" s="19"/>
      <c r="L32" s="19"/>
      <c r="M32" s="19"/>
    </row>
  </sheetData>
  <mergeCells count="5">
    <mergeCell ref="A12:A14"/>
    <mergeCell ref="AE8:AE9"/>
    <mergeCell ref="F1:L1"/>
    <mergeCell ref="S1:T1"/>
    <mergeCell ref="A7:A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C11FF-7B8B-444D-A4F9-FC7EAF37751C}">
  <dimension ref="A1:H52"/>
  <sheetViews>
    <sheetView topLeftCell="A17" workbookViewId="0">
      <selection activeCell="A52" sqref="A52:XFD52"/>
    </sheetView>
  </sheetViews>
  <sheetFormatPr baseColWidth="10" defaultRowHeight="15"/>
  <cols>
    <col min="1" max="1" width="24" customWidth="1"/>
  </cols>
  <sheetData>
    <row r="1" spans="1:8">
      <c r="A1" s="26"/>
      <c r="B1" s="26" t="s">
        <v>83</v>
      </c>
      <c r="C1" s="26" t="s">
        <v>84</v>
      </c>
      <c r="D1" s="26" t="s">
        <v>85</v>
      </c>
      <c r="E1" s="26" t="s">
        <v>86</v>
      </c>
      <c r="F1" s="26" t="s">
        <v>87</v>
      </c>
      <c r="G1" s="26" t="s">
        <v>88</v>
      </c>
      <c r="H1" s="26" t="s">
        <v>89</v>
      </c>
    </row>
    <row r="2" spans="1:8">
      <c r="A2" s="26" t="s">
        <v>0</v>
      </c>
      <c r="B2" s="26">
        <v>-4.8950722765340604</v>
      </c>
      <c r="C2" s="26">
        <v>0.41181728040910398</v>
      </c>
      <c r="D2" s="26">
        <v>-11.886514989539201</v>
      </c>
      <c r="E2" s="26">
        <v>0</v>
      </c>
      <c r="F2" s="26">
        <v>0.520925741995795</v>
      </c>
      <c r="G2" s="26">
        <v>-9.3968715344721296</v>
      </c>
      <c r="H2" s="26">
        <v>0</v>
      </c>
    </row>
    <row r="3" spans="1:8">
      <c r="A3" s="26" t="s">
        <v>1</v>
      </c>
      <c r="B3" s="26">
        <v>-4.4952248065259397</v>
      </c>
      <c r="C3" s="26">
        <v>0.51161419689569299</v>
      </c>
      <c r="D3" s="26">
        <v>-8.7863566605490799</v>
      </c>
      <c r="E3" s="26">
        <v>0</v>
      </c>
      <c r="F3" s="26">
        <v>0.77236589642945197</v>
      </c>
      <c r="G3" s="26">
        <v>-5.8200715843446602</v>
      </c>
      <c r="H3" s="26">
        <v>5.8822429149785202E-9</v>
      </c>
    </row>
    <row r="4" spans="1:8">
      <c r="A4" s="26" t="s">
        <v>2</v>
      </c>
      <c r="B4" s="26">
        <v>-1.95535170641955</v>
      </c>
      <c r="C4" s="26">
        <v>0.19387051861935301</v>
      </c>
      <c r="D4" s="26">
        <v>-10.0858641135566</v>
      </c>
      <c r="E4" s="26">
        <v>0</v>
      </c>
      <c r="F4" s="26">
        <v>0.39182892838977701</v>
      </c>
      <c r="G4" s="26">
        <v>-4.9903199196013404</v>
      </c>
      <c r="H4" s="26">
        <v>6.0279373914617896E-7</v>
      </c>
    </row>
    <row r="5" spans="1:8">
      <c r="A5" s="26" t="s">
        <v>3</v>
      </c>
      <c r="B5" s="26">
        <v>0.61498911587152605</v>
      </c>
      <c r="C5" s="26">
        <v>0.2187611912328</v>
      </c>
      <c r="D5" s="26">
        <v>2.8112349928514999</v>
      </c>
      <c r="E5" s="26">
        <v>4.9351726849908902E-3</v>
      </c>
      <c r="F5" s="26">
        <v>0.29352901344728899</v>
      </c>
      <c r="G5" s="26">
        <v>2.0951561436769701</v>
      </c>
      <c r="H5" s="26">
        <v>3.6157114420322503E-2</v>
      </c>
    </row>
    <row r="6" spans="1:8">
      <c r="A6" s="26" t="s">
        <v>4</v>
      </c>
      <c r="B6" s="26">
        <v>-0.24592847586505701</v>
      </c>
      <c r="C6" s="26">
        <v>4.5818795058808801E-2</v>
      </c>
      <c r="D6" s="26">
        <v>-5.3674147377600399</v>
      </c>
      <c r="E6" s="26">
        <v>7.9873245795170105E-8</v>
      </c>
      <c r="F6" s="26">
        <v>5.7906554432246703E-2</v>
      </c>
      <c r="G6" s="26">
        <v>-4.2469885883609999</v>
      </c>
      <c r="H6" s="26">
        <v>2.1666299047762301E-5</v>
      </c>
    </row>
    <row r="7" spans="1:8">
      <c r="A7" s="26" t="s">
        <v>5</v>
      </c>
      <c r="B7" s="26">
        <v>-6.2829971537318202E-2</v>
      </c>
      <c r="C7" s="26">
        <v>2.4281758934151E-2</v>
      </c>
      <c r="D7" s="26">
        <v>-2.5875379006811201</v>
      </c>
      <c r="E7" s="26">
        <v>9.6664560821035899E-3</v>
      </c>
      <c r="F7" s="26">
        <v>2.5307808871626501E-2</v>
      </c>
      <c r="G7" s="26">
        <v>-2.4826318175556898</v>
      </c>
      <c r="H7" s="26">
        <v>1.30415805791173E-2</v>
      </c>
    </row>
    <row r="8" spans="1:8">
      <c r="A8" s="26" t="s">
        <v>6</v>
      </c>
      <c r="B8" s="26">
        <v>-0.75866542078266497</v>
      </c>
      <c r="C8" s="26">
        <v>0.17449598843716799</v>
      </c>
      <c r="D8" s="26">
        <v>-4.3477527912101204</v>
      </c>
      <c r="E8" s="26">
        <v>1.3753950248274201E-5</v>
      </c>
      <c r="F8" s="26">
        <v>0.21241652318008</v>
      </c>
      <c r="G8" s="26">
        <v>-3.5715932519029701</v>
      </c>
      <c r="H8" s="26">
        <v>3.5481616786991999E-4</v>
      </c>
    </row>
    <row r="9" spans="1:8">
      <c r="A9" s="26" t="s">
        <v>7</v>
      </c>
      <c r="B9" s="26">
        <v>-0.88658000453708996</v>
      </c>
      <c r="C9" s="26">
        <v>9.1752441863048206E-2</v>
      </c>
      <c r="D9" s="26">
        <v>-9.6627401574817906</v>
      </c>
      <c r="E9" s="26">
        <v>0</v>
      </c>
      <c r="F9" s="26">
        <v>0.14701144134942401</v>
      </c>
      <c r="G9" s="26">
        <v>-6.0306871111468201</v>
      </c>
      <c r="H9" s="26">
        <v>1.63264024521936E-9</v>
      </c>
    </row>
    <row r="10" spans="1:8">
      <c r="A10" s="26" t="s">
        <v>8</v>
      </c>
      <c r="B10" s="26">
        <v>-5.5539596062248702</v>
      </c>
      <c r="C10" s="26">
        <v>0.35590222480057698</v>
      </c>
      <c r="D10" s="26">
        <v>-15.605296115631001</v>
      </c>
      <c r="E10" s="26">
        <v>0</v>
      </c>
      <c r="F10" s="26">
        <v>0.59500498268621005</v>
      </c>
      <c r="G10" s="26">
        <v>-9.3343077248714206</v>
      </c>
      <c r="H10" s="26">
        <v>0</v>
      </c>
    </row>
    <row r="11" spans="1:8">
      <c r="A11" s="26" t="s">
        <v>9</v>
      </c>
      <c r="B11" s="26">
        <v>-0.36558291250360297</v>
      </c>
      <c r="C11" s="26">
        <v>0.216615361420847</v>
      </c>
      <c r="D11" s="26">
        <v>-1.68770538758485</v>
      </c>
      <c r="E11" s="26">
        <v>9.1467797081830102E-2</v>
      </c>
      <c r="F11" s="26">
        <v>0.30800952745979099</v>
      </c>
      <c r="G11" s="26">
        <v>-1.1869207927385499</v>
      </c>
      <c r="H11" s="26">
        <v>0.23525886487537301</v>
      </c>
    </row>
    <row r="12" spans="1:8">
      <c r="A12" s="26" t="s">
        <v>10</v>
      </c>
      <c r="B12" s="26">
        <v>0.62895260249710305</v>
      </c>
      <c r="C12" s="26">
        <v>0.10508914350280101</v>
      </c>
      <c r="D12" s="26">
        <v>5.9849436538641099</v>
      </c>
      <c r="E12" s="26">
        <v>2.1646477943448901E-9</v>
      </c>
      <c r="F12" s="26">
        <v>0.13299217315852699</v>
      </c>
      <c r="G12" s="26">
        <v>4.7292452447362496</v>
      </c>
      <c r="H12" s="26">
        <v>2.2535603312334699E-6</v>
      </c>
    </row>
    <row r="13" spans="1:8">
      <c r="A13" s="26" t="s">
        <v>11</v>
      </c>
      <c r="B13" s="26">
        <v>0.32901706984547102</v>
      </c>
      <c r="C13" s="26">
        <v>8.4448926664104002E-2</v>
      </c>
      <c r="D13" s="26">
        <v>3.89604797647858</v>
      </c>
      <c r="E13" s="26">
        <v>9.7775029023860997E-5</v>
      </c>
      <c r="F13" s="26">
        <v>0.104126804605656</v>
      </c>
      <c r="G13" s="26">
        <v>3.1597730391469101</v>
      </c>
      <c r="H13" s="26">
        <v>1.57892081157152E-3</v>
      </c>
    </row>
    <row r="14" spans="1:8">
      <c r="A14" s="26" t="s">
        <v>12</v>
      </c>
      <c r="B14" s="26">
        <v>-0.16627410539176599</v>
      </c>
      <c r="C14" s="26">
        <v>2.9513702262270802E-2</v>
      </c>
      <c r="D14" s="26">
        <v>-5.6337935483046797</v>
      </c>
      <c r="E14" s="26">
        <v>1.76288044162476E-8</v>
      </c>
      <c r="F14" s="26">
        <v>3.8813101359966802E-2</v>
      </c>
      <c r="G14" s="26">
        <v>-4.2839685458185901</v>
      </c>
      <c r="H14" s="26">
        <v>1.83588878510665E-5</v>
      </c>
    </row>
    <row r="15" spans="1:8">
      <c r="A15" s="26" t="s">
        <v>13</v>
      </c>
      <c r="B15" s="26">
        <v>-8.38859716585591E-2</v>
      </c>
      <c r="C15" s="26">
        <v>1.6249122148860401E-2</v>
      </c>
      <c r="D15" s="26">
        <v>-5.1624925266773403</v>
      </c>
      <c r="E15" s="26">
        <v>2.4368310658218201E-7</v>
      </c>
      <c r="F15" s="26">
        <v>1.8723360415483298E-2</v>
      </c>
      <c r="G15" s="26">
        <v>-4.4802839766513998</v>
      </c>
      <c r="H15" s="26">
        <v>7.45437928761916E-6</v>
      </c>
    </row>
    <row r="16" spans="1:8">
      <c r="A16" s="26" t="s">
        <v>14</v>
      </c>
      <c r="B16" s="26">
        <v>-0.74729053863737704</v>
      </c>
      <c r="C16" s="26">
        <v>0.11689965970007</v>
      </c>
      <c r="D16" s="26">
        <v>-6.3925809583595496</v>
      </c>
      <c r="E16" s="26">
        <v>1.6310885975201501E-10</v>
      </c>
      <c r="F16" s="26">
        <v>0.15322829008073399</v>
      </c>
      <c r="G16" s="26">
        <v>-4.8769749909996198</v>
      </c>
      <c r="H16" s="26">
        <v>1.0772508720613399E-6</v>
      </c>
    </row>
    <row r="17" spans="1:8">
      <c r="A17" s="26" t="s">
        <v>15</v>
      </c>
      <c r="B17" s="26">
        <v>-0.915465125404335</v>
      </c>
      <c r="C17" s="26">
        <v>7.0361357776191402E-2</v>
      </c>
      <c r="D17" s="26">
        <v>-13.010907610911801</v>
      </c>
      <c r="E17" s="26">
        <v>0</v>
      </c>
      <c r="F17" s="26">
        <v>0.108720808935899</v>
      </c>
      <c r="G17" s="26">
        <v>-8.4203303338561799</v>
      </c>
      <c r="H17" s="26">
        <v>0</v>
      </c>
    </row>
    <row r="18" spans="1:8">
      <c r="A18" s="26" t="s">
        <v>22</v>
      </c>
      <c r="B18" s="26">
        <v>-10.177713675380399</v>
      </c>
      <c r="C18" s="26">
        <v>0.84545783011289599</v>
      </c>
      <c r="D18" s="26">
        <v>-12.038109191112801</v>
      </c>
      <c r="E18" s="26">
        <v>0</v>
      </c>
      <c r="F18" s="26">
        <v>1.1626214950587801</v>
      </c>
      <c r="G18" s="26">
        <v>-8.7541076082253202</v>
      </c>
      <c r="H18" s="26">
        <v>0</v>
      </c>
    </row>
    <row r="19" spans="1:8">
      <c r="A19" s="26" t="s">
        <v>23</v>
      </c>
      <c r="B19" s="26">
        <v>-6.1255652147593</v>
      </c>
      <c r="C19" s="26">
        <v>1.1437057103466599</v>
      </c>
      <c r="D19" s="26">
        <v>-5.3558928309474201</v>
      </c>
      <c r="E19" s="26">
        <v>8.5134961747002094E-8</v>
      </c>
      <c r="F19" s="26">
        <v>1.69065253695815</v>
      </c>
      <c r="G19" s="26">
        <v>-3.6231958257848298</v>
      </c>
      <c r="H19" s="26">
        <v>2.90985350500428E-4</v>
      </c>
    </row>
    <row r="20" spans="1:8">
      <c r="A20" s="26" t="s">
        <v>24</v>
      </c>
      <c r="B20" s="26">
        <v>4.0823852136191899E-2</v>
      </c>
      <c r="C20" s="26">
        <v>0.16696021644571901</v>
      </c>
      <c r="D20" s="26">
        <v>0.24451245335720001</v>
      </c>
      <c r="E20" s="26">
        <v>0.80683395824829196</v>
      </c>
      <c r="F20" s="26">
        <v>0.27836666338548899</v>
      </c>
      <c r="G20" s="26">
        <v>0.14665496090549501</v>
      </c>
      <c r="H20" s="26">
        <v>0.88340437010588002</v>
      </c>
    </row>
    <row r="21" spans="1:8">
      <c r="A21" s="26" t="s">
        <v>25</v>
      </c>
      <c r="B21" s="26">
        <v>0.77358142728027601</v>
      </c>
      <c r="C21" s="26">
        <v>0.34804363688390699</v>
      </c>
      <c r="D21" s="26">
        <v>2.2226564295393501</v>
      </c>
      <c r="E21" s="26">
        <v>2.62389759957102E-2</v>
      </c>
      <c r="F21" s="26">
        <v>0.42751897087424501</v>
      </c>
      <c r="G21" s="26">
        <v>1.8094669008450299</v>
      </c>
      <c r="H21" s="26">
        <v>7.0378497831290895E-2</v>
      </c>
    </row>
    <row r="22" spans="1:8">
      <c r="A22" s="26" t="s">
        <v>26</v>
      </c>
      <c r="B22" s="26">
        <v>-0.45716477207131401</v>
      </c>
      <c r="C22" s="26">
        <v>5.9402796894361398E-2</v>
      </c>
      <c r="D22" s="26">
        <v>-7.6960142614885703</v>
      </c>
      <c r="E22" s="26">
        <v>1.3988810110276999E-14</v>
      </c>
      <c r="F22" s="26">
        <v>7.7490290580100901E-2</v>
      </c>
      <c r="G22" s="26">
        <v>-5.8996394083559203</v>
      </c>
      <c r="H22" s="26">
        <v>3.6429685934535899E-9</v>
      </c>
    </row>
    <row r="23" spans="1:8">
      <c r="A23" s="26" t="s">
        <v>27</v>
      </c>
      <c r="B23" s="26">
        <v>-0.23301656600136</v>
      </c>
      <c r="C23" s="26">
        <v>3.6214845395037401E-2</v>
      </c>
      <c r="D23" s="26">
        <v>-6.4342830532500699</v>
      </c>
      <c r="E23" s="26">
        <v>1.2405743099464E-10</v>
      </c>
      <c r="F23" s="26">
        <v>4.7269017374946501E-2</v>
      </c>
      <c r="G23" s="26">
        <v>-4.92958345533249</v>
      </c>
      <c r="H23" s="26">
        <v>8.2405128298823595E-7</v>
      </c>
    </row>
    <row r="24" spans="1:8">
      <c r="A24" s="26" t="s">
        <v>28</v>
      </c>
      <c r="B24" s="26">
        <v>-0.66152758485364604</v>
      </c>
      <c r="C24" s="26">
        <v>0.20132105390087099</v>
      </c>
      <c r="D24" s="26">
        <v>-3.2859334482690401</v>
      </c>
      <c r="E24" s="26">
        <v>1.01645022340291E-3</v>
      </c>
      <c r="F24" s="26">
        <v>0.29905501883748598</v>
      </c>
      <c r="G24" s="26">
        <v>-2.2120597989801198</v>
      </c>
      <c r="H24" s="26">
        <v>2.6962533357340199E-2</v>
      </c>
    </row>
    <row r="25" spans="1:8">
      <c r="A25" s="26" t="s">
        <v>29</v>
      </c>
      <c r="B25" s="26">
        <v>-1.3230359208482501</v>
      </c>
      <c r="C25" s="26">
        <v>0.13422064001953801</v>
      </c>
      <c r="D25" s="26">
        <v>-9.8571718973748297</v>
      </c>
      <c r="E25" s="26">
        <v>0</v>
      </c>
      <c r="F25" s="26">
        <v>0.175662067414218</v>
      </c>
      <c r="G25" s="26">
        <v>-7.5317109739376997</v>
      </c>
      <c r="H25" s="26">
        <v>5.0182080713057101E-14</v>
      </c>
    </row>
    <row r="26" spans="1:8">
      <c r="A26" s="26" t="s">
        <v>16</v>
      </c>
      <c r="B26" s="26">
        <v>0</v>
      </c>
      <c r="C26" s="26" t="s">
        <v>51</v>
      </c>
      <c r="D26" s="26" t="s">
        <v>51</v>
      </c>
      <c r="E26" s="26" t="s">
        <v>51</v>
      </c>
      <c r="F26" s="26" t="s">
        <v>51</v>
      </c>
      <c r="G26" s="26" t="s">
        <v>51</v>
      </c>
      <c r="H26" s="26" t="s">
        <v>51</v>
      </c>
    </row>
    <row r="27" spans="1:8">
      <c r="A27" s="26" t="s">
        <v>17</v>
      </c>
      <c r="B27" s="26">
        <v>0</v>
      </c>
      <c r="C27" s="26" t="s">
        <v>51</v>
      </c>
      <c r="D27" s="26" t="s">
        <v>51</v>
      </c>
      <c r="E27" s="26" t="s">
        <v>51</v>
      </c>
      <c r="F27" s="26" t="s">
        <v>51</v>
      </c>
      <c r="G27" s="26" t="s">
        <v>51</v>
      </c>
      <c r="H27" s="26" t="s">
        <v>51</v>
      </c>
    </row>
    <row r="28" spans="1:8">
      <c r="A28" s="26" t="s">
        <v>18</v>
      </c>
      <c r="B28" s="26">
        <v>0</v>
      </c>
      <c r="C28" s="26" t="s">
        <v>51</v>
      </c>
      <c r="D28" s="26" t="s">
        <v>51</v>
      </c>
      <c r="E28" s="26" t="s">
        <v>51</v>
      </c>
      <c r="F28" s="26" t="s">
        <v>51</v>
      </c>
      <c r="G28" s="26" t="s">
        <v>51</v>
      </c>
      <c r="H28" s="26" t="s">
        <v>51</v>
      </c>
    </row>
    <row r="29" spans="1:8">
      <c r="A29" s="26" t="s">
        <v>71</v>
      </c>
      <c r="B29" s="26">
        <v>0</v>
      </c>
      <c r="C29" s="26" t="s">
        <v>51</v>
      </c>
      <c r="D29" s="26" t="s">
        <v>51</v>
      </c>
      <c r="E29" s="26" t="s">
        <v>51</v>
      </c>
      <c r="F29" s="26" t="s">
        <v>51</v>
      </c>
      <c r="G29" s="26" t="s">
        <v>51</v>
      </c>
      <c r="H29" s="26" t="s">
        <v>51</v>
      </c>
    </row>
    <row r="30" spans="1:8">
      <c r="A30" s="26" t="s">
        <v>90</v>
      </c>
      <c r="B30" s="26">
        <v>0</v>
      </c>
      <c r="C30" s="26" t="s">
        <v>51</v>
      </c>
      <c r="D30" s="26" t="s">
        <v>51</v>
      </c>
      <c r="E30" s="26" t="s">
        <v>51</v>
      </c>
      <c r="F30" s="26" t="s">
        <v>51</v>
      </c>
      <c r="G30" s="26" t="s">
        <v>51</v>
      </c>
      <c r="H30" s="26" t="s">
        <v>51</v>
      </c>
    </row>
    <row r="31" spans="1:8">
      <c r="A31" s="26" t="s">
        <v>91</v>
      </c>
      <c r="B31" s="26">
        <v>0</v>
      </c>
      <c r="C31" s="26" t="s">
        <v>51</v>
      </c>
      <c r="D31" s="26" t="s">
        <v>51</v>
      </c>
      <c r="E31" s="26" t="s">
        <v>51</v>
      </c>
      <c r="F31" s="26" t="s">
        <v>51</v>
      </c>
      <c r="G31" s="26" t="s">
        <v>51</v>
      </c>
      <c r="H31" s="26" t="s">
        <v>51</v>
      </c>
    </row>
    <row r="32" spans="1:8">
      <c r="A32" s="26" t="s">
        <v>92</v>
      </c>
      <c r="B32" s="26">
        <v>0</v>
      </c>
      <c r="C32" s="26" t="s">
        <v>51</v>
      </c>
      <c r="D32" s="26" t="s">
        <v>51</v>
      </c>
      <c r="E32" s="26" t="s">
        <v>51</v>
      </c>
      <c r="F32" s="26" t="s">
        <v>51</v>
      </c>
      <c r="G32" s="26" t="s">
        <v>51</v>
      </c>
      <c r="H32" s="26" t="s">
        <v>51</v>
      </c>
    </row>
    <row r="33" spans="1:8">
      <c r="A33" s="26" t="s">
        <v>93</v>
      </c>
      <c r="B33" s="26">
        <v>0</v>
      </c>
      <c r="C33" s="26" t="s">
        <v>51</v>
      </c>
      <c r="D33" s="26" t="s">
        <v>51</v>
      </c>
      <c r="E33" s="26" t="s">
        <v>51</v>
      </c>
      <c r="F33" s="26" t="s">
        <v>51</v>
      </c>
      <c r="G33" s="26" t="s">
        <v>51</v>
      </c>
      <c r="H33" s="26" t="s">
        <v>51</v>
      </c>
    </row>
    <row r="34" spans="1:8">
      <c r="A34" s="26" t="s">
        <v>122</v>
      </c>
      <c r="B34" s="26">
        <v>0</v>
      </c>
      <c r="C34" s="26" t="s">
        <v>51</v>
      </c>
      <c r="D34" s="26" t="s">
        <v>51</v>
      </c>
      <c r="E34" s="26" t="s">
        <v>51</v>
      </c>
      <c r="F34" s="26" t="s">
        <v>51</v>
      </c>
      <c r="G34" s="26" t="s">
        <v>51</v>
      </c>
      <c r="H34" s="26" t="s">
        <v>51</v>
      </c>
    </row>
    <row r="35" spans="1:8">
      <c r="A35" s="26" t="s">
        <v>19</v>
      </c>
      <c r="B35" s="26">
        <v>-0.392980002332041</v>
      </c>
      <c r="C35" s="26">
        <v>0.18781289416956001</v>
      </c>
      <c r="D35" s="26">
        <v>-2.09240161102705</v>
      </c>
      <c r="E35" s="26">
        <v>3.6402604808312103E-2</v>
      </c>
      <c r="F35" s="26">
        <v>0.272339591933909</v>
      </c>
      <c r="G35" s="26">
        <v>-1.44297786282726</v>
      </c>
      <c r="H35" s="26">
        <v>0.14902670735124601</v>
      </c>
    </row>
    <row r="36" spans="1:8">
      <c r="A36" s="26" t="s">
        <v>20</v>
      </c>
      <c r="B36" s="26">
        <v>0.1</v>
      </c>
      <c r="C36" s="26" t="s">
        <v>51</v>
      </c>
      <c r="D36" s="26" t="s">
        <v>51</v>
      </c>
      <c r="E36" s="26" t="s">
        <v>51</v>
      </c>
      <c r="F36" s="26" t="s">
        <v>51</v>
      </c>
      <c r="G36" s="26" t="s">
        <v>51</v>
      </c>
      <c r="H36" s="26" t="s">
        <v>51</v>
      </c>
    </row>
    <row r="37" spans="1:8">
      <c r="A37" s="26" t="s">
        <v>21</v>
      </c>
      <c r="B37" s="26">
        <v>0.1</v>
      </c>
      <c r="C37" s="26" t="s">
        <v>51</v>
      </c>
      <c r="D37" s="26" t="s">
        <v>51</v>
      </c>
      <c r="E37" s="26" t="s">
        <v>51</v>
      </c>
      <c r="F37" s="26" t="s">
        <v>51</v>
      </c>
      <c r="G37" s="26" t="s">
        <v>51</v>
      </c>
      <c r="H37" s="26" t="s">
        <v>51</v>
      </c>
    </row>
    <row r="38" spans="1:8">
      <c r="A38" s="26" t="s">
        <v>72</v>
      </c>
      <c r="B38" s="26">
        <v>0.1</v>
      </c>
      <c r="C38" s="26" t="s">
        <v>51</v>
      </c>
      <c r="D38" s="26" t="s">
        <v>51</v>
      </c>
      <c r="E38" s="26" t="s">
        <v>51</v>
      </c>
      <c r="F38" s="26" t="s">
        <v>51</v>
      </c>
      <c r="G38" s="26" t="s">
        <v>51</v>
      </c>
      <c r="H38" s="26" t="s">
        <v>51</v>
      </c>
    </row>
    <row r="39" spans="1:8">
      <c r="A39" s="26" t="s">
        <v>94</v>
      </c>
      <c r="B39" s="26">
        <v>0.1</v>
      </c>
      <c r="C39" s="26" t="s">
        <v>51</v>
      </c>
      <c r="D39" s="26" t="s">
        <v>51</v>
      </c>
      <c r="E39" s="26" t="s">
        <v>51</v>
      </c>
      <c r="F39" s="26" t="s">
        <v>51</v>
      </c>
      <c r="G39" s="26" t="s">
        <v>51</v>
      </c>
      <c r="H39" s="26" t="s">
        <v>51</v>
      </c>
    </row>
    <row r="40" spans="1:8">
      <c r="A40" s="26" t="s">
        <v>95</v>
      </c>
      <c r="B40" s="26">
        <v>0.1</v>
      </c>
      <c r="C40" s="26" t="s">
        <v>51</v>
      </c>
      <c r="D40" s="26" t="s">
        <v>51</v>
      </c>
      <c r="E40" s="26" t="s">
        <v>51</v>
      </c>
      <c r="F40" s="26" t="s">
        <v>51</v>
      </c>
      <c r="G40" s="26" t="s">
        <v>51</v>
      </c>
      <c r="H40" s="26" t="s">
        <v>51</v>
      </c>
    </row>
    <row r="41" spans="1:8">
      <c r="A41" s="26" t="s">
        <v>96</v>
      </c>
      <c r="B41" s="26">
        <v>0.1</v>
      </c>
      <c r="C41" s="26" t="s">
        <v>51</v>
      </c>
      <c r="D41" s="26" t="s">
        <v>51</v>
      </c>
      <c r="E41" s="26" t="s">
        <v>51</v>
      </c>
      <c r="F41" s="26" t="s">
        <v>51</v>
      </c>
      <c r="G41" s="26" t="s">
        <v>51</v>
      </c>
      <c r="H41" s="26" t="s">
        <v>51</v>
      </c>
    </row>
    <row r="42" spans="1:8">
      <c r="A42" s="26" t="s">
        <v>97</v>
      </c>
      <c r="B42" s="26">
        <v>0.1</v>
      </c>
      <c r="C42" s="26" t="s">
        <v>51</v>
      </c>
      <c r="D42" s="26" t="s">
        <v>51</v>
      </c>
      <c r="E42" s="26" t="s">
        <v>51</v>
      </c>
      <c r="F42" s="26" t="s">
        <v>51</v>
      </c>
      <c r="G42" s="26" t="s">
        <v>51</v>
      </c>
      <c r="H42" s="26" t="s">
        <v>51</v>
      </c>
    </row>
    <row r="43" spans="1:8" s="73" customFormat="1">
      <c r="A43" s="67" t="s">
        <v>123</v>
      </c>
      <c r="B43" s="67">
        <v>-2.0036664334010901E-3</v>
      </c>
      <c r="C43" s="67">
        <v>0.22331122726884001</v>
      </c>
      <c r="D43" s="67">
        <v>-8.9725288688190692E-3</v>
      </c>
      <c r="E43" s="67">
        <v>0.99284105380102095</v>
      </c>
      <c r="F43" s="67">
        <v>0.24280656855573901</v>
      </c>
      <c r="G43" s="67">
        <v>-8.2521096744593205E-3</v>
      </c>
      <c r="H43" s="67">
        <v>0.99341584382400705</v>
      </c>
    </row>
    <row r="44" spans="1:8">
      <c r="A44" s="26" t="s">
        <v>30</v>
      </c>
      <c r="B44" s="26">
        <v>-2.21491386090845</v>
      </c>
      <c r="C44" s="26">
        <v>0.282049451244751</v>
      </c>
      <c r="D44" s="26">
        <v>-7.8529273896244502</v>
      </c>
      <c r="E44" s="26">
        <v>3.9968028886505604E-15</v>
      </c>
      <c r="F44" s="26">
        <v>0.40356103953272598</v>
      </c>
      <c r="G44" s="26">
        <v>-5.4884234203406903</v>
      </c>
      <c r="H44" s="26">
        <v>4.0553701508017097E-8</v>
      </c>
    </row>
    <row r="45" spans="1:8">
      <c r="A45" s="26" t="s">
        <v>31</v>
      </c>
      <c r="B45" s="26">
        <v>0.2</v>
      </c>
      <c r="C45" s="26" t="s">
        <v>51</v>
      </c>
      <c r="D45" s="26" t="s">
        <v>51</v>
      </c>
      <c r="E45" s="26" t="s">
        <v>51</v>
      </c>
      <c r="F45" s="26" t="s">
        <v>51</v>
      </c>
      <c r="G45" s="26" t="s">
        <v>51</v>
      </c>
      <c r="H45" s="26" t="s">
        <v>51</v>
      </c>
    </row>
    <row r="46" spans="1:8">
      <c r="A46" s="26" t="s">
        <v>32</v>
      </c>
      <c r="B46" s="26">
        <v>0.2</v>
      </c>
      <c r="C46" s="26" t="s">
        <v>51</v>
      </c>
      <c r="D46" s="26" t="s">
        <v>51</v>
      </c>
      <c r="E46" s="26" t="s">
        <v>51</v>
      </c>
      <c r="F46" s="26" t="s">
        <v>51</v>
      </c>
      <c r="G46" s="26" t="s">
        <v>51</v>
      </c>
      <c r="H46" s="26" t="s">
        <v>51</v>
      </c>
    </row>
    <row r="47" spans="1:8">
      <c r="A47" s="26" t="s">
        <v>98</v>
      </c>
      <c r="B47" s="26">
        <v>0.2</v>
      </c>
      <c r="C47" s="26" t="s">
        <v>51</v>
      </c>
      <c r="D47" s="26" t="s">
        <v>51</v>
      </c>
      <c r="E47" s="26" t="s">
        <v>51</v>
      </c>
      <c r="F47" s="26" t="s">
        <v>51</v>
      </c>
      <c r="G47" s="26" t="s">
        <v>51</v>
      </c>
      <c r="H47" s="26" t="s">
        <v>51</v>
      </c>
    </row>
    <row r="48" spans="1:8">
      <c r="A48" s="26" t="s">
        <v>73</v>
      </c>
      <c r="B48" s="26">
        <v>0.2</v>
      </c>
      <c r="C48" s="26" t="s">
        <v>51</v>
      </c>
      <c r="D48" s="26" t="s">
        <v>51</v>
      </c>
      <c r="E48" s="26" t="s">
        <v>51</v>
      </c>
      <c r="F48" s="26" t="s">
        <v>51</v>
      </c>
      <c r="G48" s="26" t="s">
        <v>51</v>
      </c>
      <c r="H48" s="26" t="s">
        <v>51</v>
      </c>
    </row>
    <row r="49" spans="1:8">
      <c r="A49" s="26" t="s">
        <v>99</v>
      </c>
      <c r="B49" s="26">
        <v>0.2</v>
      </c>
      <c r="C49" s="26" t="s">
        <v>51</v>
      </c>
      <c r="D49" s="26" t="s">
        <v>51</v>
      </c>
      <c r="E49" s="26" t="s">
        <v>51</v>
      </c>
      <c r="F49" s="26" t="s">
        <v>51</v>
      </c>
      <c r="G49" s="26" t="s">
        <v>51</v>
      </c>
      <c r="H49" s="26" t="s">
        <v>51</v>
      </c>
    </row>
    <row r="50" spans="1:8">
      <c r="A50" s="26" t="s">
        <v>100</v>
      </c>
      <c r="B50" s="26">
        <v>0.2</v>
      </c>
      <c r="C50" s="26" t="s">
        <v>51</v>
      </c>
      <c r="D50" s="26" t="s">
        <v>51</v>
      </c>
      <c r="E50" s="26" t="s">
        <v>51</v>
      </c>
      <c r="F50" s="26" t="s">
        <v>51</v>
      </c>
      <c r="G50" s="26" t="s">
        <v>51</v>
      </c>
      <c r="H50" s="26" t="s">
        <v>51</v>
      </c>
    </row>
    <row r="51" spans="1:8">
      <c r="A51" s="26" t="s">
        <v>101</v>
      </c>
      <c r="B51" s="26">
        <v>0.2</v>
      </c>
      <c r="C51" s="26" t="s">
        <v>51</v>
      </c>
      <c r="D51" s="26" t="s">
        <v>51</v>
      </c>
      <c r="E51" s="26" t="s">
        <v>51</v>
      </c>
      <c r="F51" s="26" t="s">
        <v>51</v>
      </c>
      <c r="G51" s="26" t="s">
        <v>51</v>
      </c>
      <c r="H51" s="26" t="s">
        <v>51</v>
      </c>
    </row>
    <row r="52" spans="1:8" s="73" customFormat="1">
      <c r="A52" s="67" t="s">
        <v>124</v>
      </c>
      <c r="B52" s="67">
        <v>0.46782470760488998</v>
      </c>
      <c r="C52" s="67">
        <v>0.30199610905076701</v>
      </c>
      <c r="D52" s="67">
        <v>1.54910839439407</v>
      </c>
      <c r="E52" s="67">
        <v>0.121355665313199</v>
      </c>
      <c r="F52" s="67">
        <v>0.36858505038733302</v>
      </c>
      <c r="G52" s="67">
        <v>1.2692449330575699</v>
      </c>
      <c r="H52" s="67">
        <v>0.204353719765591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A101E-0096-4443-A5B7-9E57B2948D53}">
  <dimension ref="A1:Z21"/>
  <sheetViews>
    <sheetView zoomScale="110" zoomScaleNormal="110" workbookViewId="0">
      <pane xSplit="5" ySplit="5" topLeftCell="M6" activePane="bottomRight" state="frozen"/>
      <selection pane="topRight" activeCell="F1" sqref="F1"/>
      <selection pane="bottomLeft" activeCell="A6" sqref="A6"/>
      <selection pane="bottomRight" activeCell="N1" sqref="N1:N1048576"/>
    </sheetView>
  </sheetViews>
  <sheetFormatPr baseColWidth="10" defaultRowHeight="15"/>
  <cols>
    <col min="1" max="1" width="14.1640625" style="17" customWidth="1"/>
    <col min="2" max="2" width="10.83203125" style="17"/>
    <col min="3" max="3" width="10.83203125" style="18"/>
    <col min="4" max="4" width="10.83203125" style="20"/>
    <col min="5" max="5" width="27.83203125" style="24" customWidth="1"/>
    <col min="6" max="12" width="10.83203125" style="17"/>
    <col min="13" max="13" width="5.5" style="17" customWidth="1"/>
    <col min="14" max="14" width="12.5" style="18" customWidth="1"/>
    <col min="15" max="17" width="10.83203125" style="17"/>
    <col min="18" max="21" width="16.1640625" style="24" customWidth="1"/>
    <col min="22" max="23" width="10.83203125" style="24"/>
    <col min="24" max="24" width="10.83203125" style="45"/>
    <col min="25" max="25" width="10.83203125" style="16"/>
    <col min="26" max="16384" width="10.83203125" style="17"/>
  </cols>
  <sheetData>
    <row r="1" spans="1:26" s="7" customFormat="1" ht="41" customHeight="1">
      <c r="A1" s="1" t="s">
        <v>33</v>
      </c>
      <c r="B1" s="2"/>
      <c r="C1" s="3"/>
      <c r="D1" s="4"/>
      <c r="E1" s="7" t="s">
        <v>36</v>
      </c>
      <c r="F1" s="77" t="s">
        <v>34</v>
      </c>
      <c r="G1" s="77"/>
      <c r="H1" s="77"/>
      <c r="I1" s="77"/>
      <c r="J1" s="77"/>
      <c r="K1" s="77"/>
      <c r="L1" s="77"/>
      <c r="M1" s="6"/>
      <c r="N1" s="3"/>
      <c r="O1" s="77" t="s">
        <v>126</v>
      </c>
      <c r="P1" s="77"/>
      <c r="Q1" s="5"/>
      <c r="X1" s="55"/>
      <c r="Y1" s="52"/>
    </row>
    <row r="2" spans="1:26" s="7" customFormat="1" ht="68" customHeight="1">
      <c r="A2" s="7" t="s">
        <v>38</v>
      </c>
      <c r="B2" s="6" t="s">
        <v>39</v>
      </c>
      <c r="C2" s="3" t="s">
        <v>40</v>
      </c>
      <c r="D2" s="4" t="s">
        <v>41</v>
      </c>
      <c r="E2" s="4"/>
      <c r="F2" s="6" t="s">
        <v>42</v>
      </c>
      <c r="G2" s="62" t="s">
        <v>52</v>
      </c>
      <c r="H2" s="62" t="s">
        <v>53</v>
      </c>
      <c r="I2" s="62" t="s">
        <v>54</v>
      </c>
      <c r="J2" s="74" t="s">
        <v>43</v>
      </c>
      <c r="K2" s="62" t="s">
        <v>55</v>
      </c>
      <c r="L2" s="62" t="s">
        <v>56</v>
      </c>
      <c r="N2" s="75" t="s">
        <v>125</v>
      </c>
      <c r="O2" s="7" t="s">
        <v>74</v>
      </c>
      <c r="P2" s="6" t="s">
        <v>44</v>
      </c>
      <c r="Q2" s="6" t="s">
        <v>45</v>
      </c>
      <c r="R2" s="39" t="s">
        <v>78</v>
      </c>
      <c r="S2" s="39" t="s">
        <v>79</v>
      </c>
      <c r="T2" s="39" t="s">
        <v>80</v>
      </c>
      <c r="U2" s="39" t="s">
        <v>81</v>
      </c>
      <c r="V2" s="39" t="s">
        <v>75</v>
      </c>
      <c r="W2" s="39" t="s">
        <v>76</v>
      </c>
      <c r="X2" s="76" t="s">
        <v>77</v>
      </c>
      <c r="Y2" s="39" t="s">
        <v>46</v>
      </c>
    </row>
    <row r="3" spans="1:26" s="8" customFormat="1" ht="40" customHeight="1">
      <c r="B3" s="9"/>
      <c r="C3" s="10"/>
      <c r="D3" s="11"/>
      <c r="E3" s="11"/>
      <c r="F3" s="9"/>
      <c r="H3" s="9"/>
      <c r="I3" s="9" t="s">
        <v>48</v>
      </c>
      <c r="J3" s="9" t="s">
        <v>47</v>
      </c>
      <c r="K3" s="9" t="s">
        <v>58</v>
      </c>
      <c r="L3" s="9" t="s">
        <v>57</v>
      </c>
      <c r="N3" s="10"/>
      <c r="O3" s="38">
        <v>10000</v>
      </c>
      <c r="P3" s="9" t="s">
        <v>49</v>
      </c>
      <c r="Q3" s="9" t="s">
        <v>49</v>
      </c>
      <c r="X3" s="11"/>
      <c r="Y3" s="9"/>
    </row>
    <row r="4" spans="1:26" s="8" customFormat="1" ht="40" hidden="1" customHeight="1">
      <c r="B4" s="9"/>
      <c r="C4" s="10"/>
      <c r="D4" s="11"/>
      <c r="E4" s="11"/>
      <c r="F4" s="9"/>
      <c r="H4" s="9"/>
      <c r="I4" s="9"/>
      <c r="J4" s="9"/>
      <c r="K4" s="9"/>
      <c r="L4" s="9"/>
      <c r="N4" s="10"/>
      <c r="P4" s="9"/>
      <c r="Q4" s="9"/>
      <c r="X4" s="11"/>
      <c r="Y4" s="9"/>
    </row>
    <row r="5" spans="1:26" s="13" customFormat="1" ht="34" hidden="1">
      <c r="A5" s="12" t="s">
        <v>50</v>
      </c>
      <c r="B5" s="13" t="s">
        <v>51</v>
      </c>
      <c r="C5" s="14">
        <v>1</v>
      </c>
      <c r="D5" s="15">
        <v>334</v>
      </c>
      <c r="E5" s="15"/>
      <c r="F5" s="19">
        <v>-12.69065975</v>
      </c>
      <c r="G5" s="19">
        <v>-5.4230934299999998</v>
      </c>
      <c r="H5" s="19">
        <v>-0.70495701</v>
      </c>
      <c r="I5" s="19">
        <v>0.60290829999999995</v>
      </c>
      <c r="J5" s="21">
        <v>-0.63559155000000001</v>
      </c>
      <c r="K5" s="19">
        <v>-0.39466126000000001</v>
      </c>
      <c r="L5" s="19">
        <v>-1.44312258</v>
      </c>
      <c r="M5" s="16"/>
      <c r="N5" s="71"/>
      <c r="P5" s="12">
        <v>-6.8361689999999996E-3</v>
      </c>
      <c r="Q5" s="12">
        <v>7.4320150000000001E-2</v>
      </c>
      <c r="R5" s="16"/>
      <c r="S5" s="16"/>
      <c r="T5" s="16"/>
      <c r="U5" s="16"/>
      <c r="X5" s="57"/>
      <c r="Y5" s="16"/>
    </row>
    <row r="6" spans="1:26">
      <c r="A6" s="30" t="s">
        <v>102</v>
      </c>
      <c r="D6" s="20">
        <v>666</v>
      </c>
      <c r="F6" s="19"/>
      <c r="G6" s="19"/>
      <c r="H6" s="19"/>
      <c r="I6" s="19"/>
      <c r="J6" s="19"/>
      <c r="K6" s="19"/>
      <c r="L6" s="19"/>
      <c r="M6" s="19"/>
      <c r="P6" s="19"/>
      <c r="Q6" s="19"/>
      <c r="R6" s="40"/>
      <c r="S6" s="40"/>
      <c r="T6" s="40"/>
      <c r="U6" s="40"/>
    </row>
    <row r="7" spans="1:26" ht="70" customHeight="1">
      <c r="A7" s="78" t="s">
        <v>104</v>
      </c>
      <c r="B7" s="12" t="s">
        <v>59</v>
      </c>
      <c r="C7" s="18">
        <v>0.1517</v>
      </c>
      <c r="D7" s="20">
        <f>C7*$D$6</f>
        <v>101.0322</v>
      </c>
      <c r="E7" s="16" t="s">
        <v>110</v>
      </c>
      <c r="F7" s="19">
        <v>-5.5212979999999998</v>
      </c>
      <c r="G7" s="19">
        <v>-5.0702980000000002</v>
      </c>
      <c r="H7" s="37">
        <v>-2.2054994400000001</v>
      </c>
      <c r="I7" s="37">
        <v>0.69366450000000002</v>
      </c>
      <c r="J7" s="19">
        <v>-0.27739009999999997</v>
      </c>
      <c r="K7" s="19">
        <v>-7.0867799999999995E-2</v>
      </c>
      <c r="L7" s="19">
        <v>-0.85572130000000002</v>
      </c>
      <c r="M7" s="19"/>
      <c r="N7" s="35">
        <v>0.49009900000000001</v>
      </c>
      <c r="O7" s="37">
        <v>5.831683</v>
      </c>
      <c r="P7" s="37">
        <v>-0.42268650000000002</v>
      </c>
      <c r="Q7" s="37">
        <v>0.18153359999999999</v>
      </c>
      <c r="R7" s="35">
        <v>0.65346530000000003</v>
      </c>
      <c r="S7" s="35">
        <v>0.12871289999999999</v>
      </c>
      <c r="T7" s="35">
        <v>0.3069307</v>
      </c>
      <c r="U7" s="35">
        <v>0.17326730000000001</v>
      </c>
      <c r="V7" s="37">
        <v>3.1188120000000001</v>
      </c>
      <c r="W7" s="37">
        <v>3.2871290000000002</v>
      </c>
      <c r="X7" s="37">
        <v>21163.37</v>
      </c>
      <c r="Y7" s="37">
        <v>1.707921</v>
      </c>
    </row>
    <row r="8" spans="1:26" ht="65" customHeight="1">
      <c r="A8" s="78"/>
      <c r="B8" s="12" t="s">
        <v>60</v>
      </c>
      <c r="C8" s="18">
        <v>0.23530000000000001</v>
      </c>
      <c r="D8" s="20">
        <f t="shared" ref="D8:D9" si="0">C8*$D$6</f>
        <v>156.7098</v>
      </c>
      <c r="E8" s="16" t="s">
        <v>108</v>
      </c>
      <c r="F8" s="19">
        <v>-6.0668170000000003</v>
      </c>
      <c r="G8" s="19">
        <v>-0.39934120000000001</v>
      </c>
      <c r="H8" s="37">
        <v>0.68703064999999996</v>
      </c>
      <c r="I8" s="37">
        <v>0.35939880000000002</v>
      </c>
      <c r="J8" s="19">
        <v>-0.18162800000000001</v>
      </c>
      <c r="K8" s="19">
        <v>-9.1632080000000005E-2</v>
      </c>
      <c r="L8" s="19">
        <v>-0.81629600000000002</v>
      </c>
      <c r="M8" s="19"/>
      <c r="N8" s="35">
        <v>0.52264809999999995</v>
      </c>
      <c r="O8" s="37">
        <v>7.4965159999999997</v>
      </c>
      <c r="P8" s="37">
        <v>0.53393820000000003</v>
      </c>
      <c r="Q8" s="37">
        <v>-0.18165580000000001</v>
      </c>
      <c r="R8" s="35">
        <v>0.72473869999999996</v>
      </c>
      <c r="S8" s="35">
        <v>0.261324</v>
      </c>
      <c r="T8" s="35">
        <v>0.42857139999999999</v>
      </c>
      <c r="U8" s="35">
        <v>0.35540070000000001</v>
      </c>
      <c r="V8" s="37">
        <v>3.6153849999999998</v>
      </c>
      <c r="W8" s="37">
        <v>3.0874130000000002</v>
      </c>
      <c r="X8" s="37">
        <v>24721.25</v>
      </c>
      <c r="Y8" s="37">
        <v>2.7386759999999999</v>
      </c>
      <c r="Z8" s="79"/>
    </row>
    <row r="9" spans="1:26" ht="78" customHeight="1">
      <c r="A9" s="78"/>
      <c r="B9" s="12" t="s">
        <v>61</v>
      </c>
      <c r="C9" s="18">
        <v>0.61309999999999998</v>
      </c>
      <c r="D9" s="20">
        <f t="shared" si="0"/>
        <v>408.32459999999998</v>
      </c>
      <c r="E9" s="16" t="s">
        <v>109</v>
      </c>
      <c r="F9" s="19">
        <v>-7.6926959999999998</v>
      </c>
      <c r="G9" s="19">
        <v>-4.6299311000000003</v>
      </c>
      <c r="H9" s="37">
        <v>3.0856189999999999E-2</v>
      </c>
      <c r="I9" s="54">
        <v>0.58470180000000005</v>
      </c>
      <c r="J9" s="54">
        <v>-0.34554220000000002</v>
      </c>
      <c r="K9" s="54">
        <v>-0.17612263</v>
      </c>
      <c r="L9" s="54">
        <v>-0.50000730000000004</v>
      </c>
      <c r="M9" s="19"/>
      <c r="N9" s="35">
        <v>0.66101690000000002</v>
      </c>
      <c r="O9" s="37">
        <v>9.324859</v>
      </c>
      <c r="P9" s="37">
        <v>-0.13902700000000001</v>
      </c>
      <c r="Q9" s="37">
        <v>0.33123279999999999</v>
      </c>
      <c r="R9" s="35">
        <v>0.63841809999999999</v>
      </c>
      <c r="S9" s="35">
        <v>0.18644069999999999</v>
      </c>
      <c r="T9" s="35">
        <v>0.40112989999999998</v>
      </c>
      <c r="U9" s="35">
        <v>0.29943500000000001</v>
      </c>
      <c r="V9" s="37">
        <v>3.429379</v>
      </c>
      <c r="W9" s="37">
        <v>3.2203390000000001</v>
      </c>
      <c r="X9" s="37">
        <v>26949.15</v>
      </c>
      <c r="Y9" s="37">
        <v>1.9548019999999999</v>
      </c>
      <c r="Z9" s="79"/>
    </row>
    <row r="11" spans="1:26">
      <c r="H11" s="28"/>
      <c r="I11" s="29"/>
      <c r="O11" s="2"/>
      <c r="P11" s="34"/>
      <c r="Q11" s="34"/>
      <c r="R11" s="13"/>
      <c r="S11" s="13"/>
      <c r="T11" s="13"/>
      <c r="U11" s="13"/>
      <c r="V11" s="16"/>
      <c r="W11" s="16"/>
      <c r="X11" s="57"/>
      <c r="Z11" s="2"/>
    </row>
    <row r="12" spans="1:26">
      <c r="H12" s="28"/>
      <c r="I12" s="29"/>
      <c r="O12" s="2"/>
      <c r="P12" s="34"/>
      <c r="Q12" s="32"/>
      <c r="R12" s="42"/>
      <c r="S12" s="42"/>
      <c r="T12" s="42"/>
      <c r="U12" s="42"/>
      <c r="V12" s="42"/>
      <c r="W12" s="42"/>
      <c r="X12" s="60"/>
      <c r="Y12" s="53"/>
      <c r="Z12" s="2"/>
    </row>
    <row r="13" spans="1:26">
      <c r="H13" s="28"/>
      <c r="I13" s="33"/>
      <c r="J13" s="33"/>
      <c r="K13" s="36"/>
      <c r="L13" s="36"/>
      <c r="M13" s="36"/>
      <c r="N13" s="70"/>
      <c r="O13" s="33"/>
      <c r="P13" s="33"/>
      <c r="Q13" s="33"/>
      <c r="R13" s="33"/>
      <c r="S13" s="33"/>
      <c r="T13" s="33"/>
      <c r="U13" s="33"/>
      <c r="V13" s="33"/>
      <c r="W13" s="33"/>
      <c r="X13" s="56"/>
      <c r="Y13" s="36"/>
      <c r="Z13" s="2"/>
    </row>
    <row r="14" spans="1:26">
      <c r="I14" s="33"/>
      <c r="J14" s="33"/>
      <c r="K14" s="36"/>
      <c r="L14" s="36"/>
      <c r="M14" s="36"/>
      <c r="N14" s="70"/>
      <c r="O14" s="33"/>
      <c r="P14" s="33"/>
      <c r="Q14" s="33"/>
      <c r="R14" s="33"/>
      <c r="S14" s="33"/>
      <c r="T14" s="33"/>
      <c r="U14" s="33"/>
      <c r="V14" s="33"/>
      <c r="W14" s="33"/>
      <c r="X14" s="56"/>
      <c r="Y14" s="36"/>
      <c r="Z14" s="2"/>
    </row>
    <row r="15" spans="1:26">
      <c r="F15" s="36"/>
      <c r="G15" s="36"/>
      <c r="H15" s="36"/>
      <c r="I15" s="36"/>
      <c r="J15" s="36"/>
      <c r="K15" s="36"/>
      <c r="L15" s="36"/>
      <c r="M15" s="36"/>
      <c r="N15" s="70"/>
      <c r="O15" s="36"/>
      <c r="P15" s="36"/>
      <c r="Q15" s="36"/>
      <c r="R15" s="36"/>
      <c r="S15" s="36"/>
      <c r="T15" s="17"/>
      <c r="U15" s="34"/>
      <c r="V15" s="34"/>
      <c r="Z15" s="2"/>
    </row>
    <row r="16" spans="1:26">
      <c r="F16" s="36"/>
      <c r="G16" s="36"/>
      <c r="H16" s="36"/>
      <c r="I16" s="36"/>
      <c r="J16" s="36"/>
      <c r="K16" s="36"/>
      <c r="L16" s="36"/>
      <c r="M16" s="36"/>
      <c r="N16" s="70"/>
      <c r="O16" s="36"/>
      <c r="P16" s="36"/>
      <c r="Q16" s="36"/>
      <c r="R16" s="36"/>
      <c r="S16" s="36"/>
      <c r="T16" s="36"/>
      <c r="U16" s="34"/>
      <c r="V16" s="34"/>
      <c r="Z16" s="2"/>
    </row>
    <row r="17" spans="6:26">
      <c r="F17" s="37"/>
      <c r="G17" s="37"/>
      <c r="R17" s="17"/>
      <c r="S17" s="17"/>
      <c r="T17" s="17"/>
      <c r="U17" s="34"/>
      <c r="V17" s="34"/>
      <c r="Z17" s="2"/>
    </row>
    <row r="18" spans="6:26">
      <c r="F18" s="37"/>
      <c r="G18" s="37"/>
      <c r="R18" s="17"/>
      <c r="S18" s="17"/>
      <c r="T18" s="17"/>
      <c r="U18" s="32"/>
      <c r="V18" s="32"/>
      <c r="W18" s="32"/>
      <c r="X18" s="61"/>
      <c r="Y18" s="54"/>
      <c r="Z18" s="2"/>
    </row>
    <row r="19" spans="6:26">
      <c r="F19" s="37"/>
      <c r="G19" s="37"/>
      <c r="R19" s="17"/>
      <c r="S19" s="17"/>
      <c r="T19" s="17"/>
      <c r="U19" s="34"/>
      <c r="V19" s="34"/>
      <c r="W19" s="34"/>
      <c r="X19" s="57"/>
      <c r="Z19" s="2"/>
    </row>
    <row r="20" spans="6:26">
      <c r="F20" s="37"/>
      <c r="G20" s="54"/>
      <c r="H20" s="54"/>
      <c r="I20" s="54"/>
      <c r="J20" s="54"/>
      <c r="K20" s="54"/>
      <c r="L20" s="54"/>
      <c r="M20" s="54"/>
      <c r="N20" s="72"/>
      <c r="O20" s="54"/>
      <c r="P20" s="54"/>
      <c r="Q20" s="54"/>
      <c r="R20" s="54"/>
      <c r="S20" s="54"/>
      <c r="T20" s="54"/>
      <c r="U20" s="32"/>
      <c r="V20" s="32"/>
      <c r="W20" s="32"/>
      <c r="X20" s="57"/>
      <c r="Z20" s="2"/>
    </row>
    <row r="21" spans="6:26">
      <c r="O21" s="2"/>
      <c r="P21" s="2"/>
      <c r="Q21" s="2"/>
      <c r="R21" s="13"/>
      <c r="S21" s="13"/>
      <c r="T21" s="13"/>
      <c r="U21" s="13"/>
      <c r="V21" s="13"/>
      <c r="W21" s="13"/>
      <c r="X21" s="57"/>
      <c r="Z21" s="2"/>
    </row>
  </sheetData>
  <mergeCells count="4">
    <mergeCell ref="F1:L1"/>
    <mergeCell ref="O1:P1"/>
    <mergeCell ref="A7:A9"/>
    <mergeCell ref="Z8:Z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241B1-EEA4-9644-98C8-8514E386A931}">
  <dimension ref="A1:C7"/>
  <sheetViews>
    <sheetView zoomScale="162" workbookViewId="0">
      <selection sqref="A1:XFD1048576"/>
    </sheetView>
  </sheetViews>
  <sheetFormatPr baseColWidth="10" defaultRowHeight="15"/>
  <cols>
    <col min="1" max="1" width="87.33203125" customWidth="1"/>
  </cols>
  <sheetData>
    <row r="1" spans="1:3" ht="34">
      <c r="B1" s="12" t="s">
        <v>44</v>
      </c>
      <c r="C1" s="12" t="s">
        <v>45</v>
      </c>
    </row>
    <row r="2" spans="1:3" ht="16">
      <c r="A2" s="25" t="s">
        <v>63</v>
      </c>
      <c r="B2">
        <v>0.61</v>
      </c>
    </row>
    <row r="3" spans="1:3" ht="16">
      <c r="A3" s="25" t="s">
        <v>64</v>
      </c>
      <c r="B3">
        <v>0.93</v>
      </c>
    </row>
    <row r="4" spans="1:3" ht="16">
      <c r="A4" s="25" t="s">
        <v>65</v>
      </c>
      <c r="B4">
        <v>0.77</v>
      </c>
    </row>
    <row r="5" spans="1:3" ht="16">
      <c r="A5" s="25" t="s">
        <v>66</v>
      </c>
      <c r="C5">
        <v>0.68</v>
      </c>
    </row>
    <row r="6" spans="1:3" ht="16">
      <c r="A6" s="25" t="s">
        <v>67</v>
      </c>
      <c r="C6">
        <v>0.55000000000000004</v>
      </c>
    </row>
    <row r="7" spans="1:3" ht="16">
      <c r="A7" s="25" t="s">
        <v>68</v>
      </c>
      <c r="C7">
        <v>0.66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pref_1class</vt:lpstr>
      <vt:lpstr>wtp_1class</vt:lpstr>
      <vt:lpstr>coef_fit_nonstandard</vt:lpstr>
      <vt:lpstr>WTP_nonstandard</vt:lpstr>
      <vt:lpstr>car_suv_combined</vt:lpstr>
      <vt:lpstr>WTP_combined</vt:lpstr>
      <vt:lpstr>Factor_analysis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Iogansen, Xiatian (Assoc)</cp:lastModifiedBy>
  <dcterms:created xsi:type="dcterms:W3CDTF">2025-11-13T21:25:14Z</dcterms:created>
  <dcterms:modified xsi:type="dcterms:W3CDTF">2026-03-23T14:00:08Z</dcterms:modified>
</cp:coreProperties>
</file>