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D:\eSpark-Consultants\ColeBenson-SmartMotors\Deliverables\SM_Bottom Board\_BOM\"/>
    </mc:Choice>
  </mc:AlternateContent>
  <xr:revisionPtr revIDLastSave="0" documentId="13_ncr:1_{4E691B84-D19B-48AA-8321-58EEBE7893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2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39" i="1"/>
  <c r="M40" i="1"/>
  <c r="M41" i="1"/>
  <c r="M10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<sst xmlns="http://schemas.openxmlformats.org/spreadsheetml/2006/main" count="281" uniqueCount="186">
  <si>
    <t>Component list</t>
  </si>
  <si>
    <t>Source Data From:</t>
  </si>
  <si>
    <t>Project:</t>
  </si>
  <si>
    <t>Variant:</t>
  </si>
  <si>
    <t>#</t>
  </si>
  <si>
    <t>None</t>
  </si>
  <si>
    <t>Designator</t>
  </si>
  <si>
    <t>C1</t>
  </si>
  <si>
    <t>C12</t>
  </si>
  <si>
    <t>C13, C14</t>
  </si>
  <si>
    <t>C16, C17</t>
  </si>
  <si>
    <t>C18, C19</t>
  </si>
  <si>
    <t>D1</t>
  </si>
  <si>
    <t>D12</t>
  </si>
  <si>
    <t>FB1, FB2, FB3, FB4</t>
  </si>
  <si>
    <t>J3</t>
  </si>
  <si>
    <t>L1</t>
  </si>
  <si>
    <t>LED1</t>
  </si>
  <si>
    <t>P1</t>
  </si>
  <si>
    <t>Q1, Q2</t>
  </si>
  <si>
    <t>R1, R9, R10, R11, R12, R13, R14, R15, R16, R17, R18, R19, R20, R21, R22, R23, R24, R25, R26, R28, R29, R30, R31, R32, R33, R34, R35, R36, R37, R38, R39, R40, R41, R42, R43, R44, R45, R46, R47, R48</t>
  </si>
  <si>
    <t>R2, R27, RF1, RF2, RF3, RF4, RF5</t>
  </si>
  <si>
    <t>R3</t>
  </si>
  <si>
    <t>R4, R5</t>
  </si>
  <si>
    <t>R6, Rx3</t>
  </si>
  <si>
    <t>R7, R8</t>
  </si>
  <si>
    <t>Rx1, Rx2</t>
  </si>
  <si>
    <t>SB1, SB2, SB3, SB4, SB5, SB6, SB7, SB8</t>
  </si>
  <si>
    <t>SW1</t>
  </si>
  <si>
    <t>U1</t>
  </si>
  <si>
    <t>U2</t>
  </si>
  <si>
    <t>U3</t>
  </si>
  <si>
    <t>U4</t>
  </si>
  <si>
    <t>U5</t>
  </si>
  <si>
    <t>U10</t>
  </si>
  <si>
    <t>X1</t>
  </si>
  <si>
    <t>X2</t>
  </si>
  <si>
    <t>Description</t>
  </si>
  <si>
    <t>CAP CER 4.7UF 25V X5R 0603</t>
  </si>
  <si>
    <t>Cap Ceramic 0.1uF 50VDC X7R 10% SMD 0603 Paper T/R</t>
  </si>
  <si>
    <t>CAP TANT 1UF 10% 16V 1206</t>
  </si>
  <si>
    <t>CAP, 2.2µF, 35V, 10%, X5R, 0603</t>
  </si>
  <si>
    <t>CAP 30pF NP0 0603 50 V ±5 % SMD</t>
  </si>
  <si>
    <t>CAP CER 10PF 25V C0G 0201</t>
  </si>
  <si>
    <t>TVS DIODE 24VWM 41VC TO236AB</t>
  </si>
  <si>
    <t>TVS DIODE 5V 9.8V SOD923</t>
  </si>
  <si>
    <t>Ferrite Beads Multi-Layer 120Ohm 25% 100MHz 2A 45mOhm DCR 0603 Automotive T/R</t>
  </si>
  <si>
    <t>CONN RCPT 26POS 0.05 GOLD SMD</t>
  </si>
  <si>
    <t>Ferrite Beads 120Ohm 25% 100MHz 1.2A 0.13Ohm DCR 0603 Automotive T/R</t>
  </si>
  <si>
    <t>LED GREEN CLEAR CHIP SMD</t>
  </si>
  <si>
    <t>MACHINE PIN SOCKET 5P 2.54MM PIT</t>
  </si>
  <si>
    <t>TRANS NPN 40V 0.6A SMD SOT23-3</t>
  </si>
  <si>
    <t>RES SMD 0 OHM JUMPER 1/20W 0201</t>
  </si>
  <si>
    <t>RES SMD 10K Ohm 1% 1/10W 0603</t>
  </si>
  <si>
    <t>Res Thick Film 0201 806 Ohm 1% 1/20W ±200ppm/°C Molded SMD SMD Paper T/R</t>
  </si>
  <si>
    <t>RES SMD 1K 0.1W 0603  75 V, Thick Film</t>
  </si>
  <si>
    <t>RES SMD 470 OHM 50 V, 0603 100 mW,  1%,, RES SMD 470 OHM 50 V, 0603 100 mW,  1%, RC Series</t>
  </si>
  <si>
    <t>RES SMD 57.6 OHM 1% 1/10W 0603</t>
  </si>
  <si>
    <t>RES SMD 100 OHM 1% 1/10W 0603</t>
  </si>
  <si>
    <t>Solder Bridge ON</t>
  </si>
  <si>
    <t>No NO J pin 50mA 3mm 100MΩ 100000 12V 250gf@±30gf 2.6mm -30℃~+85℃ 0.65mm Black Round Button Brick nogging SPST SMD Tactile Switches ROHS</t>
  </si>
  <si>
    <t>IC MCU 32BIT 512KB FLASH 100LQFP</t>
  </si>
  <si>
    <t>IC TRANSCEIVER HALF 1/1 8SOIC</t>
  </si>
  <si>
    <t>SENSOR ANGLE 360DEG SMD</t>
  </si>
  <si>
    <t>IMUACCEL/GYROI2C/SPI14LGA</t>
  </si>
  <si>
    <t>IC BUF NON-INVERT 5.5V SOT23-5</t>
  </si>
  <si>
    <t>IC SENSOR THERMAL 3.0V 8TSSOP</t>
  </si>
  <si>
    <t>IC EEPROM 32KBIT I2C 1MHZ 8UDFN</t>
  </si>
  <si>
    <t>CRYSTAL 20.0000MHZ 18PF SMD</t>
  </si>
  <si>
    <t>Crystals 32.768KHz 7pF</t>
  </si>
  <si>
    <t>Footprint</t>
  </si>
  <si>
    <t>Cap0603</t>
  </si>
  <si>
    <t>Cap 0603</t>
  </si>
  <si>
    <t>CAP 0201</t>
  </si>
  <si>
    <t>SOT-23</t>
  </si>
  <si>
    <t>SOD-923</t>
  </si>
  <si>
    <t>MPZ1608S121ATDH5</t>
  </si>
  <si>
    <t>M55-6012642R</t>
  </si>
  <si>
    <t>IND 0603</t>
  </si>
  <si>
    <t>LED 0402</t>
  </si>
  <si>
    <t>SMC-1-05-1-GT</t>
  </si>
  <si>
    <t>Res-0201</t>
  </si>
  <si>
    <t>Res0603</t>
  </si>
  <si>
    <t>Solder Bridge</t>
  </si>
  <si>
    <t>GT-TC025D-H0065-L1</t>
  </si>
  <si>
    <t>SOIC-8</t>
  </si>
  <si>
    <t>SOT-23-5</t>
  </si>
  <si>
    <t>8-TSSOP</t>
  </si>
  <si>
    <t>8-UDFN-EP (2x3)</t>
  </si>
  <si>
    <t>HCM4920000000ABJT</t>
  </si>
  <si>
    <t>ECS-.327-7-34B-C-TR</t>
  </si>
  <si>
    <t>Manufacturer Part Number</t>
  </si>
  <si>
    <t>CL10A475KA8NQNC</t>
  </si>
  <si>
    <t>CL10B104KB8NNNC</t>
  </si>
  <si>
    <t>TAJA105K016RNJ</t>
  </si>
  <si>
    <t>GRM188R6YA225KA12D</t>
  </si>
  <si>
    <t>CC0603JRNPO9BN300</t>
  </si>
  <si>
    <t>PESD2CAN,215</t>
  </si>
  <si>
    <t>ESD9L5.0ST5G</t>
  </si>
  <si>
    <t>FBMH1608HL121-TV</t>
  </si>
  <si>
    <t>MMBT2222A-7-F</t>
  </si>
  <si>
    <t>RC0201JR-070RL</t>
  </si>
  <si>
    <t>RC0603FR-0710KL</t>
  </si>
  <si>
    <t>RC0603JR-071KL</t>
  </si>
  <si>
    <t>RC0603FR-07470RL</t>
  </si>
  <si>
    <t>RC0603FR-07100RL</t>
  </si>
  <si>
    <t>SN65HVDA1040AQDRQ1</t>
  </si>
  <si>
    <t>TLE5012BE1000</t>
  </si>
  <si>
    <t>LSM6DSLTR</t>
  </si>
  <si>
    <t>SN74LV1T34DBVR</t>
  </si>
  <si>
    <t>MCP9805-BE/ST</t>
  </si>
  <si>
    <t>CAT24C32HU4I-GT3</t>
  </si>
  <si>
    <t>Manufacturer</t>
  </si>
  <si>
    <t>Samsung</t>
  </si>
  <si>
    <t>Kyocera AVX</t>
  </si>
  <si>
    <t>Murata</t>
  </si>
  <si>
    <t>Yageo</t>
  </si>
  <si>
    <t>TDK</t>
  </si>
  <si>
    <t>Nexperia</t>
  </si>
  <si>
    <t>ON Semiconductor</t>
  </si>
  <si>
    <t>Harwin</t>
  </si>
  <si>
    <t>Taiyo Yuden</t>
  </si>
  <si>
    <t>SunLED</t>
  </si>
  <si>
    <t>Adam Equipment</t>
  </si>
  <si>
    <t>Diodes</t>
  </si>
  <si>
    <t>Stackpole Electronics</t>
  </si>
  <si>
    <t>G-Switch</t>
  </si>
  <si>
    <t>STMicroelectronics</t>
  </si>
  <si>
    <t>Texas Instruments</t>
  </si>
  <si>
    <t>Infineon</t>
  </si>
  <si>
    <t>Microchip</t>
  </si>
  <si>
    <t>CITIZEN</t>
  </si>
  <si>
    <t>ECS International</t>
  </si>
  <si>
    <t>4.7UF</t>
  </si>
  <si>
    <t>0.1uF</t>
  </si>
  <si>
    <t>2.2uF</t>
  </si>
  <si>
    <t>30pF</t>
  </si>
  <si>
    <t>10pF</t>
  </si>
  <si>
    <t>0R</t>
  </si>
  <si>
    <t>10K</t>
  </si>
  <si>
    <t>806R</t>
  </si>
  <si>
    <t>1K</t>
  </si>
  <si>
    <t>470R</t>
  </si>
  <si>
    <t>57R6</t>
  </si>
  <si>
    <t>100R</t>
  </si>
  <si>
    <t>20MHz</t>
  </si>
  <si>
    <t>Quantity</t>
  </si>
  <si>
    <t>Item Type</t>
  </si>
  <si>
    <t>Links</t>
  </si>
  <si>
    <t>Review</t>
  </si>
  <si>
    <t>Capacitor</t>
  </si>
  <si>
    <t>Diode</t>
  </si>
  <si>
    <t>Ferrite Bead</t>
  </si>
  <si>
    <t>Connector</t>
  </si>
  <si>
    <t>LED</t>
  </si>
  <si>
    <t>Header</t>
  </si>
  <si>
    <t>Transistor</t>
  </si>
  <si>
    <t>Resistor</t>
  </si>
  <si>
    <t>Switch</t>
  </si>
  <si>
    <t>IC</t>
  </si>
  <si>
    <t>Crystal</t>
  </si>
  <si>
    <t>1uF</t>
  </si>
  <si>
    <t>-</t>
  </si>
  <si>
    <t>32.768KHz</t>
  </si>
  <si>
    <t>Custom</t>
  </si>
  <si>
    <t>Ferrite0603</t>
  </si>
  <si>
    <t>100 LQFP</t>
  </si>
  <si>
    <t>QFN-24</t>
  </si>
  <si>
    <t>LGA-14</t>
  </si>
  <si>
    <t xml:space="preserve">Value </t>
  </si>
  <si>
    <t>UMK063CG100DTHF</t>
  </si>
  <si>
    <t>MHT136CGCT</t>
  </si>
  <si>
    <t>0201WMF8060TEE</t>
  </si>
  <si>
    <t>CR0603-FX-57R6ELF</t>
  </si>
  <si>
    <t>LCSC</t>
  </si>
  <si>
    <t>Mouser</t>
  </si>
  <si>
    <t>Digikey</t>
  </si>
  <si>
    <t>C2, C3, C4, C5, C6, C7, C8, C9, C10, C11, C15, C32, C33, C34, C36, C37, C50, CF1</t>
  </si>
  <si>
    <t>Bill of Materials for Project [SM_Bottom_Board.PrjPcb]</t>
  </si>
  <si>
    <t>SM_Bottom_Board</t>
  </si>
  <si>
    <t>Multiple options added for MCU</t>
  </si>
  <si>
    <t>U6</t>
  </si>
  <si>
    <t>Unit Cost (1 Boards)</t>
  </si>
  <si>
    <t>Total Cost (1 Boards)</t>
  </si>
  <si>
    <t>Total Component Cost</t>
  </si>
  <si>
    <t>STM32F407VET6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</si>
</sst>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:ss\ AM/PM;@"/>
    <numFmt numFmtId="165" formatCode="&quot;$&quot;#,##0.0000"/>
    <numFmt numFmtId="166" formatCode="&quot;$&quot;#,##0.00"/>
  </numFmts>
  <fonts count="27" x14ac:knownFonts="1">
    <font>
      <sz val="11"/>
      <color theme="1"/>
      <name val="Calibri"/>
      <family val="2"/>
      <scheme val="minor"/>
    </font>
    <font>
      <sz val="10"/>
      <color indexed="13"/>
      <name val="Arial"/>
      <family val="2"/>
    </font>
    <font>
      <b/>
      <sz val="24"/>
      <color indexed="10"/>
      <name val="Arial"/>
      <family val="2"/>
    </font>
    <font>
      <b/>
      <sz val="12"/>
      <color indexed="13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color rgb="FFC00000"/>
      <name val="Calibri"/>
      <family val="2"/>
      <scheme val="minor"/>
    </font>
    <font>
      <b/>
      <strike/>
      <sz val="9"/>
      <color rgb="FFFF0000"/>
      <name val="Calibri"/>
      <family val="2"/>
      <scheme val="minor"/>
    </font>
    <font>
      <strike/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A4C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0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3" fillId="3" borderId="13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8" fillId="3" borderId="0" xfId="0" applyFont="1" applyFill="1"/>
    <xf numFmtId="0" fontId="9" fillId="3" borderId="5" xfId="0" applyFont="1" applyFill="1" applyBorder="1"/>
    <xf numFmtId="0" fontId="9" fillId="3" borderId="6" xfId="0" applyFont="1" applyFill="1" applyBorder="1"/>
    <xf numFmtId="0" fontId="10" fillId="3" borderId="0" xfId="0" applyFont="1" applyFill="1"/>
    <xf numFmtId="0" fontId="14" fillId="3" borderId="11" xfId="0" applyFont="1" applyFill="1" applyBorder="1" applyAlignment="1">
      <alignment vertical="center"/>
    </xf>
    <xf numFmtId="0" fontId="15" fillId="3" borderId="12" xfId="0" applyFont="1" applyFill="1" applyBorder="1" applyAlignment="1">
      <alignment vertical="center"/>
    </xf>
    <xf numFmtId="0" fontId="11" fillId="3" borderId="0" xfId="0" applyFont="1" applyFill="1"/>
    <xf numFmtId="0" fontId="13" fillId="3" borderId="6" xfId="0" applyFont="1" applyFill="1" applyBorder="1"/>
    <xf numFmtId="0" fontId="13" fillId="3" borderId="5" xfId="0" applyFont="1" applyFill="1" applyBorder="1"/>
    <xf numFmtId="0" fontId="11" fillId="3" borderId="5" xfId="0" applyFont="1" applyFill="1" applyBorder="1"/>
    <xf numFmtId="0" fontId="13" fillId="3" borderId="5" xfId="0" applyFont="1" applyFill="1" applyBorder="1" applyAlignment="1">
      <alignment horizontal="left"/>
    </xf>
    <xf numFmtId="0" fontId="16" fillId="3" borderId="0" xfId="0" applyFont="1" applyFill="1"/>
    <xf numFmtId="0" fontId="13" fillId="3" borderId="1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3" borderId="7" xfId="0" applyFont="1" applyFill="1" applyBorder="1" applyAlignment="1">
      <alignment horizontal="center"/>
    </xf>
    <xf numFmtId="0" fontId="13" fillId="3" borderId="0" xfId="0" applyFont="1" applyFill="1"/>
    <xf numFmtId="164" fontId="13" fillId="3" borderId="0" xfId="0" applyNumberFormat="1" applyFont="1" applyFill="1" applyAlignment="1">
      <alignment horizontal="left"/>
    </xf>
    <xf numFmtId="0" fontId="17" fillId="5" borderId="14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8" fillId="2" borderId="15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4" borderId="16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165" fontId="18" fillId="2" borderId="15" xfId="0" applyNumberFormat="1" applyFont="1" applyFill="1" applyBorder="1" applyAlignment="1">
      <alignment horizontal="center" vertical="center" wrapText="1"/>
    </xf>
    <xf numFmtId="165" fontId="18" fillId="4" borderId="16" xfId="0" applyNumberFormat="1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165" fontId="18" fillId="2" borderId="5" xfId="0" applyNumberFormat="1" applyFont="1" applyFill="1" applyBorder="1" applyAlignment="1">
      <alignment horizontal="center" vertical="center" wrapText="1"/>
    </xf>
    <xf numFmtId="165" fontId="18" fillId="4" borderId="6" xfId="0" applyNumberFormat="1" applyFont="1" applyFill="1" applyBorder="1" applyAlignment="1">
      <alignment horizontal="center" vertical="center" wrapText="1"/>
    </xf>
    <xf numFmtId="166" fontId="15" fillId="3" borderId="14" xfId="0" quotePrefix="1" applyNumberFormat="1" applyFont="1" applyFill="1" applyBorder="1" applyAlignment="1">
      <alignment horizontal="center" vertical="center" wrapText="1"/>
    </xf>
    <xf numFmtId="0" fontId="15" fillId="3" borderId="12" xfId="0" quotePrefix="1" applyFont="1" applyFill="1" applyBorder="1" applyAlignment="1">
      <alignment vertical="center"/>
    </xf>
    <xf numFmtId="0" fontId="11" fillId="3" borderId="0" xfId="0" quotePrefix="1" applyFont="1" applyFill="1" applyAlignment="1">
      <alignment horizontal="left"/>
    </xf>
    <xf numFmtId="0" fontId="11" fillId="3" borderId="6" xfId="0" quotePrefix="1" applyFont="1" applyFill="1" applyBorder="1" applyAlignment="1">
      <alignment horizontal="left"/>
    </xf>
    <xf numFmtId="0" fontId="11" fillId="3" borderId="5" xfId="0" quotePrefix="1" applyFont="1" applyFill="1" applyBorder="1" applyAlignment="1">
      <alignment horizontal="left"/>
    </xf>
    <xf numFmtId="0" fontId="17" fillId="5" borderId="13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 wrapText="1"/>
    </xf>
    <xf numFmtId="0" fontId="21" fillId="2" borderId="15" xfId="0" applyFont="1" applyFill="1" applyBorder="1" applyAlignment="1">
      <alignment horizontal="center" vertical="center" wrapText="1"/>
    </xf>
    <xf numFmtId="0" fontId="21" fillId="4" borderId="16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165" fontId="24" fillId="2" borderId="5" xfId="0" applyNumberFormat="1" applyFont="1" applyFill="1" applyBorder="1" applyAlignment="1">
      <alignment horizontal="center" vertical="center" wrapText="1"/>
    </xf>
    <xf numFmtId="165" fontId="24" fillId="2" borderId="15" xfId="0" applyNumberFormat="1" applyFont="1" applyFill="1" applyBorder="1" applyAlignment="1">
      <alignment horizontal="center" vertical="center" wrapText="1"/>
    </xf>
    <xf numFmtId="0" fontId="25" fillId="2" borderId="15" xfId="1" applyFill="1" applyBorder="1" applyAlignment="1">
      <alignment horizontal="center" vertical="center" wrapText="1"/>
    </xf>
    <xf numFmtId="0" fontId="25" fillId="4" borderId="16" xfId="1" applyFill="1" applyBorder="1" applyAlignment="1">
      <alignment horizontal="center" vertical="center" wrapText="1"/>
    </xf>
    <xf numFmtId="0" fontId="25" fillId="4" borderId="15" xfId="1" applyFill="1" applyBorder="1" applyAlignment="1">
      <alignment horizontal="center" vertical="center" wrapText="1"/>
    </xf>
    <xf numFmtId="0" fontId="25" fillId="2" borderId="16" xfId="1" applyFill="1" applyBorder="1" applyAlignment="1">
      <alignment horizontal="center" vertical="center" wrapText="1"/>
    </xf>
    <xf numFmtId="0" fontId="22" fillId="2" borderId="15" xfId="0" applyFont="1" applyFill="1" applyBorder="1" applyAlignment="1">
      <alignment horizontal="center" vertical="center" wrapText="1"/>
    </xf>
    <xf numFmtId="0" fontId="19" fillId="4" borderId="16" xfId="0" applyFont="1" applyFill="1" applyBorder="1" applyAlignment="1">
      <alignment horizontal="center" vertical="center" wrapText="1"/>
    </xf>
    <xf numFmtId="0" fontId="18" fillId="2" borderId="20" xfId="0" applyFont="1" applyFill="1" applyBorder="1" applyAlignment="1">
      <alignment horizontal="center" vertical="center" wrapText="1"/>
    </xf>
    <xf numFmtId="0" fontId="18" fillId="4" borderId="21" xfId="0" applyFont="1" applyFill="1" applyBorder="1" applyAlignment="1">
      <alignment horizontal="center" vertical="center" wrapText="1"/>
    </xf>
    <xf numFmtId="0" fontId="24" fillId="2" borderId="20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0" fontId="21" fillId="2" borderId="19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 wrapText="1"/>
    </xf>
    <xf numFmtId="165" fontId="18" fillId="2" borderId="6" xfId="0" applyNumberFormat="1" applyFont="1" applyFill="1" applyBorder="1" applyAlignment="1">
      <alignment horizontal="center" vertical="center" wrapText="1"/>
    </xf>
    <xf numFmtId="165" fontId="18" fillId="2" borderId="16" xfId="0" applyNumberFormat="1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18" fillId="4" borderId="15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18" fillId="4" borderId="20" xfId="0" applyFont="1" applyFill="1" applyBorder="1" applyAlignment="1">
      <alignment horizontal="center" vertical="center" wrapText="1"/>
    </xf>
    <xf numFmtId="165" fontId="18" fillId="4" borderId="5" xfId="0" applyNumberFormat="1" applyFont="1" applyFill="1" applyBorder="1" applyAlignment="1">
      <alignment horizontal="center" vertical="center" wrapText="1"/>
    </xf>
    <xf numFmtId="165" fontId="18" fillId="4" borderId="15" xfId="0" applyNumberFormat="1" applyFont="1" applyFill="1" applyBorder="1" applyAlignment="1">
      <alignment horizontal="center" vertical="center" wrapText="1"/>
    </xf>
    <xf numFmtId="0" fontId="26" fillId="2" borderId="20" xfId="0" applyFont="1" applyFill="1" applyBorder="1" applyAlignment="1">
      <alignment horizontal="center" vertical="center" wrapText="1"/>
    </xf>
    <xf numFmtId="0" fontId="19" fillId="4" borderId="20" xfId="0" applyFont="1" applyFill="1" applyBorder="1" applyAlignment="1">
      <alignment horizontal="center"/>
    </xf>
    <xf numFmtId="165" fontId="18" fillId="2" borderId="19" xfId="0" applyNumberFormat="1" applyFont="1" applyFill="1" applyBorder="1" applyAlignment="1">
      <alignment horizontal="center" vertical="center" wrapText="1"/>
    </xf>
    <xf numFmtId="0" fontId="11" fillId="3" borderId="18" xfId="0" applyFont="1" applyFill="1" applyBorder="1" applyAlignment="1" applyProtection="1">
      <alignment horizontal="center" vertical="center"/>
      <protection locked="0"/>
    </xf>
    <xf numFmtId="0" fontId="11" fillId="3" borderId="12" xfId="0" applyFont="1" applyFill="1" applyBorder="1" applyAlignment="1" applyProtection="1">
      <alignment horizontal="center" vertical="center"/>
      <protection locked="0"/>
    </xf>
    <xf numFmtId="0" fontId="11" fillId="3" borderId="12" xfId="0" applyFont="1" applyFill="1" applyBorder="1" applyAlignment="1" applyProtection="1">
      <alignment vertical="center"/>
      <protection locked="0"/>
    </xf>
    <xf numFmtId="0" fontId="12" fillId="3" borderId="12" xfId="0" applyFont="1" applyFill="1" applyBorder="1" applyAlignment="1" applyProtection="1">
      <alignment horizontal="left" vertical="center"/>
      <protection locked="0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0" fontId="17" fillId="3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20" fillId="3" borderId="12" xfId="0" applyFont="1" applyFill="1" applyBorder="1" applyAlignment="1" applyProtection="1">
      <alignment horizontal="center" vertical="top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3A4CB"/>
      <color rgb="FF2CD0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2</xdr:row>
      <xdr:rowOff>10417</xdr:rowOff>
    </xdr:from>
    <xdr:to>
      <xdr:col>13</xdr:col>
      <xdr:colOff>1724025</xdr:colOff>
      <xdr:row>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9927550" y="620017"/>
          <a:ext cx="1714500" cy="11040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adam-tech/SMC-1-05-1-GT/9831387" TargetMode="External"/><Relationship Id="rId18" Type="http://schemas.openxmlformats.org/officeDocument/2006/relationships/hyperlink" Target="https://www.lcsc.com/product-detail/Chip-Resistor-Surface-Mount_YAGEO-RC0603JR-071KL_C14676.html" TargetMode="External"/><Relationship Id="rId26" Type="http://schemas.openxmlformats.org/officeDocument/2006/relationships/hyperlink" Target="https://www.lcsc.com/product-detail/Buffers-Drivers_Texas-Instruments-SN74LV1T34DBVR_C100024.html" TargetMode="External"/><Relationship Id="rId3" Type="http://schemas.openxmlformats.org/officeDocument/2006/relationships/hyperlink" Target="https://www.lcsc.com/product-detail/span-style-background-color-ff0-Tantalum-span-Capacitors_Kyocera-AVX-TAJA105K016RNJ_C7174.html" TargetMode="External"/><Relationship Id="rId21" Type="http://schemas.openxmlformats.org/officeDocument/2006/relationships/hyperlink" Target="https://www.lcsc.com/product-detail/Tactile-Switches_G-Switch-GT-TC025D-H0065-L1_C778132.html" TargetMode="External"/><Relationship Id="rId7" Type="http://schemas.openxmlformats.org/officeDocument/2006/relationships/hyperlink" Target="https://www.lcsc.com/product-detail/span-style-background-color-ff0-ESD-span-Protection-Devices_Nexperia-PESD2CAN-215_C75176.html" TargetMode="External"/><Relationship Id="rId12" Type="http://schemas.openxmlformats.org/officeDocument/2006/relationships/hyperlink" Target="https://www.lcsc.com/product-detail/Light-Emitting-Diodes-span-style-background-color-ff0-LED-span_MEIHUA-MHT136CGCT_C401111.html" TargetMode="External"/><Relationship Id="rId17" Type="http://schemas.openxmlformats.org/officeDocument/2006/relationships/hyperlink" Target="https://www.lcsc.com/product-detail/Chip-Resistor-Surface-Mount_UNI-ROYAL-Uniroyal-Elec-0201WMF8060TEE_C474262.html" TargetMode="External"/><Relationship Id="rId25" Type="http://schemas.openxmlformats.org/officeDocument/2006/relationships/hyperlink" Target="https://www.lcsc.com/product-detail/Attitude-Sensor-Gyroscope_STMicroelectronics-LSM6DSLTR_C126672.html" TargetMode="External"/><Relationship Id="rId33" Type="http://schemas.openxmlformats.org/officeDocument/2006/relationships/drawing" Target="../drawings/drawing1.xml"/><Relationship Id="rId2" Type="http://schemas.openxmlformats.org/officeDocument/2006/relationships/hyperlink" Target="https://www.lcsc.com/product-detail/Multilayer-Ceramic-Capacitors-MLCC-SMD-SMT_Samsung-Electro-Mechanics-CL10B104KB8NNNC_C1591.html" TargetMode="External"/><Relationship Id="rId16" Type="http://schemas.openxmlformats.org/officeDocument/2006/relationships/hyperlink" Target="https://www.lcsc.com/product-detail/Chip-Resistor-Surface-Mount_YAGEO-RC0603FR-0710KL_C98220.html" TargetMode="External"/><Relationship Id="rId20" Type="http://schemas.openxmlformats.org/officeDocument/2006/relationships/hyperlink" Target="https://www.lcsc.com/product-detail/Chip-Resistor-Surface-Mount_BOURNS-CR0603-FX-57R6ELF_C203694.html" TargetMode="External"/><Relationship Id="rId29" Type="http://schemas.openxmlformats.org/officeDocument/2006/relationships/hyperlink" Target="https://www.lcsc.com/product-detail/Chip-Resistor-Surface-Mount_YAGEO-RC0603FR-07100RL_C105588.html" TargetMode="External"/><Relationship Id="rId1" Type="http://schemas.openxmlformats.org/officeDocument/2006/relationships/hyperlink" Target="https://www.lcsc.com/product-detail/Multilayer-Ceramic-Capacitors-MLCC-SMD-SMT_Samsung-Electro-Mechanics-CL10A475KA8NQNC_C69335.html" TargetMode="External"/><Relationship Id="rId6" Type="http://schemas.openxmlformats.org/officeDocument/2006/relationships/hyperlink" Target="https://www.lcsc.com/product-detail/Multilayer-Ceramic-Capacitors-MLCC-SMD-SMT_Taiyo-Yuden-UMK063CG100DTHF_C2168858.html" TargetMode="External"/><Relationship Id="rId11" Type="http://schemas.openxmlformats.org/officeDocument/2006/relationships/hyperlink" Target="https://www.lcsc.com/product-detail/Ferrite-Beads_Taiyo-Yuden-FBMH1608HL121-TV_C515365.html" TargetMode="External"/><Relationship Id="rId24" Type="http://schemas.openxmlformats.org/officeDocument/2006/relationships/hyperlink" Target="https://www.lcsc.com/product-detail/Position-Sensor_Infineon-Technologies-TLE5012BE1000_C123083.htm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lcsc.com/product-detail/Multilayer-Ceramic-Capacitors-MLCC-SMD-SMT_YAGEO-CC0603JRNPO9BN300_C113797.html" TargetMode="External"/><Relationship Id="rId15" Type="http://schemas.openxmlformats.org/officeDocument/2006/relationships/hyperlink" Target="https://www.lcsc.com/product-detail/Chip-Resistor-Surface-Mount_YAGEO-RC0201JR-070RL_C106228.html" TargetMode="External"/><Relationship Id="rId23" Type="http://schemas.openxmlformats.org/officeDocument/2006/relationships/hyperlink" Target="https://www.lcsc.com/product-detail/CAN-ICs_Texas-Instruments-SN65HVDA1040AQDRQ1_C188675.html" TargetMode="External"/><Relationship Id="rId28" Type="http://schemas.openxmlformats.org/officeDocument/2006/relationships/hyperlink" Target="https://eu.mouser.com/ProductDetail/ECS/ECS-.327-7-34B-C-TR?qs=wo4x%252BUeoG8U8yBn%2Foj%2FI7w%3D%3D&amp;utm_source=digipart&amp;utm_medium=aggregator&amp;utm_campaign=ECS-.327-7-34B-C-TR&amp;utm_term=ECS-.327-7-34B-C-TR&amp;utm_content=ECS" TargetMode="External"/><Relationship Id="rId10" Type="http://schemas.openxmlformats.org/officeDocument/2006/relationships/hyperlink" Target="https://eu.mouser.com/ProductDetail/Harwin/M55-6012642R?qs=rrS6PyfT74ceXT9Rk1eWQA%3D%3D" TargetMode="External"/><Relationship Id="rId19" Type="http://schemas.openxmlformats.org/officeDocument/2006/relationships/hyperlink" Target="https://www.lcsc.com/product-detail/Chip-Resistor-Surface-Mount_YAGEO-RC0603FR-07470RL_C114669.html" TargetMode="External"/><Relationship Id="rId31" Type="http://schemas.openxmlformats.org/officeDocument/2006/relationships/hyperlink" Target="https://www.digikey.com/en/products/detail/citizen-finedevice-co-ltd/HCM4920000000ABJT/284290?s=N4IgTCBcDaIBIGECyAWAnGADNnmCCAQgFIAqIAugL5A" TargetMode="External"/><Relationship Id="rId4" Type="http://schemas.openxmlformats.org/officeDocument/2006/relationships/hyperlink" Target="https://www.lcsc.com/product-detail/Multilayer-Ceramic-Capacitors-MLCC-SMD-SMT_Murata-Electronics-GRM188R6YA225KA12D_C86017.html" TargetMode="External"/><Relationship Id="rId9" Type="http://schemas.openxmlformats.org/officeDocument/2006/relationships/hyperlink" Target="https://www.lcsc.com/product-detail/Ferrite-Beads_TDK-MPZ1608S121ATDH5_C307770.html" TargetMode="External"/><Relationship Id="rId14" Type="http://schemas.openxmlformats.org/officeDocument/2006/relationships/hyperlink" Target="https://www.lcsc.com/product-detail/Bipolar-Transistors-BJT_Diodes-Incorporated-MMBT2222A-7-F_C94515.html" TargetMode="External"/><Relationship Id="rId22" Type="http://schemas.openxmlformats.org/officeDocument/2006/relationships/hyperlink" Target="https://www.lcsc.com/product-detail/Microcontroller-Units-MCUs-MPUs-SOCs_STMicroelectronics-STM32F407VET6_C28730.html" TargetMode="External"/><Relationship Id="rId27" Type="http://schemas.openxmlformats.org/officeDocument/2006/relationships/hyperlink" Target="https://www.lcsc.com/product-detail/EEPROM_onsemi-CAT24C32HU4I-GT3_C233772.html" TargetMode="External"/><Relationship Id="rId30" Type="http://schemas.openxmlformats.org/officeDocument/2006/relationships/hyperlink" Target="https://eu.mouser.com/ProductDetail/Microchip-Technology/MCP9805T-BE-ST?qs=QVBMgXxBiLz7mzfqWZNLHA%3D%3D" TargetMode="External"/><Relationship Id="rId8" Type="http://schemas.openxmlformats.org/officeDocument/2006/relationships/hyperlink" Target="https://www.lcsc.com/product-detail/span-style-background-color-ff0-ESD-span-Protection-Devices_onsemi-ESD9L5-0ST5G_C823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42"/>
  <sheetViews>
    <sheetView tabSelected="1" topLeftCell="A25" workbookViewId="0">
      <selection activeCell="A53" sqref="A53"/>
    </sheetView>
  </sheetViews>
  <sheetFormatPr defaultRowHeight="15" x14ac:dyDescent="0.25"/>
  <cols>
    <col min="2" max="2" width="3.140625" style="23" customWidth="1"/>
    <col min="3" max="3" width="18" style="23" bestFit="1" customWidth="1"/>
    <col min="4" max="4" width="27.42578125" customWidth="1"/>
    <col min="5" max="5" width="30.85546875" customWidth="1"/>
    <col min="6" max="6" width="22.28515625" bestFit="1" customWidth="1"/>
    <col min="7" max="7" width="25.28515625" bestFit="1" customWidth="1"/>
    <col min="8" max="8" width="17.7109375" bestFit="1" customWidth="1"/>
    <col min="9" max="9" width="8.42578125" bestFit="1" customWidth="1"/>
    <col min="10" max="10" width="8.7109375" bestFit="1" customWidth="1"/>
    <col min="11" max="11" width="7.7109375" bestFit="1" customWidth="1"/>
    <col min="12" max="12" width="19.7109375" bestFit="1" customWidth="1"/>
    <col min="13" max="13" width="20.28515625" bestFit="1" customWidth="1"/>
    <col min="14" max="14" width="26.85546875" bestFit="1" customWidth="1"/>
  </cols>
  <sheetData>
    <row r="1" spans="1:14" ht="15.75" thickBot="1" x14ac:dyDescent="0.3">
      <c r="A1" s="1"/>
      <c r="B1" s="18"/>
      <c r="C1" s="18"/>
      <c r="D1" s="2"/>
      <c r="E1" s="2"/>
      <c r="F1" s="2"/>
      <c r="G1" s="2"/>
      <c r="H1" s="2"/>
      <c r="I1" s="95"/>
      <c r="J1" s="95"/>
      <c r="K1" s="95"/>
      <c r="L1" s="95"/>
      <c r="M1" s="95"/>
      <c r="N1" s="96"/>
    </row>
    <row r="2" spans="1:14" ht="32.25" thickBot="1" x14ac:dyDescent="0.3">
      <c r="A2" s="1"/>
      <c r="B2" s="19"/>
      <c r="C2" s="29"/>
      <c r="D2" s="9" t="s">
        <v>0</v>
      </c>
      <c r="E2" s="9"/>
      <c r="F2" s="45" t="s">
        <v>178</v>
      </c>
      <c r="G2" s="10"/>
      <c r="H2" s="4"/>
      <c r="I2" s="4"/>
      <c r="J2" s="4"/>
      <c r="K2" s="4"/>
      <c r="L2" s="4"/>
      <c r="M2" s="4"/>
      <c r="N2" s="3"/>
    </row>
    <row r="3" spans="1:14" x14ac:dyDescent="0.25">
      <c r="A3" s="1"/>
      <c r="B3" s="20"/>
      <c r="C3" s="30"/>
      <c r="D3" s="11" t="s">
        <v>1</v>
      </c>
      <c r="E3" s="11"/>
      <c r="F3" s="46" t="s">
        <v>179</v>
      </c>
      <c r="G3" s="11"/>
      <c r="H3" s="5"/>
      <c r="I3" s="5"/>
      <c r="J3" s="5"/>
      <c r="K3" s="5"/>
      <c r="L3" s="5"/>
      <c r="M3" s="5"/>
      <c r="N3" s="97"/>
    </row>
    <row r="4" spans="1:14" x14ac:dyDescent="0.25">
      <c r="A4" s="1"/>
      <c r="B4" s="20"/>
      <c r="C4" s="30"/>
      <c r="D4" s="11" t="s">
        <v>2</v>
      </c>
      <c r="E4" s="11"/>
      <c r="F4" s="47" t="s">
        <v>179</v>
      </c>
      <c r="G4" s="12"/>
      <c r="H4" s="7"/>
      <c r="I4" s="7"/>
      <c r="J4" s="6"/>
      <c r="K4" s="6"/>
      <c r="L4" s="6"/>
      <c r="M4" s="6"/>
      <c r="N4" s="98"/>
    </row>
    <row r="5" spans="1:14" x14ac:dyDescent="0.25">
      <c r="A5" s="1"/>
      <c r="B5" s="20"/>
      <c r="C5" s="30"/>
      <c r="D5" s="11" t="s">
        <v>3</v>
      </c>
      <c r="E5" s="11"/>
      <c r="F5" s="48" t="s">
        <v>5</v>
      </c>
      <c r="G5" s="13"/>
      <c r="H5" s="6"/>
      <c r="I5" s="6"/>
      <c r="J5" s="6"/>
      <c r="K5" s="6"/>
      <c r="L5" s="6"/>
      <c r="M5" s="6"/>
      <c r="N5" s="98"/>
    </row>
    <row r="6" spans="1:14" x14ac:dyDescent="0.25">
      <c r="A6" s="1"/>
      <c r="B6" s="21"/>
      <c r="C6" s="31"/>
      <c r="D6" s="14"/>
      <c r="E6" s="14"/>
      <c r="F6" s="15"/>
      <c r="G6" s="13"/>
      <c r="H6" s="6"/>
      <c r="I6" s="6"/>
      <c r="J6" s="6"/>
      <c r="K6" s="6"/>
      <c r="L6" s="6"/>
      <c r="M6" s="6"/>
      <c r="N6" s="98"/>
    </row>
    <row r="7" spans="1:14" x14ac:dyDescent="0.25">
      <c r="A7" s="1"/>
      <c r="B7" s="22"/>
      <c r="C7" s="32"/>
      <c r="D7" s="16"/>
      <c r="E7" s="16"/>
      <c r="F7" s="17"/>
      <c r="G7" s="16"/>
      <c r="H7" s="8"/>
      <c r="I7" s="8"/>
      <c r="J7" s="8"/>
      <c r="K7" s="8"/>
      <c r="L7" s="8"/>
      <c r="M7" s="8"/>
      <c r="N7" s="98"/>
    </row>
    <row r="8" spans="1:14" ht="15.75" thickBot="1" x14ac:dyDescent="0.3">
      <c r="A8" s="1"/>
      <c r="B8" s="24"/>
      <c r="C8" s="33"/>
      <c r="D8" s="25"/>
      <c r="E8" s="25"/>
      <c r="F8" s="26"/>
      <c r="G8" s="16"/>
      <c r="H8" s="8"/>
      <c r="I8" s="8"/>
      <c r="J8" s="8"/>
      <c r="K8" s="8"/>
      <c r="L8" s="8"/>
      <c r="M8" s="8"/>
      <c r="N8" s="98"/>
    </row>
    <row r="9" spans="1:14" ht="15.75" thickBot="1" x14ac:dyDescent="0.3">
      <c r="A9" s="1"/>
      <c r="B9" s="27" t="s">
        <v>4</v>
      </c>
      <c r="C9" s="27" t="s">
        <v>147</v>
      </c>
      <c r="D9" s="27" t="s">
        <v>6</v>
      </c>
      <c r="E9" s="28" t="s">
        <v>37</v>
      </c>
      <c r="F9" s="50" t="s">
        <v>70</v>
      </c>
      <c r="G9" s="27" t="s">
        <v>91</v>
      </c>
      <c r="H9" s="49" t="s">
        <v>112</v>
      </c>
      <c r="I9" s="28" t="s">
        <v>169</v>
      </c>
      <c r="J9" s="27" t="s">
        <v>146</v>
      </c>
      <c r="K9" s="27" t="s">
        <v>148</v>
      </c>
      <c r="L9" s="50" t="s">
        <v>182</v>
      </c>
      <c r="M9" s="27" t="s">
        <v>183</v>
      </c>
      <c r="N9" s="49" t="s">
        <v>149</v>
      </c>
    </row>
    <row r="10" spans="1:14" x14ac:dyDescent="0.25">
      <c r="A10" s="1"/>
      <c r="B10" s="40">
        <f>ROW(B10) - ROW($B$9)</f>
        <v>1</v>
      </c>
      <c r="C10" s="79" t="s">
        <v>150</v>
      </c>
      <c r="D10" s="80" t="s">
        <v>7</v>
      </c>
      <c r="E10" s="80" t="s">
        <v>38</v>
      </c>
      <c r="F10" s="81" t="s">
        <v>71</v>
      </c>
      <c r="G10" s="80" t="s">
        <v>92</v>
      </c>
      <c r="H10" s="81" t="s">
        <v>113</v>
      </c>
      <c r="I10" s="80" t="s">
        <v>133</v>
      </c>
      <c r="J10" s="82">
        <v>1</v>
      </c>
      <c r="K10" s="62" t="s">
        <v>174</v>
      </c>
      <c r="L10" s="83">
        <v>1.7399999999999999E-2</v>
      </c>
      <c r="M10" s="84">
        <f>L10*J10</f>
        <v>1.7399999999999999E-2</v>
      </c>
      <c r="N10" s="86"/>
    </row>
    <row r="11" spans="1:14" ht="36" x14ac:dyDescent="0.25">
      <c r="A11" s="1"/>
      <c r="B11" s="41">
        <f t="shared" ref="B11:B40" si="0">ROW(B11) - ROW($B$9)</f>
        <v>2</v>
      </c>
      <c r="C11" s="73" t="s">
        <v>150</v>
      </c>
      <c r="D11" s="74" t="s">
        <v>177</v>
      </c>
      <c r="E11" s="74" t="s">
        <v>39</v>
      </c>
      <c r="F11" s="75" t="s">
        <v>71</v>
      </c>
      <c r="G11" s="74" t="s">
        <v>93</v>
      </c>
      <c r="H11" s="75" t="s">
        <v>113</v>
      </c>
      <c r="I11" s="74" t="s">
        <v>134</v>
      </c>
      <c r="J11" s="76">
        <v>18</v>
      </c>
      <c r="K11" s="63" t="s">
        <v>174</v>
      </c>
      <c r="L11" s="77">
        <v>2.5000000000000001E-3</v>
      </c>
      <c r="M11" s="78">
        <f t="shared" ref="M11:M41" si="1">L11*J11</f>
        <v>4.4999999999999998E-2</v>
      </c>
      <c r="N11" s="76"/>
    </row>
    <row r="12" spans="1:14" x14ac:dyDescent="0.25">
      <c r="A12" s="1"/>
      <c r="B12" s="40">
        <f>ROW(B12) - ROW($B$9)</f>
        <v>3</v>
      </c>
      <c r="C12" s="79" t="s">
        <v>150</v>
      </c>
      <c r="D12" s="80" t="s">
        <v>8</v>
      </c>
      <c r="E12" s="80" t="s">
        <v>40</v>
      </c>
      <c r="F12" s="81" t="s">
        <v>164</v>
      </c>
      <c r="G12" s="80" t="s">
        <v>94</v>
      </c>
      <c r="H12" s="81" t="s">
        <v>114</v>
      </c>
      <c r="I12" s="80" t="s">
        <v>161</v>
      </c>
      <c r="J12" s="82">
        <v>1</v>
      </c>
      <c r="K12" s="62" t="s">
        <v>174</v>
      </c>
      <c r="L12" s="83">
        <v>6.8500000000000005E-2</v>
      </c>
      <c r="M12" s="84">
        <f t="shared" si="1"/>
        <v>6.8500000000000005E-2</v>
      </c>
      <c r="N12" s="82"/>
    </row>
    <row r="13" spans="1:14" x14ac:dyDescent="0.25">
      <c r="A13" s="1"/>
      <c r="B13" s="41">
        <f t="shared" si="0"/>
        <v>4</v>
      </c>
      <c r="C13" s="73" t="s">
        <v>150</v>
      </c>
      <c r="D13" s="74" t="s">
        <v>9</v>
      </c>
      <c r="E13" s="74" t="s">
        <v>41</v>
      </c>
      <c r="F13" s="75" t="s">
        <v>72</v>
      </c>
      <c r="G13" s="74" t="s">
        <v>95</v>
      </c>
      <c r="H13" s="75" t="s">
        <v>115</v>
      </c>
      <c r="I13" s="74" t="s">
        <v>135</v>
      </c>
      <c r="J13" s="76">
        <v>2</v>
      </c>
      <c r="K13" s="63" t="s">
        <v>174</v>
      </c>
      <c r="L13" s="77">
        <v>5.96E-2</v>
      </c>
      <c r="M13" s="78">
        <f t="shared" si="1"/>
        <v>0.1192</v>
      </c>
      <c r="N13" s="76"/>
    </row>
    <row r="14" spans="1:14" x14ac:dyDescent="0.25">
      <c r="A14" s="1"/>
      <c r="B14" s="40">
        <f>ROW(B14) - ROW($B$9)</f>
        <v>5</v>
      </c>
      <c r="C14" s="79" t="s">
        <v>150</v>
      </c>
      <c r="D14" s="80" t="s">
        <v>10</v>
      </c>
      <c r="E14" s="80" t="s">
        <v>42</v>
      </c>
      <c r="F14" s="81" t="s">
        <v>72</v>
      </c>
      <c r="G14" s="80" t="s">
        <v>96</v>
      </c>
      <c r="H14" s="81" t="s">
        <v>116</v>
      </c>
      <c r="I14" s="80" t="s">
        <v>136</v>
      </c>
      <c r="J14" s="82">
        <v>2</v>
      </c>
      <c r="K14" s="62" t="s">
        <v>174</v>
      </c>
      <c r="L14" s="83">
        <v>2.5999999999999999E-3</v>
      </c>
      <c r="M14" s="84">
        <f t="shared" si="1"/>
        <v>5.1999999999999998E-3</v>
      </c>
      <c r="N14" s="82"/>
    </row>
    <row r="15" spans="1:14" x14ac:dyDescent="0.25">
      <c r="A15" s="1"/>
      <c r="B15" s="41">
        <f t="shared" si="0"/>
        <v>6</v>
      </c>
      <c r="C15" s="73" t="s">
        <v>150</v>
      </c>
      <c r="D15" s="74" t="s">
        <v>11</v>
      </c>
      <c r="E15" s="74" t="s">
        <v>43</v>
      </c>
      <c r="F15" s="75" t="s">
        <v>73</v>
      </c>
      <c r="G15" s="74" t="s">
        <v>170</v>
      </c>
      <c r="H15" s="75" t="s">
        <v>117</v>
      </c>
      <c r="I15" s="74" t="s">
        <v>137</v>
      </c>
      <c r="J15" s="76">
        <v>2</v>
      </c>
      <c r="K15" s="63" t="s">
        <v>174</v>
      </c>
      <c r="L15" s="77">
        <v>6.4000000000000003E-3</v>
      </c>
      <c r="M15" s="78">
        <f t="shared" si="1"/>
        <v>1.2800000000000001E-2</v>
      </c>
      <c r="N15" s="76"/>
    </row>
    <row r="16" spans="1:14" x14ac:dyDescent="0.25">
      <c r="A16" s="1"/>
      <c r="B16" s="41">
        <f t="shared" si="0"/>
        <v>7</v>
      </c>
      <c r="C16" s="53" t="s">
        <v>151</v>
      </c>
      <c r="D16" s="36" t="s">
        <v>12</v>
      </c>
      <c r="E16" s="36" t="s">
        <v>44</v>
      </c>
      <c r="F16" s="37" t="s">
        <v>164</v>
      </c>
      <c r="G16" s="65" t="s">
        <v>97</v>
      </c>
      <c r="H16" s="37" t="s">
        <v>118</v>
      </c>
      <c r="I16" s="36" t="s">
        <v>162</v>
      </c>
      <c r="J16" s="67">
        <v>1</v>
      </c>
      <c r="K16" s="62" t="s">
        <v>174</v>
      </c>
      <c r="L16" s="43">
        <v>0.1772</v>
      </c>
      <c r="M16" s="39">
        <f t="shared" si="1"/>
        <v>0.1772</v>
      </c>
      <c r="N16" s="67"/>
    </row>
    <row r="17" spans="1:14" x14ac:dyDescent="0.25">
      <c r="A17" s="1"/>
      <c r="B17" s="40">
        <f>ROW(B17) - ROW($B$9)</f>
        <v>8</v>
      </c>
      <c r="C17" s="54" t="s">
        <v>151</v>
      </c>
      <c r="D17" s="34" t="s">
        <v>13</v>
      </c>
      <c r="E17" s="34" t="s">
        <v>45</v>
      </c>
      <c r="F17" s="35" t="s">
        <v>75</v>
      </c>
      <c r="G17" s="34" t="s">
        <v>98</v>
      </c>
      <c r="H17" s="35" t="s">
        <v>119</v>
      </c>
      <c r="I17" s="34" t="s">
        <v>162</v>
      </c>
      <c r="J17" s="66">
        <v>1</v>
      </c>
      <c r="K17" s="63" t="s">
        <v>174</v>
      </c>
      <c r="L17" s="42">
        <v>6.1699999999999998E-2</v>
      </c>
      <c r="M17" s="38">
        <f t="shared" si="1"/>
        <v>6.1699999999999998E-2</v>
      </c>
      <c r="N17" s="66"/>
    </row>
    <row r="18" spans="1:14" ht="36" x14ac:dyDescent="0.25">
      <c r="A18" s="1"/>
      <c r="B18" s="41">
        <f t="shared" si="0"/>
        <v>9</v>
      </c>
      <c r="C18" s="53" t="s">
        <v>152</v>
      </c>
      <c r="D18" s="36" t="s">
        <v>14</v>
      </c>
      <c r="E18" s="36" t="s">
        <v>46</v>
      </c>
      <c r="F18" s="37" t="s">
        <v>165</v>
      </c>
      <c r="G18" s="36" t="s">
        <v>76</v>
      </c>
      <c r="H18" s="37" t="s">
        <v>117</v>
      </c>
      <c r="I18" s="36" t="s">
        <v>162</v>
      </c>
      <c r="J18" s="67">
        <v>4</v>
      </c>
      <c r="K18" s="62" t="s">
        <v>174</v>
      </c>
      <c r="L18" s="43">
        <v>2.8000000000000001E-2</v>
      </c>
      <c r="M18" s="39">
        <f t="shared" si="1"/>
        <v>0.112</v>
      </c>
      <c r="N18" s="67"/>
    </row>
    <row r="19" spans="1:14" x14ac:dyDescent="0.25">
      <c r="A19" s="1"/>
      <c r="B19" s="40">
        <f>ROW(B19) - ROW($B$9)</f>
        <v>10</v>
      </c>
      <c r="C19" s="52" t="s">
        <v>153</v>
      </c>
      <c r="D19" s="34" t="s">
        <v>15</v>
      </c>
      <c r="E19" s="34" t="s">
        <v>47</v>
      </c>
      <c r="F19" s="35" t="s">
        <v>164</v>
      </c>
      <c r="G19" s="34" t="s">
        <v>77</v>
      </c>
      <c r="H19" s="35" t="s">
        <v>120</v>
      </c>
      <c r="I19" s="34" t="s">
        <v>162</v>
      </c>
      <c r="J19" s="66">
        <v>1</v>
      </c>
      <c r="K19" s="63" t="s">
        <v>175</v>
      </c>
      <c r="L19" s="42">
        <v>2.93</v>
      </c>
      <c r="M19" s="38">
        <f t="shared" si="1"/>
        <v>2.93</v>
      </c>
      <c r="N19" s="66"/>
    </row>
    <row r="20" spans="1:14" ht="36" x14ac:dyDescent="0.25">
      <c r="A20" s="1"/>
      <c r="B20" s="41">
        <f t="shared" si="0"/>
        <v>11</v>
      </c>
      <c r="C20" s="53" t="s">
        <v>152</v>
      </c>
      <c r="D20" s="36" t="s">
        <v>16</v>
      </c>
      <c r="E20" s="36" t="s">
        <v>48</v>
      </c>
      <c r="F20" s="37" t="s">
        <v>78</v>
      </c>
      <c r="G20" s="36" t="s">
        <v>99</v>
      </c>
      <c r="H20" s="37" t="s">
        <v>121</v>
      </c>
      <c r="I20" s="36" t="s">
        <v>162</v>
      </c>
      <c r="J20" s="67">
        <v>1</v>
      </c>
      <c r="K20" s="62" t="s">
        <v>174</v>
      </c>
      <c r="L20" s="43">
        <v>8.7599999999999997E-2</v>
      </c>
      <c r="M20" s="39">
        <f t="shared" si="1"/>
        <v>8.7599999999999997E-2</v>
      </c>
      <c r="N20" s="67"/>
    </row>
    <row r="21" spans="1:14" x14ac:dyDescent="0.25">
      <c r="A21" s="1"/>
      <c r="B21" s="40">
        <f>ROW(B21) - ROW($B$9)</f>
        <v>12</v>
      </c>
      <c r="C21" s="52" t="s">
        <v>154</v>
      </c>
      <c r="D21" s="34" t="s">
        <v>17</v>
      </c>
      <c r="E21" s="34" t="s">
        <v>49</v>
      </c>
      <c r="F21" s="35" t="s">
        <v>79</v>
      </c>
      <c r="G21" s="34" t="s">
        <v>171</v>
      </c>
      <c r="H21" s="35" t="s">
        <v>122</v>
      </c>
      <c r="I21" s="34" t="s">
        <v>162</v>
      </c>
      <c r="J21" s="66">
        <v>1</v>
      </c>
      <c r="K21" s="63" t="s">
        <v>174</v>
      </c>
      <c r="L21" s="42">
        <v>3.9899999999999998E-2</v>
      </c>
      <c r="M21" s="38">
        <f t="shared" si="1"/>
        <v>3.9899999999999998E-2</v>
      </c>
      <c r="N21" s="66"/>
    </row>
    <row r="22" spans="1:14" x14ac:dyDescent="0.25">
      <c r="A22" s="1"/>
      <c r="B22" s="41">
        <f t="shared" si="0"/>
        <v>13</v>
      </c>
      <c r="C22" s="53" t="s">
        <v>155</v>
      </c>
      <c r="D22" s="36" t="s">
        <v>18</v>
      </c>
      <c r="E22" s="36" t="s">
        <v>50</v>
      </c>
      <c r="F22" s="37" t="s">
        <v>164</v>
      </c>
      <c r="G22" s="36" t="s">
        <v>80</v>
      </c>
      <c r="H22" s="37" t="s">
        <v>123</v>
      </c>
      <c r="I22" s="36" t="s">
        <v>162</v>
      </c>
      <c r="J22" s="67">
        <v>1</v>
      </c>
      <c r="K22" s="62" t="s">
        <v>176</v>
      </c>
      <c r="L22" s="43">
        <v>0.41</v>
      </c>
      <c r="M22" s="39">
        <f t="shared" si="1"/>
        <v>0.41</v>
      </c>
      <c r="N22" s="67"/>
    </row>
    <row r="23" spans="1:14" x14ac:dyDescent="0.25">
      <c r="A23" s="1"/>
      <c r="B23" s="40">
        <f>ROW(B23) - ROW($B$9)</f>
        <v>14</v>
      </c>
      <c r="C23" s="52" t="s">
        <v>156</v>
      </c>
      <c r="D23" s="34" t="s">
        <v>19</v>
      </c>
      <c r="E23" s="34" t="s">
        <v>51</v>
      </c>
      <c r="F23" s="35" t="s">
        <v>74</v>
      </c>
      <c r="G23" s="34" t="s">
        <v>100</v>
      </c>
      <c r="H23" s="35" t="s">
        <v>124</v>
      </c>
      <c r="I23" s="34" t="s">
        <v>162</v>
      </c>
      <c r="J23" s="66">
        <v>2</v>
      </c>
      <c r="K23" s="63" t="s">
        <v>174</v>
      </c>
      <c r="L23" s="42">
        <v>3.3500000000000002E-2</v>
      </c>
      <c r="M23" s="38">
        <f t="shared" si="1"/>
        <v>6.7000000000000004E-2</v>
      </c>
      <c r="N23" s="66"/>
    </row>
    <row r="24" spans="1:14" ht="72" x14ac:dyDescent="0.25">
      <c r="A24" s="1"/>
      <c r="B24" s="41">
        <f t="shared" si="0"/>
        <v>15</v>
      </c>
      <c r="C24" s="53" t="s">
        <v>157</v>
      </c>
      <c r="D24" s="36" t="s">
        <v>20</v>
      </c>
      <c r="E24" s="36" t="s">
        <v>52</v>
      </c>
      <c r="F24" s="37" t="s">
        <v>81</v>
      </c>
      <c r="G24" s="36" t="s">
        <v>101</v>
      </c>
      <c r="H24" s="37" t="s">
        <v>116</v>
      </c>
      <c r="I24" s="36" t="s">
        <v>138</v>
      </c>
      <c r="J24" s="67">
        <v>40</v>
      </c>
      <c r="K24" s="62" t="s">
        <v>174</v>
      </c>
      <c r="L24" s="43">
        <v>8.0000000000000004E-4</v>
      </c>
      <c r="M24" s="39">
        <f t="shared" si="1"/>
        <v>3.2000000000000001E-2</v>
      </c>
      <c r="N24" s="67"/>
    </row>
    <row r="25" spans="1:14" x14ac:dyDescent="0.25">
      <c r="A25" s="1"/>
      <c r="B25" s="40">
        <f>ROW(B25) - ROW($B$9)</f>
        <v>16</v>
      </c>
      <c r="C25" s="52" t="s">
        <v>157</v>
      </c>
      <c r="D25" s="34" t="s">
        <v>21</v>
      </c>
      <c r="E25" s="34" t="s">
        <v>53</v>
      </c>
      <c r="F25" s="35" t="s">
        <v>82</v>
      </c>
      <c r="G25" s="34" t="s">
        <v>102</v>
      </c>
      <c r="H25" s="35" t="s">
        <v>116</v>
      </c>
      <c r="I25" s="34" t="s">
        <v>139</v>
      </c>
      <c r="J25" s="66">
        <v>7</v>
      </c>
      <c r="K25" s="63" t="s">
        <v>174</v>
      </c>
      <c r="L25" s="42">
        <v>1E-3</v>
      </c>
      <c r="M25" s="38">
        <f t="shared" si="1"/>
        <v>7.0000000000000001E-3</v>
      </c>
      <c r="N25" s="66"/>
    </row>
    <row r="26" spans="1:14" ht="36" x14ac:dyDescent="0.25">
      <c r="A26" s="1"/>
      <c r="B26" s="41">
        <f t="shared" si="0"/>
        <v>17</v>
      </c>
      <c r="C26" s="53" t="s">
        <v>157</v>
      </c>
      <c r="D26" s="36" t="s">
        <v>22</v>
      </c>
      <c r="E26" s="36" t="s">
        <v>54</v>
      </c>
      <c r="F26" s="37" t="s">
        <v>81</v>
      </c>
      <c r="G26" s="36" t="s">
        <v>172</v>
      </c>
      <c r="H26" s="37" t="s">
        <v>125</v>
      </c>
      <c r="I26" s="36" t="s">
        <v>140</v>
      </c>
      <c r="J26" s="67">
        <v>1</v>
      </c>
      <c r="K26" s="62" t="s">
        <v>174</v>
      </c>
      <c r="L26" s="43">
        <v>1.9E-3</v>
      </c>
      <c r="M26" s="39">
        <f t="shared" si="1"/>
        <v>1.9E-3</v>
      </c>
      <c r="N26" s="67"/>
    </row>
    <row r="27" spans="1:14" ht="24" x14ac:dyDescent="0.25">
      <c r="A27" s="1"/>
      <c r="B27" s="40">
        <f>ROW(B27) - ROW($B$9)</f>
        <v>18</v>
      </c>
      <c r="C27" s="52" t="s">
        <v>157</v>
      </c>
      <c r="D27" s="34" t="s">
        <v>23</v>
      </c>
      <c r="E27" s="34" t="s">
        <v>55</v>
      </c>
      <c r="F27" s="35" t="s">
        <v>82</v>
      </c>
      <c r="G27" s="34" t="s">
        <v>103</v>
      </c>
      <c r="H27" s="35" t="s">
        <v>116</v>
      </c>
      <c r="I27" s="34" t="s">
        <v>141</v>
      </c>
      <c r="J27" s="66">
        <v>2</v>
      </c>
      <c r="K27" s="63" t="s">
        <v>174</v>
      </c>
      <c r="L27" s="42">
        <v>1E-3</v>
      </c>
      <c r="M27" s="38">
        <f t="shared" si="1"/>
        <v>2E-3</v>
      </c>
      <c r="N27" s="66"/>
    </row>
    <row r="28" spans="1:14" ht="36" x14ac:dyDescent="0.25">
      <c r="A28" s="1"/>
      <c r="B28" s="41">
        <f t="shared" si="0"/>
        <v>19</v>
      </c>
      <c r="C28" s="53" t="s">
        <v>157</v>
      </c>
      <c r="D28" s="36" t="s">
        <v>24</v>
      </c>
      <c r="E28" s="36" t="s">
        <v>56</v>
      </c>
      <c r="F28" s="37" t="s">
        <v>82</v>
      </c>
      <c r="G28" s="36" t="s">
        <v>104</v>
      </c>
      <c r="H28" s="37" t="s">
        <v>116</v>
      </c>
      <c r="I28" s="36" t="s">
        <v>142</v>
      </c>
      <c r="J28" s="67">
        <v>2</v>
      </c>
      <c r="K28" s="62" t="s">
        <v>174</v>
      </c>
      <c r="L28" s="43">
        <v>1.2999999999999999E-3</v>
      </c>
      <c r="M28" s="39">
        <f t="shared" si="1"/>
        <v>2.5999999999999999E-3</v>
      </c>
      <c r="N28" s="67"/>
    </row>
    <row r="29" spans="1:14" x14ac:dyDescent="0.25">
      <c r="A29" s="1"/>
      <c r="B29" s="40">
        <f>ROW(B29) - ROW($B$9)</f>
        <v>20</v>
      </c>
      <c r="C29" s="52" t="s">
        <v>157</v>
      </c>
      <c r="D29" s="34" t="s">
        <v>25</v>
      </c>
      <c r="E29" s="34" t="s">
        <v>57</v>
      </c>
      <c r="F29" s="35" t="s">
        <v>82</v>
      </c>
      <c r="G29" s="34" t="s">
        <v>173</v>
      </c>
      <c r="H29" s="35" t="s">
        <v>116</v>
      </c>
      <c r="I29" s="34" t="s">
        <v>143</v>
      </c>
      <c r="J29" s="66">
        <v>2</v>
      </c>
      <c r="K29" s="63" t="s">
        <v>174</v>
      </c>
      <c r="L29" s="42">
        <v>2.7000000000000001E-3</v>
      </c>
      <c r="M29" s="38">
        <f t="shared" si="1"/>
        <v>5.4000000000000003E-3</v>
      </c>
      <c r="N29" s="66"/>
    </row>
    <row r="30" spans="1:14" x14ac:dyDescent="0.25">
      <c r="A30" s="1"/>
      <c r="B30" s="41">
        <f t="shared" si="0"/>
        <v>21</v>
      </c>
      <c r="C30" s="53" t="s">
        <v>157</v>
      </c>
      <c r="D30" s="36" t="s">
        <v>26</v>
      </c>
      <c r="E30" s="36" t="s">
        <v>58</v>
      </c>
      <c r="F30" s="37" t="s">
        <v>82</v>
      </c>
      <c r="G30" s="36" t="s">
        <v>105</v>
      </c>
      <c r="H30" s="37" t="s">
        <v>116</v>
      </c>
      <c r="I30" s="36" t="s">
        <v>144</v>
      </c>
      <c r="J30" s="67">
        <v>2</v>
      </c>
      <c r="K30" s="62" t="s">
        <v>174</v>
      </c>
      <c r="L30" s="43">
        <v>8.9999999999999998E-4</v>
      </c>
      <c r="M30" s="39">
        <f t="shared" si="1"/>
        <v>1.8E-3</v>
      </c>
      <c r="N30" s="67"/>
    </row>
    <row r="31" spans="1:14" ht="24" x14ac:dyDescent="0.25">
      <c r="A31" s="1"/>
      <c r="B31" s="40">
        <f>ROW(B31) - ROW($B$9)</f>
        <v>22</v>
      </c>
      <c r="C31" s="55" t="s">
        <v>83</v>
      </c>
      <c r="D31" s="56" t="s">
        <v>27</v>
      </c>
      <c r="E31" s="56" t="s">
        <v>59</v>
      </c>
      <c r="F31" s="57" t="s">
        <v>162</v>
      </c>
      <c r="G31" s="56" t="s">
        <v>83</v>
      </c>
      <c r="H31" s="57" t="s">
        <v>162</v>
      </c>
      <c r="I31" s="56" t="s">
        <v>162</v>
      </c>
      <c r="J31" s="68">
        <v>8</v>
      </c>
      <c r="K31" s="64" t="s">
        <v>162</v>
      </c>
      <c r="L31" s="58" t="s">
        <v>162</v>
      </c>
      <c r="M31" s="59" t="s">
        <v>162</v>
      </c>
      <c r="N31" s="68"/>
    </row>
    <row r="32" spans="1:14" ht="60" x14ac:dyDescent="0.25">
      <c r="A32" s="1"/>
      <c r="B32" s="41">
        <f t="shared" si="0"/>
        <v>23</v>
      </c>
      <c r="C32" s="53" t="s">
        <v>158</v>
      </c>
      <c r="D32" s="36" t="s">
        <v>28</v>
      </c>
      <c r="E32" s="36" t="s">
        <v>60</v>
      </c>
      <c r="F32" s="37" t="s">
        <v>164</v>
      </c>
      <c r="G32" s="36" t="s">
        <v>84</v>
      </c>
      <c r="H32" s="37" t="s">
        <v>126</v>
      </c>
      <c r="I32" s="36" t="s">
        <v>162</v>
      </c>
      <c r="J32" s="67">
        <v>1</v>
      </c>
      <c r="K32" s="61" t="s">
        <v>174</v>
      </c>
      <c r="L32" s="43">
        <v>4.1399999999999999E-2</v>
      </c>
      <c r="M32" s="39">
        <f t="shared" si="1"/>
        <v>4.1399999999999999E-2</v>
      </c>
      <c r="N32" s="67"/>
    </row>
    <row r="33" spans="1:14" x14ac:dyDescent="0.25">
      <c r="A33" s="1"/>
      <c r="B33" s="40">
        <f>ROW(B33) - ROW($B$9)</f>
        <v>24</v>
      </c>
      <c r="C33" s="52" t="s">
        <v>159</v>
      </c>
      <c r="D33" s="34" t="s">
        <v>29</v>
      </c>
      <c r="E33" s="34" t="s">
        <v>61</v>
      </c>
      <c r="F33" s="35" t="s">
        <v>166</v>
      </c>
      <c r="G33" s="34" t="s">
        <v>185</v>
      </c>
      <c r="H33" s="35" t="s">
        <v>127</v>
      </c>
      <c r="I33" s="34" t="s">
        <v>162</v>
      </c>
      <c r="J33" s="66">
        <v>1</v>
      </c>
      <c r="K33" s="60" t="s">
        <v>174</v>
      </c>
      <c r="L33" s="42">
        <v>11.7728</v>
      </c>
      <c r="M33" s="38">
        <f t="shared" si="1"/>
        <v>11.7728</v>
      </c>
      <c r="N33" s="85" t="s">
        <v>180</v>
      </c>
    </row>
    <row r="34" spans="1:14" x14ac:dyDescent="0.25">
      <c r="A34" s="1"/>
      <c r="B34" s="41">
        <f t="shared" si="0"/>
        <v>25</v>
      </c>
      <c r="C34" s="53" t="s">
        <v>159</v>
      </c>
      <c r="D34" s="36" t="s">
        <v>30</v>
      </c>
      <c r="E34" s="36" t="s">
        <v>62</v>
      </c>
      <c r="F34" s="37" t="s">
        <v>85</v>
      </c>
      <c r="G34" s="65" t="s">
        <v>106</v>
      </c>
      <c r="H34" s="37" t="s">
        <v>128</v>
      </c>
      <c r="I34" s="36" t="s">
        <v>162</v>
      </c>
      <c r="J34" s="67">
        <v>1</v>
      </c>
      <c r="K34" s="61" t="s">
        <v>174</v>
      </c>
      <c r="L34" s="43">
        <v>1.9012</v>
      </c>
      <c r="M34" s="39">
        <f t="shared" si="1"/>
        <v>1.9012</v>
      </c>
      <c r="N34" s="67"/>
    </row>
    <row r="35" spans="1:14" x14ac:dyDescent="0.25">
      <c r="A35" s="1"/>
      <c r="B35" s="40">
        <f>ROW(B35) - ROW($B$9)</f>
        <v>26</v>
      </c>
      <c r="C35" s="52" t="s">
        <v>159</v>
      </c>
      <c r="D35" s="34" t="s">
        <v>31</v>
      </c>
      <c r="E35" s="34" t="s">
        <v>63</v>
      </c>
      <c r="F35" s="35" t="s">
        <v>167</v>
      </c>
      <c r="G35" s="34" t="s">
        <v>107</v>
      </c>
      <c r="H35" s="35" t="s">
        <v>129</v>
      </c>
      <c r="I35" s="34" t="s">
        <v>162</v>
      </c>
      <c r="J35" s="66">
        <v>1</v>
      </c>
      <c r="K35" s="60" t="s">
        <v>174</v>
      </c>
      <c r="L35" s="42">
        <v>3.8214000000000001</v>
      </c>
      <c r="M35" s="38">
        <f t="shared" si="1"/>
        <v>3.8214000000000001</v>
      </c>
      <c r="N35" s="66"/>
    </row>
    <row r="36" spans="1:14" x14ac:dyDescent="0.25">
      <c r="A36" s="1"/>
      <c r="B36" s="41">
        <f t="shared" si="0"/>
        <v>27</v>
      </c>
      <c r="C36" s="53" t="s">
        <v>159</v>
      </c>
      <c r="D36" s="36" t="s">
        <v>32</v>
      </c>
      <c r="E36" s="36" t="s">
        <v>64</v>
      </c>
      <c r="F36" s="37" t="s">
        <v>168</v>
      </c>
      <c r="G36" s="36" t="s">
        <v>108</v>
      </c>
      <c r="H36" s="37" t="s">
        <v>127</v>
      </c>
      <c r="I36" s="36" t="s">
        <v>162</v>
      </c>
      <c r="J36" s="67">
        <v>1</v>
      </c>
      <c r="K36" s="61" t="s">
        <v>174</v>
      </c>
      <c r="L36" s="43">
        <v>2.0587</v>
      </c>
      <c r="M36" s="39">
        <f t="shared" si="1"/>
        <v>2.0587</v>
      </c>
      <c r="N36" s="67"/>
    </row>
    <row r="37" spans="1:14" x14ac:dyDescent="0.25">
      <c r="A37" s="1"/>
      <c r="B37" s="40">
        <f>ROW(B37) - ROW($B$9)</f>
        <v>28</v>
      </c>
      <c r="C37" s="52" t="s">
        <v>159</v>
      </c>
      <c r="D37" s="34" t="s">
        <v>33</v>
      </c>
      <c r="E37" s="34" t="s">
        <v>65</v>
      </c>
      <c r="F37" s="35" t="s">
        <v>86</v>
      </c>
      <c r="G37" s="34" t="s">
        <v>109</v>
      </c>
      <c r="H37" s="35" t="s">
        <v>128</v>
      </c>
      <c r="I37" s="34" t="s">
        <v>162</v>
      </c>
      <c r="J37" s="66">
        <v>1</v>
      </c>
      <c r="K37" s="60" t="s">
        <v>174</v>
      </c>
      <c r="L37" s="42">
        <v>0.24310000000000001</v>
      </c>
      <c r="M37" s="38">
        <f t="shared" si="1"/>
        <v>0.24310000000000001</v>
      </c>
      <c r="N37" s="66"/>
    </row>
    <row r="38" spans="1:14" x14ac:dyDescent="0.25">
      <c r="A38" s="1"/>
      <c r="B38" s="41">
        <f t="shared" si="0"/>
        <v>29</v>
      </c>
      <c r="C38" s="53" t="s">
        <v>159</v>
      </c>
      <c r="D38" s="36" t="s">
        <v>181</v>
      </c>
      <c r="E38" s="36" t="s">
        <v>66</v>
      </c>
      <c r="F38" s="37" t="s">
        <v>87</v>
      </c>
      <c r="G38" s="36" t="s">
        <v>110</v>
      </c>
      <c r="H38" s="37" t="s">
        <v>130</v>
      </c>
      <c r="I38" s="36" t="s">
        <v>162</v>
      </c>
      <c r="J38" s="67">
        <v>1</v>
      </c>
      <c r="K38" s="61" t="s">
        <v>175</v>
      </c>
      <c r="L38" s="43">
        <v>1.06</v>
      </c>
      <c r="M38" s="39">
        <f t="shared" si="1"/>
        <v>1.06</v>
      </c>
      <c r="N38" s="67"/>
    </row>
    <row r="39" spans="1:14" x14ac:dyDescent="0.25">
      <c r="A39" s="1"/>
      <c r="B39" s="40">
        <f>ROW(B39) - ROW($B$9)</f>
        <v>30</v>
      </c>
      <c r="C39" s="52" t="s">
        <v>159</v>
      </c>
      <c r="D39" s="34" t="s">
        <v>34</v>
      </c>
      <c r="E39" s="34" t="s">
        <v>67</v>
      </c>
      <c r="F39" s="35" t="s">
        <v>88</v>
      </c>
      <c r="G39" s="34" t="s">
        <v>111</v>
      </c>
      <c r="H39" s="35" t="s">
        <v>119</v>
      </c>
      <c r="I39" s="34" t="s">
        <v>162</v>
      </c>
      <c r="J39" s="66">
        <v>1</v>
      </c>
      <c r="K39" s="60" t="s">
        <v>174</v>
      </c>
      <c r="L39" s="42">
        <v>0.64280000000000004</v>
      </c>
      <c r="M39" s="38">
        <f t="shared" si="1"/>
        <v>0.64280000000000004</v>
      </c>
      <c r="N39" s="66"/>
    </row>
    <row r="40" spans="1:14" x14ac:dyDescent="0.25">
      <c r="A40" s="1"/>
      <c r="B40" s="41">
        <f t="shared" si="0"/>
        <v>31</v>
      </c>
      <c r="C40" s="53" t="s">
        <v>160</v>
      </c>
      <c r="D40" s="36" t="s">
        <v>35</v>
      </c>
      <c r="E40" s="36" t="s">
        <v>68</v>
      </c>
      <c r="F40" s="37" t="s">
        <v>164</v>
      </c>
      <c r="G40" s="36" t="s">
        <v>89</v>
      </c>
      <c r="H40" s="37" t="s">
        <v>131</v>
      </c>
      <c r="I40" s="36" t="s">
        <v>145</v>
      </c>
      <c r="J40" s="67">
        <v>1</v>
      </c>
      <c r="K40" s="61" t="s">
        <v>176</v>
      </c>
      <c r="L40" s="43">
        <v>0.61</v>
      </c>
      <c r="M40" s="39">
        <f t="shared" si="1"/>
        <v>0.61</v>
      </c>
      <c r="N40" s="67"/>
    </row>
    <row r="41" spans="1:14" ht="15.75" thickBot="1" x14ac:dyDescent="0.3">
      <c r="A41" s="1"/>
      <c r="B41" s="69">
        <f>ROW(B41) - ROW($B$9)</f>
        <v>32</v>
      </c>
      <c r="C41" s="70" t="s">
        <v>160</v>
      </c>
      <c r="D41" s="51" t="s">
        <v>36</v>
      </c>
      <c r="E41" s="51" t="s">
        <v>69</v>
      </c>
      <c r="F41" s="71" t="s">
        <v>164</v>
      </c>
      <c r="G41" s="51" t="s">
        <v>90</v>
      </c>
      <c r="H41" s="71" t="s">
        <v>132</v>
      </c>
      <c r="I41" s="51" t="s">
        <v>163</v>
      </c>
      <c r="J41" s="72">
        <v>1</v>
      </c>
      <c r="K41" s="60" t="s">
        <v>175</v>
      </c>
      <c r="L41" s="42">
        <v>0.73</v>
      </c>
      <c r="M41" s="87">
        <f t="shared" si="1"/>
        <v>0.73</v>
      </c>
      <c r="N41" s="72"/>
    </row>
    <row r="42" spans="1:14" ht="19.5" thickBot="1" x14ac:dyDescent="0.3">
      <c r="A42" s="1"/>
      <c r="B42" s="88"/>
      <c r="C42" s="89"/>
      <c r="D42" s="90"/>
      <c r="E42" s="91"/>
      <c r="F42" s="92"/>
      <c r="G42" s="93"/>
      <c r="H42" s="92"/>
      <c r="I42" s="93"/>
      <c r="J42" s="93"/>
      <c r="K42" s="99" t="s">
        <v>184</v>
      </c>
      <c r="L42" s="99"/>
      <c r="M42" s="44">
        <f>SUM(M10:M41)</f>
        <v>27.087600000000002</v>
      </c>
      <c r="N42" s="94"/>
    </row>
  </sheetData>
  <mergeCells count="3">
    <mergeCell ref="I1:N1"/>
    <mergeCell ref="N3:N8"/>
    <mergeCell ref="K42:L42"/>
  </mergeCells>
  <hyperlinks>
    <hyperlink ref="K10" r:id="rId1" xr:uid="{00000000-0004-0000-0000-000000000000}"/>
    <hyperlink ref="K11" r:id="rId2" xr:uid="{00000000-0004-0000-0000-000001000000}"/>
    <hyperlink ref="K12" r:id="rId3" xr:uid="{00000000-0004-0000-0000-000002000000}"/>
    <hyperlink ref="K13" r:id="rId4" xr:uid="{00000000-0004-0000-0000-000003000000}"/>
    <hyperlink ref="K14" r:id="rId5" xr:uid="{00000000-0004-0000-0000-000004000000}"/>
    <hyperlink ref="K15" r:id="rId6" xr:uid="{00000000-0004-0000-0000-000005000000}"/>
    <hyperlink ref="K16" r:id="rId7" xr:uid="{00000000-0004-0000-0000-000006000000}"/>
    <hyperlink ref="K17" r:id="rId8" xr:uid="{00000000-0004-0000-0000-000007000000}"/>
    <hyperlink ref="K18" r:id="rId9" xr:uid="{00000000-0004-0000-0000-000008000000}"/>
    <hyperlink ref="K19" r:id="rId10" xr:uid="{00000000-0004-0000-0000-000009000000}"/>
    <hyperlink ref="K20" r:id="rId11" xr:uid="{00000000-0004-0000-0000-00000A000000}"/>
    <hyperlink ref="K21" r:id="rId12" xr:uid="{00000000-0004-0000-0000-00000B000000}"/>
    <hyperlink ref="K22" r:id="rId13" xr:uid="{00000000-0004-0000-0000-00000C000000}"/>
    <hyperlink ref="K23" r:id="rId14" xr:uid="{00000000-0004-0000-0000-00000D000000}"/>
    <hyperlink ref="K24" r:id="rId15" xr:uid="{00000000-0004-0000-0000-00000E000000}"/>
    <hyperlink ref="K25" r:id="rId16" xr:uid="{00000000-0004-0000-0000-00000F000000}"/>
    <hyperlink ref="K26" r:id="rId17" xr:uid="{00000000-0004-0000-0000-000010000000}"/>
    <hyperlink ref="K27" r:id="rId18" xr:uid="{00000000-0004-0000-0000-000011000000}"/>
    <hyperlink ref="K28" r:id="rId19" xr:uid="{00000000-0004-0000-0000-000012000000}"/>
    <hyperlink ref="K29" r:id="rId20" xr:uid="{00000000-0004-0000-0000-000013000000}"/>
    <hyperlink ref="K32" r:id="rId21" xr:uid="{00000000-0004-0000-0000-000014000000}"/>
    <hyperlink ref="K33" r:id="rId22" xr:uid="{00000000-0004-0000-0000-000015000000}"/>
    <hyperlink ref="K34" r:id="rId23" xr:uid="{00000000-0004-0000-0000-000016000000}"/>
    <hyperlink ref="K35" r:id="rId24" xr:uid="{00000000-0004-0000-0000-000017000000}"/>
    <hyperlink ref="K36" r:id="rId25" xr:uid="{00000000-0004-0000-0000-000018000000}"/>
    <hyperlink ref="K37" r:id="rId26" xr:uid="{00000000-0004-0000-0000-000019000000}"/>
    <hyperlink ref="K39" r:id="rId27" xr:uid="{00000000-0004-0000-0000-00001A000000}"/>
    <hyperlink ref="K41" r:id="rId28" xr:uid="{00000000-0004-0000-0000-00001B000000}"/>
    <hyperlink ref="K30" r:id="rId29" xr:uid="{00000000-0004-0000-0000-00001C000000}"/>
    <hyperlink ref="K38" r:id="rId30" xr:uid="{00000000-0004-0000-0000-00001D000000}"/>
    <hyperlink ref="K40" r:id="rId31" xr:uid="{00000000-0004-0000-0000-00001E000000}"/>
  </hyperlinks>
  <pageMargins left="0.7" right="0.7" top="0.75" bottom="0.75" header="0.3" footer="0.3"/>
  <pageSetup paperSize="9" orientation="portrait" r:id="rId32"/>
  <drawing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Nymble 3</dc:creator>
  <cp:lastModifiedBy>Iftikhar Ahmed</cp:lastModifiedBy>
  <dcterms:created xsi:type="dcterms:W3CDTF">2019-12-12T10:34:26Z</dcterms:created>
  <dcterms:modified xsi:type="dcterms:W3CDTF">2023-01-30T17:04:54Z</dcterms:modified>
</cp:coreProperties>
</file>