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ColeBenson-SmartMotors\Design-Files\LSS_Top_Board_v3.4\BOM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" i="1" l="1"/>
  <c r="M97" i="1"/>
  <c r="M95" i="1"/>
  <c r="M98" i="1"/>
  <c r="M75" i="1"/>
  <c r="M74" i="1"/>
  <c r="M71" i="1"/>
  <c r="M64" i="1"/>
  <c r="M46" i="1"/>
  <c r="Q97" i="1" l="1"/>
  <c r="Q96" i="1"/>
  <c r="Q95" i="1"/>
  <c r="Q75" i="1" l="1"/>
  <c r="Q74" i="1"/>
  <c r="Q71" i="1"/>
  <c r="B71" i="1"/>
  <c r="Q64" i="1"/>
  <c r="B64" i="1"/>
  <c r="Q46" i="1"/>
  <c r="B46" i="1" l="1"/>
  <c r="M45" i="1" l="1"/>
  <c r="M31" i="1"/>
  <c r="M44" i="1"/>
  <c r="M40" i="1"/>
  <c r="M41" i="1"/>
  <c r="M42" i="1"/>
  <c r="M43" i="1"/>
  <c r="M58" i="1"/>
  <c r="M70" i="1"/>
  <c r="B98" i="1"/>
  <c r="M90" i="1"/>
  <c r="Q90" i="1"/>
  <c r="Q70" i="1"/>
  <c r="B70" i="1"/>
  <c r="Q58" i="1"/>
  <c r="B58" i="1"/>
  <c r="Q45" i="1"/>
  <c r="B45" i="1"/>
  <c r="Q44" i="1"/>
  <c r="B44" i="1"/>
  <c r="Q43" i="1"/>
  <c r="B43" i="1"/>
  <c r="Q42" i="1"/>
  <c r="B42" i="1"/>
  <c r="Q41" i="1"/>
  <c r="B41" i="1"/>
  <c r="Q40" i="1"/>
  <c r="B40" i="1"/>
  <c r="Q31" i="1"/>
  <c r="B31" i="1"/>
  <c r="M26" i="1"/>
  <c r="M27" i="1"/>
  <c r="M28" i="1"/>
  <c r="Q28" i="1"/>
  <c r="B28" i="1"/>
  <c r="Q27" i="1"/>
  <c r="B27" i="1"/>
  <c r="Q26" i="1"/>
  <c r="B26" i="1"/>
  <c r="B29" i="1"/>
  <c r="M29" i="1"/>
  <c r="Q29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0" i="1"/>
  <c r="B32" i="1"/>
  <c r="B33" i="1"/>
  <c r="B34" i="1"/>
  <c r="B35" i="1"/>
  <c r="B36" i="1"/>
  <c r="B37" i="1"/>
  <c r="B38" i="1"/>
  <c r="B39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5" i="1"/>
  <c r="B66" i="1"/>
  <c r="B67" i="1"/>
  <c r="B68" i="1"/>
  <c r="B6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Q54" i="1"/>
  <c r="M54" i="1"/>
  <c r="Q53" i="1" l="1"/>
  <c r="M53" i="1"/>
  <c r="Q39" i="1"/>
  <c r="M39" i="1"/>
  <c r="Q55" i="1" l="1"/>
  <c r="M55" i="1"/>
  <c r="Q60" i="1" l="1"/>
  <c r="M60" i="1"/>
  <c r="Q14" i="1" l="1"/>
  <c r="Q73" i="1"/>
  <c r="M73" i="1"/>
  <c r="Q12" i="1" l="1"/>
  <c r="Q13" i="1"/>
  <c r="Q15" i="1"/>
  <c r="Q16" i="1"/>
  <c r="Q17" i="1"/>
  <c r="Q18" i="1"/>
  <c r="Q19" i="1"/>
  <c r="Q20" i="1"/>
  <c r="Q99" i="1" s="1"/>
  <c r="Q22" i="1"/>
  <c r="Q11" i="1"/>
  <c r="Q10" i="1"/>
  <c r="M12" i="1" l="1"/>
  <c r="M13" i="1"/>
  <c r="M14" i="1"/>
  <c r="M15" i="1"/>
  <c r="M16" i="1"/>
  <c r="M17" i="1"/>
  <c r="M18" i="1"/>
  <c r="M19" i="1"/>
  <c r="M20" i="1"/>
  <c r="M22" i="1"/>
  <c r="M23" i="1"/>
  <c r="Q23" i="1" s="1"/>
  <c r="M24" i="1"/>
  <c r="Q24" i="1" s="1"/>
  <c r="M25" i="1"/>
  <c r="Q25" i="1" s="1"/>
  <c r="M21" i="1"/>
  <c r="Q21" i="1" s="1"/>
  <c r="M30" i="1"/>
  <c r="Q30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6" i="1"/>
  <c r="Q56" i="1" s="1"/>
  <c r="M57" i="1"/>
  <c r="Q57" i="1" s="1"/>
  <c r="M59" i="1"/>
  <c r="Q59" i="1" s="1"/>
  <c r="M61" i="1"/>
  <c r="Q61" i="1" s="1"/>
  <c r="M62" i="1"/>
  <c r="N62" i="1" s="1"/>
  <c r="M63" i="1"/>
  <c r="Q63" i="1" s="1"/>
  <c r="M65" i="1"/>
  <c r="Q65" i="1" s="1"/>
  <c r="M66" i="1"/>
  <c r="Q66" i="1" s="1"/>
  <c r="M67" i="1"/>
  <c r="Q67" i="1" s="1"/>
  <c r="M68" i="1"/>
  <c r="Q68" i="1" s="1"/>
  <c r="M69" i="1"/>
  <c r="Q69" i="1" s="1"/>
  <c r="M72" i="1"/>
  <c r="Q72" i="1" s="1"/>
  <c r="M80" i="1"/>
  <c r="Q80" i="1" s="1"/>
  <c r="M76" i="1"/>
  <c r="Q76" i="1" s="1"/>
  <c r="M77" i="1"/>
  <c r="Q77" i="1" s="1"/>
  <c r="M78" i="1"/>
  <c r="Q78" i="1" s="1"/>
  <c r="M79" i="1"/>
  <c r="Q79" i="1" s="1"/>
  <c r="M81" i="1"/>
  <c r="Q81" i="1" s="1"/>
  <c r="M82" i="1"/>
  <c r="Q82" i="1" s="1"/>
  <c r="M83" i="1"/>
  <c r="Q83" i="1" s="1"/>
  <c r="M85" i="1"/>
  <c r="Q85" i="1" s="1"/>
  <c r="M86" i="1"/>
  <c r="Q86" i="1" s="1"/>
  <c r="M84" i="1"/>
  <c r="Q84" i="1" s="1"/>
  <c r="M87" i="1"/>
  <c r="N87" i="1" s="1"/>
  <c r="M88" i="1"/>
  <c r="Q88" i="1" s="1"/>
  <c r="M89" i="1"/>
  <c r="Q89" i="1" s="1"/>
  <c r="M91" i="1"/>
  <c r="Q91" i="1" s="1"/>
  <c r="M92" i="1"/>
  <c r="Q92" i="1" s="1"/>
  <c r="M93" i="1"/>
  <c r="Q93" i="1" s="1"/>
  <c r="M94" i="1"/>
  <c r="Q94" i="1" s="1"/>
  <c r="Q98" i="1"/>
  <c r="M11" i="1"/>
  <c r="M10" i="1"/>
  <c r="Q100" i="1" l="1"/>
  <c r="B10" i="1"/>
</calcChain>
</file>

<file path=xl/sharedStrings.xml><?xml version="1.0" encoding="utf-8"?>
<sst xmlns="http://schemas.openxmlformats.org/spreadsheetml/2006/main" count="917" uniqueCount="521">
  <si>
    <t>Component list</t>
  </si>
  <si>
    <t>Source Data From:</t>
  </si>
  <si>
    <t>Project:</t>
  </si>
  <si>
    <t>Variant:</t>
  </si>
  <si>
    <t>#</t>
  </si>
  <si>
    <t>Approved</t>
  </si>
  <si>
    <t>Notes</t>
  </si>
  <si>
    <t>Designator</t>
  </si>
  <si>
    <t>C1</t>
  </si>
  <si>
    <t>C9</t>
  </si>
  <si>
    <t>C17</t>
  </si>
  <si>
    <t>C22</t>
  </si>
  <si>
    <t>C30</t>
  </si>
  <si>
    <t>C36</t>
  </si>
  <si>
    <t>C42</t>
  </si>
  <si>
    <t>C50</t>
  </si>
  <si>
    <t>C57, C58, C59, C60</t>
  </si>
  <si>
    <t>D1</t>
  </si>
  <si>
    <t>D2</t>
  </si>
  <si>
    <t>F1</t>
  </si>
  <si>
    <t>FB1, FB2, FB3, FB4</t>
  </si>
  <si>
    <t>J1</t>
  </si>
  <si>
    <t>J2, J5</t>
  </si>
  <si>
    <t>J3</t>
  </si>
  <si>
    <t>J4</t>
  </si>
  <si>
    <t>L1</t>
  </si>
  <si>
    <t>L2</t>
  </si>
  <si>
    <t>LED1</t>
  </si>
  <si>
    <t>P1, P2</t>
  </si>
  <si>
    <t>P3, P4, P5, P6</t>
  </si>
  <si>
    <t>R1, R2</t>
  </si>
  <si>
    <t>R3</t>
  </si>
  <si>
    <t>R4</t>
  </si>
  <si>
    <t>R5, R32</t>
  </si>
  <si>
    <t>R6, R7, R8, R9</t>
  </si>
  <si>
    <t>R22</t>
  </si>
  <si>
    <t>R23</t>
  </si>
  <si>
    <t>R29</t>
  </si>
  <si>
    <t>R33, R46</t>
  </si>
  <si>
    <t>R35, R39</t>
  </si>
  <si>
    <t>R36</t>
  </si>
  <si>
    <t>R37</t>
  </si>
  <si>
    <t>R40</t>
  </si>
  <si>
    <t>R41</t>
  </si>
  <si>
    <t>SW1</t>
  </si>
  <si>
    <t>T1</t>
  </si>
  <si>
    <t>U1</t>
  </si>
  <si>
    <t>U2</t>
  </si>
  <si>
    <t>U3</t>
  </si>
  <si>
    <t>U4</t>
  </si>
  <si>
    <t>U5</t>
  </si>
  <si>
    <t>U6</t>
  </si>
  <si>
    <t>U7</t>
  </si>
  <si>
    <t>U10</t>
  </si>
  <si>
    <t>Description</t>
  </si>
  <si>
    <t>CAP ALUM 220UF 20% 50V SMD</t>
  </si>
  <si>
    <t>Cap Ceramic 0.1uF 50VDC X7R 10% SMD 0603 Paper T/R</t>
  </si>
  <si>
    <t>CAP CER 10000PF 25V X7R 0402</t>
  </si>
  <si>
    <t>CAP CER 0.47UF 50V X5R 0402</t>
  </si>
  <si>
    <t>CAP, 2.2µF, 35V, 10%, X5R, 0603</t>
  </si>
  <si>
    <t>CAP CER 1UF 25V X5R 0603</t>
  </si>
  <si>
    <t>CAP CER 0.082UF 50V X7R 0603</t>
  </si>
  <si>
    <t>Cap Ceramic 0.22uF 100V X7R 10% SMD 0805 125°C Embossed T/R</t>
  </si>
  <si>
    <t>0603 .022uF 100volts X7R 10% T=0.8mm</t>
  </si>
  <si>
    <t>CAP CER 0.1UF 50V X7R 0402</t>
  </si>
  <si>
    <t>CAP CER 0.47uF 50V X7R 0603</t>
  </si>
  <si>
    <t>CAP CER 4.7UF 25V X5R 0603</t>
  </si>
  <si>
    <t>CAP CER 1000PF 100V X7R 0402</t>
  </si>
  <si>
    <t>CAP CER 2200PF 50V X7R 0603</t>
  </si>
  <si>
    <t>CAP CER 1206 47 uF 25 V ±20 % Tol. X5R</t>
  </si>
  <si>
    <t>CAP TANT 100UF 20% 25V 2917</t>
  </si>
  <si>
    <t>CAP CER 470pF 10% X7R 50V 0603 SMD</t>
  </si>
  <si>
    <t>CAP CER 1nF 100V X7R 0603</t>
  </si>
  <si>
    <t>Diode Schottky 30V 1A Surface Mount USC</t>
  </si>
  <si>
    <t>500μA@100V 100V Single 600mV@1A 1A SMA Schottky Barrier Diodes (SBD) ROHS</t>
  </si>
  <si>
    <t>40V 500mV@2A 2A SMA(DO-214AC) Schottky Barrier Diodes (SBD) ROHS</t>
  </si>
  <si>
    <t>FUSE BOARD MNT 15A 125VAC 32VDC</t>
  </si>
  <si>
    <t>Ferrite Beads Multi-Layer 120Ohm 25% 100MHz 2A 45mOhm DCR 0603 Automotive T/R</t>
  </si>
  <si>
    <t>CONN HEADER SMD 26POS 1.27MM</t>
  </si>
  <si>
    <t>CONN HEADER VERT 4POS 2.5MM</t>
  </si>
  <si>
    <t>Inductor Power Shielded Wirewound 220uH 20% 1KHz Ferrite 1.3A 310mOhm DCR Blister T/R</t>
  </si>
  <si>
    <t>Standard LEDs - SMD SMD LED Red/Grn/Blue 625/1550/260 mcd</t>
  </si>
  <si>
    <t>XT60 CONNECTORS MALE/FEMALE PAIR</t>
  </si>
  <si>
    <t>Test Point ON</t>
  </si>
  <si>
    <t>RES SMD 5.1K OHM 5% 1/10W 0603</t>
  </si>
  <si>
    <t>Res 0603 3.9K Ohm 1% 0.1W(1/10W) ±100ppm/°C Pad SMD T/R</t>
  </si>
  <si>
    <t>100mW 50V ±1% ±100ppm/℃ -55℃~+155℃ 7.87kΩ 0603 Chip Resistor - Surface Mount ROHS</t>
  </si>
  <si>
    <t>RES SMD 0R, 1%, 0.1W, 0603</t>
  </si>
  <si>
    <t>RES SMD 47OHM 0.1W 0603</t>
  </si>
  <si>
    <t>RES SMD 150OHM 1/10W 0603</t>
  </si>
  <si>
    <t>RES SMD 2.2OHM 0603</t>
  </si>
  <si>
    <t>RES SMD 127K OHM 1% 1/10W 0603</t>
  </si>
  <si>
    <t>Res Thick Film 0603 100K Ohm 5% 1/10W 100ppm/C Molded SMD SMD Paper T/R</t>
  </si>
  <si>
    <t>RES SMD 51R 100mW 0603</t>
  </si>
  <si>
    <t>RES SMD 2K OHM 1% 1/10W 0603</t>
  </si>
  <si>
    <t>Res SMD 0603 51.1K Ohm 0.1% 1/10W</t>
  </si>
  <si>
    <t>±1% 1/10W Thick Film Resistors 75V ±100ppm/℃ -55℃~+155℃ 1.2kΩ 0603 Chip Resistor - Surface Mount ROHS</t>
  </si>
  <si>
    <t>±1% 1/10W Thick Film Resistors 75V ±600ppm/℃ -55℃~+155℃ 0.33Ω 0603 Chip Resistor - Surface Mount ROHS</t>
  </si>
  <si>
    <t>RES SMD 10K Ohm 1% 1/10W 0603</t>
  </si>
  <si>
    <t>Memontary Tactile Push Button Switch 6X6X4.3 / 4.5 / 5/6/7/8/9/10 / 13mm SMD</t>
  </si>
  <si>
    <t>XFRMR ISOL BUCK DC/DC CONV SMD</t>
  </si>
  <si>
    <t>IC REG BUCK FLYBCK ADJ 12WSON</t>
  </si>
  <si>
    <t>IC REG CHARGE PUMP 5V 140MA 6SON</t>
  </si>
  <si>
    <t>1.5-A boost, buck, inverting switching regulator, operation from 0°C to 70°C 8-SOIC 0 to 70</t>
  </si>
  <si>
    <t>IC MTR DRVR BIPOLAR 8-60V 48TQFP</t>
  </si>
  <si>
    <t>IC BUS BUFFER TRI-ST QD 14TSSOP</t>
  </si>
  <si>
    <t>Footprint</t>
  </si>
  <si>
    <t>Cap 0603</t>
  </si>
  <si>
    <t>Cap 0402</t>
  </si>
  <si>
    <t>Cap0805</t>
  </si>
  <si>
    <t>Cap1206</t>
  </si>
  <si>
    <t>CAP- 2917</t>
  </si>
  <si>
    <t>CUS10S30,H3F</t>
  </si>
  <si>
    <t>SMA</t>
  </si>
  <si>
    <t>0685H9150-01</t>
  </si>
  <si>
    <t>MPZ1608S121ATDH5</t>
  </si>
  <si>
    <t>M55-7012642R</t>
  </si>
  <si>
    <t>B4B-XH-A(LF)(SN)</t>
  </si>
  <si>
    <t>SLF12575T-221M1R3-PF</t>
  </si>
  <si>
    <t>LTST-G683GEBW</t>
  </si>
  <si>
    <t>PRT-10474</t>
  </si>
  <si>
    <t>TEST POINT</t>
  </si>
  <si>
    <t>Res0603</t>
  </si>
  <si>
    <t>RES 2512</t>
  </si>
  <si>
    <t>Tactile Switch 13mm Actuator</t>
  </si>
  <si>
    <t>LM5160ADNTR</t>
  </si>
  <si>
    <t>TPS60150DRVR</t>
  </si>
  <si>
    <t>SOIC-8</t>
  </si>
  <si>
    <t>48-tqfp-ep (7x7)</t>
  </si>
  <si>
    <t>SOT-23-6</t>
  </si>
  <si>
    <t>SN74LVTH125PWR</t>
  </si>
  <si>
    <t>Manufacturer Part Number</t>
  </si>
  <si>
    <t>CL10B104KB8NNNC</t>
  </si>
  <si>
    <t>CC0402KRX7R8BB103</t>
  </si>
  <si>
    <t>UMK105ABJ474KV-F</t>
  </si>
  <si>
    <t>GRM188R6YA225KA12D</t>
  </si>
  <si>
    <t>CC0603KRX5R8BB105</t>
  </si>
  <si>
    <t>CC0603KRX7R9BB823</t>
  </si>
  <si>
    <t>08051C224K4T2A</t>
  </si>
  <si>
    <t>CGA3E2X7R2A223K080AA</t>
  </si>
  <si>
    <t>CL05B104KB54PNC</t>
  </si>
  <si>
    <t>UMK107B7474KA-TR</t>
  </si>
  <si>
    <t>CL10A475KA8NQNC</t>
  </si>
  <si>
    <t>CC0603KRX7R9BB222</t>
  </si>
  <si>
    <t>GRM31CR61E476ME44L</t>
  </si>
  <si>
    <t>TAJE107M025RNJ</t>
  </si>
  <si>
    <t>CC0603KRX7R9BB471</t>
  </si>
  <si>
    <t>CL10B102KC8NNNC</t>
  </si>
  <si>
    <t>RC0603JR-075K1L</t>
  </si>
  <si>
    <t>RC0603FR-073K9L</t>
  </si>
  <si>
    <t>RS-03K7871FT</t>
  </si>
  <si>
    <t>RC0603FR-070RL</t>
  </si>
  <si>
    <t>RC0603FR-0747RL</t>
  </si>
  <si>
    <t>RC0603FR-07150RL</t>
  </si>
  <si>
    <t>ERJ-3GEYJ2R2V</t>
  </si>
  <si>
    <t>RT0603FRE07127KL</t>
  </si>
  <si>
    <t>RC0603JR-07100KL</t>
  </si>
  <si>
    <t>RC0603FR-0751RL</t>
  </si>
  <si>
    <t>RC0603FR-072KL</t>
  </si>
  <si>
    <t>ERA-3AEB5112V</t>
  </si>
  <si>
    <t>RC0603FR-0710KL</t>
  </si>
  <si>
    <t>MC34063ADR</t>
  </si>
  <si>
    <t>TMC5160A-TA-T</t>
  </si>
  <si>
    <t>Manufacturer</t>
  </si>
  <si>
    <t>Samsung</t>
  </si>
  <si>
    <t>Yageo</t>
  </si>
  <si>
    <t>Taiyo Yuden</t>
  </si>
  <si>
    <t>Murata</t>
  </si>
  <si>
    <t>Kyocera AVX</t>
  </si>
  <si>
    <t>TDK</t>
  </si>
  <si>
    <t>Wurth Electronics</t>
  </si>
  <si>
    <t>Toshiba</t>
  </si>
  <si>
    <t>Yangzhou</t>
  </si>
  <si>
    <t>Nexperia</t>
  </si>
  <si>
    <t>Bel</t>
  </si>
  <si>
    <t>SOFNG</t>
  </si>
  <si>
    <t>Harwin</t>
  </si>
  <si>
    <t>JST</t>
  </si>
  <si>
    <t>Vishay Lite-On</t>
  </si>
  <si>
    <t>SparkFun</t>
  </si>
  <si>
    <t>FH</t>
  </si>
  <si>
    <t>Ever Ohms Tech</t>
  </si>
  <si>
    <t>Panasonic</t>
  </si>
  <si>
    <t>UNI-ROYAL</t>
  </si>
  <si>
    <t>RALEC</t>
  </si>
  <si>
    <t>WIN ELEC-TECH CO., LTD</t>
  </si>
  <si>
    <t>Wurth Electronics Midcom</t>
  </si>
  <si>
    <t>Texas Instruments</t>
  </si>
  <si>
    <t>Trinamic</t>
  </si>
  <si>
    <t>Maxim</t>
  </si>
  <si>
    <t>220uF</t>
  </si>
  <si>
    <t>0.1uF</t>
  </si>
  <si>
    <t>10nF</t>
  </si>
  <si>
    <t>0.47uF</t>
  </si>
  <si>
    <t>2.2uF</t>
  </si>
  <si>
    <t>1uF</t>
  </si>
  <si>
    <t>10uF</t>
  </si>
  <si>
    <t>82nF</t>
  </si>
  <si>
    <t>220nF</t>
  </si>
  <si>
    <t>22nF</t>
  </si>
  <si>
    <t>0.1UF</t>
  </si>
  <si>
    <t>4.7UF</t>
  </si>
  <si>
    <t>1000pF</t>
  </si>
  <si>
    <t>2.2nF</t>
  </si>
  <si>
    <t>47uF</t>
  </si>
  <si>
    <t>100uF</t>
  </si>
  <si>
    <t>470pF</t>
  </si>
  <si>
    <t>1nF</t>
  </si>
  <si>
    <t>SSL110A</t>
  </si>
  <si>
    <t>SS24A</t>
  </si>
  <si>
    <t>220uH</t>
  </si>
  <si>
    <t>Test Point</t>
  </si>
  <si>
    <t>5.1K</t>
  </si>
  <si>
    <t>3.9K</t>
  </si>
  <si>
    <t>7.87k</t>
  </si>
  <si>
    <t>0R</t>
  </si>
  <si>
    <t>47R</t>
  </si>
  <si>
    <t>150R</t>
  </si>
  <si>
    <t>2R2</t>
  </si>
  <si>
    <t>127K</t>
  </si>
  <si>
    <t>100K</t>
  </si>
  <si>
    <t>51R</t>
  </si>
  <si>
    <t>2K</t>
  </si>
  <si>
    <t>51.1K</t>
  </si>
  <si>
    <t>1.2K</t>
  </si>
  <si>
    <t>0.33R</t>
  </si>
  <si>
    <t>10K</t>
  </si>
  <si>
    <t>Quantity</t>
  </si>
  <si>
    <t>Custom</t>
  </si>
  <si>
    <t>IND 0603</t>
  </si>
  <si>
    <t>6-SON</t>
  </si>
  <si>
    <t>16-SOIC</t>
  </si>
  <si>
    <t>14-TSSOP</t>
  </si>
  <si>
    <t>-</t>
  </si>
  <si>
    <t>Remarks</t>
  </si>
  <si>
    <t>Capacitor</t>
  </si>
  <si>
    <t>Diode</t>
  </si>
  <si>
    <t>Inductor</t>
  </si>
  <si>
    <t>Fuse</t>
  </si>
  <si>
    <t>Connector</t>
  </si>
  <si>
    <t>Header</t>
  </si>
  <si>
    <t>LED</t>
  </si>
  <si>
    <t>Mosfet</t>
  </si>
  <si>
    <t>Resistor</t>
  </si>
  <si>
    <t>Item Type</t>
  </si>
  <si>
    <t>Switch</t>
  </si>
  <si>
    <t>Transformer</t>
  </si>
  <si>
    <t>IC</t>
  </si>
  <si>
    <t>0603WAF1201T5E</t>
  </si>
  <si>
    <t>RTT03R330FTP</t>
  </si>
  <si>
    <t>Top_Board</t>
  </si>
  <si>
    <t>Smart Motors</t>
  </si>
  <si>
    <t>Bill of Materials for Project (Smart Motors)</t>
  </si>
  <si>
    <t>Alternate Part Number</t>
  </si>
  <si>
    <t>LCSC Part Number</t>
  </si>
  <si>
    <t>Quantity (20 Boards)</t>
  </si>
  <si>
    <t>MOQ (20 Boards)</t>
  </si>
  <si>
    <t>Links</t>
  </si>
  <si>
    <t>Unit Cost (20 Boards)</t>
  </si>
  <si>
    <t>Total Cost (20 Boards)</t>
  </si>
  <si>
    <t>LCSC</t>
  </si>
  <si>
    <t>C1591</t>
  </si>
  <si>
    <t>C327025</t>
  </si>
  <si>
    <t>C386109</t>
  </si>
  <si>
    <t>C86017</t>
  </si>
  <si>
    <t>C14664</t>
  </si>
  <si>
    <t>C107100</t>
  </si>
  <si>
    <t>C513710</t>
  </si>
  <si>
    <t>CC0805KKX7R0BB224</t>
  </si>
  <si>
    <t>TCC0603X7R223K101CT</t>
  </si>
  <si>
    <t>C376821</t>
  </si>
  <si>
    <t>C307331</t>
  </si>
  <si>
    <t>C16, C18, C19, C21, C26, C27, C28, C31</t>
  </si>
  <si>
    <t>C92847</t>
  </si>
  <si>
    <t>C69335</t>
  </si>
  <si>
    <t>CC0402KRX7R0BB102</t>
  </si>
  <si>
    <t>C527013</t>
  </si>
  <si>
    <t>C107082</t>
  </si>
  <si>
    <t>C403725</t>
  </si>
  <si>
    <t>C7230</t>
  </si>
  <si>
    <t>C107092</t>
  </si>
  <si>
    <t>C153291</t>
  </si>
  <si>
    <t>C146335</t>
  </si>
  <si>
    <t>C698870</t>
  </si>
  <si>
    <t>C842786</t>
  </si>
  <si>
    <t>12D2150E</t>
  </si>
  <si>
    <t>C182976</t>
  </si>
  <si>
    <t>C307770</t>
  </si>
  <si>
    <t>MC-318FB</t>
  </si>
  <si>
    <t>C2977724</t>
  </si>
  <si>
    <t>Mouser</t>
  </si>
  <si>
    <t>C144395</t>
  </si>
  <si>
    <t>C93225</t>
  </si>
  <si>
    <t>Chipmall</t>
  </si>
  <si>
    <t>DO NOT MOUNT</t>
  </si>
  <si>
    <t>AO4882-MS</t>
  </si>
  <si>
    <t>C2847038</t>
  </si>
  <si>
    <t>C14677</t>
  </si>
  <si>
    <t>C114616</t>
  </si>
  <si>
    <t>C322001</t>
  </si>
  <si>
    <t>C100044</t>
  </si>
  <si>
    <t>C114623</t>
  </si>
  <si>
    <t>C114608</t>
  </si>
  <si>
    <t>ARG03FTC1273</t>
  </si>
  <si>
    <t>C217715</t>
  </si>
  <si>
    <t>C100048</t>
  </si>
  <si>
    <t>C114628</t>
  </si>
  <si>
    <t>C105576</t>
  </si>
  <si>
    <t>TME</t>
  </si>
  <si>
    <t>C22765</t>
  </si>
  <si>
    <t>C103893</t>
  </si>
  <si>
    <t>C98220</t>
  </si>
  <si>
    <t>Winsource</t>
  </si>
  <si>
    <t>BD9876AEFJ-E2</t>
  </si>
  <si>
    <t>C79958</t>
  </si>
  <si>
    <t>C100023</t>
  </si>
  <si>
    <t>C516354</t>
  </si>
  <si>
    <t>Digikey</t>
  </si>
  <si>
    <t>C7042</t>
  </si>
  <si>
    <t>SUM</t>
  </si>
  <si>
    <t>PER BOARD COST</t>
  </si>
  <si>
    <t>R14, R15, R16, R17, R18, R19, R20, R26</t>
  </si>
  <si>
    <t>R34</t>
  </si>
  <si>
    <t>0603WAF220JT5E</t>
  </si>
  <si>
    <t>C23345</t>
  </si>
  <si>
    <t>22R</t>
  </si>
  <si>
    <t>C33</t>
  </si>
  <si>
    <t>C4</t>
  </si>
  <si>
    <t>CAP CER 6.8nF 50V X7R 0603</t>
  </si>
  <si>
    <t>C1631</t>
  </si>
  <si>
    <t>GRM188R6YA106MA73D</t>
  </si>
  <si>
    <t>C194427</t>
  </si>
  <si>
    <t>RES SMD 110K OHM 0.5% 1/10W 0603</t>
  </si>
  <si>
    <t>C423090</t>
  </si>
  <si>
    <t>DMBJ</t>
  </si>
  <si>
    <t>C2849490</t>
  </si>
  <si>
    <t>Will be provided by Robotshop for prototyping</t>
  </si>
  <si>
    <t>RES SMD 22HM 1/10W 0603</t>
  </si>
  <si>
    <t>C43</t>
  </si>
  <si>
    <t>6.8nF</t>
  </si>
  <si>
    <t>D4, D5, D6, D7, D8, D9, D10, D11</t>
  </si>
  <si>
    <t>33uH</t>
  </si>
  <si>
    <t>PNLS5020-330</t>
  </si>
  <si>
    <r>
      <t>1A</t>
    </r>
    <r>
      <rPr>
        <strike/>
        <sz val="9"/>
        <color rgb="FFC0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33uH</t>
    </r>
    <r>
      <rPr>
        <sz val="9"/>
        <rFont val="Calibri"/>
        <family val="2"/>
        <scheme val="minor"/>
      </rPr>
      <t xml:space="preserve"> ±20% </t>
    </r>
    <r>
      <rPr>
        <sz val="9"/>
        <rFont val="Calibri"/>
        <family val="2"/>
        <scheme val="minor"/>
      </rPr>
      <t>356mΩ SMD Power Inductors ROHS</t>
    </r>
  </si>
  <si>
    <t>110K</t>
  </si>
  <si>
    <t>0603WAD1103T5E</t>
  </si>
  <si>
    <t>R38, RF1, RF2, RF3, RF4, RF5</t>
  </si>
  <si>
    <t>0603B682K500NT</t>
  </si>
  <si>
    <r>
      <t xml:space="preserve">CAP CER 10UF </t>
    </r>
    <r>
      <rPr>
        <sz val="9"/>
        <color theme="1"/>
        <rFont val="Calibri"/>
        <family val="2"/>
        <scheme val="minor"/>
      </rPr>
      <t>35V</t>
    </r>
    <r>
      <rPr>
        <sz val="9"/>
        <rFont val="Calibri"/>
        <family val="2"/>
        <scheme val="minor"/>
      </rPr>
      <t xml:space="preserve"> X5R 0603</t>
    </r>
  </si>
  <si>
    <r>
      <t xml:space="preserve">C3, </t>
    </r>
    <r>
      <rPr>
        <sz val="9"/>
        <color theme="1"/>
        <rFont val="Calibri"/>
        <family val="2"/>
        <scheme val="minor"/>
      </rPr>
      <t>C46</t>
    </r>
  </si>
  <si>
    <r>
      <t>D3,</t>
    </r>
    <r>
      <rPr>
        <sz val="9"/>
        <color theme="1"/>
        <rFont val="Calibri"/>
        <family val="2"/>
        <scheme val="minor"/>
      </rPr>
      <t xml:space="preserve"> DF2</t>
    </r>
  </si>
  <si>
    <r>
      <t xml:space="preserve">R30, </t>
    </r>
    <r>
      <rPr>
        <sz val="9"/>
        <color theme="1"/>
        <rFont val="Calibri"/>
        <family val="2"/>
        <scheme val="minor"/>
      </rPr>
      <t>R31</t>
    </r>
  </si>
  <si>
    <t>LED Glass Pipe</t>
  </si>
  <si>
    <t>Mounting Holes required in design</t>
  </si>
  <si>
    <t xml:space="preserve"> LIGHT PIPE VERT 0.500" RND FACE</t>
  </si>
  <si>
    <t>VLP-500-R</t>
  </si>
  <si>
    <t>Bivar Inc.</t>
  </si>
  <si>
    <t>J11</t>
  </si>
  <si>
    <t>EEEFT1H221AP</t>
  </si>
  <si>
    <t>C178594</t>
  </si>
  <si>
    <t>Ali-E</t>
  </si>
  <si>
    <t>C5, C6, C14, C29, C34, C35</t>
  </si>
  <si>
    <t>R12, R13</t>
  </si>
  <si>
    <t>2W 50mΩ ±1% 2512 Current Sense Resistors/Shunt Resistors ROHS</t>
  </si>
  <si>
    <t>CRH2512FR050E04Z</t>
  </si>
  <si>
    <t>C176035</t>
  </si>
  <si>
    <t>50mR</t>
  </si>
  <si>
    <t>D12, D13</t>
  </si>
  <si>
    <t>TVS DIODE 24VWM 41VC TO236AB</t>
  </si>
  <si>
    <t>SOT-23</t>
  </si>
  <si>
    <t>PESD2CAN,215</t>
  </si>
  <si>
    <t>J6</t>
  </si>
  <si>
    <t>CONN HEADER SMD 3POS 1.25MM</t>
  </si>
  <si>
    <t>Molex</t>
  </si>
  <si>
    <t>Q1, Q2, Q3, Q4</t>
  </si>
  <si>
    <t>CRS01(TE85L,Q,M)</t>
  </si>
  <si>
    <t>85511-5001</t>
  </si>
  <si>
    <t>B4P-VH-FB-B(LF)(SN)</t>
  </si>
  <si>
    <t>DIODE SCHOTTKY 30V 1A SOD123F</t>
  </si>
  <si>
    <t>TOSHIBA</t>
  </si>
  <si>
    <t>Ethernet Connector</t>
  </si>
  <si>
    <t>CONN MOD JACK 8P8C VERT UNSHLD</t>
  </si>
  <si>
    <t>USB Connector</t>
  </si>
  <si>
    <t>CONN HEADER VERT 4POS 3.96MM</t>
  </si>
  <si>
    <t>40V 6A 25mΩ@10V,6A 1.9W 1.6V@250uA 76pF@15V 2 N-Channel 1.013nF@15V 9.8nC@4.5V -55℃~+150℃@(Tj) SOP-8 MOSFETs ROHS</t>
  </si>
  <si>
    <t>MSKSEMI</t>
  </si>
  <si>
    <t>NO Step-down type 1 Step-down 1V~29.4V 7V~42V 3A 300kHz SOIC-8_EP_150mil DC-DC Converters ROHS</t>
  </si>
  <si>
    <t>8-HTSOP-J</t>
  </si>
  <si>
    <t>ROHM Semicon</t>
  </si>
  <si>
    <t>USB 3.0 3A 1 Brick nogging 24 Female -35℃~+75℃ Type-C SMD USB Connectors ROHS</t>
  </si>
  <si>
    <t>C146292</t>
  </si>
  <si>
    <t>C75176</t>
  </si>
  <si>
    <t>JST Connector</t>
  </si>
  <si>
    <t>C157995</t>
  </si>
  <si>
    <t>SOP-8</t>
  </si>
  <si>
    <t>Pololu</t>
  </si>
  <si>
    <t>J7</t>
  </si>
  <si>
    <t>A1251WV-02P</t>
  </si>
  <si>
    <t>1x2P 1 1.25mm Male pin 2 -25℃~+85℃ 1A Straight Plugin,P=1.25mm Wire To Board / Wire To Wire Connector ROHS</t>
  </si>
  <si>
    <t>HR(Joint Tech Elec)</t>
  </si>
  <si>
    <t>C462105</t>
  </si>
  <si>
    <t>C48, C49</t>
  </si>
  <si>
    <t>C7</t>
  </si>
  <si>
    <t>C23, C24</t>
  </si>
  <si>
    <t>C37</t>
  </si>
  <si>
    <t>C38</t>
  </si>
  <si>
    <t>C39</t>
  </si>
  <si>
    <t>C44, C45</t>
  </si>
  <si>
    <t>D14</t>
  </si>
  <si>
    <t>D15</t>
  </si>
  <si>
    <t>D16, D18</t>
  </si>
  <si>
    <t>D17</t>
  </si>
  <si>
    <t>D19</t>
  </si>
  <si>
    <t>D20, D21</t>
  </si>
  <si>
    <t>L3</t>
  </si>
  <si>
    <t>R10</t>
  </si>
  <si>
    <t>U8</t>
  </si>
  <si>
    <t>U9</t>
  </si>
  <si>
    <t>GRM155R62A104KE14D</t>
  </si>
  <si>
    <t>C1608X5R1E106M080AC</t>
  </si>
  <si>
    <t>C2012X5R1V226MT000E</t>
  </si>
  <si>
    <t>ESD5302F-3/TR</t>
  </si>
  <si>
    <t>SMAJ48A</t>
  </si>
  <si>
    <t>FNR3015S3R9MT</t>
  </si>
  <si>
    <t>RC0201FR-074K7L</t>
  </si>
  <si>
    <t>AP63203WU-7</t>
  </si>
  <si>
    <t>CAP CER 0.1UF 100V X5R 0402</t>
  </si>
  <si>
    <t>Cap-0402</t>
  </si>
  <si>
    <t>C162178</t>
  </si>
  <si>
    <t>0.1uf</t>
  </si>
  <si>
    <t>CAP CER 10UF 25V X5R 0603</t>
  </si>
  <si>
    <t>Cap-0603</t>
  </si>
  <si>
    <t>C2168289</t>
  </si>
  <si>
    <t>CAP CER 22UF 35V X5R 0805</t>
  </si>
  <si>
    <t>Cap-0805</t>
  </si>
  <si>
    <t>TDK Corporation</t>
  </si>
  <si>
    <t>C338080</t>
  </si>
  <si>
    <t>22uF</t>
  </si>
  <si>
    <t>16A 20V 7V 5V@Max Unidirectional SOT-23 TVS ROHS</t>
  </si>
  <si>
    <t>Sot-23</t>
  </si>
  <si>
    <t>WILLSEMI</t>
  </si>
  <si>
    <t>C239643</t>
  </si>
  <si>
    <t>TVS  Diode</t>
  </si>
  <si>
    <t>TVS DIODE 48VWM 77.4VC DO214AC</t>
  </si>
  <si>
    <t>Littelfuse</t>
  </si>
  <si>
    <t>C223991</t>
  </si>
  <si>
    <t>TVS Diode</t>
  </si>
  <si>
    <t>TVS DIODE 3.3VWM 11.5VC MICROSMP</t>
  </si>
  <si>
    <t>MicroSMP</t>
  </si>
  <si>
    <t>C241899</t>
  </si>
  <si>
    <t>MSP3V3HM3/89A</t>
  </si>
  <si>
    <t>TVS DIODE 12VWM 19.9VC MICROSMP</t>
  </si>
  <si>
    <t>C1973858</t>
  </si>
  <si>
    <t>MSMP12A-M3/89A</t>
  </si>
  <si>
    <t>ESD Diode</t>
  </si>
  <si>
    <t>TVS DIODE 5.25VWM 17VC SOT23-6</t>
  </si>
  <si>
    <t>C111212</t>
  </si>
  <si>
    <t>USBLC6-4SC6</t>
  </si>
  <si>
    <t>TVS DIODE 5.25VWM 17VC SOT666</t>
  </si>
  <si>
    <t>SOT-666</t>
  </si>
  <si>
    <t>C15999</t>
  </si>
  <si>
    <t>USBLC6-2P6</t>
  </si>
  <si>
    <t>1.5A 3.9uH ±20% 1.4A SMD,3x3mm Power Inductors ROHS</t>
  </si>
  <si>
    <t>cjiang</t>
  </si>
  <si>
    <t>C167751</t>
  </si>
  <si>
    <t>3.9uH</t>
  </si>
  <si>
    <t>RES SMD 4.7K OHM 1% 1/20W 0201</t>
  </si>
  <si>
    <t>Res-0201</t>
  </si>
  <si>
    <t>4.7K</t>
  </si>
  <si>
    <t>IC REG BUCK 3.3V 2A TSOT26</t>
  </si>
  <si>
    <t>TSOT-23-6</t>
  </si>
  <si>
    <t>Diodes</t>
  </si>
  <si>
    <t>C780769</t>
  </si>
  <si>
    <t>DGTL ISO 3000VRMS 4CH GP 16SSOP</t>
  </si>
  <si>
    <t>16-SSOP</t>
  </si>
  <si>
    <t>C544482</t>
  </si>
  <si>
    <t>ISO7740FDBQR</t>
  </si>
  <si>
    <t>AUTOMOTIVE, GENERAL-PURPOSE, 50-</t>
  </si>
  <si>
    <t>C5216383</t>
  </si>
  <si>
    <t>ISO6762FQDWRQ1</t>
  </si>
  <si>
    <t>Vishay Intertech</t>
  </si>
  <si>
    <t>STMicroelectronics</t>
  </si>
  <si>
    <t>C138135.</t>
  </si>
  <si>
    <t>BZT52C16</t>
  </si>
  <si>
    <t>STD10P6F6</t>
  </si>
  <si>
    <t>RT0603BRE07402RL</t>
  </si>
  <si>
    <t>AC0603JR-07150KL</t>
  </si>
  <si>
    <t>RC0603FR-07100RL</t>
  </si>
  <si>
    <t>MAX31865ATP+</t>
  </si>
  <si>
    <t>C2, C13, C15, C20, C40, C51, C52, C53, C54, C55, C61, C63</t>
  </si>
  <si>
    <t>C8, C10, C11, C12, C41, C62, CF3</t>
  </si>
  <si>
    <t>C25, C32, C47, C56</t>
  </si>
  <si>
    <t>D22</t>
  </si>
  <si>
    <t>Q5</t>
  </si>
  <si>
    <t>R11</t>
  </si>
  <si>
    <t>R21, R24</t>
  </si>
  <si>
    <t>Zener Diode</t>
  </si>
  <si>
    <t>±5% Single 15.3V~17.1V 500mW 16V SOD-123 Zener Diodes ROHS</t>
  </si>
  <si>
    <t>SOD-123</t>
  </si>
  <si>
    <t>Shikues</t>
  </si>
  <si>
    <t>C216724</t>
  </si>
  <si>
    <t>MOSFET</t>
  </si>
  <si>
    <t>MOSFET P CH 60V 10A DPAK</t>
  </si>
  <si>
    <t>DPAK</t>
  </si>
  <si>
    <t>C457501</t>
  </si>
  <si>
    <t>RES SMD 402 OHM 0.1% 1/10W 0603</t>
  </si>
  <si>
    <t>C849745</t>
  </si>
  <si>
    <t>402R</t>
  </si>
  <si>
    <t>RES SMD 150K OHM 5% 1/10W 0603</t>
  </si>
  <si>
    <t>150K</t>
  </si>
  <si>
    <t>RES SMD 100 OHM 1% 1/10W 0603</t>
  </si>
  <si>
    <t>100R</t>
  </si>
  <si>
    <t>IC RTD TO DIGITAL CONVERT 20QFN</t>
  </si>
  <si>
    <t>QFN-20-EP(5x5)</t>
  </si>
  <si>
    <t>C404011</t>
  </si>
  <si>
    <t>Chipsmall</t>
  </si>
  <si>
    <t>Value</t>
  </si>
  <si>
    <t>220uF 63V 225mA@100KHz ±20% SMD,D10xL10.5mm Aluminum Electrolytic Capacitors - SMD ROHS</t>
  </si>
  <si>
    <t xml:space="preserve">KNSCHA </t>
  </si>
  <si>
    <t>C7471900</t>
  </si>
  <si>
    <t>189RV0038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</si>
</sst>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:ss\ AM/PM;@"/>
    <numFmt numFmtId="165" formatCode="&quot;$&quot;#,##0.0000"/>
  </numFmts>
  <fonts count="27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C00000"/>
      <name val="Calibri"/>
      <family val="2"/>
      <scheme val="minor"/>
    </font>
    <font>
      <strike/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A4C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6" fillId="3" borderId="11" xfId="0" applyFont="1" applyFill="1" applyBorder="1" applyAlignment="1">
      <alignment vertical="center"/>
    </xf>
    <xf numFmtId="0" fontId="7" fillId="3" borderId="0" xfId="0" applyFont="1" applyFill="1"/>
    <xf numFmtId="0" fontId="8" fillId="3" borderId="5" xfId="0" applyFont="1" applyFill="1" applyBorder="1"/>
    <xf numFmtId="0" fontId="8" fillId="3" borderId="6" xfId="0" applyFont="1" applyFill="1" applyBorder="1"/>
    <xf numFmtId="0" fontId="9" fillId="3" borderId="0" xfId="0" applyFont="1" applyFill="1"/>
    <xf numFmtId="0" fontId="10" fillId="3" borderId="3" xfId="0" applyFont="1" applyFill="1" applyBorder="1" applyAlignment="1" applyProtection="1">
      <alignment horizontal="left" vertical="top"/>
      <protection locked="0"/>
    </xf>
    <xf numFmtId="0" fontId="11" fillId="3" borderId="3" xfId="0" applyFont="1" applyFill="1" applyBorder="1" applyAlignment="1" applyProtection="1">
      <alignment horizontal="left" vertical="top"/>
      <protection locked="0"/>
    </xf>
    <xf numFmtId="0" fontId="13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10" fillId="3" borderId="0" xfId="0" applyFont="1" applyFill="1"/>
    <xf numFmtId="0" fontId="12" fillId="3" borderId="6" xfId="0" applyFont="1" applyFill="1" applyBorder="1"/>
    <xf numFmtId="0" fontId="12" fillId="3" borderId="5" xfId="0" applyFont="1" applyFill="1" applyBorder="1"/>
    <xf numFmtId="0" fontId="10" fillId="3" borderId="5" xfId="0" applyFont="1" applyFill="1" applyBorder="1"/>
    <xf numFmtId="0" fontId="12" fillId="3" borderId="5" xfId="0" applyFont="1" applyFill="1" applyBorder="1" applyAlignment="1">
      <alignment horizontal="left"/>
    </xf>
    <xf numFmtId="0" fontId="15" fillId="3" borderId="0" xfId="0" applyFont="1" applyFill="1"/>
    <xf numFmtId="0" fontId="12" fillId="3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2" fillId="3" borderId="13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4" fillId="3" borderId="7" xfId="0" applyFont="1" applyFill="1" applyBorder="1" applyAlignment="1">
      <alignment horizontal="center"/>
    </xf>
    <xf numFmtId="0" fontId="12" fillId="3" borderId="0" xfId="0" applyFont="1" applyFill="1"/>
    <xf numFmtId="164" fontId="12" fillId="3" borderId="0" xfId="0" applyNumberFormat="1" applyFont="1" applyFill="1" applyAlignment="1">
      <alignment horizontal="left"/>
    </xf>
    <xf numFmtId="0" fontId="16" fillId="4" borderId="14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0" fillId="3" borderId="10" xfId="0" applyFont="1" applyFill="1" applyBorder="1" applyAlignment="1" applyProtection="1">
      <alignment vertical="center"/>
      <protection locked="0"/>
    </xf>
    <xf numFmtId="0" fontId="11" fillId="3" borderId="10" xfId="0" applyFont="1" applyFill="1" applyBorder="1" applyAlignment="1" applyProtection="1">
      <alignment horizontal="left" vertical="center"/>
      <protection locked="0"/>
    </xf>
    <xf numFmtId="0" fontId="0" fillId="3" borderId="10" xfId="0" applyFill="1" applyBorder="1" applyAlignment="1">
      <alignment vertical="center"/>
    </xf>
    <xf numFmtId="0" fontId="0" fillId="3" borderId="10" xfId="0" applyFill="1" applyBorder="1"/>
    <xf numFmtId="0" fontId="17" fillId="2" borderId="1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/>
    </xf>
    <xf numFmtId="0" fontId="0" fillId="3" borderId="8" xfId="0" applyFill="1" applyBorder="1"/>
    <xf numFmtId="0" fontId="11" fillId="3" borderId="19" xfId="0" applyFont="1" applyFill="1" applyBorder="1" applyAlignment="1" applyProtection="1">
      <alignment horizontal="left" vertical="top"/>
      <protection locked="0"/>
    </xf>
    <xf numFmtId="0" fontId="2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3" borderId="10" xfId="0" applyFont="1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 applyProtection="1">
      <alignment horizontal="center" vertical="top"/>
      <protection locked="0"/>
    </xf>
    <xf numFmtId="0" fontId="14" fillId="3" borderId="11" xfId="0" quotePrefix="1" applyFont="1" applyFill="1" applyBorder="1" applyAlignment="1">
      <alignment vertical="center"/>
    </xf>
    <xf numFmtId="0" fontId="10" fillId="3" borderId="0" xfId="0" quotePrefix="1" applyFont="1" applyFill="1" applyAlignment="1">
      <alignment horizontal="left"/>
    </xf>
    <xf numFmtId="0" fontId="10" fillId="3" borderId="6" xfId="0" quotePrefix="1" applyFont="1" applyFill="1" applyBorder="1" applyAlignment="1">
      <alignment horizontal="left"/>
    </xf>
    <xf numFmtId="0" fontId="10" fillId="3" borderId="5" xfId="0" quotePrefix="1" applyFont="1" applyFill="1" applyBorder="1" applyAlignment="1">
      <alignment horizontal="left"/>
    </xf>
    <xf numFmtId="0" fontId="18" fillId="2" borderId="20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8" fillId="3" borderId="0" xfId="0" applyFont="1" applyFill="1"/>
    <xf numFmtId="0" fontId="19" fillId="2" borderId="17" xfId="1" applyFill="1" applyBorder="1" applyAlignment="1">
      <alignment horizontal="center" vertical="center" wrapText="1"/>
    </xf>
    <xf numFmtId="0" fontId="21" fillId="5" borderId="1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22" fillId="3" borderId="10" xfId="0" applyFont="1" applyFill="1" applyBorder="1"/>
    <xf numFmtId="0" fontId="22" fillId="3" borderId="3" xfId="0" applyFont="1" applyFill="1" applyBorder="1"/>
    <xf numFmtId="0" fontId="18" fillId="6" borderId="15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9" fillId="6" borderId="17" xfId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19" fillId="2" borderId="15" xfId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9" fillId="2" borderId="18" xfId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1" fontId="25" fillId="2" borderId="5" xfId="0" applyNumberFormat="1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18" fillId="2" borderId="15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9" fillId="2" borderId="17" xfId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0" fillId="0" borderId="0" xfId="0" applyAlignment="1"/>
    <xf numFmtId="0" fontId="17" fillId="2" borderId="2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 applyProtection="1">
      <alignment horizontal="center" vertical="center"/>
      <protection locked="0"/>
    </xf>
    <xf numFmtId="0" fontId="10" fillId="4" borderId="15" xfId="0" applyFont="1" applyFill="1" applyBorder="1" applyAlignment="1">
      <alignment horizontal="center" vertical="center" wrapText="1"/>
    </xf>
    <xf numFmtId="165" fontId="17" fillId="2" borderId="15" xfId="0" applyNumberFormat="1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165" fontId="17" fillId="2" borderId="16" xfId="0" applyNumberFormat="1" applyFont="1" applyFill="1" applyBorder="1" applyAlignment="1">
      <alignment horizontal="center" vertical="center" wrapText="1"/>
    </xf>
    <xf numFmtId="0" fontId="19" fillId="2" borderId="16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47625</xdr:colOff>
      <xdr:row>2</xdr:row>
      <xdr:rowOff>19942</xdr:rowOff>
    </xdr:from>
    <xdr:to>
      <xdr:col>17</xdr:col>
      <xdr:colOff>1905000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59025" y="629542"/>
          <a:ext cx="1857375" cy="1104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u.mouser.com/ProductDetail/Harwin/M55-7012642R?qs=rrS6PyfT74cQNyzbP5TTEg%3D%3D&amp;utm_source=digipart&amp;utm_medium=aggregator&amp;utm_campaign=M55-7012642R&amp;utm_term=M55-7012642R&amp;utm_content=Harwin" TargetMode="External"/><Relationship Id="rId21" Type="http://schemas.openxmlformats.org/officeDocument/2006/relationships/hyperlink" Target="https://www.lcsc.com/product-detail/Schottky-Barrier-Diodes-SBD_Yangzhou-Yangjie-Elec-Tech-SSL110A_C698870.html" TargetMode="External"/><Relationship Id="rId42" Type="http://schemas.openxmlformats.org/officeDocument/2006/relationships/hyperlink" Target="https://www.lcsc.com/product-detail/Chip-Resistor-Surface-Mount_YAGEO-RC0603FR-072KL_C105576.html" TargetMode="External"/><Relationship Id="rId47" Type="http://schemas.openxmlformats.org/officeDocument/2006/relationships/hyperlink" Target="https://eu.mouser.com/ProductDetail/Wurth-Elektronik/750314597?qs=Bi9WzwbfiOje7VZ5JZKdqA%3D%3D&amp;utm_source=digipart&amp;utm_medium=aggregator&amp;utm_campaign=750314597&amp;utm_term=750314597&amp;utm_content=Wurth%20Elektronik" TargetMode="External"/><Relationship Id="rId63" Type="http://schemas.openxmlformats.org/officeDocument/2006/relationships/hyperlink" Target="https://www.pololu.com/product/2158" TargetMode="External"/><Relationship Id="rId68" Type="http://schemas.openxmlformats.org/officeDocument/2006/relationships/hyperlink" Target="https://www.lcsc.com/product-detail/Multilayer-Ceramic-Capacitors-MLCC-SMD-SMT_TDK-C2012X5R1V226MT000E_C338080.html" TargetMode="External"/><Relationship Id="rId84" Type="http://schemas.openxmlformats.org/officeDocument/2006/relationships/hyperlink" Target="https://www.lcsc.com/product-detail/Digital-Isolators_Texas-Instruments-ISO7740FDBQR_C544482.html" TargetMode="External"/><Relationship Id="rId16" Type="http://schemas.openxmlformats.org/officeDocument/2006/relationships/hyperlink" Target="https://www.lcsc.com/product-detail/Multilayer-Ceramic-Capacitors-MLCC-SMD-SMT_Murata-Electronics-GRM31CR61E476ME44L_C403725.html" TargetMode="External"/><Relationship Id="rId11" Type="http://schemas.openxmlformats.org/officeDocument/2006/relationships/hyperlink" Target="https://www.lcsc.com/product-detail/Multilayer-Ceramic-Capacitors-MLCC-SMD-SMT_Taiyo-Yuden-UMK107B7474KA-TR_C92847.html" TargetMode="External"/><Relationship Id="rId32" Type="http://schemas.openxmlformats.org/officeDocument/2006/relationships/hyperlink" Target="https://www.lcsc.com/product-detail/Chip-Resistor-Surface-Mount_YAGEO-RC0603JR-075K1L_C14677.html" TargetMode="External"/><Relationship Id="rId37" Type="http://schemas.openxmlformats.org/officeDocument/2006/relationships/hyperlink" Target="https://www.lcsc.com/product-detail/Chip-Resistor-Surface-Mount_YAGEO-RC0603FR-07150RL_C114608.html" TargetMode="External"/><Relationship Id="rId53" Type="http://schemas.openxmlformats.org/officeDocument/2006/relationships/hyperlink" Target="https://www.lcsc.com/product-detail/Buffers-Drivers_Texas-Instruments-SN74LVTH125PWR_C7042.html" TargetMode="External"/><Relationship Id="rId58" Type="http://schemas.openxmlformats.org/officeDocument/2006/relationships/hyperlink" Target="https://www.lcsc.com/product-detail/Schottky-Barrier-Diodes-SBD_TOSHIBA-CRS01-TE85L-Q-M_C146292.html" TargetMode="External"/><Relationship Id="rId74" Type="http://schemas.openxmlformats.org/officeDocument/2006/relationships/hyperlink" Target="https://www.lcsc.com/product-detail/Electrostatic-and-Surge-Protection-TVS-ESD_STMicroelectronics-USBLC6-2P6_C15999.html" TargetMode="External"/><Relationship Id="rId79" Type="http://schemas.openxmlformats.org/officeDocument/2006/relationships/hyperlink" Target="https://www.lcsc.com/product-detail/MOSFETs_STMicroelectronics-STD10P6F6_C457501.html" TargetMode="External"/><Relationship Id="rId5" Type="http://schemas.openxmlformats.org/officeDocument/2006/relationships/hyperlink" Target="https://www.lcsc.com/product-detail/Multilayer-Ceramic-Capacitors-MLCC-SMD-SMT_YAGEO-CC0603KRX5R8BB105_C14664.html" TargetMode="External"/><Relationship Id="rId19" Type="http://schemas.openxmlformats.org/officeDocument/2006/relationships/hyperlink" Target="https://www.lcsc.com/product-detail/Multilayer-Ceramic-Capacitors-MLCC-SMD-SMT_Samsung-Electro-Mechanics-CL10B102KC8NNNC_C153291.html" TargetMode="External"/><Relationship Id="rId14" Type="http://schemas.openxmlformats.org/officeDocument/2006/relationships/hyperlink" Target="https://www.lcsc.com/product-detail/Multilayer-Ceramic-Capacitors-MLCC-SMD-SMT_YAGEO-CC0603KRX7R9BB222_C107082.html" TargetMode="External"/><Relationship Id="rId22" Type="http://schemas.openxmlformats.org/officeDocument/2006/relationships/hyperlink" Target="https://www.lcsc.com/product-detail/Schottky-Barrier-Diodes-SBD_FUXINSEMI-SS24A_C842786.html" TargetMode="External"/><Relationship Id="rId27" Type="http://schemas.openxmlformats.org/officeDocument/2006/relationships/hyperlink" Target="https://www.lcsc.com/product-detail/Wire-To-Board-Wire-To-Wire-Connector_JST-Sales-America-B4B-XH-A-LF-SN_C144395.html" TargetMode="External"/><Relationship Id="rId30" Type="http://schemas.openxmlformats.org/officeDocument/2006/relationships/hyperlink" Target="https://www.chipmall.com/product_detail/Lite-On/Standard-LEDs-SMD/LTST-G683GEBW_2867407.html?utm_source=digipart&amp;utm_medium=buyNow" TargetMode="External"/><Relationship Id="rId35" Type="http://schemas.openxmlformats.org/officeDocument/2006/relationships/hyperlink" Target="https://www.lcsc.com/product-detail/Chip-Resistor-Surface-Mount_YAGEO-RC0603FR-070RL_C100044.html" TargetMode="External"/><Relationship Id="rId43" Type="http://schemas.openxmlformats.org/officeDocument/2006/relationships/hyperlink" Target="https://www.tme.eu/en/details/era3aeb5112v/0603-smd-precision-resistors/panasonic/?utm_source=digipart.com&amp;utm_medium=cpc&amp;utm_campaign=compare-2022-08" TargetMode="External"/><Relationship Id="rId48" Type="http://schemas.openxmlformats.org/officeDocument/2006/relationships/hyperlink" Target="https://www.win-source.net/texas-instruments-lm5160adntr.html" TargetMode="External"/><Relationship Id="rId56" Type="http://schemas.openxmlformats.org/officeDocument/2006/relationships/hyperlink" Target="https://www.aliexpress.com/item/4000863690513.html?spm=a2g0o.productlist.main.43.4fe11306QWDQA6&amp;algo_pvid=9b5133ec-43a3-4600-89fe-0cb1a3c66f9d&amp;algo_exp_id=9b5133ec-43a3-4600-89fe-0cb1a3c66f9d-21&amp;pdp_ext_f=%7B%22sku_id%22%3A%2210000009700968904%22%7D&amp;pdp_npi=2%40dis%21CAD%211.25%211.25%21%21%21%21%21%402145265416752620861393888d06e7%2110000009700968904%21sea&amp;curPageLogUid=YqskjKnGZu3i" TargetMode="External"/><Relationship Id="rId64" Type="http://schemas.openxmlformats.org/officeDocument/2006/relationships/hyperlink" Target="https://www.lcsc.com/product-detail/Wire-To-Board-Wire-To-Wire-Connector_HR-Joint-Tech-Elec-A1251WV-02P_C462105.html" TargetMode="External"/><Relationship Id="rId69" Type="http://schemas.openxmlformats.org/officeDocument/2006/relationships/hyperlink" Target="https://www.lcsc.com/product-detail/Electrostatic-and-Surge-Protection-TVS-ESD_WILLSEMI-Will-Semicon-ESD5302F-3-TR_C239643.html" TargetMode="External"/><Relationship Id="rId77" Type="http://schemas.openxmlformats.org/officeDocument/2006/relationships/hyperlink" Target="https://www.lcsc.com/product-detail/DC-DC-Converters_Diodes-Incorporated-AP63203WU-7_C780769.html" TargetMode="External"/><Relationship Id="rId8" Type="http://schemas.openxmlformats.org/officeDocument/2006/relationships/hyperlink" Target="https://www.lcsc.com/product-detail/Multilayer-Ceramic-Capacitors-MLCC-SMD-SMT_YAGEO-CC0805KKX7R0BB224_C513710.html" TargetMode="External"/><Relationship Id="rId51" Type="http://schemas.openxmlformats.org/officeDocument/2006/relationships/hyperlink" Target="https://www.lcsc.com/product-detail/DC-DC-Converters_Texas-Instruments-MC34063ADR_C100023.html" TargetMode="External"/><Relationship Id="rId72" Type="http://schemas.openxmlformats.org/officeDocument/2006/relationships/hyperlink" Target="https://www.lcsc.com/product-detail/Electrostatic-and-Surge-Protection-TVS-ESD_Vishay-Intertech-MSMP12A-M3-89A_C1973858.html" TargetMode="External"/><Relationship Id="rId80" Type="http://schemas.openxmlformats.org/officeDocument/2006/relationships/hyperlink" Target="https://www.lcsc.com/product-detail/Chip-Resistor-Surface-Mount_YAGEO-RT0603BRE07402RL_C849745.html" TargetMode="External"/><Relationship Id="rId85" Type="http://schemas.openxmlformats.org/officeDocument/2006/relationships/hyperlink" Target="https://www.lcsc.com/product-detail/Digital-Isolators_Texas-Instruments-ISO6762FQDWRQ1_C5216383.html" TargetMode="External"/><Relationship Id="rId3" Type="http://schemas.openxmlformats.org/officeDocument/2006/relationships/hyperlink" Target="https://www.lcsc.com/product-detail/Multilayer-Ceramic-Capacitors-MLCC-SMD-SMT_Taiyo-Yuden-UMK105ABJ474KV-F_C386109.html" TargetMode="External"/><Relationship Id="rId12" Type="http://schemas.openxmlformats.org/officeDocument/2006/relationships/hyperlink" Target="https://www.lcsc.com/product-detail/Multilayer-Ceramic-Capacitors-MLCC-SMD-SMT_Samsung-Electro-Mechanics-CL10A475KA8NQNC_C69335.html" TargetMode="External"/><Relationship Id="rId17" Type="http://schemas.openxmlformats.org/officeDocument/2006/relationships/hyperlink" Target="https://www.lcsc.com/product-detail/Tantalum-Capacitors_Kyocera-AVX-TAJE107M025RNJ_C7230.html" TargetMode="External"/><Relationship Id="rId25" Type="http://schemas.openxmlformats.org/officeDocument/2006/relationships/hyperlink" Target="https://www.lcsc.com/product-detail/USB-Connectors_SOFNG-MC-318FB_C2977724.html" TargetMode="External"/><Relationship Id="rId33" Type="http://schemas.openxmlformats.org/officeDocument/2006/relationships/hyperlink" Target="https://www.lcsc.com/product-detail/Chip-Resistor-Surface-Mount_YAGEO-RC0603FR-073K9L_C114616.html" TargetMode="External"/><Relationship Id="rId38" Type="http://schemas.openxmlformats.org/officeDocument/2006/relationships/hyperlink" Target="https://www.chipmall.com/product_detail/PANASONIC/SMD-Resistors-Chip-Resistors/ERJ3GEYJ2R2V_4709711.html?utm_source=digipart&amp;utm_medium=buyNow" TargetMode="External"/><Relationship Id="rId46" Type="http://schemas.openxmlformats.org/officeDocument/2006/relationships/hyperlink" Target="https://www.lcsc.com/product-detail/Chip-Resistor-Surface-Mount_YAGEO-RC0603FR-0710KL_C98220.html" TargetMode="External"/><Relationship Id="rId59" Type="http://schemas.openxmlformats.org/officeDocument/2006/relationships/hyperlink" Target="https://www.lcsc.com/product-detail/span-style-background-color-ff0-ESD-span-Protection-Devices_Nexperia-PESD2CAN-215_C75176.html" TargetMode="External"/><Relationship Id="rId67" Type="http://schemas.openxmlformats.org/officeDocument/2006/relationships/hyperlink" Target="https://www.lcsc.com/product-detail/Multilayer-Ceramic-Capacitors-MLCC-SMD-SMT_TDK-C1608X5R1E106M080AC_C2168289.html" TargetMode="External"/><Relationship Id="rId20" Type="http://schemas.openxmlformats.org/officeDocument/2006/relationships/hyperlink" Target="https://www.lcsc.com/product-detail/Schottky-Barrier-Diodes-SBD_TOSHIBA-CUS10S30-H3F_C146335.html" TargetMode="External"/><Relationship Id="rId41" Type="http://schemas.openxmlformats.org/officeDocument/2006/relationships/hyperlink" Target="https://www.lcsc.com/product-detail/Chip-Resistor-Surface-Mount_YAGEO-RC0603FR-0751RL_C114628.html" TargetMode="External"/><Relationship Id="rId54" Type="http://schemas.openxmlformats.org/officeDocument/2006/relationships/hyperlink" Target="https://www.lcsc.com/product-detail/Chip-Resistor-Surface-Mount_UNI-ROYAL-Uniroyal-Elec-0603WAF220JT5E_C23345.html" TargetMode="External"/><Relationship Id="rId62" Type="http://schemas.openxmlformats.org/officeDocument/2006/relationships/hyperlink" Target="https://www.lcsc.com/product-detail/Wire-To-Board-Wire-To-Wire-Connector_JST-Sales-America-B4P-VH-FB-B-LF-SN_C157995.html" TargetMode="External"/><Relationship Id="rId70" Type="http://schemas.openxmlformats.org/officeDocument/2006/relationships/hyperlink" Target="https://www.lcsc.com/product-detail/Electrostatic-and-Surge-Protection-TVS-ESD_Littelfuse-SMAJ48A_C223991.html" TargetMode="External"/><Relationship Id="rId75" Type="http://schemas.openxmlformats.org/officeDocument/2006/relationships/hyperlink" Target="https://www.lcsc.com/product-detail/Power-Inductors_cjiang-Changjiang-Microelectronics-Tech-FNR3015S3R9MT_C167751.html" TargetMode="External"/><Relationship Id="rId83" Type="http://schemas.openxmlformats.org/officeDocument/2006/relationships/hyperlink" Target="https://www.lcsc.com/product-detail/Temperature-Sensors_Analog-Devices-Inc-Maxim-Integrated-MAX31865ATP_C404011.html" TargetMode="External"/><Relationship Id="rId88" Type="http://schemas.openxmlformats.org/officeDocument/2006/relationships/drawing" Target="../drawings/drawing1.xml"/><Relationship Id="rId1" Type="http://schemas.openxmlformats.org/officeDocument/2006/relationships/hyperlink" Target="https://www.lcsc.com/product-detail/Multilayer-Ceramic-Capacitors-MLCC-SMD-SMT_Samsung-Electro-Mechanics-CL10B104KB8NNNC_C1591.html" TargetMode="External"/><Relationship Id="rId6" Type="http://schemas.openxmlformats.org/officeDocument/2006/relationships/hyperlink" Target="https://www.lcsc.com/product-detail/Multilayer-Ceramic-Capacitors-MLCC-SMD-SMT_Murata-Electronics-GRM188R6YA106MA73D_C194427.html" TargetMode="External"/><Relationship Id="rId15" Type="http://schemas.openxmlformats.org/officeDocument/2006/relationships/hyperlink" Target="https://www.lcsc.com/product-detail/Multilayer-Ceramic-Capacitors-MLCC-SMD-SMT_FH-Guangdong-Fenghua-Advanced-Tech-0603B682K500NT_C1631.html" TargetMode="External"/><Relationship Id="rId23" Type="http://schemas.openxmlformats.org/officeDocument/2006/relationships/hyperlink" Target="https://www.lcsc.com/product-detail/Fuses_Shenzhen-lanson-Elec-12D2150E_C182976.html" TargetMode="External"/><Relationship Id="rId28" Type="http://schemas.openxmlformats.org/officeDocument/2006/relationships/hyperlink" Target="https://www.lcsc.com/product-detail/Power-Inductors_TDK-SLF12575T-221M1R3-PF_C93225.html" TargetMode="External"/><Relationship Id="rId36" Type="http://schemas.openxmlformats.org/officeDocument/2006/relationships/hyperlink" Target="https://www.lcsc.com/product-detail/Chip-Resistor-Surface-Mount_YAGEO-RC0603FR-0747RL_C114623.html" TargetMode="External"/><Relationship Id="rId49" Type="http://schemas.openxmlformats.org/officeDocument/2006/relationships/hyperlink" Target="https://www.lcsc.com/product-detail/DC-DC-Converters_ROHM-Semicon-BD9876AEFJ-E2_C79958.html" TargetMode="External"/><Relationship Id="rId57" Type="http://schemas.openxmlformats.org/officeDocument/2006/relationships/hyperlink" Target="https://www.lcsc.com/product-detail/Current-Sense-Resistors-Shunt-Resistors_Ever-Ohms-Tech-CRH2512FR050E04Z_C176035.html" TargetMode="External"/><Relationship Id="rId10" Type="http://schemas.openxmlformats.org/officeDocument/2006/relationships/hyperlink" Target="https://www.lcsc.com/product-detail/Multilayer-Ceramic-Capacitors-MLCC-SMD-SMT_Samsung-Electro-Mechanics-CL05B104KB54PNC_C307331.html" TargetMode="External"/><Relationship Id="rId31" Type="http://schemas.openxmlformats.org/officeDocument/2006/relationships/hyperlink" Target="https://www.lcsc.com/product-detail/MOSFETs_MSKSEMI-AO4882-MS_C2847038.html" TargetMode="External"/><Relationship Id="rId44" Type="http://schemas.openxmlformats.org/officeDocument/2006/relationships/hyperlink" Target="https://www.lcsc.com/product-detail/Chip-Resistor-Surface-Mount_UNI-ROYAL-Uniroyal-Elec-0603WAD1103T5E_C423090.html" TargetMode="External"/><Relationship Id="rId52" Type="http://schemas.openxmlformats.org/officeDocument/2006/relationships/hyperlink" Target="https://www.lcsc.com/product-detail/Motor-Driver-ICs_TRINAMIC-Motion-Control-GmbH-TMC5160A-TA-T_C516354.html" TargetMode="External"/><Relationship Id="rId60" Type="http://schemas.openxmlformats.org/officeDocument/2006/relationships/hyperlink" Target="https://www.digikey.com/en/products/detail/molex/0855115001/2421532?s=N4IgTCBcDaIBwFYEEZkFoEAZPJAXQF8g" TargetMode="External"/><Relationship Id="rId65" Type="http://schemas.openxmlformats.org/officeDocument/2006/relationships/hyperlink" Target="https://www.lcsc.com/product-detail/Multilayer-Ceramic-Capacitors-MLCC-SMD-SMT_YAGEO-CC0603KRX7R9BB222_C107082.html" TargetMode="External"/><Relationship Id="rId73" Type="http://schemas.openxmlformats.org/officeDocument/2006/relationships/hyperlink" Target="https://www.lcsc.com/product-detail/Electrostatic-and-Surge-Protection-TVS-ESD_STMicroelectronics-USBLC6-4SC6_C111212.html" TargetMode="External"/><Relationship Id="rId78" Type="http://schemas.openxmlformats.org/officeDocument/2006/relationships/hyperlink" Target="https://www.lcsc.com/product-detail/Zener-Diodes_Shikues-BZT52C16_C216724.html" TargetMode="External"/><Relationship Id="rId81" Type="http://schemas.openxmlformats.org/officeDocument/2006/relationships/hyperlink" Target="https://www.chipsmall.com/Products/AC0603JR-07150KL_11681941.html" TargetMode="External"/><Relationship Id="rId86" Type="http://schemas.openxmlformats.org/officeDocument/2006/relationships/hyperlink" Target="https://www.lcsc.com/product-detail/Aluminum-Electrolytic-Capacitors-SMD_KNSCHA-189RV0038_C7471900.html" TargetMode="External"/><Relationship Id="rId4" Type="http://schemas.openxmlformats.org/officeDocument/2006/relationships/hyperlink" Target="https://www.lcsc.com/product-detail/Multilayer-Ceramic-Capacitors-MLCC-SMD-SMT_Murata-Electronics-GRM188R6YA225KA12D_C86017.html" TargetMode="External"/><Relationship Id="rId9" Type="http://schemas.openxmlformats.org/officeDocument/2006/relationships/hyperlink" Target="https://www.lcsc.com/product-detail/Multilayer-Ceramic-Capacitors-MLCC-SMD-SMT_CCTC-TCC0603X7R223K101CT_C376821.html" TargetMode="External"/><Relationship Id="rId13" Type="http://schemas.openxmlformats.org/officeDocument/2006/relationships/hyperlink" Target="https://www.lcsc.com/product-detail/Multilayer-Ceramic-Capacitors-MLCC-SMD-SMT_YAGEO-CC0402KRX7R0BB102_C527013.html" TargetMode="External"/><Relationship Id="rId18" Type="http://schemas.openxmlformats.org/officeDocument/2006/relationships/hyperlink" Target="https://www.lcsc.com/product-detail/Multilayer-Ceramic-Capacitors-MLCC-SMD-SMT_YAGEO-CC0603KRX7R9BB471_C107092.html" TargetMode="External"/><Relationship Id="rId39" Type="http://schemas.openxmlformats.org/officeDocument/2006/relationships/hyperlink" Target="https://www.lcsc.com/product-detail/Chip-Resistor-Surface-Mount_Viking-Tech-ARG03FTC1273_C217715.html" TargetMode="External"/><Relationship Id="rId34" Type="http://schemas.openxmlformats.org/officeDocument/2006/relationships/hyperlink" Target="https://www.lcsc.com/product-detail/Chip-Resistor-Surface-Mount_FH-Guangdong-Fenghua-Advanced-Tech-RS-03K7871FT_C322001.html" TargetMode="External"/><Relationship Id="rId50" Type="http://schemas.openxmlformats.org/officeDocument/2006/relationships/hyperlink" Target="https://www.win-source.net/pmic-voltage-regulators-dcdc-switching-regulators-tps60150drvr.html" TargetMode="External"/><Relationship Id="rId55" Type="http://schemas.openxmlformats.org/officeDocument/2006/relationships/hyperlink" Target="https://lcsc.com/product-detail/Aluminum-Electrolytic-Capacitors-SMD_PANASONIC-EEEFT1H221AP_C178594.html" TargetMode="External"/><Relationship Id="rId76" Type="http://schemas.openxmlformats.org/officeDocument/2006/relationships/hyperlink" Target="https://www.lcsc.com/product-detail/Chip-Resistor-Surface-Mount_YAGEO-RC0201FR-074K7L_C138135.html" TargetMode="External"/><Relationship Id="rId7" Type="http://schemas.openxmlformats.org/officeDocument/2006/relationships/hyperlink" Target="https://www.lcsc.com/product-detail/Multilayer-Ceramic-Capacitors-MLCC-SMD-SMT_YAGEO-CC0603KRX7R9BB823_C107100.html" TargetMode="External"/><Relationship Id="rId71" Type="http://schemas.openxmlformats.org/officeDocument/2006/relationships/hyperlink" Target="https://www.lcsc.com/product-detail/Electrostatic-and-Surge-Protection-TVS-ESD_Vishay-Intertech-MSP3V3HM3-89A_C241899.html" TargetMode="External"/><Relationship Id="rId2" Type="http://schemas.openxmlformats.org/officeDocument/2006/relationships/hyperlink" Target="https://www.lcsc.com/product-detail/Multilayer-Ceramic-Capacitors-MLCC-SMD-SMT_YAGEO-CC0402KRX7R8BB103_C327025.html" TargetMode="External"/><Relationship Id="rId29" Type="http://schemas.openxmlformats.org/officeDocument/2006/relationships/hyperlink" Target="https://www.lcsc.com/product-detail/Power-Inductors_DMBJ-PNLS5020-330_C2849490.html" TargetMode="External"/><Relationship Id="rId24" Type="http://schemas.openxmlformats.org/officeDocument/2006/relationships/hyperlink" Target="https://www.lcsc.com/product-detail/Ferrite-Beads_TDK-MPZ1608S121ATDH5_C307770.html" TargetMode="External"/><Relationship Id="rId40" Type="http://schemas.openxmlformats.org/officeDocument/2006/relationships/hyperlink" Target="https://www.lcsc.com/product-detail/Chip-Resistor-Surface-Mount_YAGEO-RC0603JR-07100KL_C100048.html" TargetMode="External"/><Relationship Id="rId45" Type="http://schemas.openxmlformats.org/officeDocument/2006/relationships/hyperlink" Target="https://www.lcsc.com/product-detail/Chip-Resistor-Surface-Mount_RALEC-RTT03R330FTP_C103893.html" TargetMode="External"/><Relationship Id="rId66" Type="http://schemas.openxmlformats.org/officeDocument/2006/relationships/hyperlink" Target="https://www.lcsc.com/product-detail/Multilayer-Ceramic-Capacitors-MLCC-SMD-SMT_Murata-Electronics-GRM155R62A104KE14D_C162178.html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digikey.com/en/products/detail/molex/0533980367/3263219?s=N4IgTCBcDaIAwFYDMSCcAOOSBsB2EAugL5A" TargetMode="External"/><Relationship Id="rId82" Type="http://schemas.openxmlformats.org/officeDocument/2006/relationships/hyperlink" Target="https://www.chipsmall.com/Products/RC0603FR-07100RL_116394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6"/>
  <sheetViews>
    <sheetView tabSelected="1" topLeftCell="B1" zoomScaleNormal="100" workbookViewId="0">
      <selection activeCell="M20" sqref="M20"/>
    </sheetView>
  </sheetViews>
  <sheetFormatPr defaultRowHeight="15" x14ac:dyDescent="0.25"/>
  <cols>
    <col min="2" max="2" width="3.140625" style="25" customWidth="1"/>
    <col min="3" max="3" width="18.7109375" style="25" bestFit="1" customWidth="1"/>
    <col min="4" max="4" width="36" bestFit="1" customWidth="1"/>
    <col min="5" max="5" width="40.85546875" bestFit="1" customWidth="1"/>
    <col min="6" max="6" width="30.140625" customWidth="1"/>
    <col min="7" max="7" width="33.42578125" bestFit="1" customWidth="1"/>
    <col min="8" max="8" width="21.42578125" bestFit="1" customWidth="1"/>
    <col min="9" max="10" width="22.140625" customWidth="1"/>
    <col min="11" max="11" width="9.7109375" bestFit="1" customWidth="1"/>
    <col min="12" max="12" width="8.7109375" bestFit="1" customWidth="1"/>
    <col min="13" max="13" width="19.28515625" bestFit="1" customWidth="1"/>
    <col min="14" max="14" width="16.140625" bestFit="1" customWidth="1"/>
    <col min="15" max="15" width="16.7109375" customWidth="1"/>
    <col min="16" max="16" width="19.7109375" bestFit="1" customWidth="1"/>
    <col min="17" max="17" width="20.28515625" bestFit="1" customWidth="1"/>
    <col min="18" max="18" width="29.42578125" customWidth="1"/>
    <col min="19" max="20" width="26.140625" customWidth="1"/>
    <col min="21" max="21" width="25.28515625" bestFit="1" customWidth="1"/>
    <col min="22" max="22" width="8.7109375" bestFit="1" customWidth="1"/>
    <col min="24" max="25" width="10.7109375" bestFit="1" customWidth="1"/>
  </cols>
  <sheetData>
    <row r="1" spans="1:18" ht="15.75" thickBot="1" x14ac:dyDescent="0.3">
      <c r="A1" s="1"/>
      <c r="B1" s="19"/>
      <c r="C1" s="19"/>
      <c r="D1" s="2"/>
      <c r="E1" s="2"/>
      <c r="F1" s="2"/>
      <c r="G1" s="2"/>
      <c r="H1" s="2"/>
      <c r="I1" s="2"/>
      <c r="J1" s="2"/>
      <c r="K1" s="110"/>
      <c r="L1" s="110"/>
      <c r="M1" s="110"/>
      <c r="N1" s="110"/>
      <c r="O1" s="110"/>
      <c r="P1" s="110"/>
      <c r="Q1" s="110"/>
      <c r="R1" s="110"/>
    </row>
    <row r="2" spans="1:18" ht="32.25" thickBot="1" x14ac:dyDescent="0.3">
      <c r="A2" s="1"/>
      <c r="B2" s="20"/>
      <c r="C2" s="43"/>
      <c r="D2" s="10" t="s">
        <v>0</v>
      </c>
      <c r="E2" s="10"/>
      <c r="F2" s="50" t="s">
        <v>252</v>
      </c>
      <c r="G2" s="11"/>
      <c r="H2" s="3"/>
      <c r="I2" s="3"/>
      <c r="J2" s="3"/>
      <c r="K2" s="3"/>
      <c r="L2" s="3"/>
      <c r="M2" s="3"/>
      <c r="N2" s="3"/>
      <c r="O2" s="3"/>
      <c r="P2" s="3"/>
      <c r="Q2" s="3"/>
      <c r="R2" s="40"/>
    </row>
    <row r="3" spans="1:18" x14ac:dyDescent="0.25">
      <c r="A3" s="1"/>
      <c r="B3" s="21"/>
      <c r="C3" s="44"/>
      <c r="D3" s="12" t="s">
        <v>1</v>
      </c>
      <c r="E3" s="12"/>
      <c r="F3" s="51" t="s">
        <v>250</v>
      </c>
      <c r="G3" s="12"/>
      <c r="H3" s="4"/>
      <c r="I3" s="4"/>
      <c r="J3" s="4"/>
      <c r="K3" s="4"/>
      <c r="L3" s="4"/>
      <c r="M3" s="4"/>
      <c r="N3" s="4"/>
      <c r="O3" s="4"/>
      <c r="P3" s="4"/>
      <c r="Q3" s="4"/>
      <c r="R3" s="111"/>
    </row>
    <row r="4" spans="1:18" x14ac:dyDescent="0.25">
      <c r="A4" s="1"/>
      <c r="B4" s="21"/>
      <c r="C4" s="44"/>
      <c r="D4" s="12" t="s">
        <v>2</v>
      </c>
      <c r="E4" s="12"/>
      <c r="F4" s="52" t="s">
        <v>251</v>
      </c>
      <c r="G4" s="13"/>
      <c r="H4" s="6"/>
      <c r="I4" s="6"/>
      <c r="J4" s="6"/>
      <c r="K4" s="6"/>
      <c r="L4" s="6"/>
      <c r="M4" s="56"/>
      <c r="N4" s="56"/>
      <c r="O4" s="56"/>
      <c r="P4" s="56"/>
      <c r="Q4" s="56"/>
      <c r="R4" s="112"/>
    </row>
    <row r="5" spans="1:18" x14ac:dyDescent="0.25">
      <c r="A5" s="1"/>
      <c r="B5" s="21"/>
      <c r="C5" s="44"/>
      <c r="D5" s="12" t="s">
        <v>3</v>
      </c>
      <c r="E5" s="12"/>
      <c r="F5" s="53"/>
      <c r="G5" s="14"/>
      <c r="H5" s="5"/>
      <c r="I5" s="5"/>
      <c r="J5" s="5"/>
      <c r="K5" s="5"/>
      <c r="L5" s="5"/>
      <c r="M5" s="56"/>
      <c r="N5" s="56"/>
      <c r="O5" s="56"/>
      <c r="P5" s="56"/>
      <c r="Q5" s="56"/>
      <c r="R5" s="112"/>
    </row>
    <row r="6" spans="1:18" x14ac:dyDescent="0.25">
      <c r="A6" s="1"/>
      <c r="B6" s="22"/>
      <c r="C6" s="45"/>
      <c r="D6" s="15"/>
      <c r="E6" s="15"/>
      <c r="F6" s="16"/>
      <c r="G6" s="14"/>
      <c r="H6" s="5"/>
      <c r="I6" s="5"/>
      <c r="J6" s="5"/>
      <c r="K6" s="5"/>
      <c r="L6" s="5"/>
      <c r="M6" s="56"/>
      <c r="N6" s="56"/>
      <c r="O6" s="56"/>
      <c r="P6" s="56"/>
      <c r="Q6" s="56"/>
      <c r="R6" s="112"/>
    </row>
    <row r="7" spans="1:18" x14ac:dyDescent="0.25">
      <c r="A7" s="1"/>
      <c r="B7" s="23"/>
      <c r="C7" s="46"/>
      <c r="D7" s="17"/>
      <c r="E7" s="17"/>
      <c r="F7" s="18"/>
      <c r="G7" s="17"/>
      <c r="H7" s="7"/>
      <c r="I7" s="7"/>
      <c r="J7" s="7"/>
      <c r="K7" s="7"/>
      <c r="L7" s="7"/>
      <c r="M7" s="7"/>
      <c r="N7" s="7"/>
      <c r="O7" s="7"/>
      <c r="P7" s="7"/>
      <c r="Q7" s="7"/>
      <c r="R7" s="112"/>
    </row>
    <row r="8" spans="1:18" ht="15.75" thickBot="1" x14ac:dyDescent="0.3">
      <c r="A8" s="1"/>
      <c r="B8" s="26"/>
      <c r="C8" s="47"/>
      <c r="D8" s="27"/>
      <c r="E8" s="27"/>
      <c r="F8" s="28"/>
      <c r="G8" s="17"/>
      <c r="H8" s="7"/>
      <c r="I8" s="7"/>
      <c r="J8" s="7"/>
      <c r="K8" s="7"/>
      <c r="L8" s="7"/>
      <c r="M8" s="7"/>
      <c r="N8" s="7"/>
      <c r="O8" s="7"/>
      <c r="P8" s="7"/>
      <c r="Q8" s="7"/>
      <c r="R8" s="112"/>
    </row>
    <row r="9" spans="1:18" ht="15.75" thickBot="1" x14ac:dyDescent="0.3">
      <c r="A9" s="1"/>
      <c r="B9" s="29" t="s">
        <v>4</v>
      </c>
      <c r="C9" s="29" t="s">
        <v>244</v>
      </c>
      <c r="D9" s="29" t="s">
        <v>7</v>
      </c>
      <c r="E9" s="30" t="s">
        <v>54</v>
      </c>
      <c r="F9" s="29" t="s">
        <v>106</v>
      </c>
      <c r="G9" s="30" t="s">
        <v>131</v>
      </c>
      <c r="H9" s="97" t="s">
        <v>163</v>
      </c>
      <c r="I9" s="29" t="s">
        <v>253</v>
      </c>
      <c r="J9" s="29" t="s">
        <v>254</v>
      </c>
      <c r="K9" s="30" t="s">
        <v>516</v>
      </c>
      <c r="L9" s="29" t="s">
        <v>227</v>
      </c>
      <c r="M9" s="31" t="s">
        <v>255</v>
      </c>
      <c r="N9" s="31" t="s">
        <v>256</v>
      </c>
      <c r="O9" s="31" t="s">
        <v>257</v>
      </c>
      <c r="P9" s="31" t="s">
        <v>258</v>
      </c>
      <c r="Q9" s="31" t="s">
        <v>259</v>
      </c>
      <c r="R9" s="31" t="s">
        <v>234</v>
      </c>
    </row>
    <row r="10" spans="1:18" x14ac:dyDescent="0.25">
      <c r="A10" s="1"/>
      <c r="B10" s="105">
        <f>ROW(B10) - ROW($B$9)</f>
        <v>1</v>
      </c>
      <c r="C10" s="54" t="s">
        <v>235</v>
      </c>
      <c r="D10" s="37" t="s">
        <v>8</v>
      </c>
      <c r="E10" s="37" t="s">
        <v>55</v>
      </c>
      <c r="F10" s="37" t="s">
        <v>228</v>
      </c>
      <c r="G10" s="37" t="s">
        <v>358</v>
      </c>
      <c r="H10" s="37" t="s">
        <v>182</v>
      </c>
      <c r="I10" s="37" t="s">
        <v>233</v>
      </c>
      <c r="J10" s="37" t="s">
        <v>359</v>
      </c>
      <c r="K10" s="38" t="s">
        <v>190</v>
      </c>
      <c r="L10" s="37">
        <v>1</v>
      </c>
      <c r="M10" s="39">
        <f>L10*20</f>
        <v>20</v>
      </c>
      <c r="N10" s="39">
        <v>22</v>
      </c>
      <c r="O10" s="57" t="s">
        <v>260</v>
      </c>
      <c r="P10" s="39">
        <v>0.38819999999999999</v>
      </c>
      <c r="Q10" s="39">
        <f>P10*N10</f>
        <v>8.5404</v>
      </c>
      <c r="R10" s="39"/>
    </row>
    <row r="11" spans="1:18" ht="24" x14ac:dyDescent="0.25">
      <c r="A11" s="1"/>
      <c r="B11" s="105">
        <f t="shared" ref="B11:B86" si="0">ROW(B11) - ROW($B$9)</f>
        <v>2</v>
      </c>
      <c r="C11" s="77" t="s">
        <v>235</v>
      </c>
      <c r="D11" s="78" t="s">
        <v>489</v>
      </c>
      <c r="E11" s="79" t="s">
        <v>56</v>
      </c>
      <c r="F11" s="78" t="s">
        <v>107</v>
      </c>
      <c r="G11" s="79" t="s">
        <v>132</v>
      </c>
      <c r="H11" s="95" t="s">
        <v>164</v>
      </c>
      <c r="I11" s="78" t="s">
        <v>233</v>
      </c>
      <c r="J11" s="78" t="s">
        <v>261</v>
      </c>
      <c r="K11" s="79" t="s">
        <v>191</v>
      </c>
      <c r="L11" s="78">
        <v>12</v>
      </c>
      <c r="M11" s="72">
        <f>L11*20</f>
        <v>240</v>
      </c>
      <c r="N11" s="72">
        <v>300</v>
      </c>
      <c r="O11" s="80" t="s">
        <v>260</v>
      </c>
      <c r="P11" s="72">
        <v>1.4E-3</v>
      </c>
      <c r="Q11" s="72">
        <f>N11*P11</f>
        <v>0.42</v>
      </c>
      <c r="R11" s="72"/>
    </row>
    <row r="12" spans="1:18" x14ac:dyDescent="0.25">
      <c r="A12" s="1"/>
      <c r="B12" s="105">
        <f t="shared" si="0"/>
        <v>3</v>
      </c>
      <c r="C12" s="55" t="s">
        <v>235</v>
      </c>
      <c r="D12" s="37" t="s">
        <v>349</v>
      </c>
      <c r="E12" s="38" t="s">
        <v>57</v>
      </c>
      <c r="F12" s="37" t="s">
        <v>108</v>
      </c>
      <c r="G12" s="38" t="s">
        <v>133</v>
      </c>
      <c r="H12" s="98" t="s">
        <v>165</v>
      </c>
      <c r="I12" s="37" t="s">
        <v>233</v>
      </c>
      <c r="J12" s="37" t="s">
        <v>262</v>
      </c>
      <c r="K12" s="38" t="s">
        <v>192</v>
      </c>
      <c r="L12" s="71">
        <v>2</v>
      </c>
      <c r="M12" s="39">
        <f t="shared" ref="M12:M82" si="1">L12*20</f>
        <v>40</v>
      </c>
      <c r="N12" s="39">
        <v>100</v>
      </c>
      <c r="O12" s="57" t="s">
        <v>260</v>
      </c>
      <c r="P12" s="39">
        <v>1.2999999999999999E-3</v>
      </c>
      <c r="Q12" s="39">
        <f t="shared" ref="Q12" si="2">P12*N12</f>
        <v>0.13</v>
      </c>
      <c r="R12" s="68"/>
    </row>
    <row r="13" spans="1:18" x14ac:dyDescent="0.25">
      <c r="A13" s="1"/>
      <c r="B13" s="105">
        <f t="shared" si="0"/>
        <v>4</v>
      </c>
      <c r="C13" s="77" t="s">
        <v>235</v>
      </c>
      <c r="D13" s="78" t="s">
        <v>327</v>
      </c>
      <c r="E13" s="79" t="s">
        <v>58</v>
      </c>
      <c r="F13" s="78" t="s">
        <v>108</v>
      </c>
      <c r="G13" s="79" t="s">
        <v>134</v>
      </c>
      <c r="H13" s="95" t="s">
        <v>166</v>
      </c>
      <c r="I13" s="78" t="s">
        <v>233</v>
      </c>
      <c r="J13" s="78" t="s">
        <v>263</v>
      </c>
      <c r="K13" s="79" t="s">
        <v>193</v>
      </c>
      <c r="L13" s="82">
        <v>1</v>
      </c>
      <c r="M13" s="72">
        <f t="shared" si="1"/>
        <v>20</v>
      </c>
      <c r="N13" s="86">
        <v>40</v>
      </c>
      <c r="O13" s="80" t="s">
        <v>260</v>
      </c>
      <c r="P13" s="72">
        <v>3.5900000000000001E-2</v>
      </c>
      <c r="Q13" s="72">
        <f t="shared" ref="Q13" si="3">N13*P13</f>
        <v>1.4359999999999999</v>
      </c>
      <c r="R13" s="68"/>
    </row>
    <row r="14" spans="1:18" x14ac:dyDescent="0.25">
      <c r="A14" s="1"/>
      <c r="B14" s="105">
        <f t="shared" si="0"/>
        <v>5</v>
      </c>
      <c r="C14" s="55" t="s">
        <v>235</v>
      </c>
      <c r="D14" s="37" t="s">
        <v>361</v>
      </c>
      <c r="E14" s="38" t="s">
        <v>59</v>
      </c>
      <c r="F14" s="37" t="s">
        <v>107</v>
      </c>
      <c r="G14" s="38" t="s">
        <v>135</v>
      </c>
      <c r="H14" s="98" t="s">
        <v>167</v>
      </c>
      <c r="I14" s="37" t="s">
        <v>233</v>
      </c>
      <c r="J14" s="37" t="s">
        <v>264</v>
      </c>
      <c r="K14" s="38" t="s">
        <v>194</v>
      </c>
      <c r="L14" s="37">
        <v>6</v>
      </c>
      <c r="M14" s="39">
        <f t="shared" si="1"/>
        <v>120</v>
      </c>
      <c r="N14" s="39">
        <v>130</v>
      </c>
      <c r="O14" s="57" t="s">
        <v>260</v>
      </c>
      <c r="P14" s="39">
        <v>4.0899999999999999E-2</v>
      </c>
      <c r="Q14" s="39">
        <f>P14*N14</f>
        <v>5.3170000000000002</v>
      </c>
      <c r="R14" s="68"/>
    </row>
    <row r="15" spans="1:18" x14ac:dyDescent="0.25">
      <c r="A15" s="1"/>
      <c r="B15" s="105">
        <f t="shared" si="0"/>
        <v>6</v>
      </c>
      <c r="C15" s="77" t="s">
        <v>235</v>
      </c>
      <c r="D15" s="78" t="s">
        <v>402</v>
      </c>
      <c r="E15" s="79" t="s">
        <v>60</v>
      </c>
      <c r="F15" s="78" t="s">
        <v>107</v>
      </c>
      <c r="G15" s="79" t="s">
        <v>136</v>
      </c>
      <c r="H15" s="95" t="s">
        <v>165</v>
      </c>
      <c r="I15" s="78" t="s">
        <v>233</v>
      </c>
      <c r="J15" s="78" t="s">
        <v>265</v>
      </c>
      <c r="K15" s="79" t="s">
        <v>195</v>
      </c>
      <c r="L15" s="82">
        <v>1</v>
      </c>
      <c r="M15" s="72">
        <f t="shared" si="1"/>
        <v>20</v>
      </c>
      <c r="N15" s="86">
        <v>100</v>
      </c>
      <c r="O15" s="80" t="s">
        <v>260</v>
      </c>
      <c r="P15" s="72">
        <v>5.8999999999999999E-3</v>
      </c>
      <c r="Q15" s="72">
        <f t="shared" ref="Q15" si="4">N15*P15</f>
        <v>0.59</v>
      </c>
      <c r="R15" s="68"/>
    </row>
    <row r="16" spans="1:18" x14ac:dyDescent="0.25">
      <c r="A16" s="1"/>
      <c r="B16" s="105">
        <f t="shared" si="0"/>
        <v>7</v>
      </c>
      <c r="C16" s="55" t="s">
        <v>235</v>
      </c>
      <c r="D16" s="37" t="s">
        <v>490</v>
      </c>
      <c r="E16" s="38" t="s">
        <v>348</v>
      </c>
      <c r="F16" s="37" t="s">
        <v>107</v>
      </c>
      <c r="G16" s="76" t="s">
        <v>330</v>
      </c>
      <c r="H16" s="99" t="s">
        <v>167</v>
      </c>
      <c r="I16" s="37" t="s">
        <v>233</v>
      </c>
      <c r="J16" s="37" t="s">
        <v>331</v>
      </c>
      <c r="K16" s="38" t="s">
        <v>196</v>
      </c>
      <c r="L16" s="37">
        <v>7</v>
      </c>
      <c r="M16" s="39">
        <f t="shared" si="1"/>
        <v>140</v>
      </c>
      <c r="N16" s="39">
        <v>150</v>
      </c>
      <c r="O16" s="57" t="s">
        <v>260</v>
      </c>
      <c r="P16" s="39">
        <v>3.32E-2</v>
      </c>
      <c r="Q16" s="39">
        <f t="shared" ref="Q16" si="5">P16*N16</f>
        <v>4.9800000000000004</v>
      </c>
      <c r="R16" s="68"/>
    </row>
    <row r="17" spans="1:18" x14ac:dyDescent="0.25">
      <c r="A17" s="1"/>
      <c r="B17" s="105">
        <f t="shared" si="0"/>
        <v>8</v>
      </c>
      <c r="C17" s="77" t="s">
        <v>235</v>
      </c>
      <c r="D17" s="78" t="s">
        <v>9</v>
      </c>
      <c r="E17" s="79" t="s">
        <v>61</v>
      </c>
      <c r="F17" s="78" t="s">
        <v>107</v>
      </c>
      <c r="G17" s="79" t="s">
        <v>137</v>
      </c>
      <c r="H17" s="95" t="s">
        <v>165</v>
      </c>
      <c r="I17" s="78" t="s">
        <v>233</v>
      </c>
      <c r="J17" s="78" t="s">
        <v>266</v>
      </c>
      <c r="K17" s="79" t="s">
        <v>197</v>
      </c>
      <c r="L17" s="78">
        <v>1</v>
      </c>
      <c r="M17" s="72">
        <f t="shared" si="1"/>
        <v>20</v>
      </c>
      <c r="N17" s="72">
        <v>100</v>
      </c>
      <c r="O17" s="80" t="s">
        <v>260</v>
      </c>
      <c r="P17" s="72">
        <v>3.0999999999999999E-3</v>
      </c>
      <c r="Q17" s="72">
        <f t="shared" ref="Q17" si="6">N17*P17</f>
        <v>0.31</v>
      </c>
      <c r="R17" s="72"/>
    </row>
    <row r="18" spans="1:18" ht="24" x14ac:dyDescent="0.25">
      <c r="A18" s="1"/>
      <c r="B18" s="105">
        <f t="shared" si="0"/>
        <v>9</v>
      </c>
      <c r="C18" s="77" t="s">
        <v>235</v>
      </c>
      <c r="D18" s="78" t="s">
        <v>272</v>
      </c>
      <c r="E18" s="79" t="s">
        <v>62</v>
      </c>
      <c r="F18" s="78" t="s">
        <v>109</v>
      </c>
      <c r="G18" s="84" t="s">
        <v>138</v>
      </c>
      <c r="H18" s="95" t="s">
        <v>168</v>
      </c>
      <c r="I18" s="78" t="s">
        <v>268</v>
      </c>
      <c r="J18" s="78" t="s">
        <v>267</v>
      </c>
      <c r="K18" s="79" t="s">
        <v>198</v>
      </c>
      <c r="L18" s="78">
        <v>8</v>
      </c>
      <c r="M18" s="72">
        <f t="shared" si="1"/>
        <v>160</v>
      </c>
      <c r="N18" s="72">
        <v>180</v>
      </c>
      <c r="O18" s="80" t="s">
        <v>260</v>
      </c>
      <c r="P18" s="72">
        <v>3.09E-2</v>
      </c>
      <c r="Q18" s="72">
        <f t="shared" ref="Q18" si="7">N18*P18</f>
        <v>5.5620000000000003</v>
      </c>
      <c r="R18" s="72"/>
    </row>
    <row r="19" spans="1:18" x14ac:dyDescent="0.25">
      <c r="A19" s="1"/>
      <c r="B19" s="105">
        <f t="shared" si="0"/>
        <v>10</v>
      </c>
      <c r="C19" s="55" t="s">
        <v>235</v>
      </c>
      <c r="D19" s="37" t="s">
        <v>10</v>
      </c>
      <c r="E19" s="38" t="s">
        <v>63</v>
      </c>
      <c r="F19" s="37" t="s">
        <v>107</v>
      </c>
      <c r="G19" s="83" t="s">
        <v>139</v>
      </c>
      <c r="H19" s="98" t="s">
        <v>169</v>
      </c>
      <c r="I19" s="37" t="s">
        <v>269</v>
      </c>
      <c r="J19" s="37" t="s">
        <v>270</v>
      </c>
      <c r="K19" s="38" t="s">
        <v>199</v>
      </c>
      <c r="L19" s="37">
        <v>1</v>
      </c>
      <c r="M19" s="39">
        <f t="shared" si="1"/>
        <v>20</v>
      </c>
      <c r="N19" s="39">
        <v>100</v>
      </c>
      <c r="O19" s="57" t="s">
        <v>260</v>
      </c>
      <c r="P19" s="39">
        <v>5.3E-3</v>
      </c>
      <c r="Q19" s="39">
        <f t="shared" ref="Q19" si="8">P19*N19</f>
        <v>0.53</v>
      </c>
      <c r="R19" s="39"/>
    </row>
    <row r="20" spans="1:18" ht="24" x14ac:dyDescent="0.25">
      <c r="A20" s="1"/>
      <c r="B20" s="105">
        <f t="shared" si="0"/>
        <v>11</v>
      </c>
      <c r="C20" s="77" t="s">
        <v>235</v>
      </c>
      <c r="D20" s="78" t="s">
        <v>11</v>
      </c>
      <c r="E20" s="79" t="s">
        <v>517</v>
      </c>
      <c r="F20" s="78" t="s">
        <v>228</v>
      </c>
      <c r="G20" s="78" t="s">
        <v>520</v>
      </c>
      <c r="H20" s="95" t="s">
        <v>518</v>
      </c>
      <c r="I20" s="78" t="s">
        <v>233</v>
      </c>
      <c r="J20" s="78" t="s">
        <v>519</v>
      </c>
      <c r="K20" s="79" t="s">
        <v>190</v>
      </c>
      <c r="L20" s="78">
        <v>1</v>
      </c>
      <c r="M20" s="72">
        <f t="shared" si="1"/>
        <v>20</v>
      </c>
      <c r="N20" s="72">
        <v>25</v>
      </c>
      <c r="O20" s="80" t="s">
        <v>260</v>
      </c>
      <c r="P20" s="72">
        <v>0.10879999999999999</v>
      </c>
      <c r="Q20" s="72">
        <f t="shared" ref="Q20" si="9">N20*P20</f>
        <v>2.7199999999999998</v>
      </c>
      <c r="R20" s="72"/>
    </row>
    <row r="21" spans="1:18" x14ac:dyDescent="0.25">
      <c r="A21" s="1"/>
      <c r="B21" s="105">
        <f t="shared" si="0"/>
        <v>12</v>
      </c>
      <c r="C21" s="77" t="s">
        <v>235</v>
      </c>
      <c r="D21" s="78" t="s">
        <v>403</v>
      </c>
      <c r="E21" s="79" t="s">
        <v>68</v>
      </c>
      <c r="F21" s="78" t="s">
        <v>107</v>
      </c>
      <c r="G21" s="79" t="s">
        <v>143</v>
      </c>
      <c r="H21" s="95" t="s">
        <v>165</v>
      </c>
      <c r="I21" s="78" t="s">
        <v>233</v>
      </c>
      <c r="J21" s="78" t="s">
        <v>277</v>
      </c>
      <c r="K21" s="79" t="s">
        <v>203</v>
      </c>
      <c r="L21" s="78">
        <v>2</v>
      </c>
      <c r="M21" s="72">
        <f>L21*20</f>
        <v>40</v>
      </c>
      <c r="N21" s="72">
        <v>100</v>
      </c>
      <c r="O21" s="80" t="s">
        <v>260</v>
      </c>
      <c r="P21" s="72">
        <v>3.2000000000000002E-3</v>
      </c>
      <c r="Q21" s="72">
        <f t="shared" ref="Q21" si="10">N21*P21</f>
        <v>0.32</v>
      </c>
      <c r="R21" s="72"/>
    </row>
    <row r="22" spans="1:18" x14ac:dyDescent="0.25">
      <c r="A22" s="1"/>
      <c r="B22" s="105">
        <f t="shared" si="0"/>
        <v>13</v>
      </c>
      <c r="C22" s="55" t="s">
        <v>235</v>
      </c>
      <c r="D22" s="37" t="s">
        <v>491</v>
      </c>
      <c r="E22" s="38" t="s">
        <v>64</v>
      </c>
      <c r="F22" s="37" t="s">
        <v>108</v>
      </c>
      <c r="G22" s="38" t="s">
        <v>140</v>
      </c>
      <c r="H22" s="98" t="s">
        <v>164</v>
      </c>
      <c r="I22" s="37" t="s">
        <v>233</v>
      </c>
      <c r="J22" s="37" t="s">
        <v>271</v>
      </c>
      <c r="K22" s="38" t="s">
        <v>200</v>
      </c>
      <c r="L22" s="37">
        <v>4</v>
      </c>
      <c r="M22" s="39">
        <f t="shared" si="1"/>
        <v>80</v>
      </c>
      <c r="N22" s="39">
        <v>100</v>
      </c>
      <c r="O22" s="57" t="s">
        <v>260</v>
      </c>
      <c r="P22" s="39">
        <v>7.7000000000000002E-3</v>
      </c>
      <c r="Q22" s="39">
        <f t="shared" ref="Q22" si="11">P22*N22</f>
        <v>0.77</v>
      </c>
      <c r="R22" s="39"/>
    </row>
    <row r="23" spans="1:18" x14ac:dyDescent="0.25">
      <c r="A23" s="1"/>
      <c r="B23" s="105">
        <f t="shared" si="0"/>
        <v>14</v>
      </c>
      <c r="C23" s="55" t="s">
        <v>235</v>
      </c>
      <c r="D23" s="37" t="s">
        <v>12</v>
      </c>
      <c r="E23" s="38" t="s">
        <v>65</v>
      </c>
      <c r="F23" s="37" t="s">
        <v>107</v>
      </c>
      <c r="G23" s="38" t="s">
        <v>141</v>
      </c>
      <c r="H23" s="98" t="s">
        <v>166</v>
      </c>
      <c r="I23" s="37" t="s">
        <v>233</v>
      </c>
      <c r="J23" s="37" t="s">
        <v>273</v>
      </c>
      <c r="K23" s="38" t="s">
        <v>193</v>
      </c>
      <c r="L23" s="37">
        <v>1</v>
      </c>
      <c r="M23" s="39">
        <f t="shared" si="1"/>
        <v>20</v>
      </c>
      <c r="N23" s="39">
        <v>40</v>
      </c>
      <c r="O23" s="57" t="s">
        <v>260</v>
      </c>
      <c r="P23" s="39">
        <v>3.49E-2</v>
      </c>
      <c r="Q23" s="39">
        <f t="shared" ref="Q23" si="12">P23*N23</f>
        <v>1.3959999999999999</v>
      </c>
      <c r="R23" s="39"/>
    </row>
    <row r="24" spans="1:18" x14ac:dyDescent="0.25">
      <c r="A24" s="1"/>
      <c r="B24" s="105">
        <f t="shared" si="0"/>
        <v>15</v>
      </c>
      <c r="C24" s="77" t="s">
        <v>235</v>
      </c>
      <c r="D24" s="78" t="s">
        <v>326</v>
      </c>
      <c r="E24" s="79" t="s">
        <v>66</v>
      </c>
      <c r="F24" s="78" t="s">
        <v>107</v>
      </c>
      <c r="G24" s="79" t="s">
        <v>142</v>
      </c>
      <c r="H24" s="95" t="s">
        <v>164</v>
      </c>
      <c r="I24" s="78" t="s">
        <v>233</v>
      </c>
      <c r="J24" s="78" t="s">
        <v>274</v>
      </c>
      <c r="K24" s="79" t="s">
        <v>201</v>
      </c>
      <c r="L24" s="78">
        <v>1</v>
      </c>
      <c r="M24" s="72">
        <f t="shared" si="1"/>
        <v>20</v>
      </c>
      <c r="N24" s="72">
        <v>40</v>
      </c>
      <c r="O24" s="80" t="s">
        <v>260</v>
      </c>
      <c r="P24" s="72">
        <v>1.9199999999999998E-2</v>
      </c>
      <c r="Q24" s="72">
        <f t="shared" ref="Q24" si="13">N24*P24</f>
        <v>0.7679999999999999</v>
      </c>
      <c r="R24" s="68"/>
    </row>
    <row r="25" spans="1:18" x14ac:dyDescent="0.25">
      <c r="A25" s="1"/>
      <c r="B25" s="105">
        <f t="shared" si="0"/>
        <v>16</v>
      </c>
      <c r="C25" s="55" t="s">
        <v>235</v>
      </c>
      <c r="D25" s="37" t="s">
        <v>13</v>
      </c>
      <c r="E25" s="38" t="s">
        <v>67</v>
      </c>
      <c r="F25" s="37" t="s">
        <v>108</v>
      </c>
      <c r="G25" s="85">
        <v>885012205080</v>
      </c>
      <c r="H25" s="98" t="s">
        <v>170</v>
      </c>
      <c r="I25" s="37" t="s">
        <v>275</v>
      </c>
      <c r="J25" s="37" t="s">
        <v>276</v>
      </c>
      <c r="K25" s="38" t="s">
        <v>202</v>
      </c>
      <c r="L25" s="37">
        <v>1</v>
      </c>
      <c r="M25" s="39">
        <f t="shared" si="1"/>
        <v>20</v>
      </c>
      <c r="N25" s="39">
        <v>100</v>
      </c>
      <c r="O25" s="57" t="s">
        <v>260</v>
      </c>
      <c r="P25" s="39">
        <v>3.0000000000000001E-3</v>
      </c>
      <c r="Q25" s="39">
        <f t="shared" ref="Q25" si="14">P25*N25</f>
        <v>0.3</v>
      </c>
      <c r="R25" s="39"/>
    </row>
    <row r="26" spans="1:18" x14ac:dyDescent="0.25">
      <c r="A26" s="1"/>
      <c r="B26" s="105">
        <f>ROW(B26) - ROW($B$9)</f>
        <v>17</v>
      </c>
      <c r="C26" s="55" t="s">
        <v>235</v>
      </c>
      <c r="D26" s="37" t="s">
        <v>404</v>
      </c>
      <c r="E26" s="37" t="s">
        <v>68</v>
      </c>
      <c r="F26" s="37" t="s">
        <v>107</v>
      </c>
      <c r="G26" s="37" t="s">
        <v>143</v>
      </c>
      <c r="H26" s="37" t="s">
        <v>165</v>
      </c>
      <c r="I26" s="37" t="s">
        <v>233</v>
      </c>
      <c r="J26" s="37" t="s">
        <v>277</v>
      </c>
      <c r="K26" s="37" t="s">
        <v>203</v>
      </c>
      <c r="L26" s="37">
        <v>1</v>
      </c>
      <c r="M26" s="39">
        <f t="shared" si="1"/>
        <v>20</v>
      </c>
      <c r="N26" s="37">
        <v>100</v>
      </c>
      <c r="O26" s="70" t="s">
        <v>260</v>
      </c>
      <c r="P26" s="106">
        <v>2.5000000000000001E-3</v>
      </c>
      <c r="Q26" s="106">
        <f>P26*N26</f>
        <v>0.25</v>
      </c>
      <c r="R26" s="37"/>
    </row>
    <row r="27" spans="1:18" x14ac:dyDescent="0.25">
      <c r="A27" s="1"/>
      <c r="B27" s="107">
        <f t="shared" ref="B27" si="15">ROW(B27) - ROW($B$9)</f>
        <v>18</v>
      </c>
      <c r="C27" s="55" t="s">
        <v>235</v>
      </c>
      <c r="D27" s="78" t="s">
        <v>405</v>
      </c>
      <c r="E27" s="78" t="s">
        <v>426</v>
      </c>
      <c r="F27" s="78" t="s">
        <v>427</v>
      </c>
      <c r="G27" s="78" t="s">
        <v>418</v>
      </c>
      <c r="H27" s="78" t="s">
        <v>167</v>
      </c>
      <c r="I27" s="78" t="s">
        <v>233</v>
      </c>
      <c r="J27" s="78" t="s">
        <v>428</v>
      </c>
      <c r="K27" s="78" t="s">
        <v>429</v>
      </c>
      <c r="L27" s="78">
        <v>1</v>
      </c>
      <c r="M27" s="39">
        <f t="shared" si="1"/>
        <v>20</v>
      </c>
      <c r="N27" s="78">
        <v>50</v>
      </c>
      <c r="O27" s="109" t="s">
        <v>260</v>
      </c>
      <c r="P27" s="108">
        <v>1.0699999999999999E-2</v>
      </c>
      <c r="Q27" s="108">
        <f t="shared" ref="Q27" si="16">P27*N27</f>
        <v>0.53499999999999992</v>
      </c>
      <c r="R27" s="78"/>
    </row>
    <row r="28" spans="1:18" x14ac:dyDescent="0.25">
      <c r="A28" s="1"/>
      <c r="B28" s="105">
        <f>ROW(B28) - ROW($B$9)</f>
        <v>19</v>
      </c>
      <c r="C28" s="55" t="s">
        <v>235</v>
      </c>
      <c r="D28" s="37" t="s">
        <v>406</v>
      </c>
      <c r="E28" s="37" t="s">
        <v>430</v>
      </c>
      <c r="F28" s="37" t="s">
        <v>431</v>
      </c>
      <c r="G28" s="37" t="s">
        <v>419</v>
      </c>
      <c r="H28" s="37" t="s">
        <v>169</v>
      </c>
      <c r="I28" s="37" t="s">
        <v>233</v>
      </c>
      <c r="J28" s="37" t="s">
        <v>432</v>
      </c>
      <c r="K28" s="37" t="s">
        <v>196</v>
      </c>
      <c r="L28" s="37">
        <v>1</v>
      </c>
      <c r="M28" s="39">
        <f t="shared" si="1"/>
        <v>20</v>
      </c>
      <c r="N28" s="37">
        <v>21</v>
      </c>
      <c r="O28" s="70" t="s">
        <v>260</v>
      </c>
      <c r="P28" s="106">
        <v>0.39529999999999998</v>
      </c>
      <c r="Q28" s="106">
        <f>P28*N28</f>
        <v>8.3012999999999995</v>
      </c>
      <c r="R28" s="37"/>
    </row>
    <row r="29" spans="1:18" x14ac:dyDescent="0.25">
      <c r="A29" s="1"/>
      <c r="B29" s="105">
        <f t="shared" si="0"/>
        <v>20</v>
      </c>
      <c r="C29" s="77" t="s">
        <v>235</v>
      </c>
      <c r="D29" s="78" t="s">
        <v>14</v>
      </c>
      <c r="E29" s="81" t="s">
        <v>328</v>
      </c>
      <c r="F29" s="78" t="s">
        <v>107</v>
      </c>
      <c r="G29" s="81" t="s">
        <v>347</v>
      </c>
      <c r="H29" s="100" t="s">
        <v>180</v>
      </c>
      <c r="I29" s="78" t="s">
        <v>233</v>
      </c>
      <c r="J29" s="78" t="s">
        <v>329</v>
      </c>
      <c r="K29" s="81" t="s">
        <v>339</v>
      </c>
      <c r="L29" s="78">
        <v>1</v>
      </c>
      <c r="M29" s="72">
        <f t="shared" si="1"/>
        <v>20</v>
      </c>
      <c r="N29" s="72">
        <v>100</v>
      </c>
      <c r="O29" s="80" t="s">
        <v>260</v>
      </c>
      <c r="P29" s="72">
        <v>3.3999999999999998E-3</v>
      </c>
      <c r="Q29" s="72">
        <f t="shared" ref="Q29" si="17">N29*P29</f>
        <v>0.33999999999999997</v>
      </c>
      <c r="R29" s="68"/>
    </row>
    <row r="30" spans="1:18" x14ac:dyDescent="0.25">
      <c r="A30" s="1"/>
      <c r="B30" s="105">
        <f t="shared" si="0"/>
        <v>21</v>
      </c>
      <c r="C30" s="55" t="s">
        <v>235</v>
      </c>
      <c r="D30" s="37" t="s">
        <v>338</v>
      </c>
      <c r="E30" s="38" t="s">
        <v>69</v>
      </c>
      <c r="F30" s="37" t="s">
        <v>110</v>
      </c>
      <c r="G30" s="38" t="s">
        <v>144</v>
      </c>
      <c r="H30" s="98" t="s">
        <v>167</v>
      </c>
      <c r="I30" s="37" t="s">
        <v>233</v>
      </c>
      <c r="J30" s="37" t="s">
        <v>278</v>
      </c>
      <c r="K30" s="38" t="s">
        <v>204</v>
      </c>
      <c r="L30" s="37">
        <v>1</v>
      </c>
      <c r="M30" s="39">
        <f t="shared" si="1"/>
        <v>20</v>
      </c>
      <c r="N30" s="39">
        <v>30</v>
      </c>
      <c r="O30" s="57" t="s">
        <v>260</v>
      </c>
      <c r="P30" s="39">
        <v>0.2525</v>
      </c>
      <c r="Q30" s="39">
        <f t="shared" ref="Q30:Q31" si="18">P30*N30</f>
        <v>7.5750000000000002</v>
      </c>
      <c r="R30" s="69"/>
    </row>
    <row r="31" spans="1:18" x14ac:dyDescent="0.25">
      <c r="A31" s="1"/>
      <c r="B31" s="107">
        <f t="shared" si="0"/>
        <v>22</v>
      </c>
      <c r="C31" s="77" t="s">
        <v>235</v>
      </c>
      <c r="D31" s="78" t="s">
        <v>407</v>
      </c>
      <c r="E31" s="78" t="s">
        <v>433</v>
      </c>
      <c r="F31" s="78" t="s">
        <v>434</v>
      </c>
      <c r="G31" s="78" t="s">
        <v>420</v>
      </c>
      <c r="H31" s="78" t="s">
        <v>435</v>
      </c>
      <c r="I31" s="78"/>
      <c r="J31" s="78" t="s">
        <v>436</v>
      </c>
      <c r="K31" s="78" t="s">
        <v>437</v>
      </c>
      <c r="L31" s="78">
        <v>2</v>
      </c>
      <c r="M31" s="39">
        <f t="shared" si="1"/>
        <v>40</v>
      </c>
      <c r="N31" s="78">
        <v>45</v>
      </c>
      <c r="O31" s="109" t="s">
        <v>260</v>
      </c>
      <c r="P31" s="108">
        <v>0.2087</v>
      </c>
      <c r="Q31" s="108">
        <f t="shared" si="18"/>
        <v>9.3915000000000006</v>
      </c>
      <c r="R31" s="78"/>
    </row>
    <row r="32" spans="1:18" x14ac:dyDescent="0.25">
      <c r="A32" s="1"/>
      <c r="B32" s="105">
        <f t="shared" si="0"/>
        <v>23</v>
      </c>
      <c r="C32" s="55" t="s">
        <v>235</v>
      </c>
      <c r="D32" s="37" t="s">
        <v>401</v>
      </c>
      <c r="E32" s="38" t="s">
        <v>70</v>
      </c>
      <c r="F32" s="37" t="s">
        <v>111</v>
      </c>
      <c r="G32" s="38" t="s">
        <v>145</v>
      </c>
      <c r="H32" s="98" t="s">
        <v>168</v>
      </c>
      <c r="I32" s="37" t="s">
        <v>233</v>
      </c>
      <c r="J32" s="37" t="s">
        <v>279</v>
      </c>
      <c r="K32" s="38" t="s">
        <v>205</v>
      </c>
      <c r="L32" s="37">
        <v>2</v>
      </c>
      <c r="M32" s="39">
        <f t="shared" si="1"/>
        <v>40</v>
      </c>
      <c r="N32" s="39">
        <v>41</v>
      </c>
      <c r="O32" s="57" t="s">
        <v>260</v>
      </c>
      <c r="P32" s="39">
        <v>0.89410000000000001</v>
      </c>
      <c r="Q32" s="39">
        <f t="shared" ref="Q32" si="19">P32*N32</f>
        <v>36.658099999999997</v>
      </c>
      <c r="R32" s="39"/>
    </row>
    <row r="33" spans="1:26" x14ac:dyDescent="0.25">
      <c r="A33" s="1"/>
      <c r="B33" s="105">
        <f t="shared" si="0"/>
        <v>24</v>
      </c>
      <c r="C33" s="55" t="s">
        <v>235</v>
      </c>
      <c r="D33" s="37" t="s">
        <v>15</v>
      </c>
      <c r="E33" s="38" t="s">
        <v>71</v>
      </c>
      <c r="F33" s="37" t="s">
        <v>107</v>
      </c>
      <c r="G33" s="38" t="s">
        <v>146</v>
      </c>
      <c r="H33" s="98" t="s">
        <v>165</v>
      </c>
      <c r="I33" s="37" t="s">
        <v>233</v>
      </c>
      <c r="J33" s="37" t="s">
        <v>280</v>
      </c>
      <c r="K33" s="38" t="s">
        <v>206</v>
      </c>
      <c r="L33" s="37">
        <v>1</v>
      </c>
      <c r="M33" s="39">
        <f t="shared" si="1"/>
        <v>20</v>
      </c>
      <c r="N33" s="39">
        <v>100</v>
      </c>
      <c r="O33" s="57" t="s">
        <v>260</v>
      </c>
      <c r="P33" s="39">
        <v>3.0999999999999999E-3</v>
      </c>
      <c r="Q33" s="39">
        <f t="shared" ref="Q33" si="20">P33*N33</f>
        <v>0.31</v>
      </c>
      <c r="R33" s="39"/>
    </row>
    <row r="34" spans="1:26" x14ac:dyDescent="0.25">
      <c r="A34" s="1"/>
      <c r="B34" s="105">
        <f t="shared" si="0"/>
        <v>25</v>
      </c>
      <c r="C34" s="55" t="s">
        <v>235</v>
      </c>
      <c r="D34" s="37" t="s">
        <v>16</v>
      </c>
      <c r="E34" s="38" t="s">
        <v>72</v>
      </c>
      <c r="F34" s="37" t="s">
        <v>107</v>
      </c>
      <c r="G34" s="38" t="s">
        <v>147</v>
      </c>
      <c r="H34" s="98" t="s">
        <v>164</v>
      </c>
      <c r="I34" s="37" t="s">
        <v>233</v>
      </c>
      <c r="J34" s="37" t="s">
        <v>281</v>
      </c>
      <c r="K34" s="38" t="s">
        <v>207</v>
      </c>
      <c r="L34" s="37">
        <v>4</v>
      </c>
      <c r="M34" s="39">
        <f t="shared" si="1"/>
        <v>80</v>
      </c>
      <c r="N34" s="39">
        <v>100</v>
      </c>
      <c r="O34" s="57" t="s">
        <v>260</v>
      </c>
      <c r="P34" s="39">
        <v>5.4999999999999997E-3</v>
      </c>
      <c r="Q34" s="39">
        <f t="shared" ref="Q34" si="21">P34*N34</f>
        <v>0.54999999999999993</v>
      </c>
      <c r="R34" s="39"/>
    </row>
    <row r="35" spans="1:26" x14ac:dyDescent="0.25">
      <c r="A35" s="1"/>
      <c r="B35" s="105">
        <f t="shared" si="0"/>
        <v>26</v>
      </c>
      <c r="C35" s="77" t="s">
        <v>236</v>
      </c>
      <c r="D35" s="78" t="s">
        <v>17</v>
      </c>
      <c r="E35" s="79" t="s">
        <v>73</v>
      </c>
      <c r="F35" s="78" t="s">
        <v>228</v>
      </c>
      <c r="G35" s="79" t="s">
        <v>112</v>
      </c>
      <c r="H35" s="95" t="s">
        <v>171</v>
      </c>
      <c r="I35" s="78" t="s">
        <v>233</v>
      </c>
      <c r="J35" s="78" t="s">
        <v>282</v>
      </c>
      <c r="K35" s="79" t="s">
        <v>233</v>
      </c>
      <c r="L35" s="78">
        <v>1</v>
      </c>
      <c r="M35" s="72">
        <f t="shared" si="1"/>
        <v>20</v>
      </c>
      <c r="N35" s="72">
        <v>30</v>
      </c>
      <c r="O35" s="80" t="s">
        <v>260</v>
      </c>
      <c r="P35" s="72">
        <v>4.87E-2</v>
      </c>
      <c r="Q35" s="72">
        <f t="shared" ref="Q35" si="22">N35*P35</f>
        <v>1.4610000000000001</v>
      </c>
      <c r="R35" s="72"/>
    </row>
    <row r="36" spans="1:26" ht="24" x14ac:dyDescent="0.25">
      <c r="A36" s="1"/>
      <c r="B36" s="105">
        <f t="shared" si="0"/>
        <v>27</v>
      </c>
      <c r="C36" s="55" t="s">
        <v>236</v>
      </c>
      <c r="D36" s="37" t="s">
        <v>18</v>
      </c>
      <c r="E36" s="38" t="s">
        <v>74</v>
      </c>
      <c r="F36" s="37" t="s">
        <v>113</v>
      </c>
      <c r="G36" s="38" t="s">
        <v>208</v>
      </c>
      <c r="H36" s="98" t="s">
        <v>172</v>
      </c>
      <c r="I36" s="37" t="s">
        <v>233</v>
      </c>
      <c r="J36" s="37" t="s">
        <v>283</v>
      </c>
      <c r="K36" s="38" t="s">
        <v>233</v>
      </c>
      <c r="L36" s="37">
        <v>1</v>
      </c>
      <c r="M36" s="39">
        <f t="shared" si="1"/>
        <v>20</v>
      </c>
      <c r="N36" s="39">
        <v>30</v>
      </c>
      <c r="O36" s="57" t="s">
        <v>260</v>
      </c>
      <c r="P36" s="39">
        <v>7.4300000000000005E-2</v>
      </c>
      <c r="Q36" s="39">
        <f t="shared" ref="Q36" si="23">P36*N36</f>
        <v>2.2290000000000001</v>
      </c>
      <c r="R36" s="39"/>
    </row>
    <row r="37" spans="1:26" ht="24" x14ac:dyDescent="0.25">
      <c r="A37" s="1"/>
      <c r="B37" s="105">
        <f t="shared" si="0"/>
        <v>28</v>
      </c>
      <c r="C37" s="77" t="s">
        <v>236</v>
      </c>
      <c r="D37" s="78" t="s">
        <v>350</v>
      </c>
      <c r="E37" s="79" t="s">
        <v>75</v>
      </c>
      <c r="F37" s="78" t="s">
        <v>113</v>
      </c>
      <c r="G37" s="79" t="s">
        <v>209</v>
      </c>
      <c r="H37" s="95" t="s">
        <v>172</v>
      </c>
      <c r="I37" s="78" t="s">
        <v>209</v>
      </c>
      <c r="J37" s="78" t="s">
        <v>284</v>
      </c>
      <c r="K37" s="79" t="s">
        <v>233</v>
      </c>
      <c r="L37" s="78">
        <v>2</v>
      </c>
      <c r="M37" s="72">
        <f t="shared" si="1"/>
        <v>40</v>
      </c>
      <c r="N37" s="72">
        <v>60</v>
      </c>
      <c r="O37" s="80" t="s">
        <v>260</v>
      </c>
      <c r="P37" s="72">
        <v>2.8899999999999999E-2</v>
      </c>
      <c r="Q37" s="72">
        <f t="shared" ref="Q37" si="24">N37*P37</f>
        <v>1.734</v>
      </c>
      <c r="R37" s="69"/>
    </row>
    <row r="38" spans="1:26" x14ac:dyDescent="0.25">
      <c r="A38" s="1"/>
      <c r="B38" s="105">
        <f t="shared" si="0"/>
        <v>29</v>
      </c>
      <c r="C38" s="88" t="s">
        <v>236</v>
      </c>
      <c r="D38" s="89" t="s">
        <v>340</v>
      </c>
      <c r="E38" s="90" t="s">
        <v>378</v>
      </c>
      <c r="F38" s="90" t="s">
        <v>228</v>
      </c>
      <c r="G38" s="90" t="s">
        <v>375</v>
      </c>
      <c r="H38" s="101" t="s">
        <v>379</v>
      </c>
      <c r="I38" s="90" t="s">
        <v>233</v>
      </c>
      <c r="J38" s="90" t="s">
        <v>390</v>
      </c>
      <c r="K38" s="91" t="s">
        <v>233</v>
      </c>
      <c r="L38" s="90">
        <v>8</v>
      </c>
      <c r="M38" s="91">
        <f t="shared" si="1"/>
        <v>160</v>
      </c>
      <c r="N38" s="72">
        <v>165</v>
      </c>
      <c r="O38" s="92" t="s">
        <v>260</v>
      </c>
      <c r="P38" s="91">
        <v>0.14319999999999999</v>
      </c>
      <c r="Q38" s="91">
        <f t="shared" ref="Q38:Q39" si="25">P38*N38</f>
        <v>23.628</v>
      </c>
      <c r="R38" s="93"/>
    </row>
    <row r="39" spans="1:26" s="94" customFormat="1" x14ac:dyDescent="0.25">
      <c r="A39" s="87"/>
      <c r="B39" s="105">
        <f t="shared" si="0"/>
        <v>30</v>
      </c>
      <c r="C39" s="77" t="s">
        <v>236</v>
      </c>
      <c r="D39" s="78" t="s">
        <v>367</v>
      </c>
      <c r="E39" s="78" t="s">
        <v>368</v>
      </c>
      <c r="F39" s="78" t="s">
        <v>369</v>
      </c>
      <c r="G39" s="78" t="s">
        <v>370</v>
      </c>
      <c r="H39" s="95" t="s">
        <v>173</v>
      </c>
      <c r="I39" s="78" t="s">
        <v>233</v>
      </c>
      <c r="J39" s="78" t="s">
        <v>391</v>
      </c>
      <c r="K39" s="72" t="s">
        <v>233</v>
      </c>
      <c r="L39" s="78">
        <v>2</v>
      </c>
      <c r="M39" s="91">
        <f t="shared" si="1"/>
        <v>40</v>
      </c>
      <c r="N39" s="72">
        <v>45</v>
      </c>
      <c r="O39" s="57" t="s">
        <v>260</v>
      </c>
      <c r="P39" s="39">
        <v>0.1464</v>
      </c>
      <c r="Q39" s="91">
        <f t="shared" si="25"/>
        <v>6.5880000000000001</v>
      </c>
      <c r="R39" s="72"/>
      <c r="S39"/>
      <c r="T39"/>
      <c r="U39"/>
      <c r="V39"/>
      <c r="W39"/>
      <c r="X39"/>
      <c r="Y39"/>
      <c r="Z39"/>
    </row>
    <row r="40" spans="1:26" ht="24" x14ac:dyDescent="0.25">
      <c r="A40" s="1"/>
      <c r="B40" s="105">
        <f>ROW(B40) - ROW($B$9)</f>
        <v>31</v>
      </c>
      <c r="C40" s="55" t="s">
        <v>236</v>
      </c>
      <c r="D40" s="37" t="s">
        <v>408</v>
      </c>
      <c r="E40" s="37" t="s">
        <v>438</v>
      </c>
      <c r="F40" s="37" t="s">
        <v>439</v>
      </c>
      <c r="G40" s="37" t="s">
        <v>421</v>
      </c>
      <c r="H40" s="37" t="s">
        <v>440</v>
      </c>
      <c r="I40" s="37" t="s">
        <v>233</v>
      </c>
      <c r="J40" s="37" t="s">
        <v>441</v>
      </c>
      <c r="K40" s="72" t="s">
        <v>233</v>
      </c>
      <c r="L40" s="37">
        <v>1</v>
      </c>
      <c r="M40" s="91">
        <f t="shared" si="1"/>
        <v>20</v>
      </c>
      <c r="N40" s="37">
        <v>30</v>
      </c>
      <c r="O40" s="70" t="s">
        <v>260</v>
      </c>
      <c r="P40" s="106">
        <v>8.6400000000000005E-2</v>
      </c>
      <c r="Q40" s="106">
        <f>P40*N40</f>
        <v>2.5920000000000001</v>
      </c>
      <c r="R40" s="37"/>
    </row>
    <row r="41" spans="1:26" x14ac:dyDescent="0.25">
      <c r="A41" s="1"/>
      <c r="B41" s="107">
        <f t="shared" ref="B41:B46" si="26">ROW(B41) - ROW($B$9)</f>
        <v>32</v>
      </c>
      <c r="C41" s="77" t="s">
        <v>442</v>
      </c>
      <c r="D41" s="78" t="s">
        <v>409</v>
      </c>
      <c r="E41" s="78" t="s">
        <v>443</v>
      </c>
      <c r="F41" s="78" t="s">
        <v>113</v>
      </c>
      <c r="G41" s="78" t="s">
        <v>422</v>
      </c>
      <c r="H41" s="78" t="s">
        <v>444</v>
      </c>
      <c r="I41" s="78" t="s">
        <v>233</v>
      </c>
      <c r="J41" s="78" t="s">
        <v>445</v>
      </c>
      <c r="K41" s="72" t="s">
        <v>233</v>
      </c>
      <c r="L41" s="78">
        <v>1</v>
      </c>
      <c r="M41" s="91">
        <f t="shared" si="1"/>
        <v>20</v>
      </c>
      <c r="N41" s="78">
        <v>25</v>
      </c>
      <c r="O41" s="109" t="s">
        <v>260</v>
      </c>
      <c r="P41" s="108">
        <v>0.1709</v>
      </c>
      <c r="Q41" s="108">
        <f t="shared" ref="Q41" si="27">P41*N41</f>
        <v>4.2725</v>
      </c>
      <c r="R41" s="78"/>
    </row>
    <row r="42" spans="1:26" x14ac:dyDescent="0.25">
      <c r="A42" s="1"/>
      <c r="B42" s="105">
        <f>ROW(B42) - ROW($B$9)</f>
        <v>33</v>
      </c>
      <c r="C42" s="55" t="s">
        <v>446</v>
      </c>
      <c r="D42" s="37" t="s">
        <v>410</v>
      </c>
      <c r="E42" s="37" t="s">
        <v>447</v>
      </c>
      <c r="F42" s="37" t="s">
        <v>448</v>
      </c>
      <c r="G42" s="37" t="s">
        <v>450</v>
      </c>
      <c r="H42" s="37" t="s">
        <v>480</v>
      </c>
      <c r="I42" s="37" t="s">
        <v>233</v>
      </c>
      <c r="J42" s="37" t="s">
        <v>449</v>
      </c>
      <c r="K42" s="72" t="s">
        <v>233</v>
      </c>
      <c r="L42" s="37">
        <v>2</v>
      </c>
      <c r="M42" s="91">
        <f t="shared" si="1"/>
        <v>40</v>
      </c>
      <c r="N42" s="37">
        <v>45</v>
      </c>
      <c r="O42" s="109" t="s">
        <v>260</v>
      </c>
      <c r="P42" s="106">
        <v>0.1135</v>
      </c>
      <c r="Q42" s="106">
        <f>P42*N42</f>
        <v>5.1074999999999999</v>
      </c>
      <c r="R42" s="37"/>
    </row>
    <row r="43" spans="1:26" x14ac:dyDescent="0.25">
      <c r="A43" s="1"/>
      <c r="B43" s="107">
        <f t="shared" si="26"/>
        <v>34</v>
      </c>
      <c r="C43" s="77" t="s">
        <v>446</v>
      </c>
      <c r="D43" s="78" t="s">
        <v>411</v>
      </c>
      <c r="E43" s="78" t="s">
        <v>451</v>
      </c>
      <c r="F43" s="78" t="s">
        <v>448</v>
      </c>
      <c r="G43" s="78" t="s">
        <v>453</v>
      </c>
      <c r="H43" s="37" t="s">
        <v>480</v>
      </c>
      <c r="I43" s="78" t="s">
        <v>233</v>
      </c>
      <c r="J43" s="78" t="s">
        <v>452</v>
      </c>
      <c r="K43" s="72" t="s">
        <v>233</v>
      </c>
      <c r="L43" s="78">
        <v>1</v>
      </c>
      <c r="M43" s="91">
        <f t="shared" si="1"/>
        <v>20</v>
      </c>
      <c r="N43" s="78">
        <v>21</v>
      </c>
      <c r="O43" s="109" t="s">
        <v>260</v>
      </c>
      <c r="P43" s="108">
        <v>5.91E-2</v>
      </c>
      <c r="Q43" s="108">
        <f t="shared" ref="Q43" si="28">P43*N43</f>
        <v>1.2411000000000001</v>
      </c>
      <c r="R43" s="78"/>
    </row>
    <row r="44" spans="1:26" x14ac:dyDescent="0.25">
      <c r="A44" s="1"/>
      <c r="B44" s="105">
        <f>ROW(B44) - ROW($B$9)</f>
        <v>35</v>
      </c>
      <c r="C44" s="55" t="s">
        <v>454</v>
      </c>
      <c r="D44" s="37" t="s">
        <v>412</v>
      </c>
      <c r="E44" s="37" t="s">
        <v>455</v>
      </c>
      <c r="F44" s="37" t="s">
        <v>129</v>
      </c>
      <c r="G44" s="37" t="s">
        <v>457</v>
      </c>
      <c r="H44" s="37" t="s">
        <v>481</v>
      </c>
      <c r="I44" s="37" t="s">
        <v>233</v>
      </c>
      <c r="J44" s="37" t="s">
        <v>456</v>
      </c>
      <c r="K44" s="72" t="s">
        <v>233</v>
      </c>
      <c r="L44" s="37">
        <v>1</v>
      </c>
      <c r="M44" s="91">
        <f t="shared" si="1"/>
        <v>20</v>
      </c>
      <c r="N44" s="37">
        <v>25</v>
      </c>
      <c r="O44" s="109" t="s">
        <v>260</v>
      </c>
      <c r="P44" s="106">
        <v>0.17249999999999999</v>
      </c>
      <c r="Q44" s="106">
        <f>P44*N44</f>
        <v>4.3125</v>
      </c>
      <c r="R44" s="37"/>
    </row>
    <row r="45" spans="1:26" x14ac:dyDescent="0.25">
      <c r="A45" s="1"/>
      <c r="B45" s="107">
        <f t="shared" si="26"/>
        <v>36</v>
      </c>
      <c r="C45" s="77" t="s">
        <v>454</v>
      </c>
      <c r="D45" s="78" t="s">
        <v>413</v>
      </c>
      <c r="E45" s="78" t="s">
        <v>458</v>
      </c>
      <c r="F45" s="78" t="s">
        <v>459</v>
      </c>
      <c r="G45" s="78" t="s">
        <v>461</v>
      </c>
      <c r="H45" s="37" t="s">
        <v>481</v>
      </c>
      <c r="I45" s="78" t="s">
        <v>233</v>
      </c>
      <c r="J45" s="78" t="s">
        <v>460</v>
      </c>
      <c r="K45" s="72" t="s">
        <v>233</v>
      </c>
      <c r="L45" s="78">
        <v>2</v>
      </c>
      <c r="M45" s="91">
        <f t="shared" si="1"/>
        <v>40</v>
      </c>
      <c r="N45" s="78">
        <v>45</v>
      </c>
      <c r="O45" s="109" t="s">
        <v>260</v>
      </c>
      <c r="P45" s="108">
        <v>0.2072</v>
      </c>
      <c r="Q45" s="108">
        <f t="shared" ref="Q45" si="29">P45*N45</f>
        <v>9.3239999999999998</v>
      </c>
      <c r="R45" s="78"/>
    </row>
    <row r="46" spans="1:26" ht="24" x14ac:dyDescent="0.25">
      <c r="A46" s="1"/>
      <c r="B46" s="107">
        <f t="shared" si="26"/>
        <v>37</v>
      </c>
      <c r="C46" s="55" t="s">
        <v>496</v>
      </c>
      <c r="D46" s="37" t="s">
        <v>492</v>
      </c>
      <c r="E46" s="37" t="s">
        <v>497</v>
      </c>
      <c r="F46" s="37" t="s">
        <v>498</v>
      </c>
      <c r="G46" s="37" t="s">
        <v>483</v>
      </c>
      <c r="H46" s="37" t="s">
        <v>499</v>
      </c>
      <c r="I46" s="37" t="s">
        <v>233</v>
      </c>
      <c r="J46" s="37" t="s">
        <v>500</v>
      </c>
      <c r="K46" s="37" t="s">
        <v>233</v>
      </c>
      <c r="L46" s="37">
        <v>1</v>
      </c>
      <c r="M46" s="91">
        <f t="shared" si="1"/>
        <v>20</v>
      </c>
      <c r="N46" s="37">
        <v>50</v>
      </c>
      <c r="O46" s="70" t="s">
        <v>260</v>
      </c>
      <c r="P46" s="106">
        <v>1.41E-2</v>
      </c>
      <c r="Q46" s="106">
        <f>P46*N46</f>
        <v>0.70499999999999996</v>
      </c>
      <c r="R46" s="37"/>
    </row>
    <row r="47" spans="1:26" x14ac:dyDescent="0.25">
      <c r="A47" s="1"/>
      <c r="B47" s="105">
        <f t="shared" si="0"/>
        <v>38</v>
      </c>
      <c r="C47" s="77" t="s">
        <v>238</v>
      </c>
      <c r="D47" s="78" t="s">
        <v>19</v>
      </c>
      <c r="E47" s="79" t="s">
        <v>76</v>
      </c>
      <c r="F47" s="78" t="s">
        <v>228</v>
      </c>
      <c r="G47" s="84" t="s">
        <v>114</v>
      </c>
      <c r="H47" s="95" t="s">
        <v>174</v>
      </c>
      <c r="I47" s="78" t="s">
        <v>285</v>
      </c>
      <c r="J47" s="78" t="s">
        <v>286</v>
      </c>
      <c r="K47" s="79" t="s">
        <v>233</v>
      </c>
      <c r="L47" s="78">
        <v>1</v>
      </c>
      <c r="M47" s="72">
        <f t="shared" si="1"/>
        <v>20</v>
      </c>
      <c r="N47" s="72">
        <v>30</v>
      </c>
      <c r="O47" s="80" t="s">
        <v>260</v>
      </c>
      <c r="P47" s="72">
        <v>5.6000000000000001E-2</v>
      </c>
      <c r="Q47" s="72">
        <f t="shared" ref="Q47" si="30">N47*P47</f>
        <v>1.68</v>
      </c>
      <c r="R47" s="72"/>
    </row>
    <row r="48" spans="1:26" ht="24" x14ac:dyDescent="0.25">
      <c r="A48" s="1"/>
      <c r="B48" s="105">
        <f t="shared" si="0"/>
        <v>39</v>
      </c>
      <c r="C48" s="55" t="s">
        <v>237</v>
      </c>
      <c r="D48" s="37" t="s">
        <v>20</v>
      </c>
      <c r="E48" s="38" t="s">
        <v>77</v>
      </c>
      <c r="F48" s="37" t="s">
        <v>229</v>
      </c>
      <c r="G48" s="38" t="s">
        <v>115</v>
      </c>
      <c r="H48" s="98" t="s">
        <v>169</v>
      </c>
      <c r="I48" s="37" t="s">
        <v>233</v>
      </c>
      <c r="J48" s="37" t="s">
        <v>287</v>
      </c>
      <c r="K48" s="38" t="s">
        <v>233</v>
      </c>
      <c r="L48" s="37">
        <v>4</v>
      </c>
      <c r="M48" s="39">
        <f t="shared" si="1"/>
        <v>80</v>
      </c>
      <c r="N48" s="39">
        <v>100</v>
      </c>
      <c r="O48" s="57" t="s">
        <v>260</v>
      </c>
      <c r="P48" s="39">
        <v>2.9499999999999998E-2</v>
      </c>
      <c r="Q48" s="39">
        <f t="shared" ref="Q48" si="31">P48*N48</f>
        <v>2.9499999999999997</v>
      </c>
      <c r="R48" s="39"/>
    </row>
    <row r="49" spans="1:18" ht="24" x14ac:dyDescent="0.25">
      <c r="A49" s="1"/>
      <c r="B49" s="105">
        <f t="shared" si="0"/>
        <v>40</v>
      </c>
      <c r="C49" s="77" t="s">
        <v>382</v>
      </c>
      <c r="D49" s="71" t="s">
        <v>21</v>
      </c>
      <c r="E49" s="37" t="s">
        <v>389</v>
      </c>
      <c r="F49" s="37" t="s">
        <v>228</v>
      </c>
      <c r="G49" s="37" t="s">
        <v>288</v>
      </c>
      <c r="H49" s="37" t="s">
        <v>175</v>
      </c>
      <c r="I49" s="78" t="s">
        <v>233</v>
      </c>
      <c r="J49" s="78" t="s">
        <v>289</v>
      </c>
      <c r="K49" s="79" t="s">
        <v>233</v>
      </c>
      <c r="L49" s="78">
        <v>1</v>
      </c>
      <c r="M49" s="72">
        <f t="shared" si="1"/>
        <v>20</v>
      </c>
      <c r="N49" s="72">
        <v>21</v>
      </c>
      <c r="O49" s="80" t="s">
        <v>260</v>
      </c>
      <c r="P49" s="72">
        <v>0.53559999999999997</v>
      </c>
      <c r="Q49" s="72">
        <f t="shared" ref="Q49" si="32">N49*P49</f>
        <v>11.247599999999998</v>
      </c>
      <c r="R49" s="69"/>
    </row>
    <row r="50" spans="1:18" x14ac:dyDescent="0.25">
      <c r="A50" s="1"/>
      <c r="B50" s="105">
        <f t="shared" si="0"/>
        <v>41</v>
      </c>
      <c r="C50" s="77" t="s">
        <v>380</v>
      </c>
      <c r="D50" s="82" t="s">
        <v>22</v>
      </c>
      <c r="E50" s="78" t="s">
        <v>381</v>
      </c>
      <c r="F50" s="78" t="s">
        <v>228</v>
      </c>
      <c r="G50" s="78" t="s">
        <v>376</v>
      </c>
      <c r="H50" s="95" t="s">
        <v>373</v>
      </c>
      <c r="I50" s="78" t="s">
        <v>233</v>
      </c>
      <c r="J50" s="78" t="s">
        <v>233</v>
      </c>
      <c r="K50" s="72" t="s">
        <v>233</v>
      </c>
      <c r="L50" s="78">
        <v>2</v>
      </c>
      <c r="M50" s="39">
        <f t="shared" si="1"/>
        <v>40</v>
      </c>
      <c r="N50" s="39">
        <v>42</v>
      </c>
      <c r="O50" s="57" t="s">
        <v>317</v>
      </c>
      <c r="P50" s="39">
        <v>2.2490000000000001</v>
      </c>
      <c r="Q50" s="39">
        <f t="shared" ref="Q50" si="33">P50*N50</f>
        <v>94.457999999999998</v>
      </c>
      <c r="R50" s="69"/>
    </row>
    <row r="51" spans="1:18" x14ac:dyDescent="0.25">
      <c r="A51" s="1"/>
      <c r="B51" s="105">
        <f t="shared" si="0"/>
        <v>42</v>
      </c>
      <c r="C51" s="77" t="s">
        <v>240</v>
      </c>
      <c r="D51" s="78" t="s">
        <v>23</v>
      </c>
      <c r="E51" s="79" t="s">
        <v>78</v>
      </c>
      <c r="F51" s="78" t="s">
        <v>228</v>
      </c>
      <c r="G51" s="79" t="s">
        <v>116</v>
      </c>
      <c r="H51" s="95" t="s">
        <v>176</v>
      </c>
      <c r="I51" s="78" t="s">
        <v>233</v>
      </c>
      <c r="J51" s="78" t="s">
        <v>233</v>
      </c>
      <c r="K51" s="79" t="s">
        <v>233</v>
      </c>
      <c r="L51" s="78">
        <v>1</v>
      </c>
      <c r="M51" s="72">
        <f t="shared" si="1"/>
        <v>20</v>
      </c>
      <c r="N51" s="72">
        <v>21</v>
      </c>
      <c r="O51" s="80" t="s">
        <v>290</v>
      </c>
      <c r="P51" s="72">
        <v>1.2</v>
      </c>
      <c r="Q51" s="72">
        <f t="shared" ref="Q51" si="34">N51*P51</f>
        <v>25.2</v>
      </c>
      <c r="R51" s="72"/>
    </row>
    <row r="52" spans="1:18" x14ac:dyDescent="0.25">
      <c r="A52" s="1"/>
      <c r="B52" s="105">
        <f t="shared" si="0"/>
        <v>43</v>
      </c>
      <c r="C52" s="55" t="s">
        <v>240</v>
      </c>
      <c r="D52" s="37" t="s">
        <v>24</v>
      </c>
      <c r="E52" s="38" t="s">
        <v>79</v>
      </c>
      <c r="F52" s="37" t="s">
        <v>228</v>
      </c>
      <c r="G52" s="38" t="s">
        <v>117</v>
      </c>
      <c r="H52" s="98" t="s">
        <v>177</v>
      </c>
      <c r="I52" s="37" t="s">
        <v>233</v>
      </c>
      <c r="J52" s="37" t="s">
        <v>291</v>
      </c>
      <c r="K52" s="38" t="s">
        <v>233</v>
      </c>
      <c r="L52" s="37">
        <v>1</v>
      </c>
      <c r="M52" s="39">
        <f t="shared" si="1"/>
        <v>20</v>
      </c>
      <c r="N52" s="39">
        <v>30</v>
      </c>
      <c r="O52" s="57" t="s">
        <v>260</v>
      </c>
      <c r="P52" s="39">
        <v>4.65E-2</v>
      </c>
      <c r="Q52" s="39">
        <f t="shared" ref="Q52:Q54" si="35">P52*N52</f>
        <v>1.395</v>
      </c>
      <c r="R52" s="39"/>
    </row>
    <row r="53" spans="1:18" x14ac:dyDescent="0.25">
      <c r="A53" s="1"/>
      <c r="B53" s="105">
        <f t="shared" si="0"/>
        <v>44</v>
      </c>
      <c r="C53" s="55" t="s">
        <v>392</v>
      </c>
      <c r="D53" s="37" t="s">
        <v>371</v>
      </c>
      <c r="E53" s="37" t="s">
        <v>372</v>
      </c>
      <c r="F53" s="37" t="s">
        <v>228</v>
      </c>
      <c r="G53" s="37">
        <v>533980367</v>
      </c>
      <c r="H53" s="98" t="s">
        <v>373</v>
      </c>
      <c r="I53" s="37" t="s">
        <v>233</v>
      </c>
      <c r="J53" s="37" t="s">
        <v>233</v>
      </c>
      <c r="K53" s="39" t="s">
        <v>233</v>
      </c>
      <c r="L53" s="37">
        <v>1</v>
      </c>
      <c r="M53" s="39">
        <f t="shared" si="1"/>
        <v>20</v>
      </c>
      <c r="N53" s="39">
        <v>21</v>
      </c>
      <c r="O53" s="57" t="s">
        <v>317</v>
      </c>
      <c r="P53" s="39">
        <v>1.167</v>
      </c>
      <c r="Q53" s="39">
        <f t="shared" si="35"/>
        <v>24.507000000000001</v>
      </c>
      <c r="R53" s="39"/>
    </row>
    <row r="54" spans="1:18" ht="36" x14ac:dyDescent="0.25">
      <c r="A54" s="1"/>
      <c r="B54" s="105">
        <f t="shared" si="0"/>
        <v>45</v>
      </c>
      <c r="C54" s="55" t="s">
        <v>392</v>
      </c>
      <c r="D54" s="78" t="s">
        <v>396</v>
      </c>
      <c r="E54" s="78" t="s">
        <v>398</v>
      </c>
      <c r="F54" s="78" t="s">
        <v>228</v>
      </c>
      <c r="G54" s="78" t="s">
        <v>397</v>
      </c>
      <c r="H54" s="78" t="s">
        <v>399</v>
      </c>
      <c r="I54" s="37" t="s">
        <v>233</v>
      </c>
      <c r="J54" s="37" t="s">
        <v>400</v>
      </c>
      <c r="K54" s="39" t="s">
        <v>233</v>
      </c>
      <c r="L54" s="37">
        <v>1</v>
      </c>
      <c r="M54" s="39">
        <f t="shared" si="1"/>
        <v>20</v>
      </c>
      <c r="N54" s="39">
        <v>20</v>
      </c>
      <c r="O54" s="57" t="s">
        <v>260</v>
      </c>
      <c r="P54" s="39">
        <v>6.8699999999999997E-2</v>
      </c>
      <c r="Q54" s="39">
        <f t="shared" si="35"/>
        <v>1.3739999999999999</v>
      </c>
      <c r="R54" s="39"/>
    </row>
    <row r="55" spans="1:18" x14ac:dyDescent="0.25">
      <c r="A55" s="1"/>
      <c r="B55" s="105">
        <f t="shared" si="0"/>
        <v>46</v>
      </c>
      <c r="C55" s="77" t="s">
        <v>392</v>
      </c>
      <c r="D55" s="82" t="s">
        <v>357</v>
      </c>
      <c r="E55" s="78" t="s">
        <v>383</v>
      </c>
      <c r="F55" s="78" t="s">
        <v>228</v>
      </c>
      <c r="G55" s="78" t="s">
        <v>377</v>
      </c>
      <c r="H55" s="95" t="s">
        <v>177</v>
      </c>
      <c r="I55" s="78" t="s">
        <v>233</v>
      </c>
      <c r="J55" s="78" t="s">
        <v>393</v>
      </c>
      <c r="K55" s="72" t="s">
        <v>233</v>
      </c>
      <c r="L55" s="78">
        <v>1</v>
      </c>
      <c r="M55" s="39">
        <f t="shared" si="1"/>
        <v>20</v>
      </c>
      <c r="N55" s="39">
        <v>25</v>
      </c>
      <c r="O55" s="57" t="s">
        <v>260</v>
      </c>
      <c r="P55" s="39">
        <v>0.2044</v>
      </c>
      <c r="Q55" s="39">
        <f>P55*N55</f>
        <v>5.1100000000000003</v>
      </c>
      <c r="R55" s="39"/>
    </row>
    <row r="56" spans="1:18" ht="24" x14ac:dyDescent="0.25">
      <c r="A56" s="1"/>
      <c r="B56" s="105">
        <f t="shared" si="0"/>
        <v>47</v>
      </c>
      <c r="C56" s="77" t="s">
        <v>237</v>
      </c>
      <c r="D56" s="78" t="s">
        <v>25</v>
      </c>
      <c r="E56" s="79" t="s">
        <v>80</v>
      </c>
      <c r="F56" s="78" t="s">
        <v>228</v>
      </c>
      <c r="G56" s="79" t="s">
        <v>118</v>
      </c>
      <c r="H56" s="95" t="s">
        <v>169</v>
      </c>
      <c r="I56" s="78" t="s">
        <v>233</v>
      </c>
      <c r="J56" s="78" t="s">
        <v>292</v>
      </c>
      <c r="K56" s="79" t="s">
        <v>210</v>
      </c>
      <c r="L56" s="78">
        <v>1</v>
      </c>
      <c r="M56" s="72">
        <f t="shared" si="1"/>
        <v>20</v>
      </c>
      <c r="N56" s="72">
        <v>21</v>
      </c>
      <c r="O56" s="80" t="s">
        <v>260</v>
      </c>
      <c r="P56" s="72">
        <v>0.45629999999999998</v>
      </c>
      <c r="Q56" s="72">
        <f t="shared" ref="Q56" si="36">N56*P56</f>
        <v>9.5823</v>
      </c>
      <c r="R56" s="72"/>
    </row>
    <row r="57" spans="1:18" x14ac:dyDescent="0.25">
      <c r="A57" s="1"/>
      <c r="B57" s="105">
        <f t="shared" si="0"/>
        <v>48</v>
      </c>
      <c r="C57" s="55" t="s">
        <v>237</v>
      </c>
      <c r="D57" s="37" t="s">
        <v>26</v>
      </c>
      <c r="E57" s="38" t="s">
        <v>343</v>
      </c>
      <c r="F57" s="37" t="s">
        <v>228</v>
      </c>
      <c r="G57" s="38" t="s">
        <v>342</v>
      </c>
      <c r="H57" s="98" t="s">
        <v>334</v>
      </c>
      <c r="I57" s="37" t="s">
        <v>233</v>
      </c>
      <c r="J57" s="37" t="s">
        <v>335</v>
      </c>
      <c r="K57" s="38" t="s">
        <v>341</v>
      </c>
      <c r="L57" s="37">
        <v>1</v>
      </c>
      <c r="M57" s="39">
        <f t="shared" si="1"/>
        <v>20</v>
      </c>
      <c r="N57" s="39">
        <v>25</v>
      </c>
      <c r="O57" s="57" t="s">
        <v>260</v>
      </c>
      <c r="P57" s="39">
        <v>0.1012</v>
      </c>
      <c r="Q57" s="39">
        <f t="shared" ref="Q57:Q58" si="37">P57*N57</f>
        <v>2.5299999999999998</v>
      </c>
      <c r="R57" s="68"/>
    </row>
    <row r="58" spans="1:18" ht="24" x14ac:dyDescent="0.25">
      <c r="A58" s="1"/>
      <c r="B58" s="107">
        <f t="shared" si="0"/>
        <v>49</v>
      </c>
      <c r="C58" s="77" t="s">
        <v>237</v>
      </c>
      <c r="D58" s="78" t="s">
        <v>414</v>
      </c>
      <c r="E58" s="78" t="s">
        <v>462</v>
      </c>
      <c r="F58" s="78" t="s">
        <v>228</v>
      </c>
      <c r="G58" s="78" t="s">
        <v>423</v>
      </c>
      <c r="H58" s="78" t="s">
        <v>463</v>
      </c>
      <c r="I58" s="78" t="s">
        <v>233</v>
      </c>
      <c r="J58" s="78" t="s">
        <v>464</v>
      </c>
      <c r="K58" s="78" t="s">
        <v>465</v>
      </c>
      <c r="L58" s="78">
        <v>1</v>
      </c>
      <c r="M58" s="39">
        <f t="shared" si="1"/>
        <v>20</v>
      </c>
      <c r="N58" s="78">
        <v>30</v>
      </c>
      <c r="O58" s="109" t="s">
        <v>260</v>
      </c>
      <c r="P58" s="108">
        <v>3.9199999999999999E-2</v>
      </c>
      <c r="Q58" s="108">
        <f t="shared" si="37"/>
        <v>1.1759999999999999</v>
      </c>
      <c r="R58" s="78"/>
    </row>
    <row r="59" spans="1:18" ht="24" x14ac:dyDescent="0.25">
      <c r="A59" s="1"/>
      <c r="B59" s="105">
        <f t="shared" si="0"/>
        <v>50</v>
      </c>
      <c r="C59" s="77" t="s">
        <v>241</v>
      </c>
      <c r="D59" s="78" t="s">
        <v>27</v>
      </c>
      <c r="E59" s="79" t="s">
        <v>81</v>
      </c>
      <c r="F59" s="78" t="s">
        <v>228</v>
      </c>
      <c r="G59" s="79" t="s">
        <v>119</v>
      </c>
      <c r="H59" s="95" t="s">
        <v>178</v>
      </c>
      <c r="I59" s="78" t="s">
        <v>233</v>
      </c>
      <c r="J59" s="78" t="s">
        <v>233</v>
      </c>
      <c r="K59" s="79" t="s">
        <v>233</v>
      </c>
      <c r="L59" s="78">
        <v>1</v>
      </c>
      <c r="M59" s="72">
        <f t="shared" si="1"/>
        <v>20</v>
      </c>
      <c r="N59" s="72">
        <v>30</v>
      </c>
      <c r="O59" s="80" t="s">
        <v>293</v>
      </c>
      <c r="P59" s="72">
        <v>0.156</v>
      </c>
      <c r="Q59" s="72">
        <f t="shared" ref="Q59" si="38">N59*P59</f>
        <v>4.68</v>
      </c>
      <c r="R59" s="72"/>
    </row>
    <row r="60" spans="1:18" x14ac:dyDescent="0.25">
      <c r="A60" s="1"/>
      <c r="B60" s="105">
        <f t="shared" si="0"/>
        <v>51</v>
      </c>
      <c r="C60" s="55" t="s">
        <v>352</v>
      </c>
      <c r="D60" s="37" t="s">
        <v>233</v>
      </c>
      <c r="E60" s="38" t="s">
        <v>354</v>
      </c>
      <c r="F60" s="37" t="s">
        <v>228</v>
      </c>
      <c r="G60" s="38" t="s">
        <v>355</v>
      </c>
      <c r="H60" s="98" t="s">
        <v>356</v>
      </c>
      <c r="I60" s="37" t="s">
        <v>233</v>
      </c>
      <c r="J60" s="37" t="s">
        <v>233</v>
      </c>
      <c r="K60" s="38" t="s">
        <v>233</v>
      </c>
      <c r="L60" s="37">
        <v>1</v>
      </c>
      <c r="M60" s="39">
        <f t="shared" si="1"/>
        <v>20</v>
      </c>
      <c r="N60" s="39">
        <v>20</v>
      </c>
      <c r="O60" s="57" t="s">
        <v>317</v>
      </c>
      <c r="P60" s="39">
        <v>0.435</v>
      </c>
      <c r="Q60" s="39">
        <f t="shared" ref="Q60" si="39">P60*N60</f>
        <v>8.6999999999999993</v>
      </c>
      <c r="R60" s="69" t="s">
        <v>353</v>
      </c>
    </row>
    <row r="61" spans="1:18" x14ac:dyDescent="0.25">
      <c r="A61" s="1"/>
      <c r="B61" s="105">
        <f t="shared" si="0"/>
        <v>52</v>
      </c>
      <c r="C61" s="77" t="s">
        <v>239</v>
      </c>
      <c r="D61" s="78" t="s">
        <v>28</v>
      </c>
      <c r="E61" s="79" t="s">
        <v>82</v>
      </c>
      <c r="F61" s="78" t="s">
        <v>228</v>
      </c>
      <c r="G61" s="79" t="s">
        <v>120</v>
      </c>
      <c r="H61" s="95" t="s">
        <v>179</v>
      </c>
      <c r="I61" s="78" t="s">
        <v>233</v>
      </c>
      <c r="J61" s="78" t="s">
        <v>233</v>
      </c>
      <c r="K61" s="79" t="s">
        <v>233</v>
      </c>
      <c r="L61" s="78">
        <v>2</v>
      </c>
      <c r="M61" s="72">
        <f t="shared" si="1"/>
        <v>40</v>
      </c>
      <c r="N61" s="72">
        <v>42</v>
      </c>
      <c r="O61" s="80" t="s">
        <v>395</v>
      </c>
      <c r="P61" s="72">
        <v>1.58</v>
      </c>
      <c r="Q61" s="72">
        <f t="shared" ref="Q61" si="40">N61*P61</f>
        <v>66.36</v>
      </c>
      <c r="R61" s="72"/>
    </row>
    <row r="62" spans="1:18" x14ac:dyDescent="0.25">
      <c r="A62" s="1"/>
      <c r="B62" s="105">
        <f t="shared" si="0"/>
        <v>53</v>
      </c>
      <c r="C62" s="73" t="s">
        <v>211</v>
      </c>
      <c r="D62" s="74" t="s">
        <v>29</v>
      </c>
      <c r="E62" s="75" t="s">
        <v>83</v>
      </c>
      <c r="F62" s="74" t="s">
        <v>228</v>
      </c>
      <c r="G62" s="74" t="s">
        <v>121</v>
      </c>
      <c r="H62" s="102" t="s">
        <v>233</v>
      </c>
      <c r="I62" s="74" t="s">
        <v>233</v>
      </c>
      <c r="J62" s="74" t="s">
        <v>233</v>
      </c>
      <c r="K62" s="75" t="s">
        <v>233</v>
      </c>
      <c r="L62" s="74">
        <v>4</v>
      </c>
      <c r="M62" s="58">
        <f t="shared" si="1"/>
        <v>80</v>
      </c>
      <c r="N62" s="58">
        <f t="shared" ref="N62" si="41">M62+(M62*0.1)</f>
        <v>88</v>
      </c>
      <c r="O62" s="58" t="s">
        <v>233</v>
      </c>
      <c r="P62" s="58" t="s">
        <v>233</v>
      </c>
      <c r="Q62" s="58" t="s">
        <v>233</v>
      </c>
      <c r="R62" s="58" t="s">
        <v>294</v>
      </c>
    </row>
    <row r="63" spans="1:18" ht="36" x14ac:dyDescent="0.25">
      <c r="A63" s="1"/>
      <c r="B63" s="105">
        <f t="shared" si="0"/>
        <v>54</v>
      </c>
      <c r="C63" s="55" t="s">
        <v>242</v>
      </c>
      <c r="D63" s="37" t="s">
        <v>374</v>
      </c>
      <c r="E63" s="37" t="s">
        <v>384</v>
      </c>
      <c r="F63" s="37" t="s">
        <v>394</v>
      </c>
      <c r="G63" s="37" t="s">
        <v>295</v>
      </c>
      <c r="H63" s="98" t="s">
        <v>385</v>
      </c>
      <c r="I63" s="37" t="s">
        <v>233</v>
      </c>
      <c r="J63" s="37" t="s">
        <v>296</v>
      </c>
      <c r="K63" s="38" t="s">
        <v>233</v>
      </c>
      <c r="L63" s="37">
        <v>4</v>
      </c>
      <c r="M63" s="39">
        <f t="shared" si="1"/>
        <v>80</v>
      </c>
      <c r="N63" s="39">
        <v>85</v>
      </c>
      <c r="O63" s="57" t="s">
        <v>260</v>
      </c>
      <c r="P63" s="39">
        <v>0.21740000000000001</v>
      </c>
      <c r="Q63" s="39">
        <f t="shared" ref="Q63:Q64" si="42">P63*N63</f>
        <v>18.478999999999999</v>
      </c>
      <c r="R63" s="39"/>
    </row>
    <row r="64" spans="1:18" x14ac:dyDescent="0.25">
      <c r="A64" s="1"/>
      <c r="B64" s="107">
        <f t="shared" si="0"/>
        <v>55</v>
      </c>
      <c r="C64" s="77" t="s">
        <v>501</v>
      </c>
      <c r="D64" s="78" t="s">
        <v>493</v>
      </c>
      <c r="E64" s="78" t="s">
        <v>502</v>
      </c>
      <c r="F64" s="78" t="s">
        <v>503</v>
      </c>
      <c r="G64" s="78" t="s">
        <v>484</v>
      </c>
      <c r="H64" s="78" t="s">
        <v>481</v>
      </c>
      <c r="I64" s="78" t="s">
        <v>233</v>
      </c>
      <c r="J64" s="78" t="s">
        <v>504</v>
      </c>
      <c r="K64" s="78" t="s">
        <v>233</v>
      </c>
      <c r="L64" s="78">
        <v>1</v>
      </c>
      <c r="M64" s="39">
        <f t="shared" si="1"/>
        <v>20</v>
      </c>
      <c r="N64" s="78">
        <v>21</v>
      </c>
      <c r="O64" s="109" t="s">
        <v>260</v>
      </c>
      <c r="P64" s="108">
        <v>1.6523000000000001</v>
      </c>
      <c r="Q64" s="108">
        <f t="shared" si="42"/>
        <v>34.698300000000003</v>
      </c>
      <c r="R64" s="78"/>
    </row>
    <row r="65" spans="1:18" x14ac:dyDescent="0.25">
      <c r="A65" s="1"/>
      <c r="B65" s="105">
        <f t="shared" si="0"/>
        <v>56</v>
      </c>
      <c r="C65" s="77" t="s">
        <v>243</v>
      </c>
      <c r="D65" s="78" t="s">
        <v>30</v>
      </c>
      <c r="E65" s="79" t="s">
        <v>84</v>
      </c>
      <c r="F65" s="78" t="s">
        <v>122</v>
      </c>
      <c r="G65" s="79" t="s">
        <v>148</v>
      </c>
      <c r="H65" s="95" t="s">
        <v>165</v>
      </c>
      <c r="I65" s="78" t="s">
        <v>233</v>
      </c>
      <c r="J65" s="78" t="s">
        <v>297</v>
      </c>
      <c r="K65" s="79" t="s">
        <v>212</v>
      </c>
      <c r="L65" s="78">
        <v>2</v>
      </c>
      <c r="M65" s="72">
        <f t="shared" si="1"/>
        <v>40</v>
      </c>
      <c r="N65" s="72">
        <v>100</v>
      </c>
      <c r="O65" s="80" t="s">
        <v>260</v>
      </c>
      <c r="P65" s="72">
        <v>1E-3</v>
      </c>
      <c r="Q65" s="72">
        <f t="shared" ref="Q65" si="43">N65*P65</f>
        <v>0.1</v>
      </c>
      <c r="R65" s="72"/>
    </row>
    <row r="66" spans="1:18" ht="24" x14ac:dyDescent="0.25">
      <c r="A66" s="1"/>
      <c r="B66" s="105">
        <f t="shared" si="0"/>
        <v>57</v>
      </c>
      <c r="C66" s="55" t="s">
        <v>243</v>
      </c>
      <c r="D66" s="37" t="s">
        <v>31</v>
      </c>
      <c r="E66" s="38" t="s">
        <v>85</v>
      </c>
      <c r="F66" s="37" t="s">
        <v>122</v>
      </c>
      <c r="G66" s="38" t="s">
        <v>149</v>
      </c>
      <c r="H66" s="98" t="s">
        <v>165</v>
      </c>
      <c r="I66" s="37" t="s">
        <v>233</v>
      </c>
      <c r="J66" s="37" t="s">
        <v>298</v>
      </c>
      <c r="K66" s="38" t="s">
        <v>213</v>
      </c>
      <c r="L66" s="37">
        <v>1</v>
      </c>
      <c r="M66" s="39">
        <f t="shared" si="1"/>
        <v>20</v>
      </c>
      <c r="N66" s="39">
        <v>100</v>
      </c>
      <c r="O66" s="57" t="s">
        <v>260</v>
      </c>
      <c r="P66" s="39">
        <v>1.4E-3</v>
      </c>
      <c r="Q66" s="39">
        <f t="shared" ref="Q66" si="44">P66*N66</f>
        <v>0.13999999999999999</v>
      </c>
      <c r="R66" s="39"/>
    </row>
    <row r="67" spans="1:18" ht="24" x14ac:dyDescent="0.25">
      <c r="A67" s="1"/>
      <c r="B67" s="105">
        <f t="shared" si="0"/>
        <v>58</v>
      </c>
      <c r="C67" s="77" t="s">
        <v>243</v>
      </c>
      <c r="D67" s="78" t="s">
        <v>32</v>
      </c>
      <c r="E67" s="79" t="s">
        <v>86</v>
      </c>
      <c r="F67" s="78" t="s">
        <v>122</v>
      </c>
      <c r="G67" s="79" t="s">
        <v>150</v>
      </c>
      <c r="H67" s="95" t="s">
        <v>180</v>
      </c>
      <c r="I67" s="78" t="s">
        <v>233</v>
      </c>
      <c r="J67" s="78" t="s">
        <v>299</v>
      </c>
      <c r="K67" s="79" t="s">
        <v>214</v>
      </c>
      <c r="L67" s="78">
        <v>1</v>
      </c>
      <c r="M67" s="72">
        <f t="shared" si="1"/>
        <v>20</v>
      </c>
      <c r="N67" s="72">
        <v>100</v>
      </c>
      <c r="O67" s="80" t="s">
        <v>260</v>
      </c>
      <c r="P67" s="72">
        <v>1.6000000000000001E-3</v>
      </c>
      <c r="Q67" s="72">
        <f t="shared" ref="Q67" si="45">N67*P67</f>
        <v>0.16</v>
      </c>
      <c r="R67" s="72"/>
    </row>
    <row r="68" spans="1:18" x14ac:dyDescent="0.25">
      <c r="A68" s="1"/>
      <c r="B68" s="105">
        <f t="shared" si="0"/>
        <v>59</v>
      </c>
      <c r="C68" s="55" t="s">
        <v>243</v>
      </c>
      <c r="D68" s="37" t="s">
        <v>33</v>
      </c>
      <c r="E68" s="38" t="s">
        <v>87</v>
      </c>
      <c r="F68" s="37" t="s">
        <v>122</v>
      </c>
      <c r="G68" s="38" t="s">
        <v>151</v>
      </c>
      <c r="H68" s="98" t="s">
        <v>165</v>
      </c>
      <c r="I68" s="37" t="s">
        <v>233</v>
      </c>
      <c r="J68" s="37" t="s">
        <v>300</v>
      </c>
      <c r="K68" s="38" t="s">
        <v>215</v>
      </c>
      <c r="L68" s="37">
        <v>2</v>
      </c>
      <c r="M68" s="39">
        <f t="shared" si="1"/>
        <v>40</v>
      </c>
      <c r="N68" s="39">
        <v>100</v>
      </c>
      <c r="O68" s="57" t="s">
        <v>260</v>
      </c>
      <c r="P68" s="39">
        <v>1.4E-3</v>
      </c>
      <c r="Q68" s="39">
        <f t="shared" ref="Q68" si="46">P68*N68</f>
        <v>0.13999999999999999</v>
      </c>
      <c r="R68" s="39"/>
    </row>
    <row r="69" spans="1:18" x14ac:dyDescent="0.25">
      <c r="A69" s="1"/>
      <c r="B69" s="105">
        <f t="shared" si="0"/>
        <v>60</v>
      </c>
      <c r="C69" s="77" t="s">
        <v>243</v>
      </c>
      <c r="D69" s="78" t="s">
        <v>34</v>
      </c>
      <c r="E69" s="79" t="s">
        <v>88</v>
      </c>
      <c r="F69" s="78" t="s">
        <v>122</v>
      </c>
      <c r="G69" s="79" t="s">
        <v>152</v>
      </c>
      <c r="H69" s="95" t="s">
        <v>165</v>
      </c>
      <c r="I69" s="78" t="s">
        <v>233</v>
      </c>
      <c r="J69" s="78" t="s">
        <v>301</v>
      </c>
      <c r="K69" s="79" t="s">
        <v>216</v>
      </c>
      <c r="L69" s="78">
        <v>4</v>
      </c>
      <c r="M69" s="72">
        <f t="shared" si="1"/>
        <v>80</v>
      </c>
      <c r="N69" s="72">
        <v>100</v>
      </c>
      <c r="O69" s="80" t="s">
        <v>260</v>
      </c>
      <c r="P69" s="72">
        <v>1.2999999999999999E-3</v>
      </c>
      <c r="Q69" s="72">
        <f t="shared" ref="Q69" si="47">N69*P69</f>
        <v>0.13</v>
      </c>
      <c r="R69" s="72"/>
    </row>
    <row r="70" spans="1:18" x14ac:dyDescent="0.25">
      <c r="A70" s="1"/>
      <c r="B70" s="107">
        <f t="shared" si="0"/>
        <v>61</v>
      </c>
      <c r="C70" s="77" t="s">
        <v>243</v>
      </c>
      <c r="D70" s="78" t="s">
        <v>415</v>
      </c>
      <c r="E70" s="78" t="s">
        <v>466</v>
      </c>
      <c r="F70" s="78" t="s">
        <v>467</v>
      </c>
      <c r="G70" s="78" t="s">
        <v>424</v>
      </c>
      <c r="H70" s="78" t="s">
        <v>165</v>
      </c>
      <c r="I70" s="78" t="s">
        <v>233</v>
      </c>
      <c r="J70" s="78" t="s">
        <v>482</v>
      </c>
      <c r="K70" s="78" t="s">
        <v>468</v>
      </c>
      <c r="L70" s="78">
        <v>1</v>
      </c>
      <c r="M70" s="72">
        <f t="shared" si="1"/>
        <v>20</v>
      </c>
      <c r="N70" s="78">
        <v>100</v>
      </c>
      <c r="O70" s="109" t="s">
        <v>260</v>
      </c>
      <c r="P70" s="108">
        <v>8.9999999999999998E-4</v>
      </c>
      <c r="Q70" s="108">
        <f t="shared" ref="Q70" si="48">P70*N70</f>
        <v>0.09</v>
      </c>
      <c r="R70" s="78"/>
    </row>
    <row r="71" spans="1:18" x14ac:dyDescent="0.25">
      <c r="A71" s="1"/>
      <c r="B71" s="105">
        <f>ROW(B71) - ROW($B$9)</f>
        <v>62</v>
      </c>
      <c r="C71" s="55" t="s">
        <v>243</v>
      </c>
      <c r="D71" s="37" t="s">
        <v>494</v>
      </c>
      <c r="E71" s="37" t="s">
        <v>505</v>
      </c>
      <c r="F71" s="37" t="s">
        <v>122</v>
      </c>
      <c r="G71" s="37" t="s">
        <v>485</v>
      </c>
      <c r="H71" s="37" t="s">
        <v>165</v>
      </c>
      <c r="I71" s="37" t="s">
        <v>233</v>
      </c>
      <c r="J71" s="37" t="s">
        <v>506</v>
      </c>
      <c r="K71" s="37" t="s">
        <v>507</v>
      </c>
      <c r="L71" s="37">
        <v>1</v>
      </c>
      <c r="M71" s="72">
        <f t="shared" si="1"/>
        <v>20</v>
      </c>
      <c r="N71" s="37">
        <v>40</v>
      </c>
      <c r="O71" s="70" t="s">
        <v>260</v>
      </c>
      <c r="P71" s="106">
        <v>2.5999999999999999E-2</v>
      </c>
      <c r="Q71" s="106">
        <f>P71*N71</f>
        <v>1.04</v>
      </c>
      <c r="R71" s="37"/>
    </row>
    <row r="72" spans="1:18" ht="24" x14ac:dyDescent="0.25">
      <c r="A72" s="1"/>
      <c r="B72" s="105">
        <f t="shared" si="0"/>
        <v>63</v>
      </c>
      <c r="C72" s="55" t="s">
        <v>243</v>
      </c>
      <c r="D72" s="37" t="s">
        <v>362</v>
      </c>
      <c r="E72" s="78" t="s">
        <v>363</v>
      </c>
      <c r="F72" s="37" t="s">
        <v>123</v>
      </c>
      <c r="G72" s="37" t="s">
        <v>364</v>
      </c>
      <c r="H72" s="98" t="s">
        <v>181</v>
      </c>
      <c r="I72" s="37" t="s">
        <v>233</v>
      </c>
      <c r="J72" s="37" t="s">
        <v>365</v>
      </c>
      <c r="K72" s="38" t="s">
        <v>366</v>
      </c>
      <c r="L72" s="37">
        <v>2</v>
      </c>
      <c r="M72" s="39">
        <f t="shared" si="1"/>
        <v>40</v>
      </c>
      <c r="N72" s="39">
        <v>45</v>
      </c>
      <c r="O72" s="57" t="s">
        <v>260</v>
      </c>
      <c r="P72" s="39">
        <v>2.9100000000000001E-2</v>
      </c>
      <c r="Q72" s="39">
        <f t="shared" ref="Q72" si="49">P72*N72</f>
        <v>1.3095000000000001</v>
      </c>
      <c r="R72" s="39"/>
    </row>
    <row r="73" spans="1:18" x14ac:dyDescent="0.25">
      <c r="A73" s="1"/>
      <c r="B73" s="105">
        <f t="shared" si="0"/>
        <v>64</v>
      </c>
      <c r="C73" s="55" t="s">
        <v>243</v>
      </c>
      <c r="D73" s="37" t="s">
        <v>321</v>
      </c>
      <c r="E73" s="37" t="s">
        <v>337</v>
      </c>
      <c r="F73" s="37" t="s">
        <v>122</v>
      </c>
      <c r="G73" s="37" t="s">
        <v>323</v>
      </c>
      <c r="H73" s="98" t="s">
        <v>183</v>
      </c>
      <c r="I73" s="37" t="s">
        <v>233</v>
      </c>
      <c r="J73" s="37" t="s">
        <v>324</v>
      </c>
      <c r="K73" s="39" t="s">
        <v>325</v>
      </c>
      <c r="L73" s="37">
        <v>8</v>
      </c>
      <c r="M73" s="37">
        <f t="shared" si="1"/>
        <v>160</v>
      </c>
      <c r="N73" s="72">
        <v>200</v>
      </c>
      <c r="O73" s="70" t="s">
        <v>260</v>
      </c>
      <c r="P73" s="37">
        <v>1.1000000000000001E-3</v>
      </c>
      <c r="Q73" s="37">
        <f t="shared" ref="Q73" si="50">N73*P73</f>
        <v>0.22</v>
      </c>
      <c r="R73" s="68"/>
    </row>
    <row r="74" spans="1:18" x14ac:dyDescent="0.25">
      <c r="A74" s="1"/>
      <c r="B74" s="105">
        <f t="shared" si="0"/>
        <v>65</v>
      </c>
      <c r="C74" s="55" t="s">
        <v>243</v>
      </c>
      <c r="D74" s="78" t="s">
        <v>495</v>
      </c>
      <c r="E74" s="78" t="s">
        <v>508</v>
      </c>
      <c r="F74" s="78" t="s">
        <v>122</v>
      </c>
      <c r="G74" s="78" t="s">
        <v>486</v>
      </c>
      <c r="H74" s="78" t="s">
        <v>165</v>
      </c>
      <c r="I74" s="78" t="s">
        <v>233</v>
      </c>
      <c r="J74" s="78" t="s">
        <v>233</v>
      </c>
      <c r="K74" s="78" t="s">
        <v>509</v>
      </c>
      <c r="L74" s="78">
        <v>2</v>
      </c>
      <c r="M74" s="37">
        <f t="shared" si="1"/>
        <v>40</v>
      </c>
      <c r="N74" s="78">
        <v>41</v>
      </c>
      <c r="O74" s="109" t="s">
        <v>515</v>
      </c>
      <c r="P74" s="108">
        <v>4.9800000000000001E-3</v>
      </c>
      <c r="Q74" s="108">
        <f t="shared" ref="Q74" si="51">P74*N74</f>
        <v>0.20418</v>
      </c>
      <c r="R74" s="39"/>
    </row>
    <row r="75" spans="1:18" x14ac:dyDescent="0.25">
      <c r="A75" s="1"/>
      <c r="B75" s="105">
        <f t="shared" si="0"/>
        <v>66</v>
      </c>
      <c r="C75" s="55" t="s">
        <v>243</v>
      </c>
      <c r="D75" s="37" t="s">
        <v>35</v>
      </c>
      <c r="E75" s="37" t="s">
        <v>510</v>
      </c>
      <c r="F75" s="37" t="s">
        <v>122</v>
      </c>
      <c r="G75" s="37" t="s">
        <v>487</v>
      </c>
      <c r="H75" s="37" t="s">
        <v>165</v>
      </c>
      <c r="I75" s="37" t="s">
        <v>233</v>
      </c>
      <c r="J75" s="37" t="s">
        <v>233</v>
      </c>
      <c r="K75" s="37" t="s">
        <v>511</v>
      </c>
      <c r="L75" s="37">
        <v>1</v>
      </c>
      <c r="M75" s="37">
        <f t="shared" si="1"/>
        <v>20</v>
      </c>
      <c r="N75" s="37">
        <v>21</v>
      </c>
      <c r="O75" s="70" t="s">
        <v>293</v>
      </c>
      <c r="P75" s="106">
        <v>4.1999999999999997E-3</v>
      </c>
      <c r="Q75" s="106">
        <f>P75*N75</f>
        <v>8.8200000000000001E-2</v>
      </c>
      <c r="R75" s="72"/>
    </row>
    <row r="76" spans="1:18" x14ac:dyDescent="0.25">
      <c r="A76" s="1"/>
      <c r="B76" s="105">
        <f t="shared" si="0"/>
        <v>67</v>
      </c>
      <c r="C76" s="55" t="s">
        <v>243</v>
      </c>
      <c r="D76" s="37" t="s">
        <v>36</v>
      </c>
      <c r="E76" s="38" t="s">
        <v>90</v>
      </c>
      <c r="F76" s="37" t="s">
        <v>122</v>
      </c>
      <c r="G76" s="38" t="s">
        <v>154</v>
      </c>
      <c r="H76" s="98" t="s">
        <v>182</v>
      </c>
      <c r="I76" s="37" t="s">
        <v>233</v>
      </c>
      <c r="J76" s="37" t="s">
        <v>233</v>
      </c>
      <c r="K76" s="38" t="s">
        <v>218</v>
      </c>
      <c r="L76" s="37">
        <v>1</v>
      </c>
      <c r="M76" s="39">
        <f t="shared" si="1"/>
        <v>20</v>
      </c>
      <c r="N76" s="39">
        <v>50</v>
      </c>
      <c r="O76" s="57" t="s">
        <v>293</v>
      </c>
      <c r="P76" s="39">
        <v>4.6699999999999997E-3</v>
      </c>
      <c r="Q76" s="39">
        <f t="shared" ref="Q76" si="52">P76*N76</f>
        <v>0.23349999999999999</v>
      </c>
      <c r="R76" s="39"/>
    </row>
    <row r="77" spans="1:18" x14ac:dyDescent="0.25">
      <c r="A77" s="1"/>
      <c r="B77" s="105">
        <f t="shared" si="0"/>
        <v>68</v>
      </c>
      <c r="C77" s="77" t="s">
        <v>243</v>
      </c>
      <c r="D77" s="78" t="s">
        <v>37</v>
      </c>
      <c r="E77" s="79" t="s">
        <v>91</v>
      </c>
      <c r="F77" s="78" t="s">
        <v>122</v>
      </c>
      <c r="G77" s="84" t="s">
        <v>155</v>
      </c>
      <c r="H77" s="95" t="s">
        <v>165</v>
      </c>
      <c r="I77" s="78" t="s">
        <v>303</v>
      </c>
      <c r="J77" s="78" t="s">
        <v>304</v>
      </c>
      <c r="K77" s="79" t="s">
        <v>219</v>
      </c>
      <c r="L77" s="78">
        <v>1</v>
      </c>
      <c r="M77" s="72">
        <f t="shared" si="1"/>
        <v>20</v>
      </c>
      <c r="N77" s="72">
        <v>50</v>
      </c>
      <c r="O77" s="80" t="s">
        <v>260</v>
      </c>
      <c r="P77" s="72">
        <v>6.8999999999999999E-3</v>
      </c>
      <c r="Q77" s="72">
        <f t="shared" ref="Q77" si="53">N77*P77</f>
        <v>0.34499999999999997</v>
      </c>
      <c r="R77" s="72"/>
    </row>
    <row r="78" spans="1:18" ht="24" x14ac:dyDescent="0.25">
      <c r="A78" s="1"/>
      <c r="B78" s="105">
        <f t="shared" si="0"/>
        <v>69</v>
      </c>
      <c r="C78" s="55" t="s">
        <v>243</v>
      </c>
      <c r="D78" s="37" t="s">
        <v>351</v>
      </c>
      <c r="E78" s="38" t="s">
        <v>92</v>
      </c>
      <c r="F78" s="37" t="s">
        <v>122</v>
      </c>
      <c r="G78" s="38" t="s">
        <v>156</v>
      </c>
      <c r="H78" s="98" t="s">
        <v>165</v>
      </c>
      <c r="I78" s="37" t="s">
        <v>233</v>
      </c>
      <c r="J78" s="37" t="s">
        <v>305</v>
      </c>
      <c r="K78" s="38" t="s">
        <v>220</v>
      </c>
      <c r="L78" s="37">
        <v>2</v>
      </c>
      <c r="M78" s="39">
        <f t="shared" si="1"/>
        <v>40</v>
      </c>
      <c r="N78" s="39">
        <v>100</v>
      </c>
      <c r="O78" s="57" t="s">
        <v>260</v>
      </c>
      <c r="P78" s="39">
        <v>1.1000000000000001E-3</v>
      </c>
      <c r="Q78" s="39">
        <f t="shared" ref="Q78" si="54">P78*N78</f>
        <v>0.11</v>
      </c>
      <c r="R78" s="39"/>
    </row>
    <row r="79" spans="1:18" x14ac:dyDescent="0.25">
      <c r="A79" s="1"/>
      <c r="B79" s="105">
        <f t="shared" si="0"/>
        <v>70</v>
      </c>
      <c r="C79" s="55" t="s">
        <v>243</v>
      </c>
      <c r="D79" s="37" t="s">
        <v>38</v>
      </c>
      <c r="E79" s="38" t="s">
        <v>93</v>
      </c>
      <c r="F79" s="37" t="s">
        <v>122</v>
      </c>
      <c r="G79" s="38" t="s">
        <v>157</v>
      </c>
      <c r="H79" s="98" t="s">
        <v>165</v>
      </c>
      <c r="I79" s="37" t="s">
        <v>233</v>
      </c>
      <c r="J79" s="37" t="s">
        <v>306</v>
      </c>
      <c r="K79" s="38" t="s">
        <v>221</v>
      </c>
      <c r="L79" s="37">
        <v>2</v>
      </c>
      <c r="M79" s="39">
        <f t="shared" si="1"/>
        <v>40</v>
      </c>
      <c r="N79" s="39">
        <v>100</v>
      </c>
      <c r="O79" s="57" t="s">
        <v>260</v>
      </c>
      <c r="P79" s="39">
        <v>1.5E-3</v>
      </c>
      <c r="Q79" s="39">
        <f t="shared" ref="Q79" si="55">P79*N79</f>
        <v>0.15</v>
      </c>
      <c r="R79" s="39"/>
    </row>
    <row r="80" spans="1:18" x14ac:dyDescent="0.25">
      <c r="A80" s="1"/>
      <c r="B80" s="105">
        <f t="shared" si="0"/>
        <v>71</v>
      </c>
      <c r="C80" s="77" t="s">
        <v>243</v>
      </c>
      <c r="D80" s="82" t="s">
        <v>322</v>
      </c>
      <c r="E80" s="79" t="s">
        <v>89</v>
      </c>
      <c r="F80" s="78" t="s">
        <v>122</v>
      </c>
      <c r="G80" s="79" t="s">
        <v>153</v>
      </c>
      <c r="H80" s="95" t="s">
        <v>165</v>
      </c>
      <c r="I80" s="78"/>
      <c r="J80" s="78" t="s">
        <v>302</v>
      </c>
      <c r="K80" s="79" t="s">
        <v>217</v>
      </c>
      <c r="L80" s="78">
        <v>1</v>
      </c>
      <c r="M80" s="72">
        <f>L80*20</f>
        <v>20</v>
      </c>
      <c r="N80" s="72">
        <v>100</v>
      </c>
      <c r="O80" s="80" t="s">
        <v>260</v>
      </c>
      <c r="P80" s="72">
        <v>1.5E-3</v>
      </c>
      <c r="Q80" s="72">
        <f>N80*P80</f>
        <v>0.15</v>
      </c>
      <c r="R80" s="68"/>
    </row>
    <row r="81" spans="1:18" x14ac:dyDescent="0.25">
      <c r="A81" s="1"/>
      <c r="B81" s="105">
        <f t="shared" si="0"/>
        <v>72</v>
      </c>
      <c r="C81" s="55" t="s">
        <v>243</v>
      </c>
      <c r="D81" s="37" t="s">
        <v>39</v>
      </c>
      <c r="E81" s="38" t="s">
        <v>94</v>
      </c>
      <c r="F81" s="37" t="s">
        <v>122</v>
      </c>
      <c r="G81" s="38" t="s">
        <v>158</v>
      </c>
      <c r="H81" s="98" t="s">
        <v>165</v>
      </c>
      <c r="I81" s="37" t="s">
        <v>233</v>
      </c>
      <c r="J81" s="37" t="s">
        <v>307</v>
      </c>
      <c r="K81" s="38" t="s">
        <v>222</v>
      </c>
      <c r="L81" s="37">
        <v>2</v>
      </c>
      <c r="M81" s="39">
        <f t="shared" si="1"/>
        <v>40</v>
      </c>
      <c r="N81" s="39">
        <v>100</v>
      </c>
      <c r="O81" s="57" t="s">
        <v>260</v>
      </c>
      <c r="P81" s="39">
        <v>1.5E-3</v>
      </c>
      <c r="Q81" s="39">
        <f t="shared" ref="Q81" si="56">P81*N81</f>
        <v>0.15</v>
      </c>
      <c r="R81" s="39"/>
    </row>
    <row r="82" spans="1:18" x14ac:dyDescent="0.25">
      <c r="A82" s="1"/>
      <c r="B82" s="105">
        <f t="shared" si="0"/>
        <v>73</v>
      </c>
      <c r="C82" s="77" t="s">
        <v>243</v>
      </c>
      <c r="D82" s="78" t="s">
        <v>40</v>
      </c>
      <c r="E82" s="79" t="s">
        <v>95</v>
      </c>
      <c r="F82" s="78" t="s">
        <v>122</v>
      </c>
      <c r="G82" s="79" t="s">
        <v>159</v>
      </c>
      <c r="H82" s="95" t="s">
        <v>182</v>
      </c>
      <c r="I82" s="78" t="s">
        <v>233</v>
      </c>
      <c r="J82" s="78" t="s">
        <v>233</v>
      </c>
      <c r="K82" s="79" t="s">
        <v>223</v>
      </c>
      <c r="L82" s="78">
        <v>1</v>
      </c>
      <c r="M82" s="72">
        <f t="shared" si="1"/>
        <v>20</v>
      </c>
      <c r="N82" s="72">
        <v>25</v>
      </c>
      <c r="O82" s="80" t="s">
        <v>308</v>
      </c>
      <c r="P82" s="72">
        <v>8.5400000000000004E-2</v>
      </c>
      <c r="Q82" s="72">
        <f t="shared" ref="Q82" si="57">N82*P82</f>
        <v>2.1350000000000002</v>
      </c>
      <c r="R82" s="72"/>
    </row>
    <row r="83" spans="1:18" x14ac:dyDescent="0.25">
      <c r="A83" s="1"/>
      <c r="B83" s="105">
        <f t="shared" si="0"/>
        <v>74</v>
      </c>
      <c r="C83" s="55" t="s">
        <v>243</v>
      </c>
      <c r="D83" s="37" t="s">
        <v>41</v>
      </c>
      <c r="E83" s="38" t="s">
        <v>332</v>
      </c>
      <c r="F83" s="71" t="s">
        <v>122</v>
      </c>
      <c r="G83" s="38" t="s">
        <v>345</v>
      </c>
      <c r="H83" s="98" t="s">
        <v>183</v>
      </c>
      <c r="I83" s="37" t="s">
        <v>233</v>
      </c>
      <c r="J83" s="37" t="s">
        <v>333</v>
      </c>
      <c r="K83" s="38" t="s">
        <v>344</v>
      </c>
      <c r="L83" s="37">
        <v>1</v>
      </c>
      <c r="M83" s="39">
        <f t="shared" ref="M83:M94" si="58">L83*20</f>
        <v>20</v>
      </c>
      <c r="N83" s="39">
        <v>50</v>
      </c>
      <c r="O83" s="57" t="s">
        <v>260</v>
      </c>
      <c r="P83" s="39">
        <v>3.8E-3</v>
      </c>
      <c r="Q83" s="39">
        <f t="shared" ref="Q83" si="59">P83*N83</f>
        <v>0.19</v>
      </c>
      <c r="R83" s="68"/>
    </row>
    <row r="84" spans="1:18" x14ac:dyDescent="0.25">
      <c r="A84" s="1"/>
      <c r="B84" s="105">
        <f t="shared" si="0"/>
        <v>75</v>
      </c>
      <c r="C84" s="77" t="s">
        <v>243</v>
      </c>
      <c r="D84" s="78" t="s">
        <v>346</v>
      </c>
      <c r="E84" s="79" t="s">
        <v>98</v>
      </c>
      <c r="F84" s="78" t="s">
        <v>122</v>
      </c>
      <c r="G84" s="79" t="s">
        <v>160</v>
      </c>
      <c r="H84" s="95" t="s">
        <v>165</v>
      </c>
      <c r="I84" s="78" t="s">
        <v>233</v>
      </c>
      <c r="J84" s="78" t="s">
        <v>311</v>
      </c>
      <c r="K84" s="79" t="s">
        <v>226</v>
      </c>
      <c r="L84" s="78">
        <v>6</v>
      </c>
      <c r="M84" s="72">
        <f>L84*20</f>
        <v>120</v>
      </c>
      <c r="N84" s="72">
        <v>200</v>
      </c>
      <c r="O84" s="80" t="s">
        <v>260</v>
      </c>
      <c r="P84" s="72">
        <v>1.1999999999999999E-3</v>
      </c>
      <c r="Q84" s="72">
        <f t="shared" ref="Q84" si="60">N84*P84</f>
        <v>0.24</v>
      </c>
      <c r="R84" s="68"/>
    </row>
    <row r="85" spans="1:18" ht="36" x14ac:dyDescent="0.25">
      <c r="A85" s="1"/>
      <c r="B85" s="105">
        <f t="shared" si="0"/>
        <v>76</v>
      </c>
      <c r="C85" s="55" t="s">
        <v>243</v>
      </c>
      <c r="D85" s="37" t="s">
        <v>42</v>
      </c>
      <c r="E85" s="38" t="s">
        <v>96</v>
      </c>
      <c r="F85" s="37" t="s">
        <v>122</v>
      </c>
      <c r="G85" s="38" t="s">
        <v>248</v>
      </c>
      <c r="H85" s="98" t="s">
        <v>183</v>
      </c>
      <c r="I85" s="37" t="s">
        <v>233</v>
      </c>
      <c r="J85" s="37" t="s">
        <v>309</v>
      </c>
      <c r="K85" s="38" t="s">
        <v>224</v>
      </c>
      <c r="L85" s="37">
        <v>1</v>
      </c>
      <c r="M85" s="39">
        <f t="shared" si="58"/>
        <v>20</v>
      </c>
      <c r="N85" s="39">
        <v>100</v>
      </c>
      <c r="O85" s="57" t="s">
        <v>260</v>
      </c>
      <c r="P85" s="39">
        <v>1E-3</v>
      </c>
      <c r="Q85" s="39">
        <f t="shared" ref="Q85" si="61">P85*N85</f>
        <v>0.1</v>
      </c>
      <c r="R85" s="39"/>
    </row>
    <row r="86" spans="1:18" ht="36" x14ac:dyDescent="0.25">
      <c r="A86" s="1"/>
      <c r="B86" s="105">
        <f t="shared" si="0"/>
        <v>77</v>
      </c>
      <c r="C86" s="77" t="s">
        <v>243</v>
      </c>
      <c r="D86" s="78" t="s">
        <v>43</v>
      </c>
      <c r="E86" s="79" t="s">
        <v>97</v>
      </c>
      <c r="F86" s="78" t="s">
        <v>122</v>
      </c>
      <c r="G86" s="79" t="s">
        <v>249</v>
      </c>
      <c r="H86" s="95" t="s">
        <v>184</v>
      </c>
      <c r="I86" s="78" t="s">
        <v>233</v>
      </c>
      <c r="J86" s="78" t="s">
        <v>310</v>
      </c>
      <c r="K86" s="79" t="s">
        <v>225</v>
      </c>
      <c r="L86" s="78">
        <v>1</v>
      </c>
      <c r="M86" s="72">
        <f t="shared" si="58"/>
        <v>20</v>
      </c>
      <c r="N86" s="72">
        <v>50</v>
      </c>
      <c r="O86" s="80" t="s">
        <v>260</v>
      </c>
      <c r="P86" s="72">
        <v>4.3E-3</v>
      </c>
      <c r="Q86" s="72">
        <f t="shared" ref="Q86" si="62">N86*P86</f>
        <v>0.215</v>
      </c>
      <c r="R86" s="72"/>
    </row>
    <row r="87" spans="1:18" ht="24" x14ac:dyDescent="0.25">
      <c r="A87" s="1"/>
      <c r="B87" s="105">
        <f t="shared" ref="B87:B98" si="63">ROW(B87) - ROW($B$9)</f>
        <v>78</v>
      </c>
      <c r="C87" s="77" t="s">
        <v>245</v>
      </c>
      <c r="D87" s="78" t="s">
        <v>44</v>
      </c>
      <c r="E87" s="79" t="s">
        <v>99</v>
      </c>
      <c r="F87" s="78" t="s">
        <v>228</v>
      </c>
      <c r="G87" s="78" t="s">
        <v>124</v>
      </c>
      <c r="H87" s="95" t="s">
        <v>185</v>
      </c>
      <c r="I87" s="78" t="s">
        <v>233</v>
      </c>
      <c r="J87" s="78" t="s">
        <v>233</v>
      </c>
      <c r="K87" s="79" t="s">
        <v>233</v>
      </c>
      <c r="L87" s="78">
        <v>1</v>
      </c>
      <c r="M87" s="72">
        <f t="shared" si="58"/>
        <v>20</v>
      </c>
      <c r="N87" s="72">
        <f t="shared" ref="N87" si="64">M87+(M87*0.1)</f>
        <v>22</v>
      </c>
      <c r="O87" s="80" t="s">
        <v>360</v>
      </c>
      <c r="P87" s="72">
        <v>1.42</v>
      </c>
      <c r="Q87" s="72">
        <v>1.42</v>
      </c>
      <c r="R87" s="72"/>
    </row>
    <row r="88" spans="1:18" ht="24" x14ac:dyDescent="0.25">
      <c r="A88" s="1"/>
      <c r="B88" s="105">
        <f t="shared" si="63"/>
        <v>79</v>
      </c>
      <c r="C88" s="55" t="s">
        <v>246</v>
      </c>
      <c r="D88" s="37" t="s">
        <v>45</v>
      </c>
      <c r="E88" s="38" t="s">
        <v>100</v>
      </c>
      <c r="F88" s="37" t="s">
        <v>228</v>
      </c>
      <c r="G88" s="38">
        <v>750314597</v>
      </c>
      <c r="H88" s="98" t="s">
        <v>186</v>
      </c>
      <c r="I88" s="37" t="s">
        <v>233</v>
      </c>
      <c r="J88" s="37" t="s">
        <v>233</v>
      </c>
      <c r="K88" s="38" t="s">
        <v>233</v>
      </c>
      <c r="L88" s="37">
        <v>1</v>
      </c>
      <c r="M88" s="39">
        <f t="shared" si="58"/>
        <v>20</v>
      </c>
      <c r="N88" s="39">
        <v>21</v>
      </c>
      <c r="O88" s="57" t="s">
        <v>290</v>
      </c>
      <c r="P88" s="39">
        <v>3.81</v>
      </c>
      <c r="Q88" s="39">
        <f t="shared" ref="Q88" si="65">P88*N88</f>
        <v>80.010000000000005</v>
      </c>
      <c r="R88" s="39"/>
    </row>
    <row r="89" spans="1:18" x14ac:dyDescent="0.25">
      <c r="A89" s="1"/>
      <c r="B89" s="105">
        <f t="shared" si="63"/>
        <v>80</v>
      </c>
      <c r="C89" s="77" t="s">
        <v>247</v>
      </c>
      <c r="D89" s="78" t="s">
        <v>46</v>
      </c>
      <c r="E89" s="79" t="s">
        <v>101</v>
      </c>
      <c r="F89" s="78" t="s">
        <v>228</v>
      </c>
      <c r="G89" s="79" t="s">
        <v>125</v>
      </c>
      <c r="H89" s="95" t="s">
        <v>187</v>
      </c>
      <c r="I89" s="78" t="s">
        <v>233</v>
      </c>
      <c r="J89" s="78" t="s">
        <v>233</v>
      </c>
      <c r="K89" s="79" t="s">
        <v>233</v>
      </c>
      <c r="L89" s="78">
        <v>1</v>
      </c>
      <c r="M89" s="72">
        <f t="shared" si="58"/>
        <v>20</v>
      </c>
      <c r="N89" s="72">
        <v>21</v>
      </c>
      <c r="O89" s="80" t="s">
        <v>312</v>
      </c>
      <c r="P89" s="72">
        <v>2.48</v>
      </c>
      <c r="Q89" s="72">
        <f t="shared" ref="Q89" si="66">N89*P89</f>
        <v>52.08</v>
      </c>
      <c r="R89" s="72"/>
    </row>
    <row r="90" spans="1:18" x14ac:dyDescent="0.25">
      <c r="A90" s="1"/>
      <c r="B90" s="105">
        <f t="shared" si="63"/>
        <v>81</v>
      </c>
      <c r="C90" s="55" t="s">
        <v>247</v>
      </c>
      <c r="D90" s="82" t="s">
        <v>47</v>
      </c>
      <c r="E90" s="78" t="s">
        <v>469</v>
      </c>
      <c r="F90" s="78" t="s">
        <v>470</v>
      </c>
      <c r="G90" s="78" t="s">
        <v>425</v>
      </c>
      <c r="H90" s="95" t="s">
        <v>471</v>
      </c>
      <c r="I90" s="37"/>
      <c r="J90" s="37" t="s">
        <v>472</v>
      </c>
      <c r="K90" s="38" t="s">
        <v>233</v>
      </c>
      <c r="L90" s="37">
        <v>1</v>
      </c>
      <c r="M90" s="72">
        <f t="shared" si="58"/>
        <v>20</v>
      </c>
      <c r="N90" s="39">
        <v>21</v>
      </c>
      <c r="O90" s="57" t="s">
        <v>260</v>
      </c>
      <c r="P90" s="39">
        <v>0.28160000000000002</v>
      </c>
      <c r="Q90" s="39">
        <f t="shared" ref="Q90" si="67">P90*N90</f>
        <v>5.9136000000000006</v>
      </c>
      <c r="R90" s="69"/>
    </row>
    <row r="91" spans="1:18" ht="36" x14ac:dyDescent="0.25">
      <c r="A91" s="1"/>
      <c r="B91" s="105">
        <f t="shared" si="63"/>
        <v>82</v>
      </c>
      <c r="C91" s="77" t="s">
        <v>247</v>
      </c>
      <c r="D91" s="71" t="s">
        <v>48</v>
      </c>
      <c r="E91" s="37" t="s">
        <v>386</v>
      </c>
      <c r="F91" s="37" t="s">
        <v>387</v>
      </c>
      <c r="G91" s="37" t="s">
        <v>313</v>
      </c>
      <c r="H91" s="98" t="s">
        <v>388</v>
      </c>
      <c r="I91" s="78" t="s">
        <v>233</v>
      </c>
      <c r="J91" s="78" t="s">
        <v>314</v>
      </c>
      <c r="K91" s="79" t="s">
        <v>233</v>
      </c>
      <c r="L91" s="78">
        <v>1</v>
      </c>
      <c r="M91" s="72">
        <f t="shared" si="58"/>
        <v>20</v>
      </c>
      <c r="N91" s="72">
        <v>21</v>
      </c>
      <c r="O91" s="80" t="s">
        <v>260</v>
      </c>
      <c r="P91" s="72">
        <v>0.30709999999999998</v>
      </c>
      <c r="Q91" s="72">
        <f t="shared" ref="Q91" si="68">N91*P91</f>
        <v>6.4490999999999996</v>
      </c>
      <c r="R91" s="69"/>
    </row>
    <row r="92" spans="1:18" x14ac:dyDescent="0.25">
      <c r="A92" s="1"/>
      <c r="B92" s="105">
        <f t="shared" si="63"/>
        <v>83</v>
      </c>
      <c r="C92" s="55" t="s">
        <v>247</v>
      </c>
      <c r="D92" s="37" t="s">
        <v>49</v>
      </c>
      <c r="E92" s="38" t="s">
        <v>102</v>
      </c>
      <c r="F92" s="37" t="s">
        <v>230</v>
      </c>
      <c r="G92" s="38" t="s">
        <v>126</v>
      </c>
      <c r="H92" s="98" t="s">
        <v>187</v>
      </c>
      <c r="I92" s="37" t="s">
        <v>233</v>
      </c>
      <c r="J92" s="37" t="s">
        <v>233</v>
      </c>
      <c r="K92" s="38" t="s">
        <v>233</v>
      </c>
      <c r="L92" s="37">
        <v>1</v>
      </c>
      <c r="M92" s="39">
        <f t="shared" si="58"/>
        <v>20</v>
      </c>
      <c r="N92" s="39">
        <v>21</v>
      </c>
      <c r="O92" s="57" t="s">
        <v>312</v>
      </c>
      <c r="P92" s="39">
        <v>3.637</v>
      </c>
      <c r="Q92" s="39">
        <f t="shared" ref="Q92" si="69">P92*N92</f>
        <v>76.376999999999995</v>
      </c>
      <c r="R92" s="39"/>
    </row>
    <row r="93" spans="1:18" ht="24" x14ac:dyDescent="0.25">
      <c r="A93" s="1"/>
      <c r="B93" s="105">
        <f t="shared" si="63"/>
        <v>84</v>
      </c>
      <c r="C93" s="77" t="s">
        <v>247</v>
      </c>
      <c r="D93" s="78" t="s">
        <v>50</v>
      </c>
      <c r="E93" s="79" t="s">
        <v>103</v>
      </c>
      <c r="F93" s="78" t="s">
        <v>127</v>
      </c>
      <c r="G93" s="79" t="s">
        <v>161</v>
      </c>
      <c r="H93" s="95" t="s">
        <v>187</v>
      </c>
      <c r="I93" s="78" t="s">
        <v>233</v>
      </c>
      <c r="J93" s="78" t="s">
        <v>315</v>
      </c>
      <c r="K93" s="79" t="s">
        <v>233</v>
      </c>
      <c r="L93" s="78">
        <v>1</v>
      </c>
      <c r="M93" s="72">
        <f t="shared" si="58"/>
        <v>20</v>
      </c>
      <c r="N93" s="72">
        <v>25</v>
      </c>
      <c r="O93" s="80" t="s">
        <v>260</v>
      </c>
      <c r="P93" s="72">
        <v>0.3463</v>
      </c>
      <c r="Q93" s="72">
        <f t="shared" ref="Q93" si="70">N93*P93</f>
        <v>8.6575000000000006</v>
      </c>
      <c r="R93" s="72"/>
    </row>
    <row r="94" spans="1:18" ht="24" x14ac:dyDescent="0.25">
      <c r="A94" s="1"/>
      <c r="B94" s="105">
        <f t="shared" si="63"/>
        <v>85</v>
      </c>
      <c r="C94" s="63" t="s">
        <v>247</v>
      </c>
      <c r="D94" s="64" t="s">
        <v>51</v>
      </c>
      <c r="E94" s="65" t="s">
        <v>104</v>
      </c>
      <c r="F94" s="64" t="s">
        <v>128</v>
      </c>
      <c r="G94" s="65" t="s">
        <v>162</v>
      </c>
      <c r="H94" s="103" t="s">
        <v>188</v>
      </c>
      <c r="I94" s="64" t="s">
        <v>233</v>
      </c>
      <c r="J94" s="64" t="s">
        <v>316</v>
      </c>
      <c r="K94" s="65" t="s">
        <v>233</v>
      </c>
      <c r="L94" s="64">
        <v>1</v>
      </c>
      <c r="M94" s="66">
        <f t="shared" si="58"/>
        <v>20</v>
      </c>
      <c r="N94" s="66">
        <v>21</v>
      </c>
      <c r="O94" s="67" t="s">
        <v>260</v>
      </c>
      <c r="P94" s="66">
        <v>7.4638</v>
      </c>
      <c r="Q94" s="66">
        <f t="shared" ref="Q94" si="71">P94*N94</f>
        <v>156.7398</v>
      </c>
      <c r="R94" s="66" t="s">
        <v>336</v>
      </c>
    </row>
    <row r="95" spans="1:18" x14ac:dyDescent="0.25">
      <c r="A95" s="1"/>
      <c r="B95" s="105">
        <f t="shared" si="63"/>
        <v>86</v>
      </c>
      <c r="C95" s="55" t="s">
        <v>247</v>
      </c>
      <c r="D95" s="37" t="s">
        <v>52</v>
      </c>
      <c r="E95" s="37" t="s">
        <v>512</v>
      </c>
      <c r="F95" s="37" t="s">
        <v>513</v>
      </c>
      <c r="G95" s="37" t="s">
        <v>488</v>
      </c>
      <c r="H95" s="37" t="s">
        <v>189</v>
      </c>
      <c r="I95" s="37" t="s">
        <v>233</v>
      </c>
      <c r="J95" s="37" t="s">
        <v>514</v>
      </c>
      <c r="K95" s="37" t="s">
        <v>233</v>
      </c>
      <c r="L95" s="37">
        <v>1</v>
      </c>
      <c r="M95" s="37">
        <f>L95*20</f>
        <v>20</v>
      </c>
      <c r="N95" s="37">
        <v>21</v>
      </c>
      <c r="O95" s="70" t="s">
        <v>260</v>
      </c>
      <c r="P95" s="106">
        <v>2.6154999999999999</v>
      </c>
      <c r="Q95" s="106">
        <f>P95*N95</f>
        <v>54.9255</v>
      </c>
      <c r="R95" s="72"/>
    </row>
    <row r="96" spans="1:18" x14ac:dyDescent="0.25">
      <c r="A96" s="1"/>
      <c r="B96" s="105">
        <f t="shared" si="63"/>
        <v>87</v>
      </c>
      <c r="C96" s="77" t="s">
        <v>247</v>
      </c>
      <c r="D96" s="78" t="s">
        <v>416</v>
      </c>
      <c r="E96" s="78" t="s">
        <v>473</v>
      </c>
      <c r="F96" s="78" t="s">
        <v>474</v>
      </c>
      <c r="G96" s="78" t="s">
        <v>476</v>
      </c>
      <c r="H96" s="98" t="s">
        <v>187</v>
      </c>
      <c r="I96" s="78" t="s">
        <v>233</v>
      </c>
      <c r="J96" s="78" t="s">
        <v>475</v>
      </c>
      <c r="K96" s="78" t="s">
        <v>233</v>
      </c>
      <c r="L96" s="78">
        <v>1</v>
      </c>
      <c r="M96" s="37">
        <f t="shared" ref="M96:M97" si="72">L96*20</f>
        <v>20</v>
      </c>
      <c r="N96" s="78">
        <v>21</v>
      </c>
      <c r="O96" s="109" t="s">
        <v>260</v>
      </c>
      <c r="P96" s="108">
        <v>6.2301000000000002</v>
      </c>
      <c r="Q96" s="108">
        <f t="shared" ref="Q96" si="73">P96*N96</f>
        <v>130.8321</v>
      </c>
      <c r="R96" s="78"/>
    </row>
    <row r="97" spans="1:18" x14ac:dyDescent="0.25">
      <c r="A97" s="1"/>
      <c r="B97" s="105">
        <f t="shared" si="63"/>
        <v>88</v>
      </c>
      <c r="C97" s="55" t="s">
        <v>247</v>
      </c>
      <c r="D97" s="37" t="s">
        <v>417</v>
      </c>
      <c r="E97" s="37" t="s">
        <v>477</v>
      </c>
      <c r="F97" s="37" t="s">
        <v>231</v>
      </c>
      <c r="G97" s="37" t="s">
        <v>479</v>
      </c>
      <c r="H97" s="98" t="s">
        <v>187</v>
      </c>
      <c r="I97" s="37" t="s">
        <v>233</v>
      </c>
      <c r="J97" s="37" t="s">
        <v>478</v>
      </c>
      <c r="K97" s="37" t="s">
        <v>233</v>
      </c>
      <c r="L97" s="37">
        <v>1</v>
      </c>
      <c r="M97" s="37">
        <f t="shared" si="72"/>
        <v>20</v>
      </c>
      <c r="N97" s="37">
        <v>21</v>
      </c>
      <c r="O97" s="70" t="s">
        <v>260</v>
      </c>
      <c r="P97" s="106">
        <v>4.7154999999999996</v>
      </c>
      <c r="Q97" s="106">
        <f>P97*N97</f>
        <v>99.025499999999994</v>
      </c>
      <c r="R97" s="37"/>
    </row>
    <row r="98" spans="1:18" ht="15.75" thickBot="1" x14ac:dyDescent="0.3">
      <c r="A98" s="1"/>
      <c r="B98" s="105">
        <f t="shared" si="63"/>
        <v>89</v>
      </c>
      <c r="C98" s="55" t="s">
        <v>247</v>
      </c>
      <c r="D98" s="37" t="s">
        <v>53</v>
      </c>
      <c r="E98" s="38" t="s">
        <v>105</v>
      </c>
      <c r="F98" s="37" t="s">
        <v>232</v>
      </c>
      <c r="G98" s="38" t="s">
        <v>130</v>
      </c>
      <c r="H98" s="98" t="s">
        <v>187</v>
      </c>
      <c r="I98" s="96" t="s">
        <v>233</v>
      </c>
      <c r="J98" s="96" t="s">
        <v>318</v>
      </c>
      <c r="K98" s="38" t="s">
        <v>233</v>
      </c>
      <c r="L98" s="37">
        <v>1</v>
      </c>
      <c r="M98" s="39">
        <f>L98*20</f>
        <v>20</v>
      </c>
      <c r="N98" s="39">
        <v>21</v>
      </c>
      <c r="O98" s="57" t="s">
        <v>260</v>
      </c>
      <c r="P98" s="39">
        <v>0.39140000000000003</v>
      </c>
      <c r="Q98" s="39">
        <f t="shared" ref="Q98" si="74">P98*N98</f>
        <v>8.2194000000000003</v>
      </c>
      <c r="R98" s="39"/>
    </row>
    <row r="99" spans="1:18" x14ac:dyDescent="0.25">
      <c r="A99" s="1"/>
      <c r="B99" s="32"/>
      <c r="C99" s="48"/>
      <c r="D99" s="33" t="s">
        <v>5</v>
      </c>
      <c r="E99" s="34"/>
      <c r="F99" s="35"/>
      <c r="G99" s="36"/>
      <c r="H99" s="35"/>
      <c r="I99" s="35"/>
      <c r="J99" s="35"/>
      <c r="K99" s="36"/>
      <c r="L99" s="36"/>
      <c r="M99" s="36"/>
      <c r="N99" s="36"/>
      <c r="O99" s="61" t="s">
        <v>319</v>
      </c>
      <c r="P99" s="59"/>
      <c r="Q99" s="59">
        <f>SUM(Q10:Q98)</f>
        <v>1163.6119800000001</v>
      </c>
      <c r="R99" s="41"/>
    </row>
    <row r="100" spans="1:18" ht="15.75" thickBot="1" x14ac:dyDescent="0.3">
      <c r="A100" s="1"/>
      <c r="B100" s="24"/>
      <c r="C100" s="49"/>
      <c r="D100" s="8" t="s">
        <v>6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62" t="s">
        <v>320</v>
      </c>
      <c r="P100" s="60"/>
      <c r="Q100" s="104">
        <f>Q99/20</f>
        <v>58.180599000000008</v>
      </c>
      <c r="R100" s="42"/>
    </row>
    <row r="101" spans="1:18" x14ac:dyDescent="0.25">
      <c r="A101" s="1"/>
    </row>
    <row r="102" spans="1:18" x14ac:dyDescent="0.25">
      <c r="A102" s="1"/>
    </row>
    <row r="103" spans="1:18" x14ac:dyDescent="0.25">
      <c r="A103" s="1"/>
    </row>
    <row r="104" spans="1:18" x14ac:dyDescent="0.25">
      <c r="A104" s="1"/>
    </row>
    <row r="105" spans="1:18" x14ac:dyDescent="0.25">
      <c r="A105" s="1"/>
    </row>
    <row r="106" spans="1:18" x14ac:dyDescent="0.25">
      <c r="A106" s="1"/>
    </row>
  </sheetData>
  <mergeCells count="2">
    <mergeCell ref="K1:R1"/>
    <mergeCell ref="R3:R8"/>
  </mergeCells>
  <hyperlinks>
    <hyperlink ref="O11" r:id="rId1"/>
    <hyperlink ref="O12" r:id="rId2"/>
    <hyperlink ref="O13" r:id="rId3"/>
    <hyperlink ref="O14" r:id="rId4"/>
    <hyperlink ref="O15" r:id="rId5"/>
    <hyperlink ref="O16" r:id="rId6"/>
    <hyperlink ref="O17" r:id="rId7"/>
    <hyperlink ref="O18" r:id="rId8"/>
    <hyperlink ref="O19" r:id="rId9"/>
    <hyperlink ref="O22" r:id="rId10"/>
    <hyperlink ref="O23" r:id="rId11"/>
    <hyperlink ref="O24" r:id="rId12"/>
    <hyperlink ref="O25" r:id="rId13"/>
    <hyperlink ref="O21" r:id="rId14"/>
    <hyperlink ref="O29" r:id="rId15"/>
    <hyperlink ref="O30" r:id="rId16"/>
    <hyperlink ref="O32" r:id="rId17"/>
    <hyperlink ref="O33" r:id="rId18"/>
    <hyperlink ref="O34" r:id="rId19"/>
    <hyperlink ref="O35" r:id="rId20"/>
    <hyperlink ref="O36" r:id="rId21"/>
    <hyperlink ref="O37" r:id="rId22"/>
    <hyperlink ref="O47" r:id="rId23"/>
    <hyperlink ref="O48" r:id="rId24"/>
    <hyperlink ref="O49" r:id="rId25"/>
    <hyperlink ref="O51" r:id="rId26"/>
    <hyperlink ref="O52" r:id="rId27"/>
    <hyperlink ref="O56" r:id="rId28"/>
    <hyperlink ref="O57" r:id="rId29"/>
    <hyperlink ref="O59" r:id="rId30"/>
    <hyperlink ref="O63" r:id="rId31"/>
    <hyperlink ref="O65" r:id="rId32"/>
    <hyperlink ref="O66" r:id="rId33"/>
    <hyperlink ref="O67" r:id="rId34"/>
    <hyperlink ref="O68" r:id="rId35"/>
    <hyperlink ref="O69" r:id="rId36"/>
    <hyperlink ref="O80" r:id="rId37"/>
    <hyperlink ref="O76" r:id="rId38"/>
    <hyperlink ref="O77" r:id="rId39"/>
    <hyperlink ref="O78" r:id="rId40"/>
    <hyperlink ref="O79" r:id="rId41"/>
    <hyperlink ref="O81" r:id="rId42"/>
    <hyperlink ref="O82" r:id="rId43"/>
    <hyperlink ref="O83" r:id="rId44"/>
    <hyperlink ref="O86" r:id="rId45"/>
    <hyperlink ref="O84" r:id="rId46"/>
    <hyperlink ref="O88" r:id="rId47"/>
    <hyperlink ref="O89" r:id="rId48"/>
    <hyperlink ref="O91" r:id="rId49"/>
    <hyperlink ref="O92" r:id="rId50"/>
    <hyperlink ref="O93" r:id="rId51"/>
    <hyperlink ref="O94" r:id="rId52"/>
    <hyperlink ref="O98" r:id="rId53"/>
    <hyperlink ref="O73" r:id="rId54"/>
    <hyperlink ref="O10" r:id="rId55"/>
    <hyperlink ref="O87" r:id="rId56"/>
    <hyperlink ref="O72" r:id="rId57"/>
    <hyperlink ref="O38" r:id="rId58"/>
    <hyperlink ref="O39" r:id="rId59"/>
    <hyperlink ref="O50" r:id="rId60"/>
    <hyperlink ref="O53" r:id="rId61"/>
    <hyperlink ref="O55" r:id="rId62"/>
    <hyperlink ref="O61" r:id="rId63"/>
    <hyperlink ref="O54" r:id="rId64"/>
    <hyperlink ref="O26" r:id="rId65"/>
    <hyperlink ref="O27" r:id="rId66"/>
    <hyperlink ref="O28" r:id="rId67"/>
    <hyperlink ref="O31" r:id="rId68"/>
    <hyperlink ref="O40" r:id="rId69"/>
    <hyperlink ref="O41" r:id="rId70"/>
    <hyperlink ref="O42" r:id="rId71"/>
    <hyperlink ref="O43" r:id="rId72"/>
    <hyperlink ref="O44" r:id="rId73"/>
    <hyperlink ref="O45" r:id="rId74"/>
    <hyperlink ref="O58" r:id="rId75"/>
    <hyperlink ref="O70" r:id="rId76"/>
    <hyperlink ref="O90" r:id="rId77"/>
    <hyperlink ref="O46" r:id="rId78"/>
    <hyperlink ref="O64" r:id="rId79"/>
    <hyperlink ref="O71" r:id="rId80"/>
    <hyperlink ref="O74" r:id="rId81"/>
    <hyperlink ref="O75" r:id="rId82"/>
    <hyperlink ref="O95" r:id="rId83"/>
    <hyperlink ref="O96" r:id="rId84"/>
    <hyperlink ref="O97" r:id="rId85"/>
    <hyperlink ref="O20" r:id="rId86"/>
  </hyperlinks>
  <pageMargins left="0.7" right="0.7" top="0.75" bottom="0.75" header="0.3" footer="0.3"/>
  <pageSetup paperSize="9" orientation="portrait" r:id="rId87"/>
  <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2024-05-02T10:57:30Z</dcterms:modified>
</cp:coreProperties>
</file>